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9696" windowHeight="7296" activeTab="1"/>
  </bookViews>
  <sheets>
    <sheet name="REC" sheetId="1" r:id="rId1"/>
    <sheet name="w PWI cash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<sst xmlns="http://schemas.openxmlformats.org/spreadsheetml/2006/main" count="59" uniqueCount="34">
  <si>
    <t>Puget Sound Energy</t>
  </si>
  <si>
    <t>Per Lisa Steel</t>
  </si>
  <si>
    <t>Exhibit 14-C</t>
  </si>
  <si>
    <t xml:space="preserve">PSE </t>
  </si>
  <si>
    <t>Corrections</t>
  </si>
  <si>
    <t>Less:  CMLTD due after period end</t>
  </si>
  <si>
    <t>Less: Excess elective long term debt redemptions</t>
  </si>
  <si>
    <t>Less: Excess working capital over projected at 12/31/01</t>
  </si>
  <si>
    <t>Less: Capital expense savings</t>
  </si>
  <si>
    <t>Less: ST debt replaced with $40mm notes</t>
  </si>
  <si>
    <t>Line of credit limit</t>
  </si>
  <si>
    <t>Historical maximum cash working capital shift</t>
  </si>
  <si>
    <t>Allow for other contingencies</t>
  </si>
  <si>
    <t>Less: Internal cash flow incurred from O&amp;M savings</t>
  </si>
  <si>
    <t>Difference</t>
  </si>
  <si>
    <t>Adjustments:</t>
  </si>
  <si>
    <t>Difference due to PWI cash included by Staff.</t>
  </si>
  <si>
    <t>Debt in excess of credit limit (1 - 2)</t>
  </si>
  <si>
    <t>Projected interim surcharge before conversation factor (13 - 10)</t>
  </si>
  <si>
    <t xml:space="preserve">Conversion factor per general case </t>
  </si>
  <si>
    <t>Includes PWI cash</t>
  </si>
  <si>
    <t>Reconciliation of Lisa Steel Exhibit (LAS____14-C)</t>
  </si>
  <si>
    <t>Company projected short-term debt</t>
  </si>
  <si>
    <t>Maximum cash working capital needs (11 + 12)</t>
  </si>
  <si>
    <t>Revenue requirement for interim case (14 / 15)</t>
  </si>
  <si>
    <t>Projected line of credit excess (deficit) (Sum of 3 thru 9)</t>
  </si>
  <si>
    <t>Staff did not start with the Nov 2001 true-up of actual short-term debt. (From PC 62 page 7)</t>
  </si>
  <si>
    <t>Did not use net proceeds from issuance. (From LAS-5 page 2)</t>
  </si>
  <si>
    <t>Current maturities of long term debt is not included in short-term debt of financial model. (As noted on LAS-14C page 5)</t>
  </si>
  <si>
    <t>Including the Use of Unregulated Cash</t>
  </si>
  <si>
    <t>Corrections *</t>
  </si>
  <si>
    <t>Staff did not start with the Nov 2001 true-up of actual short-term debt. (PC 62, pg 7, Col "D")</t>
  </si>
  <si>
    <t xml:space="preserve">   that PSE found no major errors in Staff's derivation of the amounts.</t>
  </si>
  <si>
    <t>* Amounts in this column that are the same as those shown in Staff's column do not indicate agreement with Staff's position, but does represent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</si>
</sst>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_(* #,##0.00000000_);_(* \(#,##0.00000000\);_(* &quot;-&quot;??_);_(@_)"/>
    <numFmt numFmtId="174" formatCode="_(* #,##0.0000000_);_(* \(#,##0.0000000\);_(* &quot;-&quot;?????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64" fontId="0" fillId="0" borderId="0" xfId="17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15" applyNumberFormat="1" applyBorder="1" applyAlignment="1">
      <alignment/>
    </xf>
    <xf numFmtId="167" fontId="0" fillId="0" borderId="0" xfId="15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15" applyNumberFormat="1" applyBorder="1" applyAlignment="1">
      <alignment/>
    </xf>
    <xf numFmtId="167" fontId="0" fillId="0" borderId="0" xfId="15" applyNumberFormat="1" applyFont="1" applyAlignment="1">
      <alignment/>
    </xf>
    <xf numFmtId="171" fontId="0" fillId="0" borderId="0" xfId="15" applyNumberFormat="1" applyAlignment="1">
      <alignment/>
    </xf>
    <xf numFmtId="167" fontId="0" fillId="0" borderId="0" xfId="0" applyNumberFormat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164" fontId="0" fillId="0" borderId="0" xfId="17" applyNumberFormat="1" applyBorder="1" applyAlignment="1">
      <alignment vertical="top"/>
    </xf>
    <xf numFmtId="0" fontId="0" fillId="0" borderId="0" xfId="0" applyAlignment="1">
      <alignment vertical="top" wrapText="1"/>
    </xf>
    <xf numFmtId="167" fontId="0" fillId="0" borderId="1" xfId="15" applyNumberFormat="1" applyBorder="1" applyAlignment="1">
      <alignment vertical="top"/>
    </xf>
    <xf numFmtId="167" fontId="0" fillId="0" borderId="0" xfId="15" applyNumberFormat="1" applyBorder="1" applyAlignment="1">
      <alignment vertical="top"/>
    </xf>
    <xf numFmtId="164" fontId="0" fillId="0" borderId="0" xfId="17" applyNumberFormat="1" applyBorder="1" applyAlignment="1">
      <alignment horizontal="center"/>
    </xf>
    <xf numFmtId="43" fontId="0" fillId="0" borderId="0" xfId="15" applyBorder="1" applyAlignment="1">
      <alignment/>
    </xf>
    <xf numFmtId="43" fontId="0" fillId="0" borderId="0" xfId="15" applyFont="1" applyBorder="1" applyAlignment="1">
      <alignment/>
    </xf>
    <xf numFmtId="43" fontId="0" fillId="0" borderId="0" xfId="15" applyBorder="1" applyAlignment="1">
      <alignment horizontal="center"/>
    </xf>
    <xf numFmtId="0" fontId="2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0" xfId="15" applyNumberFormat="1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15" applyNumberFormat="1" applyBorder="1" applyAlignment="1">
      <alignment/>
    </xf>
    <xf numFmtId="164" fontId="0" fillId="0" borderId="2" xfId="17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" xfId="17" applyNumberFormat="1" applyFont="1" applyBorder="1" applyAlignment="1">
      <alignment horizontal="center"/>
    </xf>
    <xf numFmtId="167" fontId="0" fillId="0" borderId="0" xfId="15" applyNumberFormat="1" applyFont="1" applyBorder="1" applyAlignment="1">
      <alignment vertical="top"/>
    </xf>
    <xf numFmtId="0" fontId="0" fillId="0" borderId="0" xfId="0" applyAlignment="1">
      <alignment vertical="top"/>
    </xf>
    <xf numFmtId="167" fontId="0" fillId="0" borderId="1" xfId="0" applyNumberForma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E15" sqref="E15"/>
    </sheetView>
  </sheetViews>
  <sheetFormatPr defaultColWidth="9.140625" defaultRowHeight="12.75"/>
  <cols>
    <col min="1" max="1" width="4.00390625" style="9" bestFit="1" customWidth="1"/>
    <col min="2" max="2" width="53.00390625" style="0" customWidth="1"/>
    <col min="3" max="3" width="12.7109375" style="0" bestFit="1" customWidth="1"/>
    <col min="4" max="4" width="2.140625" style="0" customWidth="1"/>
    <col min="5" max="5" width="11.8515625" style="0" bestFit="1" customWidth="1"/>
    <col min="6" max="6" width="2.28125" style="0" customWidth="1"/>
    <col min="7" max="7" width="9.7109375" style="0" bestFit="1" customWidth="1"/>
    <col min="8" max="8" width="38.8515625" style="8" customWidth="1"/>
  </cols>
  <sheetData>
    <row r="1" spans="1:8" ht="12.75">
      <c r="A1" s="37" t="s">
        <v>0</v>
      </c>
      <c r="B1" s="37"/>
      <c r="C1" s="37"/>
      <c r="D1" s="37"/>
      <c r="E1" s="37"/>
      <c r="F1" s="37"/>
      <c r="G1" s="37"/>
      <c r="H1" s="37"/>
    </row>
    <row r="2" spans="1:8" ht="12.75">
      <c r="A2" s="37" t="s">
        <v>21</v>
      </c>
      <c r="B2" s="37"/>
      <c r="C2" s="37"/>
      <c r="D2" s="37"/>
      <c r="E2" s="37"/>
      <c r="F2" s="37"/>
      <c r="G2" s="37"/>
      <c r="H2" s="37"/>
    </row>
    <row r="3" spans="2:7" ht="12.75">
      <c r="B3" s="3"/>
      <c r="C3" s="4"/>
      <c r="D3" s="4"/>
      <c r="E3" s="4"/>
      <c r="F3" s="4"/>
      <c r="G3" s="4"/>
    </row>
    <row r="4" spans="2:7" ht="12.75">
      <c r="B4" s="5"/>
      <c r="C4" s="1"/>
      <c r="D4" s="1"/>
      <c r="E4" s="1"/>
      <c r="F4" s="1"/>
      <c r="G4" s="1"/>
    </row>
    <row r="5" spans="2:7" ht="12.75">
      <c r="B5" s="5"/>
      <c r="C5" s="1" t="s">
        <v>1</v>
      </c>
      <c r="D5" s="1"/>
      <c r="E5" s="1" t="s">
        <v>3</v>
      </c>
      <c r="F5" s="1"/>
      <c r="G5" s="1"/>
    </row>
    <row r="6" spans="2:7" ht="12.75">
      <c r="B6" s="5"/>
      <c r="C6" s="33" t="s">
        <v>2</v>
      </c>
      <c r="D6" s="5"/>
      <c r="E6" s="10" t="s">
        <v>4</v>
      </c>
      <c r="F6" s="5"/>
      <c r="G6" s="10" t="s">
        <v>14</v>
      </c>
    </row>
    <row r="7" spans="1:7" ht="12.75">
      <c r="A7" s="9">
        <v>1</v>
      </c>
      <c r="B7" s="5" t="s">
        <v>10</v>
      </c>
      <c r="C7" s="2">
        <v>375000</v>
      </c>
      <c r="D7" s="2"/>
      <c r="E7" s="2">
        <v>375000</v>
      </c>
      <c r="F7" s="2"/>
      <c r="G7" s="21">
        <f>+E7-C7</f>
        <v>0</v>
      </c>
    </row>
    <row r="8" spans="1:8" ht="26.25">
      <c r="A8" s="15">
        <v>2</v>
      </c>
      <c r="B8" s="16" t="s">
        <v>22</v>
      </c>
      <c r="C8" s="19">
        <v>486568</v>
      </c>
      <c r="D8" s="20"/>
      <c r="E8" s="19">
        <v>518211</v>
      </c>
      <c r="F8" s="6"/>
      <c r="G8" s="19">
        <f>+E8-C8</f>
        <v>31643</v>
      </c>
      <c r="H8" s="8" t="s">
        <v>26</v>
      </c>
    </row>
    <row r="9" spans="1:7" ht="12.75">
      <c r="A9" s="9">
        <v>3</v>
      </c>
      <c r="B9" s="5" t="s">
        <v>17</v>
      </c>
      <c r="C9" s="23">
        <f>+C7-C8</f>
        <v>-111568</v>
      </c>
      <c r="D9" s="22"/>
      <c r="E9" s="24">
        <f>+E7-E8</f>
        <v>-143211</v>
      </c>
      <c r="F9" s="22"/>
      <c r="G9" s="28">
        <f>+G7-G8</f>
        <v>-31643</v>
      </c>
    </row>
    <row r="10" ht="12.75">
      <c r="A10" s="15"/>
    </row>
    <row r="11" spans="2:7" ht="12.75">
      <c r="B11" s="25" t="s">
        <v>15</v>
      </c>
      <c r="C11" s="2"/>
      <c r="D11" s="5"/>
      <c r="E11" s="5"/>
      <c r="F11" s="5"/>
      <c r="G11" s="5"/>
    </row>
    <row r="12" spans="1:8" ht="39">
      <c r="A12" s="15">
        <v>4</v>
      </c>
      <c r="B12" s="18" t="s">
        <v>5</v>
      </c>
      <c r="C12" s="20">
        <v>25000</v>
      </c>
      <c r="D12" s="20"/>
      <c r="E12" s="20">
        <v>0</v>
      </c>
      <c r="F12" s="5"/>
      <c r="G12" s="20">
        <f aca="true" t="shared" si="0" ref="G12:G17">+E12-C12</f>
        <v>-25000</v>
      </c>
      <c r="H12" s="18" t="s">
        <v>28</v>
      </c>
    </row>
    <row r="13" spans="1:7" ht="12.75">
      <c r="A13" s="9">
        <v>5</v>
      </c>
      <c r="B13" s="8" t="s">
        <v>6</v>
      </c>
      <c r="C13" s="6">
        <v>50000</v>
      </c>
      <c r="D13" s="6"/>
      <c r="E13" s="6">
        <v>50000</v>
      </c>
      <c r="F13" s="5"/>
      <c r="G13" s="26">
        <f t="shared" si="0"/>
        <v>0</v>
      </c>
    </row>
    <row r="14" spans="1:8" ht="26.25">
      <c r="A14" s="15">
        <v>6</v>
      </c>
      <c r="B14" s="18" t="s">
        <v>7</v>
      </c>
      <c r="C14" s="20">
        <v>62657</v>
      </c>
      <c r="D14" s="20"/>
      <c r="E14" s="20">
        <v>18731</v>
      </c>
      <c r="F14" s="5"/>
      <c r="G14" s="26">
        <f t="shared" si="0"/>
        <v>-43926</v>
      </c>
      <c r="H14" s="8" t="s">
        <v>16</v>
      </c>
    </row>
    <row r="15" spans="1:7" ht="12.75">
      <c r="A15" s="9">
        <v>7</v>
      </c>
      <c r="B15" s="8" t="s">
        <v>8</v>
      </c>
      <c r="C15" s="6">
        <v>7801</v>
      </c>
      <c r="D15" s="6"/>
      <c r="E15" s="6">
        <f>+C15</f>
        <v>7801</v>
      </c>
      <c r="F15" s="5"/>
      <c r="G15" s="26">
        <f t="shared" si="0"/>
        <v>0</v>
      </c>
    </row>
    <row r="16" spans="1:7" ht="12.75">
      <c r="A16" s="15">
        <v>8</v>
      </c>
      <c r="B16" s="18" t="s">
        <v>13</v>
      </c>
      <c r="C16" s="20">
        <v>9795</v>
      </c>
      <c r="D16" s="20"/>
      <c r="E16" s="20">
        <f>+C16</f>
        <v>9795</v>
      </c>
      <c r="G16" s="26">
        <f t="shared" si="0"/>
        <v>0</v>
      </c>
    </row>
    <row r="17" spans="1:8" ht="26.25">
      <c r="A17" s="9">
        <v>9</v>
      </c>
      <c r="B17" s="18" t="s">
        <v>9</v>
      </c>
      <c r="C17" s="19">
        <v>40000</v>
      </c>
      <c r="D17" s="20"/>
      <c r="E17" s="19">
        <v>39900</v>
      </c>
      <c r="G17" s="27">
        <f t="shared" si="0"/>
        <v>-100</v>
      </c>
      <c r="H17" s="8" t="s">
        <v>27</v>
      </c>
    </row>
    <row r="18" ht="12.75">
      <c r="A18" s="15"/>
    </row>
    <row r="19" spans="1:7" ht="12.75">
      <c r="A19" s="15">
        <v>10</v>
      </c>
      <c r="B19" s="5" t="s">
        <v>25</v>
      </c>
      <c r="C19" s="27">
        <f>SUM(C9:C17)</f>
        <v>83685</v>
      </c>
      <c r="E19" s="27">
        <f>SUM(E9:E17)</f>
        <v>-16984</v>
      </c>
      <c r="G19" s="27">
        <f>SUM(G9:G17)</f>
        <v>-100669</v>
      </c>
    </row>
    <row r="20" spans="1:7" ht="12.75">
      <c r="A20" s="15"/>
      <c r="F20" s="5"/>
      <c r="G20" s="5"/>
    </row>
    <row r="21" spans="1:7" ht="12.75">
      <c r="A21" s="9">
        <v>11</v>
      </c>
      <c r="B21" s="5" t="s">
        <v>11</v>
      </c>
      <c r="C21" s="7">
        <v>106060</v>
      </c>
      <c r="D21" s="7"/>
      <c r="E21" s="7">
        <f>+C21</f>
        <v>106060</v>
      </c>
      <c r="F21" s="5"/>
      <c r="G21" s="26">
        <f>+E21-C21</f>
        <v>0</v>
      </c>
    </row>
    <row r="22" spans="1:7" ht="12.75">
      <c r="A22" s="15">
        <v>12</v>
      </c>
      <c r="B22" s="5" t="s">
        <v>12</v>
      </c>
      <c r="C22" s="11">
        <v>20000</v>
      </c>
      <c r="D22" s="7"/>
      <c r="E22" s="11">
        <f>+C22</f>
        <v>20000</v>
      </c>
      <c r="F22" s="5"/>
      <c r="G22" s="27">
        <f>+E22-C22</f>
        <v>0</v>
      </c>
    </row>
    <row r="23" spans="1:7" ht="12.75">
      <c r="A23" s="9">
        <v>13</v>
      </c>
      <c r="B23" s="8" t="s">
        <v>23</v>
      </c>
      <c r="C23" s="12">
        <f>SUM(C21:C22)</f>
        <v>126060</v>
      </c>
      <c r="D23" s="12">
        <f>SUM(D21:D22)</f>
        <v>0</v>
      </c>
      <c r="E23" s="12">
        <f>SUM(E21:E22)</f>
        <v>126060</v>
      </c>
      <c r="F23" s="12">
        <f>SUM(F21:F22)</f>
        <v>0</v>
      </c>
      <c r="G23" s="12">
        <f>SUM(G21:G22)</f>
        <v>0</v>
      </c>
    </row>
    <row r="25" spans="1:7" ht="26.25">
      <c r="A25" s="9">
        <v>14</v>
      </c>
      <c r="B25" s="18" t="s">
        <v>18</v>
      </c>
      <c r="C25" s="7">
        <f>+C23-C19</f>
        <v>42375</v>
      </c>
      <c r="D25" s="7"/>
      <c r="E25" s="7">
        <f>+E23-E19</f>
        <v>143044</v>
      </c>
      <c r="G25" s="7">
        <f>+G23-G19</f>
        <v>100669</v>
      </c>
    </row>
    <row r="26" spans="3:5" ht="12.75">
      <c r="C26" s="7"/>
      <c r="D26" s="7"/>
      <c r="E26" s="7"/>
    </row>
    <row r="27" spans="1:7" ht="12.75">
      <c r="A27" s="9">
        <v>15</v>
      </c>
      <c r="B27" s="5" t="s">
        <v>19</v>
      </c>
      <c r="C27" s="30">
        <v>0.6209019</v>
      </c>
      <c r="D27" s="7"/>
      <c r="E27" s="30">
        <f>+C27</f>
        <v>0.6209019</v>
      </c>
      <c r="G27" s="29"/>
    </row>
    <row r="29" spans="1:7" ht="13.5" thickBot="1">
      <c r="A29" s="9">
        <v>16</v>
      </c>
      <c r="B29" t="s">
        <v>24</v>
      </c>
      <c r="C29" s="31">
        <f>+C25/C27</f>
        <v>68247.49610204124</v>
      </c>
      <c r="E29" s="31">
        <f>+E25/E27</f>
        <v>230380.99899517137</v>
      </c>
      <c r="G29" s="32">
        <f>+E29-C29</f>
        <v>162133.50289313012</v>
      </c>
    </row>
    <row r="30" spans="2:5" ht="13.5" thickTop="1">
      <c r="B30" s="5"/>
      <c r="C30" s="7"/>
      <c r="D30" s="7"/>
      <c r="E30" s="7"/>
    </row>
    <row r="31" spans="1:8" ht="12.75">
      <c r="A31" s="15"/>
      <c r="H31" s="14"/>
    </row>
    <row r="32" spans="2:5" ht="12.75">
      <c r="B32" s="5"/>
      <c r="C32" s="17"/>
      <c r="D32" s="17"/>
      <c r="E32" s="17"/>
    </row>
    <row r="33" spans="2:5" ht="12.75">
      <c r="B33" s="5"/>
      <c r="C33" s="12"/>
      <c r="D33" s="7"/>
      <c r="E33" s="13"/>
    </row>
    <row r="34" spans="2:5" ht="12.75">
      <c r="B34" s="5"/>
      <c r="C34" s="7"/>
      <c r="D34" s="7"/>
      <c r="E34" s="7"/>
    </row>
    <row r="35" spans="3:5" ht="12.75">
      <c r="C35" s="2"/>
      <c r="D35" s="6"/>
      <c r="E35" s="2"/>
    </row>
    <row r="36" spans="3:5" ht="12.75">
      <c r="C36" s="7"/>
      <c r="D36" s="7"/>
      <c r="E36" s="7"/>
    </row>
  </sheetData>
  <mergeCells count="2">
    <mergeCell ref="A1:H1"/>
    <mergeCell ref="A2:H2"/>
  </mergeCells>
  <printOptions/>
  <pageMargins left="0.32" right="0.35" top="0.7" bottom="0.6" header="0.5" footer="0.4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21">
      <selection activeCell="B32" sqref="B32"/>
    </sheetView>
  </sheetViews>
  <sheetFormatPr defaultColWidth="9.140625" defaultRowHeight="12.75"/>
  <cols>
    <col min="1" max="1" width="4.00390625" style="9" customWidth="1"/>
    <col min="2" max="2" width="53.00390625" style="0" customWidth="1"/>
    <col min="3" max="3" width="12.7109375" style="0" customWidth="1"/>
    <col min="4" max="4" width="2.140625" style="0" customWidth="1"/>
    <col min="5" max="5" width="11.8515625" style="0" customWidth="1"/>
    <col min="6" max="6" width="2.28125" style="0" customWidth="1"/>
    <col min="7" max="7" width="9.7109375" style="0" customWidth="1"/>
    <col min="8" max="8" width="38.8515625" style="8" customWidth="1"/>
  </cols>
  <sheetData>
    <row r="1" spans="1:8" ht="12.75">
      <c r="A1" s="37" t="s">
        <v>0</v>
      </c>
      <c r="B1" s="37"/>
      <c r="C1" s="37"/>
      <c r="D1" s="37"/>
      <c r="E1" s="37"/>
      <c r="F1" s="37"/>
      <c r="G1" s="37"/>
      <c r="H1" s="37"/>
    </row>
    <row r="2" spans="1:8" ht="12.75">
      <c r="A2" s="37" t="s">
        <v>21</v>
      </c>
      <c r="B2" s="37"/>
      <c r="C2" s="37"/>
      <c r="D2" s="37"/>
      <c r="E2" s="37"/>
      <c r="F2" s="37"/>
      <c r="G2" s="37"/>
      <c r="H2" s="37"/>
    </row>
    <row r="3" spans="1:8" ht="12.75">
      <c r="A3" s="38" t="s">
        <v>29</v>
      </c>
      <c r="B3" s="38"/>
      <c r="C3" s="38"/>
      <c r="D3" s="38"/>
      <c r="E3" s="38"/>
      <c r="F3" s="38"/>
      <c r="G3" s="38"/>
      <c r="H3" s="38"/>
    </row>
    <row r="4" spans="2:7" ht="12.75">
      <c r="B4" s="5"/>
      <c r="C4" s="1"/>
      <c r="D4" s="1"/>
      <c r="E4" s="1"/>
      <c r="F4" s="1"/>
      <c r="G4" s="1"/>
    </row>
    <row r="5" spans="2:7" ht="12.75">
      <c r="B5" s="5"/>
      <c r="C5" s="1" t="s">
        <v>1</v>
      </c>
      <c r="D5" s="1"/>
      <c r="E5" s="1" t="s">
        <v>3</v>
      </c>
      <c r="F5" s="1"/>
      <c r="G5" s="1"/>
    </row>
    <row r="6" spans="2:7" ht="12.75">
      <c r="B6" s="5"/>
      <c r="C6" s="33" t="s">
        <v>2</v>
      </c>
      <c r="D6" s="5"/>
      <c r="E6" s="10" t="s">
        <v>30</v>
      </c>
      <c r="F6" s="5"/>
      <c r="G6" s="10" t="s">
        <v>14</v>
      </c>
    </row>
    <row r="7" spans="1:7" ht="12.75">
      <c r="A7" s="9">
        <v>1</v>
      </c>
      <c r="B7" s="5" t="s">
        <v>10</v>
      </c>
      <c r="C7" s="2">
        <v>375000</v>
      </c>
      <c r="D7" s="2"/>
      <c r="E7" s="2">
        <v>375000</v>
      </c>
      <c r="F7" s="2"/>
      <c r="G7" s="21">
        <f>+E7-C7</f>
        <v>0</v>
      </c>
    </row>
    <row r="8" spans="1:8" ht="26.25">
      <c r="A8" s="15">
        <v>2</v>
      </c>
      <c r="B8" s="16" t="s">
        <v>22</v>
      </c>
      <c r="C8" s="19">
        <v>486568</v>
      </c>
      <c r="D8" s="20"/>
      <c r="E8" s="19">
        <v>518211</v>
      </c>
      <c r="F8" s="6"/>
      <c r="G8" s="19">
        <f>+E8-C8</f>
        <v>31643</v>
      </c>
      <c r="H8" s="8" t="s">
        <v>31</v>
      </c>
    </row>
    <row r="9" spans="1:7" ht="12.75">
      <c r="A9" s="9">
        <v>3</v>
      </c>
      <c r="B9" s="5" t="s">
        <v>17</v>
      </c>
      <c r="C9" s="23">
        <f>+C7-C8</f>
        <v>-111568</v>
      </c>
      <c r="D9" s="22"/>
      <c r="E9" s="24">
        <f>+E7-E8</f>
        <v>-143211</v>
      </c>
      <c r="F9" s="22"/>
      <c r="G9" s="28">
        <f>+G7-G8</f>
        <v>-31643</v>
      </c>
    </row>
    <row r="10" ht="12.75">
      <c r="A10" s="15"/>
    </row>
    <row r="11" spans="2:7" ht="12.75">
      <c r="B11" s="25" t="s">
        <v>15</v>
      </c>
      <c r="C11" s="2"/>
      <c r="D11" s="5"/>
      <c r="E11" s="5"/>
      <c r="F11" s="5"/>
      <c r="G11" s="5"/>
    </row>
    <row r="12" spans="1:8" ht="39">
      <c r="A12" s="15">
        <v>4</v>
      </c>
      <c r="B12" s="18" t="s">
        <v>5</v>
      </c>
      <c r="C12" s="20">
        <v>25000</v>
      </c>
      <c r="D12" s="20"/>
      <c r="E12" s="20">
        <v>0</v>
      </c>
      <c r="F12" s="5"/>
      <c r="G12" s="20">
        <f aca="true" t="shared" si="0" ref="G12:G17">+E12-C12</f>
        <v>-25000</v>
      </c>
      <c r="H12" s="18" t="s">
        <v>28</v>
      </c>
    </row>
    <row r="13" spans="1:7" ht="12.75">
      <c r="A13" s="9">
        <v>5</v>
      </c>
      <c r="B13" s="8" t="s">
        <v>6</v>
      </c>
      <c r="C13" s="6">
        <v>50000</v>
      </c>
      <c r="D13" s="6"/>
      <c r="E13" s="6">
        <v>50000</v>
      </c>
      <c r="F13" s="5"/>
      <c r="G13" s="26">
        <f t="shared" si="0"/>
        <v>0</v>
      </c>
    </row>
    <row r="14" spans="1:8" ht="12.75">
      <c r="A14" s="15">
        <v>6</v>
      </c>
      <c r="B14" s="18" t="s">
        <v>7</v>
      </c>
      <c r="C14" s="20">
        <v>62657</v>
      </c>
      <c r="D14" s="20"/>
      <c r="E14" s="34">
        <f>+C14</f>
        <v>62657</v>
      </c>
      <c r="F14" s="5"/>
      <c r="G14" s="26">
        <f t="shared" si="0"/>
        <v>0</v>
      </c>
      <c r="H14" s="8" t="s">
        <v>20</v>
      </c>
    </row>
    <row r="15" spans="1:7" ht="12.75">
      <c r="A15" s="9">
        <v>7</v>
      </c>
      <c r="B15" s="8" t="s">
        <v>8</v>
      </c>
      <c r="C15" s="6">
        <v>7801</v>
      </c>
      <c r="D15" s="6"/>
      <c r="E15" s="6">
        <f>+C15</f>
        <v>7801</v>
      </c>
      <c r="F15" s="5"/>
      <c r="G15" s="26">
        <f t="shared" si="0"/>
        <v>0</v>
      </c>
    </row>
    <row r="16" spans="1:7" ht="12.75">
      <c r="A16" s="15">
        <v>8</v>
      </c>
      <c r="B16" s="18" t="s">
        <v>13</v>
      </c>
      <c r="C16" s="20">
        <v>9795</v>
      </c>
      <c r="D16" s="20"/>
      <c r="E16" s="20">
        <f>+C16</f>
        <v>9795</v>
      </c>
      <c r="G16" s="26">
        <f t="shared" si="0"/>
        <v>0</v>
      </c>
    </row>
    <row r="17" spans="1:8" ht="26.25">
      <c r="A17" s="15">
        <v>9</v>
      </c>
      <c r="B17" s="18" t="s">
        <v>9</v>
      </c>
      <c r="C17" s="19">
        <v>40000</v>
      </c>
      <c r="D17" s="20"/>
      <c r="E17" s="19">
        <v>39900</v>
      </c>
      <c r="F17" s="35"/>
      <c r="G17" s="36">
        <f t="shared" si="0"/>
        <v>-100</v>
      </c>
      <c r="H17" s="8" t="s">
        <v>27</v>
      </c>
    </row>
    <row r="18" ht="12.75">
      <c r="A18" s="15"/>
    </row>
    <row r="19" spans="1:7" ht="12.75">
      <c r="A19" s="15">
        <v>10</v>
      </c>
      <c r="B19" s="5" t="s">
        <v>25</v>
      </c>
      <c r="C19" s="27">
        <f>SUM(C9:C17)</f>
        <v>83685</v>
      </c>
      <c r="E19" s="27">
        <f>SUM(E9:E17)</f>
        <v>26942</v>
      </c>
      <c r="G19" s="27">
        <f>SUM(G9:G17)</f>
        <v>-56743</v>
      </c>
    </row>
    <row r="20" spans="1:7" ht="12.75">
      <c r="A20" s="15"/>
      <c r="F20" s="5"/>
      <c r="G20" s="5"/>
    </row>
    <row r="21" spans="1:7" ht="12.75">
      <c r="A21" s="9">
        <v>11</v>
      </c>
      <c r="B21" s="5" t="s">
        <v>11</v>
      </c>
      <c r="C21" s="7">
        <v>106060</v>
      </c>
      <c r="D21" s="7"/>
      <c r="E21" s="7">
        <f>+C21</f>
        <v>106060</v>
      </c>
      <c r="F21" s="5"/>
      <c r="G21" s="26">
        <f>+E21-C21</f>
        <v>0</v>
      </c>
    </row>
    <row r="22" spans="1:7" ht="12.75">
      <c r="A22" s="15">
        <v>12</v>
      </c>
      <c r="B22" s="5" t="s">
        <v>12</v>
      </c>
      <c r="C22" s="11">
        <v>20000</v>
      </c>
      <c r="D22" s="7"/>
      <c r="E22" s="11">
        <f>+C22</f>
        <v>20000</v>
      </c>
      <c r="F22" s="5"/>
      <c r="G22" s="27">
        <f>+E22-C22</f>
        <v>0</v>
      </c>
    </row>
    <row r="23" spans="1:7" ht="12.75">
      <c r="A23" s="9">
        <v>13</v>
      </c>
      <c r="B23" s="8" t="s">
        <v>23</v>
      </c>
      <c r="C23" s="12">
        <f>SUM(C21:C22)</f>
        <v>126060</v>
      </c>
      <c r="D23" s="12">
        <f>SUM(D21:D22)</f>
        <v>0</v>
      </c>
      <c r="E23" s="12">
        <f>SUM(E21:E22)</f>
        <v>126060</v>
      </c>
      <c r="F23" s="12">
        <f>SUM(F21:F22)</f>
        <v>0</v>
      </c>
      <c r="G23" s="12">
        <f>SUM(G21:G22)</f>
        <v>0</v>
      </c>
    </row>
    <row r="25" spans="1:7" ht="26.25">
      <c r="A25" s="9">
        <v>14</v>
      </c>
      <c r="B25" s="18" t="s">
        <v>18</v>
      </c>
      <c r="C25" s="7">
        <f>+C23-C19</f>
        <v>42375</v>
      </c>
      <c r="D25" s="7"/>
      <c r="E25" s="7">
        <f>+E23-E19</f>
        <v>99118</v>
      </c>
      <c r="G25" s="7">
        <f>+G23-G19</f>
        <v>56743</v>
      </c>
    </row>
    <row r="26" spans="3:5" ht="12.75">
      <c r="C26" s="7"/>
      <c r="D26" s="7"/>
      <c r="E26" s="7"/>
    </row>
    <row r="27" spans="1:7" ht="12.75">
      <c r="A27" s="9">
        <v>15</v>
      </c>
      <c r="B27" s="5" t="s">
        <v>19</v>
      </c>
      <c r="C27" s="30">
        <v>0.6209019</v>
      </c>
      <c r="D27" s="7"/>
      <c r="E27" s="30">
        <f>+C27</f>
        <v>0.6209019</v>
      </c>
      <c r="G27" s="29"/>
    </row>
    <row r="29" spans="1:7" ht="13.5" thickBot="1">
      <c r="A29" s="9">
        <v>16</v>
      </c>
      <c r="B29" t="s">
        <v>24</v>
      </c>
      <c r="C29" s="31">
        <f>+C25/C27</f>
        <v>68247.49610204124</v>
      </c>
      <c r="E29" s="31">
        <f>+E25/E27</f>
        <v>159635.52374376694</v>
      </c>
      <c r="G29" s="32">
        <f>+E29-C29</f>
        <v>91388.0276417257</v>
      </c>
    </row>
    <row r="30" spans="2:5" ht="13.5" thickTop="1">
      <c r="B30" s="5"/>
      <c r="C30" s="7"/>
      <c r="D30" s="7"/>
      <c r="E30" s="7"/>
    </row>
    <row r="31" spans="1:8" ht="12.75">
      <c r="A31" s="15">
        <v>17</v>
      </c>
      <c r="B31" t="s">
        <v>33</v>
      </c>
      <c r="H31" s="14"/>
    </row>
    <row r="32" spans="2:5" ht="12.75">
      <c r="B32" s="5" t="s">
        <v>32</v>
      </c>
      <c r="C32" s="17"/>
      <c r="D32" s="17"/>
      <c r="E32" s="17"/>
    </row>
    <row r="33" spans="2:5" ht="12.75">
      <c r="B33" s="5"/>
      <c r="C33" s="12"/>
      <c r="D33" s="7"/>
      <c r="E33" s="13"/>
    </row>
    <row r="34" spans="2:5" ht="12.75">
      <c r="B34" s="5"/>
      <c r="C34" s="7"/>
      <c r="D34" s="7"/>
      <c r="E34" s="7"/>
    </row>
    <row r="35" spans="3:5" ht="12.75">
      <c r="C35" s="2"/>
      <c r="D35" s="6"/>
      <c r="E35" s="2"/>
    </row>
    <row r="36" spans="3:5" ht="12.75">
      <c r="C36" s="7"/>
      <c r="D36" s="7"/>
      <c r="E36" s="7"/>
    </row>
  </sheetData>
  <mergeCells count="3">
    <mergeCell ref="A1:H1"/>
    <mergeCell ref="A2:H2"/>
    <mergeCell ref="A3:H3"/>
  </mergeCells>
  <printOptions/>
  <pageMargins left="0.32" right="0.35" top="0.7" bottom="0.6" header="0.5" footer="0.46"/>
  <pageSetup horizontalDpi="600" verticalDpi="600" orientation="landscape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</dc:creator>
  <cp:keywords/>
  <dc:description/>
  <cp:lastModifiedBy>Information Services</cp:lastModifiedBy>
  <cp:lastPrinted>2002-02-10T02:24:18Z</cp:lastPrinted>
  <dcterms:created xsi:type="dcterms:W3CDTF">2001-12-18T22:42:05Z</dcterms:created>
  <dcterms:modified xsi:type="dcterms:W3CDTF">2002-02-13T20:08:51Z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011570</vt:lpwstr>
  </property>
  <property fmtid="{D5CDD505-2E9C-101B-9397-08002B2CF9AE}" pid="6" name="IsConfidenti">
    <vt:lpwstr>0</vt:lpwstr>
  </property>
  <property fmtid="{D5CDD505-2E9C-101B-9397-08002B2CF9AE}" pid="7" name="Dat">
    <vt:lpwstr>2002-02-11T00:00:00Z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2001-11-26T00:00:00Z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