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Exhibit No. _ (EJK-5) Page 1" sheetId="1" r:id="rId1"/>
    <sheet name="Exhibit No. _ (EJK-5) Page 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End">[1]BS!#REF!</definedName>
    <definedName name="b" hidden="1">{#N/A,#N/A,FALSE,"Coversheet";#N/A,#N/A,FALSE,"QA"}</definedName>
    <definedName name="CombWC_LineItem">[1]BS!$S$7:$S$1085</definedName>
    <definedName name="debt">'[2]CS Sch 4'!$H$12</definedName>
    <definedName name="Dec09AMA">[1]BS!$R$7:$R$1072</definedName>
    <definedName name="DELETE01" hidden="1">{#N/A,#N/A,FALSE,"Coversheet";#N/A,#N/A,FALSE,"QA"}</definedName>
    <definedName name="DELETE02" hidden="1">{#N/A,#N/A,FALSE,"Schedule F";#N/A,#N/A,FALSE,"Schedule G"}</definedName>
    <definedName name="Delete1" hidden="1">{#N/A,#N/A,FALSE,"Coversheet";#N/A,#N/A,FALSE,"QA"}</definedName>
    <definedName name="ElRBLine">[1]BS!#REF!</definedName>
    <definedName name="GasRBLine">[1]BS!#REF!</definedName>
    <definedName name="ID_Elec" localSheetId="1">'Exhibit No. _ (EJK-5) Page 2'!$A$79:$F$156</definedName>
    <definedName name="ID_Elec">#REF!</definedName>
    <definedName name="ID_Gas" localSheetId="1">'Exhibit No. _ (EJK-5) Page 2'!#REF!</definedName>
    <definedName name="ID_Gas">#REF!</definedName>
    <definedName name="inc_tax">#REF!</definedName>
    <definedName name="prime">'Exhibit No. _ (EJK-5) Page 1'!#REF!</definedName>
    <definedName name="_xlnm.Print_Area" localSheetId="0">'Exhibit No. _ (EJK-5) Page 1'!$A$1:$H$37</definedName>
    <definedName name="_xlnm.Print_Area" localSheetId="1">'Exhibit No. _ (EJK-5) Page 2'!$A$6:$G$62</definedName>
    <definedName name="Print_for_CBReport">#REF!</definedName>
    <definedName name="Print_for_Checking" localSheetId="1">'[3]ADJ SUMMARY'!$A$1:'[3]ADJ SUMMARY'!#REF!</definedName>
    <definedName name="Print_for_Checking">#REF!</definedName>
    <definedName name="Recover">[4]Macro1!$A$69</definedName>
    <definedName name="Sort_Area">#REF!</definedName>
    <definedName name="Sort_AreaTwo">#REF!</definedName>
    <definedName name="SortAreaNew">#REF!</definedName>
    <definedName name="Summary" localSheetId="1">#REF!</definedName>
    <definedName name="Summary">#REF!</definedName>
    <definedName name="TableName">"Dummy"</definedName>
    <definedName name="Test_Yr">[5]cover!$B$12</definedName>
    <definedName name="TR">#REF!</definedName>
    <definedName name="WA_Elec" localSheetId="1">'Exhibit No. _ (EJK-5) Page 2'!$A$6:$F$78</definedName>
    <definedName name="WA_Elec">#REF!</definedName>
    <definedName name="WA_Gas" localSheetId="1">'Exhibit No. _ (EJK-5) Page 2'!#REF!</definedName>
    <definedName name="WA_Gas">#REF!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</definedNames>
  <calcPr calcId="145621"/>
</workbook>
</file>

<file path=xl/calcChain.xml><?xml version="1.0" encoding="utf-8"?>
<calcChain xmlns="http://schemas.openxmlformats.org/spreadsheetml/2006/main">
  <c r="G26" i="1" l="1"/>
  <c r="C140" i="2"/>
  <c r="C139" i="2"/>
  <c r="F126" i="2"/>
  <c r="B126" i="2"/>
  <c r="F123" i="2"/>
  <c r="B123" i="2"/>
  <c r="A123" i="2"/>
  <c r="F122" i="2"/>
  <c r="B122" i="2"/>
  <c r="A122" i="2"/>
  <c r="F121" i="2"/>
  <c r="B121" i="2"/>
  <c r="A121" i="2"/>
  <c r="F120" i="2"/>
  <c r="B120" i="2"/>
  <c r="A120" i="2"/>
  <c r="F119" i="2"/>
  <c r="B119" i="2"/>
  <c r="A119" i="2"/>
  <c r="F118" i="2"/>
  <c r="B118" i="2"/>
  <c r="A118" i="2"/>
  <c r="F117" i="2"/>
  <c r="B117" i="2"/>
  <c r="A117" i="2"/>
  <c r="F116" i="2"/>
  <c r="B116" i="2"/>
  <c r="A116" i="2"/>
  <c r="F115" i="2"/>
  <c r="B115" i="2"/>
  <c r="A115" i="2"/>
  <c r="F114" i="2"/>
  <c r="B114" i="2"/>
  <c r="A114" i="2"/>
  <c r="F113" i="2"/>
  <c r="B113" i="2"/>
  <c r="A113" i="2"/>
  <c r="F112" i="2"/>
  <c r="B112" i="2"/>
  <c r="A112" i="2"/>
  <c r="F111" i="2"/>
  <c r="B111" i="2"/>
  <c r="A111" i="2"/>
  <c r="F110" i="2"/>
  <c r="B110" i="2"/>
  <c r="A110" i="2"/>
  <c r="F109" i="2"/>
  <c r="B109" i="2"/>
  <c r="A109" i="2"/>
  <c r="F108" i="2"/>
  <c r="B108" i="2"/>
  <c r="A108" i="2"/>
  <c r="F106" i="2"/>
  <c r="B106" i="2"/>
  <c r="A106" i="2"/>
  <c r="F105" i="2"/>
  <c r="B105" i="2"/>
  <c r="A105" i="2"/>
  <c r="F104" i="2"/>
  <c r="B104" i="2"/>
  <c r="A104" i="2"/>
  <c r="F103" i="2"/>
  <c r="B103" i="2"/>
  <c r="A103" i="2"/>
  <c r="F102" i="2"/>
  <c r="B102" i="2"/>
  <c r="A102" i="2"/>
  <c r="F101" i="2"/>
  <c r="B101" i="2"/>
  <c r="A101" i="2"/>
  <c r="F100" i="2"/>
  <c r="B100" i="2"/>
  <c r="A100" i="2"/>
  <c r="F99" i="2"/>
  <c r="B99" i="2"/>
  <c r="A99" i="2"/>
  <c r="F98" i="2"/>
  <c r="B98" i="2"/>
  <c r="A98" i="2"/>
  <c r="F97" i="2"/>
  <c r="B97" i="2"/>
  <c r="A97" i="2"/>
  <c r="F96" i="2"/>
  <c r="B96" i="2"/>
  <c r="A96" i="2"/>
  <c r="F95" i="2"/>
  <c r="B95" i="2"/>
  <c r="A95" i="2"/>
  <c r="F94" i="2"/>
  <c r="B94" i="2"/>
  <c r="A94" i="2"/>
  <c r="F93" i="2"/>
  <c r="B93" i="2"/>
  <c r="A93" i="2"/>
  <c r="F92" i="2"/>
  <c r="B92" i="2"/>
  <c r="A92" i="2"/>
  <c r="F91" i="2"/>
  <c r="B91" i="2"/>
  <c r="A91" i="2"/>
  <c r="F90" i="2"/>
  <c r="B90" i="2"/>
  <c r="A90" i="2"/>
  <c r="F89" i="2"/>
  <c r="B89" i="2"/>
  <c r="A89" i="2"/>
  <c r="F88" i="2"/>
  <c r="B88" i="2"/>
  <c r="A88" i="2"/>
  <c r="F87" i="2"/>
  <c r="B87" i="2"/>
  <c r="A87" i="2"/>
  <c r="F86" i="2"/>
  <c r="F124" i="2" s="1"/>
  <c r="B86" i="2"/>
  <c r="A86" i="2"/>
  <c r="A80" i="2"/>
  <c r="A79" i="2"/>
  <c r="C77" i="2"/>
  <c r="C155" i="2" s="1"/>
  <c r="C76" i="2"/>
  <c r="C154" i="2" s="1"/>
  <c r="C73" i="2"/>
  <c r="C72" i="2"/>
  <c r="C150" i="2" s="1"/>
  <c r="C69" i="2"/>
  <c r="C147" i="2" s="1"/>
  <c r="C68" i="2"/>
  <c r="C146" i="2" s="1"/>
  <c r="C67" i="2"/>
  <c r="C145" i="2" s="1"/>
  <c r="C63" i="2"/>
  <c r="E70" i="2" s="1"/>
  <c r="G52" i="2"/>
  <c r="F48" i="2"/>
  <c r="F42" i="2"/>
  <c r="G42" i="2" s="1"/>
  <c r="B42" i="2"/>
  <c r="A42" i="2"/>
  <c r="F41" i="2"/>
  <c r="I41" i="2" s="1"/>
  <c r="B41" i="2"/>
  <c r="A41" i="2"/>
  <c r="G40" i="2"/>
  <c r="B40" i="2"/>
  <c r="A40" i="2"/>
  <c r="G39" i="2"/>
  <c r="B39" i="2"/>
  <c r="A39" i="2"/>
  <c r="G38" i="2"/>
  <c r="B38" i="2"/>
  <c r="A38" i="2"/>
  <c r="F37" i="2"/>
  <c r="I37" i="2" s="1"/>
  <c r="B37" i="2"/>
  <c r="A37" i="2"/>
  <c r="F36" i="2"/>
  <c r="G36" i="2" s="1"/>
  <c r="B36" i="2"/>
  <c r="A36" i="2"/>
  <c r="F35" i="2"/>
  <c r="I35" i="2" s="1"/>
  <c r="B35" i="2"/>
  <c r="A35" i="2"/>
  <c r="F34" i="2"/>
  <c r="G34" i="2" s="1"/>
  <c r="B34" i="2"/>
  <c r="A34" i="2"/>
  <c r="F33" i="2"/>
  <c r="I33" i="2" s="1"/>
  <c r="B33" i="2"/>
  <c r="A33" i="2"/>
  <c r="F32" i="2"/>
  <c r="G32" i="2" s="1"/>
  <c r="B32" i="2"/>
  <c r="A32" i="2"/>
  <c r="F30" i="2"/>
  <c r="G30" i="2" s="1"/>
  <c r="B30" i="2"/>
  <c r="A30" i="2"/>
  <c r="F29" i="2"/>
  <c r="G29" i="2" s="1"/>
  <c r="B29" i="2"/>
  <c r="A29" i="2"/>
  <c r="F28" i="2"/>
  <c r="I28" i="2" s="1"/>
  <c r="B28" i="2"/>
  <c r="A28" i="2"/>
  <c r="F27" i="2"/>
  <c r="G27" i="2" s="1"/>
  <c r="B27" i="2"/>
  <c r="A27" i="2"/>
  <c r="F26" i="2"/>
  <c r="I26" i="2" s="1"/>
  <c r="B26" i="2"/>
  <c r="A26" i="2"/>
  <c r="F25" i="2"/>
  <c r="G25" i="2" s="1"/>
  <c r="B25" i="2"/>
  <c r="A25" i="2"/>
  <c r="F24" i="2"/>
  <c r="I24" i="2" s="1"/>
  <c r="B24" i="2"/>
  <c r="A24" i="2"/>
  <c r="F23" i="2"/>
  <c r="G23" i="2" s="1"/>
  <c r="B23" i="2"/>
  <c r="A23" i="2"/>
  <c r="F22" i="2"/>
  <c r="I22" i="2" s="1"/>
  <c r="B22" i="2"/>
  <c r="A22" i="2"/>
  <c r="F21" i="2"/>
  <c r="G21" i="2" s="1"/>
  <c r="B21" i="2"/>
  <c r="A21" i="2"/>
  <c r="F20" i="2"/>
  <c r="I20" i="2" s="1"/>
  <c r="B20" i="2"/>
  <c r="A20" i="2"/>
  <c r="I19" i="2"/>
  <c r="A19" i="2"/>
  <c r="I18" i="2"/>
  <c r="B18" i="2"/>
  <c r="A18" i="2"/>
  <c r="F17" i="2"/>
  <c r="G17" i="2" s="1"/>
  <c r="B17" i="2"/>
  <c r="A17" i="2"/>
  <c r="F16" i="2"/>
  <c r="B16" i="2"/>
  <c r="A16" i="2"/>
  <c r="E15" i="2"/>
  <c r="E44" i="2" s="1"/>
  <c r="E50" i="2" s="1"/>
  <c r="B15" i="2"/>
  <c r="A15" i="2"/>
  <c r="I14" i="2"/>
  <c r="E12" i="2"/>
  <c r="A82" i="2"/>
  <c r="I25" i="2" l="1"/>
  <c r="G26" i="2"/>
  <c r="I21" i="2"/>
  <c r="G22" i="2"/>
  <c r="I39" i="2"/>
  <c r="G19" i="2"/>
  <c r="F128" i="2"/>
  <c r="F132" i="2" s="1"/>
  <c r="F135" i="2" s="1"/>
  <c r="F44" i="2"/>
  <c r="F50" i="2" s="1"/>
  <c r="F54" i="2" s="1"/>
  <c r="F57" i="2" s="1"/>
  <c r="I38" i="2"/>
  <c r="G41" i="2"/>
  <c r="I42" i="2"/>
  <c r="G16" i="2"/>
  <c r="I30" i="2"/>
  <c r="C70" i="2"/>
  <c r="C141" i="2"/>
  <c r="E148" i="2" s="1"/>
  <c r="E16" i="1"/>
  <c r="I15" i="2"/>
  <c r="I34" i="2"/>
  <c r="G35" i="2"/>
  <c r="I16" i="2"/>
  <c r="I29" i="2"/>
  <c r="C74" i="2"/>
  <c r="D72" i="2" s="1"/>
  <c r="C156" i="2"/>
  <c r="D154" i="2" s="1"/>
  <c r="D156" i="2" s="1"/>
  <c r="D155" i="2"/>
  <c r="C148" i="2"/>
  <c r="D145" i="2" s="1"/>
  <c r="E54" i="2"/>
  <c r="I17" i="2"/>
  <c r="G18" i="2"/>
  <c r="G20" i="2"/>
  <c r="I23" i="2"/>
  <c r="G24" i="2"/>
  <c r="I27" i="2"/>
  <c r="G28" i="2"/>
  <c r="I32" i="2"/>
  <c r="G33" i="2"/>
  <c r="I36" i="2"/>
  <c r="G37" i="2"/>
  <c r="I40" i="2"/>
  <c r="C78" i="2"/>
  <c r="D77" i="2" s="1"/>
  <c r="G15" i="2"/>
  <c r="D68" i="2"/>
  <c r="E68" i="2" s="1"/>
  <c r="E78" i="2" s="1"/>
  <c r="D73" i="2"/>
  <c r="C151" i="2"/>
  <c r="G50" i="2" l="1"/>
  <c r="D74" i="2"/>
  <c r="D76" i="2"/>
  <c r="D78" i="2" s="1"/>
  <c r="D146" i="2"/>
  <c r="E146" i="2" s="1"/>
  <c r="E156" i="2" s="1"/>
  <c r="E155" i="2" s="1"/>
  <c r="D69" i="2"/>
  <c r="E69" i="2" s="1"/>
  <c r="D67" i="2"/>
  <c r="E67" i="2" s="1"/>
  <c r="E74" i="2" s="1"/>
  <c r="E72" i="2" s="1"/>
  <c r="I50" i="2"/>
  <c r="I57" i="2" s="1"/>
  <c r="D147" i="2"/>
  <c r="E147" i="2" s="1"/>
  <c r="C152" i="2"/>
  <c r="D150" i="2" s="1"/>
  <c r="E154" i="2"/>
  <c r="D148" i="2"/>
  <c r="E145" i="2"/>
  <c r="E152" i="2" s="1"/>
  <c r="E77" i="2"/>
  <c r="G44" i="2"/>
  <c r="E57" i="2"/>
  <c r="G57" i="2" s="1"/>
  <c r="G54" i="2"/>
  <c r="E73" i="2" l="1"/>
  <c r="D70" i="2"/>
  <c r="E76" i="2"/>
  <c r="E150" i="2"/>
  <c r="D151" i="2"/>
  <c r="E151" i="2" s="1"/>
  <c r="D152" i="2" l="1"/>
  <c r="E18" i="1" l="1"/>
  <c r="E20" i="1" l="1"/>
  <c r="G20" i="1" s="1"/>
  <c r="G23" i="1" s="1"/>
  <c r="G28" i="1" s="1"/>
  <c r="G30" i="1" s="1"/>
</calcChain>
</file>

<file path=xl/comments1.xml><?xml version="1.0" encoding="utf-8"?>
<comments xmlns="http://schemas.openxmlformats.org/spreadsheetml/2006/main">
  <authors>
    <author>rzk7kq</author>
  </authors>
  <commentList>
    <comment ref="B60" author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26" author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sharedStrings.xml><?xml version="1.0" encoding="utf-8"?>
<sst xmlns="http://schemas.openxmlformats.org/spreadsheetml/2006/main" count="91" uniqueCount="60">
  <si>
    <t xml:space="preserve">(000's of Dollars)   </t>
  </si>
  <si>
    <t>Line</t>
  </si>
  <si>
    <t>No.</t>
  </si>
  <si>
    <t>Interest Adjustment</t>
  </si>
  <si>
    <t>Description</t>
  </si>
  <si>
    <t>Amount</t>
  </si>
  <si>
    <t>Adjustment</t>
  </si>
  <si>
    <t>Weighted Cost of Debt</t>
  </si>
  <si>
    <t>Pro Forma Interest Expense</t>
  </si>
  <si>
    <t xml:space="preserve">Total Interest Deducted </t>
  </si>
  <si>
    <t>Interest Expense Per Books</t>
  </si>
  <si>
    <t>Adjustment to Interest Expense</t>
  </si>
  <si>
    <t>Income Tax Effect</t>
  </si>
  <si>
    <t>Gas Restating Adjustment 2.13</t>
  </si>
  <si>
    <t>Restate Debt Interest</t>
  </si>
  <si>
    <t>Washington - GAS</t>
  </si>
  <si>
    <t>(000's)</t>
  </si>
  <si>
    <t>Reconciliation</t>
  </si>
  <si>
    <t>FIT Expense</t>
  </si>
  <si>
    <t>All other</t>
  </si>
  <si>
    <t>Summary</t>
  </si>
  <si>
    <t>Line No. 27</t>
  </si>
  <si>
    <t>Adjustment Description</t>
  </si>
  <si>
    <t>ROO</t>
  </si>
  <si>
    <t>Adjustments</t>
  </si>
  <si>
    <t>TOTAL</t>
  </si>
  <si>
    <t>Weighted Average Cost of Debt</t>
  </si>
  <si>
    <t>Restated Debt Interest</t>
  </si>
  <si>
    <t>Interest Per Results (G-FIT-12A)</t>
  </si>
  <si>
    <t>Increase (Decrease) in Interest Expense</t>
  </si>
  <si>
    <t>FIT Rate</t>
  </si>
  <si>
    <t>Increase (Decrease) in FIT</t>
  </si>
  <si>
    <t>Adjust 2.13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</si>
  <si>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</si>
  <si>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</si>
  <si>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</si>
  <si>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</si>
  <si>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</si>
  <si>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</si>
  <si>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</si>
  <si>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</si>
  <si>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Percentage</t>
  </si>
  <si>
    <t>Interest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</si>
  <si>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</si>
  <si>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</si>
  <si>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</si>
  <si>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</si>
  <si>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</si>
  <si>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</si>
  <si>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</si>
  <si>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</si>
  <si>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</si>
  <si>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Rate Base</t>
  </si>
  <si>
    <t>Restated Rate Base</t>
  </si>
  <si>
    <t>ID excludes STD</t>
  </si>
  <si>
    <t xml:space="preserve"> Interest Per Results (E-FIT-12A)</t>
  </si>
  <si>
    <t>updated for 2007 LMA</t>
  </si>
  <si>
    <t>12 Months Ended December 31, 2011</t>
  </si>
  <si>
    <t>Test Period Rate Base</t>
  </si>
  <si>
    <t>Gas working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</si>
</sst>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0_)"/>
    <numFmt numFmtId="166" formatCode="#,##0.00;[Red]\(#,##0.00\)"/>
    <numFmt numFmtId="167" formatCode="&quot;$&quot;#,##0"/>
    <numFmt numFmtId="168" formatCode="0.000%"/>
    <numFmt numFmtId="169" formatCode="&quot;x &quot;0.00"/>
    <numFmt numFmtId="170" formatCode="&quot;x &quot;0.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0"/>
      <name val="Geneva"/>
    </font>
    <font>
      <sz val="10"/>
      <name val="Times New Roman"/>
      <family val="1"/>
    </font>
    <font>
      <sz val="10"/>
      <color indexed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color theme="1"/>
      <name val="Arial"/>
      <family val="2"/>
    </font>
    <font>
      <sz val="10"/>
      <name val="Tahoma"/>
      <family val="2"/>
    </font>
    <font>
      <u/>
      <sz val="7.5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color indexed="10"/>
      <name val="Times New Roman"/>
      <family val="1"/>
    </font>
    <font>
      <b/>
      <i/>
      <sz val="16"/>
      <name val="Helv"/>
    </font>
    <font>
      <sz val="12"/>
      <color theme="1"/>
      <name val="Calibri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0"/>
      <color indexed="9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sz val="10"/>
      <name val="Genev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7"/>
      </patternFill>
    </fill>
    <fill>
      <patternFill patternType="solid">
        <fgColor indexed="23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165">
    <xf numFmtId="0" fontId="0" fillId="0" borderId="0"/>
    <xf numFmtId="37" fontId="2" fillId="0" borderId="0"/>
    <xf numFmtId="0" fontId="4" fillId="0" borderId="0"/>
    <xf numFmtId="41" fontId="5" fillId="0" borderId="0"/>
    <xf numFmtId="41" fontId="3" fillId="0" borderId="0"/>
    <xf numFmtId="10" fontId="5" fillId="0" borderId="0" applyFont="0" applyFill="0" applyBorder="0" applyAlignment="0" applyProtection="0"/>
    <xf numFmtId="37" fontId="2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0" fillId="15" borderId="0">
      <alignment horizontal="left"/>
    </xf>
    <xf numFmtId="0" fontId="11" fillId="15" borderId="0">
      <alignment horizontal="right"/>
    </xf>
    <xf numFmtId="0" fontId="11" fillId="15" borderId="0">
      <alignment horizontal="center"/>
    </xf>
    <xf numFmtId="0" fontId="11" fillId="15" borderId="0">
      <alignment horizontal="right"/>
    </xf>
    <xf numFmtId="0" fontId="12" fillId="15" borderId="0">
      <alignment horizontal="left"/>
    </xf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64" fontId="3" fillId="0" borderId="0"/>
    <xf numFmtId="0" fontId="15" fillId="0" borderId="0" applyNumberFormat="0" applyFill="0" applyBorder="0" applyAlignment="0" applyProtection="0">
      <alignment vertical="top"/>
      <protection locked="0"/>
    </xf>
    <xf numFmtId="38" fontId="16" fillId="16" borderId="0" applyNumberFormat="0" applyBorder="0" applyAlignment="0" applyProtection="0"/>
    <xf numFmtId="38" fontId="17" fillId="0" borderId="0"/>
    <xf numFmtId="40" fontId="17" fillId="0" borderId="0"/>
    <xf numFmtId="0" fontId="15" fillId="0" borderId="0" applyNumberFormat="0" applyFill="0" applyBorder="0" applyAlignment="0" applyProtection="0">
      <alignment vertical="top"/>
      <protection locked="0"/>
    </xf>
    <xf numFmtId="10" fontId="16" fillId="17" borderId="7" applyNumberFormat="0" applyBorder="0" applyAlignment="0" applyProtection="0"/>
    <xf numFmtId="0" fontId="10" fillId="15" borderId="0">
      <alignment horizontal="left"/>
    </xf>
    <xf numFmtId="0" fontId="10" fillId="15" borderId="0">
      <alignment horizontal="left"/>
    </xf>
    <xf numFmtId="0" fontId="18" fillId="18" borderId="0"/>
    <xf numFmtId="165" fontId="19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37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4" fillId="0" borderId="0"/>
    <xf numFmtId="37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5" fillId="0" borderId="0"/>
    <xf numFmtId="0" fontId="20" fillId="0" borderId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166" fontId="22" fillId="15" borderId="0" applyBorder="0">
      <alignment horizontal="right"/>
    </xf>
    <xf numFmtId="0" fontId="23" fillId="17" borderId="0">
      <alignment horizontal="right"/>
    </xf>
    <xf numFmtId="0" fontId="24" fillId="19" borderId="0" applyBorder="0"/>
    <xf numFmtId="0" fontId="25" fillId="0" borderId="0" applyBorder="0">
      <alignment horizontal="centerContinuous"/>
    </xf>
    <xf numFmtId="0" fontId="26" fillId="0" borderId="0" applyBorder="0">
      <alignment horizontal="centerContinuous"/>
    </xf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0" fillId="15" borderId="0">
      <alignment horizontal="center"/>
    </xf>
    <xf numFmtId="49" fontId="27" fillId="15" borderId="0">
      <alignment horizontal="center"/>
    </xf>
    <xf numFmtId="0" fontId="11" fillId="15" borderId="0">
      <alignment horizontal="center"/>
    </xf>
    <xf numFmtId="0" fontId="11" fillId="15" borderId="0">
      <alignment horizontal="centerContinuous"/>
    </xf>
    <xf numFmtId="0" fontId="28" fillId="15" borderId="0">
      <alignment horizontal="left"/>
    </xf>
    <xf numFmtId="49" fontId="28" fillId="15" borderId="0">
      <alignment horizontal="center"/>
    </xf>
    <xf numFmtId="0" fontId="10" fillId="15" borderId="0">
      <alignment horizontal="left"/>
    </xf>
    <xf numFmtId="49" fontId="28" fillId="15" borderId="0">
      <alignment horizontal="left"/>
    </xf>
    <xf numFmtId="0" fontId="10" fillId="15" borderId="0">
      <alignment horizontal="centerContinuous"/>
    </xf>
    <xf numFmtId="0" fontId="10" fillId="15" borderId="0">
      <alignment horizontal="right"/>
    </xf>
    <xf numFmtId="49" fontId="10" fillId="15" borderId="0">
      <alignment horizontal="left"/>
    </xf>
    <xf numFmtId="0" fontId="11" fillId="15" borderId="0">
      <alignment horizontal="right"/>
    </xf>
    <xf numFmtId="0" fontId="28" fillId="20" borderId="0">
      <alignment horizontal="center"/>
    </xf>
    <xf numFmtId="0" fontId="29" fillId="20" borderId="0">
      <alignment horizontal="center"/>
    </xf>
    <xf numFmtId="38" fontId="16" fillId="0" borderId="8"/>
    <xf numFmtId="38" fontId="17" fillId="0" borderId="9"/>
    <xf numFmtId="164" fontId="3" fillId="0" borderId="0">
      <alignment horizontal="left" wrapText="1"/>
    </xf>
    <xf numFmtId="0" fontId="30" fillId="15" borderId="0">
      <alignment horizontal="center"/>
    </xf>
    <xf numFmtId="0" fontId="31" fillId="0" borderId="0"/>
  </cellStyleXfs>
  <cellXfs count="132">
    <xf numFmtId="0" fontId="0" fillId="0" borderId="0" xfId="0"/>
    <xf numFmtId="0" fontId="3" fillId="0" borderId="0" xfId="1" applyNumberFormat="1" applyFont="1" applyAlignment="1">
      <alignment horizontal="center"/>
    </xf>
    <xf numFmtId="37" fontId="3" fillId="0" borderId="0" xfId="1" applyFont="1"/>
    <xf numFmtId="0" fontId="3" fillId="0" borderId="0" xfId="2" applyFont="1" applyAlignment="1">
      <alignment horizontal="center"/>
    </xf>
    <xf numFmtId="0" fontId="7" fillId="0" borderId="0" xfId="3" applyNumberFormat="1" applyFont="1" applyAlignment="1">
      <alignment horizontal="center"/>
    </xf>
    <xf numFmtId="37" fontId="7" fillId="0" borderId="0" xfId="1" applyFont="1"/>
    <xf numFmtId="0" fontId="7" fillId="0" borderId="2" xfId="3" applyNumberFormat="1" applyFont="1" applyBorder="1" applyAlignment="1">
      <alignment horizontal="center"/>
    </xf>
    <xf numFmtId="0" fontId="3" fillId="0" borderId="3" xfId="3" applyNumberFormat="1" applyFont="1" applyBorder="1" applyAlignment="1">
      <alignment horizontal="center"/>
    </xf>
    <xf numFmtId="37" fontId="7" fillId="0" borderId="0" xfId="1" applyFont="1" applyAlignment="1">
      <alignment horizontal="center"/>
    </xf>
    <xf numFmtId="41" fontId="3" fillId="0" borderId="0" xfId="3" applyFont="1"/>
    <xf numFmtId="14" fontId="3" fillId="0" borderId="0" xfId="1" applyNumberFormat="1" applyFont="1"/>
    <xf numFmtId="41" fontId="8" fillId="0" borderId="0" xfId="3" applyFont="1"/>
    <xf numFmtId="41" fontId="7" fillId="0" borderId="0" xfId="3" applyFont="1" applyAlignment="1">
      <alignment horizontal="center"/>
    </xf>
    <xf numFmtId="41" fontId="3" fillId="0" borderId="0" xfId="3" applyFont="1" applyBorder="1" applyAlignment="1">
      <alignment horizontal="center"/>
    </xf>
    <xf numFmtId="41" fontId="9" fillId="0" borderId="0" xfId="4" applyFont="1" applyAlignment="1">
      <alignment horizontal="center"/>
    </xf>
    <xf numFmtId="37" fontId="3" fillId="0" borderId="0" xfId="1" applyFont="1" applyAlignment="1">
      <alignment horizontal="left"/>
    </xf>
    <xf numFmtId="41" fontId="6" fillId="0" borderId="0" xfId="3" applyNumberFormat="1" applyFont="1" applyBorder="1" applyAlignment="1">
      <alignment horizontal="right"/>
    </xf>
    <xf numFmtId="5" fontId="6" fillId="0" borderId="0" xfId="3" applyNumberFormat="1" applyFont="1" applyBorder="1" applyAlignment="1">
      <alignment horizontal="right"/>
    </xf>
    <xf numFmtId="10" fontId="6" fillId="0" borderId="0" xfId="5" applyFont="1" applyBorder="1"/>
    <xf numFmtId="37" fontId="3" fillId="0" borderId="2" xfId="1" applyFont="1" applyBorder="1"/>
    <xf numFmtId="37" fontId="3" fillId="0" borderId="0" xfId="1" applyFont="1" applyBorder="1"/>
    <xf numFmtId="37" fontId="3" fillId="0" borderId="5" xfId="1" applyFont="1" applyBorder="1"/>
    <xf numFmtId="37" fontId="3" fillId="0" borderId="0" xfId="1" applyFont="1" applyAlignment="1">
      <alignment horizontal="right"/>
    </xf>
    <xf numFmtId="37" fontId="3" fillId="0" borderId="0" xfId="6" applyFont="1"/>
    <xf numFmtId="37" fontId="7" fillId="0" borderId="0" xfId="1" applyFont="1" applyBorder="1"/>
    <xf numFmtId="37" fontId="7" fillId="0" borderId="4" xfId="1" applyFont="1" applyFill="1" applyBorder="1" applyAlignment="1">
      <alignment horizontal="right"/>
    </xf>
    <xf numFmtId="37" fontId="7" fillId="0" borderId="0" xfId="1" applyFont="1" applyFill="1" applyBorder="1" applyAlignment="1">
      <alignment horizontal="right"/>
    </xf>
    <xf numFmtId="37" fontId="3" fillId="0" borderId="2" xfId="1" applyFont="1" applyFill="1" applyBorder="1"/>
    <xf numFmtId="37" fontId="7" fillId="0" borderId="0" xfId="1" applyFont="1" applyBorder="1" applyAlignment="1">
      <alignment horizontal="right"/>
    </xf>
    <xf numFmtId="37" fontId="7" fillId="0" borderId="0" xfId="1" applyFont="1" applyFill="1"/>
    <xf numFmtId="37" fontId="7" fillId="0" borderId="0" xfId="1" applyFont="1" applyFill="1" applyAlignment="1">
      <alignment horizontal="right"/>
    </xf>
    <xf numFmtId="37" fontId="3" fillId="0" borderId="6" xfId="1" applyFont="1" applyBorder="1"/>
    <xf numFmtId="37" fontId="7" fillId="0" borderId="0" xfId="1" applyFont="1" applyAlignment="1">
      <alignment horizontal="right"/>
    </xf>
    <xf numFmtId="37" fontId="3" fillId="0" borderId="0" xfId="1" applyFont="1" applyAlignment="1">
      <alignment horizontal="center"/>
    </xf>
    <xf numFmtId="4" fontId="34" fillId="0" borderId="0" xfId="164" applyNumberFormat="1" applyFont="1" applyBorder="1" applyAlignment="1">
      <alignment horizontal="center"/>
    </xf>
    <xf numFmtId="3" fontId="3" fillId="0" borderId="0" xfId="164" applyNumberFormat="1" applyFont="1"/>
    <xf numFmtId="4" fontId="7" fillId="0" borderId="0" xfId="164" applyNumberFormat="1" applyFont="1" applyBorder="1" applyAlignment="1">
      <alignment horizontal="left"/>
    </xf>
    <xf numFmtId="4" fontId="7" fillId="0" borderId="0" xfId="164" applyNumberFormat="1" applyFont="1" applyBorder="1" applyAlignment="1">
      <alignment horizontal="center"/>
    </xf>
    <xf numFmtId="4" fontId="3" fillId="0" borderId="0" xfId="164" applyNumberFormat="1" applyFont="1" applyBorder="1" applyAlignment="1"/>
    <xf numFmtId="4" fontId="3" fillId="0" borderId="0" xfId="164" applyNumberFormat="1" applyFont="1" applyBorder="1" applyAlignment="1">
      <alignment horizontal="center"/>
    </xf>
    <xf numFmtId="4" fontId="3" fillId="0" borderId="0" xfId="164" applyNumberFormat="1" applyFont="1" applyBorder="1" applyAlignment="1">
      <alignment horizontal="centerContinuous"/>
    </xf>
    <xf numFmtId="3" fontId="3" fillId="0" borderId="0" xfId="164" applyNumberFormat="1" applyFont="1" applyBorder="1" applyAlignment="1">
      <alignment horizontal="left"/>
    </xf>
    <xf numFmtId="3" fontId="3" fillId="0" borderId="0" xfId="164" applyNumberFormat="1" applyFont="1" applyBorder="1" applyAlignment="1">
      <alignment horizontal="centerContinuous"/>
    </xf>
    <xf numFmtId="0" fontId="3" fillId="0" borderId="0" xfId="164" applyFont="1" applyBorder="1" applyAlignment="1">
      <alignment horizontal="centerContinuous"/>
    </xf>
    <xf numFmtId="3" fontId="3" fillId="0" borderId="0" xfId="164" applyNumberFormat="1" applyFont="1" applyAlignment="1">
      <alignment horizontal="center"/>
    </xf>
    <xf numFmtId="4" fontId="3" fillId="0" borderId="0" xfId="164" applyNumberFormat="1" applyFont="1" applyAlignment="1">
      <alignment horizontal="center"/>
    </xf>
    <xf numFmtId="3" fontId="3" fillId="0" borderId="0" xfId="164" applyNumberFormat="1" applyFont="1" applyAlignment="1">
      <alignment horizontal="left"/>
    </xf>
    <xf numFmtId="0" fontId="3" fillId="0" borderId="0" xfId="164" applyFont="1"/>
    <xf numFmtId="0" fontId="3" fillId="0" borderId="0" xfId="164" applyFont="1" applyBorder="1" applyAlignment="1">
      <alignment horizontal="center"/>
    </xf>
    <xf numFmtId="3" fontId="3" fillId="0" borderId="2" xfId="164" applyNumberFormat="1" applyFont="1" applyBorder="1" applyAlignment="1">
      <alignment horizontal="left"/>
    </xf>
    <xf numFmtId="3" fontId="3" fillId="0" borderId="2" xfId="164" applyNumberFormat="1" applyFont="1" applyBorder="1" applyAlignment="1">
      <alignment horizontal="center"/>
    </xf>
    <xf numFmtId="41" fontId="3" fillId="0" borderId="0" xfId="164" applyNumberFormat="1" applyFont="1" applyAlignment="1">
      <alignment horizontal="right"/>
    </xf>
    <xf numFmtId="41" fontId="3" fillId="0" borderId="0" xfId="164" applyNumberFormat="1" applyFont="1"/>
    <xf numFmtId="3" fontId="35" fillId="0" borderId="0" xfId="164" applyNumberFormat="1" applyFont="1"/>
    <xf numFmtId="4" fontId="3" fillId="0" borderId="0" xfId="164" applyNumberFormat="1" applyFont="1" applyAlignment="1">
      <alignment horizontal="left"/>
    </xf>
    <xf numFmtId="41" fontId="3" fillId="0" borderId="2" xfId="164" applyNumberFormat="1" applyFont="1" applyBorder="1" applyAlignment="1">
      <alignment horizontal="right"/>
    </xf>
    <xf numFmtId="41" fontId="9" fillId="0" borderId="2" xfId="164" applyNumberFormat="1" applyFont="1" applyBorder="1"/>
    <xf numFmtId="41" fontId="3" fillId="0" borderId="2" xfId="164" applyNumberFormat="1" applyFont="1" applyBorder="1"/>
    <xf numFmtId="41" fontId="3" fillId="0" borderId="0" xfId="37" applyNumberFormat="1" applyFont="1"/>
    <xf numFmtId="41" fontId="3" fillId="0" borderId="0" xfId="37" applyNumberFormat="1" applyFont="1" applyAlignment="1">
      <alignment horizontal="right"/>
    </xf>
    <xf numFmtId="41" fontId="9" fillId="0" borderId="0" xfId="37" applyNumberFormat="1" applyFont="1"/>
    <xf numFmtId="10" fontId="3" fillId="0" borderId="2" xfId="143" applyNumberFormat="1" applyFont="1" applyBorder="1"/>
    <xf numFmtId="9" fontId="3" fillId="0" borderId="0" xfId="143" applyFont="1"/>
    <xf numFmtId="41" fontId="6" fillId="0" borderId="2" xfId="37" applyNumberFormat="1" applyFont="1" applyFill="1" applyBorder="1"/>
    <xf numFmtId="41" fontId="3" fillId="0" borderId="2" xfId="37" applyNumberFormat="1" applyFont="1" applyBorder="1"/>
    <xf numFmtId="41" fontId="6" fillId="0" borderId="0" xfId="37" applyNumberFormat="1" applyFont="1" applyFill="1" applyBorder="1"/>
    <xf numFmtId="41" fontId="3" fillId="0" borderId="0" xfId="37" applyNumberFormat="1" applyFont="1" applyBorder="1"/>
    <xf numFmtId="9" fontId="3" fillId="0" borderId="2" xfId="143" applyFont="1" applyBorder="1"/>
    <xf numFmtId="41" fontId="3" fillId="21" borderId="13" xfId="37" applyNumberFormat="1" applyFont="1" applyFill="1" applyBorder="1"/>
    <xf numFmtId="41" fontId="3" fillId="0" borderId="6" xfId="37" applyNumberFormat="1" applyFont="1" applyBorder="1"/>
    <xf numFmtId="3" fontId="7" fillId="21" borderId="14" xfId="164" applyNumberFormat="1" applyFont="1" applyFill="1" applyBorder="1"/>
    <xf numFmtId="0" fontId="3" fillId="0" borderId="0" xfId="164" applyFont="1" applyBorder="1"/>
    <xf numFmtId="4" fontId="36" fillId="0" borderId="0" xfId="164" applyNumberFormat="1" applyFont="1" applyAlignment="1">
      <alignment horizontal="center"/>
    </xf>
    <xf numFmtId="3" fontId="36" fillId="0" borderId="0" xfId="164" applyNumberFormat="1" applyFont="1" applyAlignment="1">
      <alignment horizontal="left"/>
    </xf>
    <xf numFmtId="167" fontId="6" fillId="0" borderId="0" xfId="164" applyNumberFormat="1" applyFont="1"/>
    <xf numFmtId="3" fontId="6" fillId="0" borderId="0" xfId="164" applyNumberFormat="1" applyFont="1"/>
    <xf numFmtId="167" fontId="3" fillId="0" borderId="9" xfId="164" applyNumberFormat="1" applyFont="1" applyBorder="1"/>
    <xf numFmtId="167" fontId="3" fillId="0" borderId="0" xfId="164" applyNumberFormat="1" applyFont="1"/>
    <xf numFmtId="167" fontId="3" fillId="0" borderId="0" xfId="164" applyNumberFormat="1" applyFont="1" applyAlignment="1">
      <alignment horizontal="center"/>
    </xf>
    <xf numFmtId="167" fontId="3" fillId="0" borderId="0" xfId="164" applyNumberFormat="1" applyFont="1" applyFill="1"/>
    <xf numFmtId="10" fontId="3" fillId="0" borderId="0" xfId="164" applyNumberFormat="1" applyFont="1" applyFill="1"/>
    <xf numFmtId="0" fontId="36" fillId="0" borderId="0" xfId="164" applyFont="1"/>
    <xf numFmtId="3" fontId="3" fillId="0" borderId="0" xfId="164" applyNumberFormat="1" applyFont="1" applyFill="1" applyBorder="1"/>
    <xf numFmtId="167" fontId="3" fillId="0" borderId="9" xfId="164" applyNumberFormat="1" applyFont="1" applyFill="1" applyBorder="1"/>
    <xf numFmtId="10" fontId="3" fillId="0" borderId="9" xfId="164" applyNumberFormat="1" applyFont="1" applyFill="1" applyBorder="1"/>
    <xf numFmtId="3" fontId="3" fillId="0" borderId="0" xfId="164" applyNumberFormat="1" applyFont="1" applyFill="1"/>
    <xf numFmtId="168" fontId="3" fillId="0" borderId="0" xfId="143" applyNumberFormat="1" applyFont="1" applyFill="1"/>
    <xf numFmtId="168" fontId="3" fillId="0" borderId="0" xfId="164" applyNumberFormat="1" applyFont="1" applyFill="1"/>
    <xf numFmtId="168" fontId="3" fillId="0" borderId="9" xfId="164" applyNumberFormat="1" applyFont="1" applyFill="1" applyBorder="1"/>
    <xf numFmtId="4" fontId="7" fillId="0" borderId="0" xfId="164" applyNumberFormat="1" applyFont="1" applyAlignment="1">
      <alignment horizontal="centerContinuous"/>
    </xf>
    <xf numFmtId="3" fontId="3" fillId="0" borderId="0" xfId="164" applyNumberFormat="1" applyFont="1" applyAlignment="1">
      <alignment horizontal="centerContinuous"/>
    </xf>
    <xf numFmtId="0" fontId="3" fillId="0" borderId="0" xfId="164" applyFont="1" applyAlignment="1">
      <alignment horizontal="centerContinuous"/>
    </xf>
    <xf numFmtId="4" fontId="37" fillId="0" borderId="0" xfId="164" applyNumberFormat="1" applyFont="1" applyBorder="1" applyAlignment="1">
      <alignment horizontal="centerContinuous"/>
    </xf>
    <xf numFmtId="4" fontId="3" fillId="0" borderId="0" xfId="164" applyNumberFormat="1" applyFont="1" applyAlignment="1">
      <alignment horizontal="centerContinuous"/>
    </xf>
    <xf numFmtId="0" fontId="3" fillId="0" borderId="0" xfId="164" applyFont="1" applyAlignment="1">
      <alignment horizontal="center"/>
    </xf>
    <xf numFmtId="37" fontId="3" fillId="0" borderId="0" xfId="164" applyNumberFormat="1" applyFont="1" applyAlignment="1">
      <alignment horizontal="right"/>
    </xf>
    <xf numFmtId="0" fontId="35" fillId="0" borderId="0" xfId="164" applyFont="1"/>
    <xf numFmtId="10" fontId="35" fillId="0" borderId="0" xfId="164" applyNumberFormat="1" applyFont="1"/>
    <xf numFmtId="10" fontId="36" fillId="0" borderId="2" xfId="164" applyNumberFormat="1" applyFont="1" applyFill="1" applyBorder="1"/>
    <xf numFmtId="3" fontId="6" fillId="0" borderId="2" xfId="164" applyNumberFormat="1" applyFont="1" applyBorder="1"/>
    <xf numFmtId="3" fontId="7" fillId="0" borderId="0" xfId="164" applyNumberFormat="1" applyFont="1"/>
    <xf numFmtId="169" fontId="3" fillId="0" borderId="0" xfId="164" applyNumberFormat="1" applyFont="1"/>
    <xf numFmtId="170" fontId="3" fillId="0" borderId="2" xfId="164" applyNumberFormat="1" applyFont="1" applyBorder="1"/>
    <xf numFmtId="167" fontId="3" fillId="0" borderId="15" xfId="164" applyNumberFormat="1" applyFont="1" applyBorder="1"/>
    <xf numFmtId="4" fontId="3" fillId="0" borderId="0" xfId="164" applyNumberFormat="1" applyFont="1"/>
    <xf numFmtId="10" fontId="3" fillId="0" borderId="0" xfId="164" applyNumberFormat="1" applyFont="1"/>
    <xf numFmtId="10" fontId="3" fillId="0" borderId="0" xfId="164" applyNumberFormat="1" applyFont="1" applyBorder="1"/>
    <xf numFmtId="3" fontId="3" fillId="0" borderId="0" xfId="164" applyNumberFormat="1" applyFont="1" applyBorder="1"/>
    <xf numFmtId="10" fontId="3" fillId="0" borderId="9" xfId="164" applyNumberFormat="1" applyFont="1" applyBorder="1"/>
    <xf numFmtId="168" fontId="3" fillId="0" borderId="0" xfId="143" applyNumberFormat="1" applyFont="1"/>
    <xf numFmtId="168" fontId="3" fillId="0" borderId="0" xfId="164" applyNumberFormat="1" applyFont="1"/>
    <xf numFmtId="168" fontId="3" fillId="0" borderId="9" xfId="164" applyNumberFormat="1" applyFont="1" applyBorder="1"/>
    <xf numFmtId="0" fontId="13" fillId="0" borderId="0" xfId="0" applyFont="1"/>
    <xf numFmtId="0" fontId="13" fillId="0" borderId="0" xfId="0" applyFont="1" applyAlignment="1">
      <alignment horizontal="left"/>
    </xf>
    <xf numFmtId="3" fontId="35" fillId="0" borderId="0" xfId="164" applyNumberFormat="1" applyFont="1" applyAlignment="1">
      <alignment horizontal="right"/>
    </xf>
    <xf numFmtId="3" fontId="36" fillId="0" borderId="0" xfId="164" applyNumberFormat="1" applyFont="1"/>
    <xf numFmtId="3" fontId="36" fillId="0" borderId="0" xfId="164" applyNumberFormat="1" applyFont="1" applyFill="1"/>
    <xf numFmtId="4" fontId="3" fillId="0" borderId="0" xfId="164" applyNumberFormat="1" applyFont="1" applyFill="1" applyAlignment="1">
      <alignment horizontal="center"/>
    </xf>
    <xf numFmtId="0" fontId="3" fillId="0" borderId="0" xfId="164" applyFont="1" applyFill="1" applyAlignment="1">
      <alignment horizontal="center"/>
    </xf>
    <xf numFmtId="0" fontId="3" fillId="0" borderId="2" xfId="164" applyFont="1" applyFill="1" applyBorder="1" applyAlignment="1">
      <alignment horizontal="center"/>
    </xf>
    <xf numFmtId="41" fontId="3" fillId="0" borderId="0" xfId="164" applyNumberFormat="1" applyFont="1" applyFill="1" applyAlignment="1">
      <alignment horizontal="right"/>
    </xf>
    <xf numFmtId="41" fontId="3" fillId="0" borderId="0" xfId="164" applyNumberFormat="1" applyFont="1" applyFill="1"/>
    <xf numFmtId="41" fontId="3" fillId="0" borderId="2" xfId="164" applyNumberFormat="1" applyFont="1" applyFill="1" applyBorder="1"/>
    <xf numFmtId="41" fontId="3" fillId="0" borderId="0" xfId="37" applyNumberFormat="1" applyFont="1" applyFill="1"/>
    <xf numFmtId="10" fontId="3" fillId="0" borderId="2" xfId="143" applyNumberFormat="1" applyFont="1" applyFill="1" applyBorder="1"/>
    <xf numFmtId="9" fontId="3" fillId="0" borderId="2" xfId="143" applyFont="1" applyFill="1" applyBorder="1"/>
    <xf numFmtId="37" fontId="7" fillId="0" borderId="4" xfId="1" applyFont="1" applyBorder="1" applyAlignment="1">
      <alignment horizontal="center"/>
    </xf>
    <xf numFmtId="37" fontId="7" fillId="0" borderId="0" xfId="1" applyFont="1" applyAlignment="1">
      <alignment horizontal="center"/>
    </xf>
    <xf numFmtId="0" fontId="3" fillId="0" borderId="10" xfId="164" applyFont="1" applyBorder="1" applyAlignment="1">
      <alignment horizontal="center"/>
    </xf>
    <xf numFmtId="0" fontId="3" fillId="0" borderId="11" xfId="164" applyFont="1" applyBorder="1" applyAlignment="1">
      <alignment horizontal="center"/>
    </xf>
    <xf numFmtId="0" fontId="3" fillId="0" borderId="12" xfId="164" applyFont="1" applyBorder="1" applyAlignment="1">
      <alignment horizontal="center"/>
    </xf>
    <xf numFmtId="4" fontId="7" fillId="0" borderId="0" xfId="164" applyNumberFormat="1" applyFont="1" applyBorder="1" applyAlignment="1">
      <alignment horizontal="center"/>
    </xf>
  </cellXfs>
  <cellStyles count="165">
    <cellStyle name="20% - Accent1 2" xfId="7"/>
    <cellStyle name="20% - Accent1 3" xfId="8"/>
    <cellStyle name="20% - Accent2 2" xfId="9"/>
    <cellStyle name="20% - Accent2 3" xfId="10"/>
    <cellStyle name="20% - Accent3 2" xfId="11"/>
    <cellStyle name="20% - Accent3 3" xfId="12"/>
    <cellStyle name="20% - Accent4 2" xfId="13"/>
    <cellStyle name="20% - Accent4 3" xfId="14"/>
    <cellStyle name="20% - Accent5 2" xfId="15"/>
    <cellStyle name="20% - Accent5 3" xfId="16"/>
    <cellStyle name="20% - Accent6 2" xfId="17"/>
    <cellStyle name="20% - Accent6 3" xfId="18"/>
    <cellStyle name="40% - Accent1 2" xfId="19"/>
    <cellStyle name="40% - Accent1 3" xfId="20"/>
    <cellStyle name="40% - Accent2 2" xfId="21"/>
    <cellStyle name="40% - Accent2 3" xfId="22"/>
    <cellStyle name="40% - Accent3 2" xfId="23"/>
    <cellStyle name="40% - Accent3 3" xfId="24"/>
    <cellStyle name="40% - Accent4 2" xfId="25"/>
    <cellStyle name="40% - Accent4 3" xfId="26"/>
    <cellStyle name="40% - Accent5 2" xfId="27"/>
    <cellStyle name="40% - Accent5 3" xfId="28"/>
    <cellStyle name="40% - Accent6 2" xfId="29"/>
    <cellStyle name="40% - Accent6 3" xfId="30"/>
    <cellStyle name="ColumnAttributeAbovePrompt" xfId="31"/>
    <cellStyle name="ColumnAttributePrompt" xfId="32"/>
    <cellStyle name="ColumnAttributeValue" xfId="33"/>
    <cellStyle name="ColumnHeadingPrompt" xfId="34"/>
    <cellStyle name="ColumnHeadingValue" xfId="35"/>
    <cellStyle name="Comma [0] 2" xfId="36"/>
    <cellStyle name="Comma 2" xfId="37"/>
    <cellStyle name="Comma 2 2" xfId="38"/>
    <cellStyle name="Comma 2 2 2" xfId="39"/>
    <cellStyle name="Comma 2 2 3" xfId="40"/>
    <cellStyle name="Comma 2 3" xfId="41"/>
    <cellStyle name="Comma 2 4" xfId="42"/>
    <cellStyle name="Comma 2 5" xfId="43"/>
    <cellStyle name="Comma 2 6" xfId="44"/>
    <cellStyle name="Comma 3" xfId="45"/>
    <cellStyle name="Comma 4" xfId="46"/>
    <cellStyle name="Comma 5" xfId="47"/>
    <cellStyle name="Comma 6" xfId="48"/>
    <cellStyle name="Currency [0] 2" xfId="49"/>
    <cellStyle name="Currency 2" xfId="50"/>
    <cellStyle name="Currency 2 2" xfId="51"/>
    <cellStyle name="Currency 3" xfId="52"/>
    <cellStyle name="Date" xfId="53"/>
    <cellStyle name="Date 10" xfId="54"/>
    <cellStyle name="Date 11" xfId="55"/>
    <cellStyle name="Date 12" xfId="56"/>
    <cellStyle name="Date 2" xfId="57"/>
    <cellStyle name="Date 3" xfId="58"/>
    <cellStyle name="Date 4" xfId="59"/>
    <cellStyle name="Date 5" xfId="60"/>
    <cellStyle name="Date 6" xfId="61"/>
    <cellStyle name="Date 7" xfId="62"/>
    <cellStyle name="Date 8" xfId="63"/>
    <cellStyle name="Date 9" xfId="64"/>
    <cellStyle name="Entered" xfId="65"/>
    <cellStyle name="Followed Hyperlink 2" xfId="66"/>
    <cellStyle name="Grey" xfId="67"/>
    <cellStyle name="Heading1" xfId="68"/>
    <cellStyle name="Heading2" xfId="69"/>
    <cellStyle name="Hyperlink 2" xfId="70"/>
    <cellStyle name="Input [yellow]" xfId="71"/>
    <cellStyle name="LineItemPrompt" xfId="72"/>
    <cellStyle name="LineItemValue" xfId="73"/>
    <cellStyle name="Manual-Input" xfId="74"/>
    <cellStyle name="Normal" xfId="0" builtinId="0"/>
    <cellStyle name="Normal - Style1" xfId="75"/>
    <cellStyle name="Normal 10" xfId="76"/>
    <cellStyle name="Normal 11" xfId="77"/>
    <cellStyle name="Normal 12" xfId="78"/>
    <cellStyle name="Normal 13" xfId="79"/>
    <cellStyle name="Normal 14" xfId="80"/>
    <cellStyle name="Normal 15" xfId="81"/>
    <cellStyle name="Normal 16" xfId="82"/>
    <cellStyle name="Normal 17" xfId="83"/>
    <cellStyle name="Normal 2" xfId="84"/>
    <cellStyle name="Normal 2 2" xfId="85"/>
    <cellStyle name="Normal 2 2 2" xfId="86"/>
    <cellStyle name="Normal 2 2 2 2" xfId="87"/>
    <cellStyle name="Normal 2 2 2 2 2" xfId="88"/>
    <cellStyle name="Normal 2 2 3" xfId="89"/>
    <cellStyle name="Normal 2 2 4" xfId="90"/>
    <cellStyle name="Normal 2 3" xfId="91"/>
    <cellStyle name="Normal 2 3 2" xfId="92"/>
    <cellStyle name="Normal 2 4" xfId="93"/>
    <cellStyle name="Normal 2 5" xfId="94"/>
    <cellStyle name="Normal 2 6" xfId="95"/>
    <cellStyle name="Normal 2 7" xfId="96"/>
    <cellStyle name="Normal 2 8" xfId="97"/>
    <cellStyle name="Normal 2 9" xfId="98"/>
    <cellStyle name="Normal 3" xfId="6"/>
    <cellStyle name="Normal 3 2" xfId="99"/>
    <cellStyle name="Normal 3 3" xfId="100"/>
    <cellStyle name="Normal 4" xfId="101"/>
    <cellStyle name="Normal 4 2" xfId="102"/>
    <cellStyle name="Normal 4 3" xfId="103"/>
    <cellStyle name="Normal 4 4" xfId="104"/>
    <cellStyle name="Normal 4 5" xfId="105"/>
    <cellStyle name="Normal 5" xfId="106"/>
    <cellStyle name="Normal 5 2" xfId="107"/>
    <cellStyle name="Normal 6" xfId="108"/>
    <cellStyle name="Normal 6 2" xfId="109"/>
    <cellStyle name="Normal 6 2 2" xfId="110"/>
    <cellStyle name="Normal 6 2 3" xfId="111"/>
    <cellStyle name="Normal 6 3" xfId="112"/>
    <cellStyle name="Normal 6 4" xfId="113"/>
    <cellStyle name="Normal 7" xfId="114"/>
    <cellStyle name="Normal 8" xfId="115"/>
    <cellStyle name="Normal 9" xfId="116"/>
    <cellStyle name="Normal_Book3" xfId="4"/>
    <cellStyle name="Normal_DFIT-WaGas_SUM" xfId="2"/>
    <cellStyle name="Normal_Inc. Stmt." xfId="3"/>
    <cellStyle name="Normal_RestateDebtInt1200case 2" xfId="164"/>
    <cellStyle name="Normal_TEMPLATE 01" xfId="1"/>
    <cellStyle name="Note 10" xfId="117"/>
    <cellStyle name="Note 10 2" xfId="118"/>
    <cellStyle name="Note 11" xfId="119"/>
    <cellStyle name="Note 11 2" xfId="120"/>
    <cellStyle name="Note 2" xfId="121"/>
    <cellStyle name="Note 2 2" xfId="122"/>
    <cellStyle name="Note 3" xfId="123"/>
    <cellStyle name="Note 3 2" xfId="124"/>
    <cellStyle name="Note 4" xfId="125"/>
    <cellStyle name="Note 4 2" xfId="126"/>
    <cellStyle name="Note 5" xfId="127"/>
    <cellStyle name="Note 5 2" xfId="128"/>
    <cellStyle name="Note 6" xfId="129"/>
    <cellStyle name="Note 6 2" xfId="130"/>
    <cellStyle name="Note 7" xfId="131"/>
    <cellStyle name="Note 7 2" xfId="132"/>
    <cellStyle name="Note 8" xfId="133"/>
    <cellStyle name="Note 8 2" xfId="134"/>
    <cellStyle name="Note 9" xfId="135"/>
    <cellStyle name="Note 9 2" xfId="136"/>
    <cellStyle name="OUTPUT AMOUNTS" xfId="137"/>
    <cellStyle name="Output Column Headings" xfId="138"/>
    <cellStyle name="OUTPUT LINE ITEMS" xfId="139"/>
    <cellStyle name="Output Report Heading" xfId="140"/>
    <cellStyle name="Output Report Title" xfId="141"/>
    <cellStyle name="Percent [2]" xfId="142"/>
    <cellStyle name="Percent 2" xfId="143"/>
    <cellStyle name="Percent 3" xfId="144"/>
    <cellStyle name="Percent 4" xfId="145"/>
    <cellStyle name="Percent_TEMPLATE 01" xfId="5"/>
    <cellStyle name="ReportTitlePrompt" xfId="146"/>
    <cellStyle name="ReportTitleValue" xfId="147"/>
    <cellStyle name="RowAcctAbovePrompt" xfId="148"/>
    <cellStyle name="RowAcctSOBAbovePrompt" xfId="149"/>
    <cellStyle name="RowAcctSOBValue" xfId="150"/>
    <cellStyle name="RowAcctValue" xfId="151"/>
    <cellStyle name="RowAttrAbovePrompt" xfId="152"/>
    <cellStyle name="RowAttrValue" xfId="153"/>
    <cellStyle name="RowColSetAbovePrompt" xfId="154"/>
    <cellStyle name="RowColSetLeftPrompt" xfId="155"/>
    <cellStyle name="RowColSetValue" xfId="156"/>
    <cellStyle name="RowLeftPrompt" xfId="157"/>
    <cellStyle name="SampleUsingFormatMask" xfId="158"/>
    <cellStyle name="SampleWithNoFormatMask" xfId="159"/>
    <cellStyle name="StmtTtl1" xfId="160"/>
    <cellStyle name="StmtTtl2" xfId="161"/>
    <cellStyle name="Style 1" xfId="162"/>
    <cellStyle name="UploadThisRowValue" xfId="1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keating\AppData\Local\Microsoft\Windows\Temporary%20Internet%20Files\Content.Outlook\LD80RS0X\Copy%20of%20STAFF%20TY%202010%20vs%202011%20ISWC%20Details%207-30-12%20-%20mik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vista/2012%20Rate%20Case%20-%20UE-120436/Models/120436%20-STAFF%20GAS%20RR%20Model%20-%20updated%20column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2%20WA%20Electric%20RR%20Mode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Avista\UE-120436%20GRC\Company's%20workpaper\N.%20UE__Andrews%20Electric%20WPs%20(AVA-Apr2012)\3.02%20PF%20-%20Labor%20Non-Exec\Downloads\Total%20Labor%20for%20Pension-Medic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vista\TEMPLATE%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2012%20WA%20GRC/Adjustments/2012%20WA%20Gas%20RR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ISWC"/>
      <sheetName val="Gas ISWC"/>
      <sheetName val="Staffi ISWC"/>
      <sheetName val="Staff Adjustments"/>
      <sheetName val="BS"/>
      <sheetName val="PPXLSaveData0"/>
      <sheetName val="PPXLFunctions"/>
      <sheetName val="PPXLOpen"/>
    </sheetNames>
    <sheetDataSet>
      <sheetData sheetId="0"/>
      <sheetData sheetId="1"/>
      <sheetData sheetId="2">
        <row r="93">
          <cell r="E93">
            <v>2047352.0742762054</v>
          </cell>
        </row>
      </sheetData>
      <sheetData sheetId="3"/>
      <sheetData sheetId="4">
        <row r="7">
          <cell r="R7">
            <v>149436363.01708335</v>
          </cell>
          <cell r="S7">
            <v>19</v>
          </cell>
        </row>
        <row r="8">
          <cell r="R8">
            <v>16414651.210416667</v>
          </cell>
          <cell r="S8">
            <v>19</v>
          </cell>
        </row>
        <row r="9">
          <cell r="R9">
            <v>10617170.748333333</v>
          </cell>
          <cell r="S9">
            <v>19</v>
          </cell>
        </row>
        <row r="10">
          <cell r="R10">
            <v>8406253.010416666</v>
          </cell>
          <cell r="S10">
            <v>19</v>
          </cell>
        </row>
        <row r="11">
          <cell r="R11">
            <v>1692106604.7624998</v>
          </cell>
          <cell r="S11">
            <v>13</v>
          </cell>
        </row>
        <row r="12">
          <cell r="R12">
            <v>439041156.2854166</v>
          </cell>
          <cell r="S12">
            <v>13</v>
          </cell>
        </row>
        <row r="13">
          <cell r="R13">
            <v>236980.81999999998</v>
          </cell>
          <cell r="S13">
            <v>13</v>
          </cell>
        </row>
        <row r="14">
          <cell r="R14">
            <v>720208866.30791664</v>
          </cell>
          <cell r="S14">
            <v>13</v>
          </cell>
        </row>
        <row r="15">
          <cell r="R15">
            <v>3921093.5679166671</v>
          </cell>
          <cell r="S15">
            <v>15</v>
          </cell>
        </row>
        <row r="16">
          <cell r="R16">
            <v>36232254.138750002</v>
          </cell>
          <cell r="S16">
            <v>15</v>
          </cell>
        </row>
        <row r="17">
          <cell r="R17">
            <v>154545492.13666666</v>
          </cell>
          <cell r="S17">
            <v>15</v>
          </cell>
        </row>
        <row r="18">
          <cell r="R18">
            <v>244312239.30958334</v>
          </cell>
          <cell r="S18">
            <v>15</v>
          </cell>
        </row>
        <row r="19">
          <cell r="R19">
            <v>290450873.17958331</v>
          </cell>
          <cell r="S19">
            <v>15</v>
          </cell>
        </row>
        <row r="20">
          <cell r="R20">
            <v>-2063509</v>
          </cell>
          <cell r="S20">
            <v>13</v>
          </cell>
        </row>
        <row r="21">
          <cell r="R21">
            <v>-5247725</v>
          </cell>
          <cell r="S21">
            <v>13</v>
          </cell>
        </row>
        <row r="22">
          <cell r="R22">
            <v>-2600000</v>
          </cell>
          <cell r="S22">
            <v>13</v>
          </cell>
        </row>
        <row r="23">
          <cell r="R23">
            <v>283484.25</v>
          </cell>
          <cell r="S23">
            <v>19</v>
          </cell>
        </row>
        <row r="24">
          <cell r="R24">
            <v>254354.23</v>
          </cell>
          <cell r="S24">
            <v>15</v>
          </cell>
        </row>
        <row r="25">
          <cell r="R25">
            <v>403189.39999999997</v>
          </cell>
          <cell r="S25">
            <v>15</v>
          </cell>
        </row>
        <row r="26">
          <cell r="R26">
            <v>962301.44999999984</v>
          </cell>
          <cell r="S26">
            <v>15</v>
          </cell>
        </row>
        <row r="27">
          <cell r="R27">
            <v>5300000</v>
          </cell>
          <cell r="S27">
            <v>19</v>
          </cell>
        </row>
        <row r="28">
          <cell r="R28">
            <v>343064.19750000007</v>
          </cell>
          <cell r="S28">
            <v>13</v>
          </cell>
        </row>
        <row r="29">
          <cell r="R29">
            <v>162352.37000000002</v>
          </cell>
          <cell r="S29">
            <v>13</v>
          </cell>
        </row>
        <row r="30">
          <cell r="R30">
            <v>3713707.2354166661</v>
          </cell>
          <cell r="S30">
            <v>13</v>
          </cell>
        </row>
        <row r="31">
          <cell r="R31">
            <v>198917.37250000003</v>
          </cell>
          <cell r="S31">
            <v>15</v>
          </cell>
        </row>
        <row r="32">
          <cell r="R32">
            <v>15821392.652916668</v>
          </cell>
          <cell r="S32">
            <v>33</v>
          </cell>
        </row>
        <row r="33">
          <cell r="R33">
            <v>157285.01708333334</v>
          </cell>
          <cell r="S33">
            <v>33</v>
          </cell>
        </row>
        <row r="34">
          <cell r="R34">
            <v>43037.61791666667</v>
          </cell>
          <cell r="S34">
            <v>33</v>
          </cell>
        </row>
        <row r="35">
          <cell r="R35">
            <v>1207744.9962500001</v>
          </cell>
          <cell r="S35">
            <v>33</v>
          </cell>
        </row>
        <row r="36">
          <cell r="R36">
            <v>107.25</v>
          </cell>
          <cell r="S36">
            <v>33</v>
          </cell>
        </row>
        <row r="37">
          <cell r="R37">
            <v>34562362.728333332</v>
          </cell>
          <cell r="S37">
            <v>33</v>
          </cell>
        </row>
        <row r="38">
          <cell r="R38">
            <v>4073309.02</v>
          </cell>
          <cell r="S38">
            <v>33</v>
          </cell>
        </row>
        <row r="39">
          <cell r="R39">
            <v>13289.247916666667</v>
          </cell>
          <cell r="S39">
            <v>33</v>
          </cell>
        </row>
        <row r="40">
          <cell r="R40">
            <v>10399576.790833334</v>
          </cell>
          <cell r="S40">
            <v>33</v>
          </cell>
        </row>
        <row r="41">
          <cell r="R41">
            <v>150020.88708333336</v>
          </cell>
          <cell r="S41">
            <v>33</v>
          </cell>
        </row>
        <row r="42">
          <cell r="R42">
            <v>953982.36583333358</v>
          </cell>
          <cell r="S42">
            <v>33</v>
          </cell>
        </row>
        <row r="43">
          <cell r="R43">
            <v>283643.55041666667</v>
          </cell>
          <cell r="S43">
            <v>33</v>
          </cell>
        </row>
        <row r="44">
          <cell r="R44">
            <v>3074845.3616666668</v>
          </cell>
          <cell r="S44">
            <v>33</v>
          </cell>
        </row>
        <row r="45">
          <cell r="R45">
            <v>1968653.4783333333</v>
          </cell>
          <cell r="S45">
            <v>33</v>
          </cell>
        </row>
        <row r="46">
          <cell r="R46">
            <v>-52390.597500000003</v>
          </cell>
          <cell r="S46">
            <v>33</v>
          </cell>
        </row>
        <row r="47">
          <cell r="R47">
            <v>110132.76</v>
          </cell>
          <cell r="S47">
            <v>33</v>
          </cell>
        </row>
        <row r="48">
          <cell r="R48">
            <v>-1741.3045833333329</v>
          </cell>
          <cell r="S48">
            <v>33</v>
          </cell>
        </row>
        <row r="49">
          <cell r="R49">
            <v>-867452.8520833333</v>
          </cell>
          <cell r="S49">
            <v>33</v>
          </cell>
        </row>
        <row r="50">
          <cell r="R50">
            <v>3800.5774999999999</v>
          </cell>
          <cell r="S50">
            <v>33</v>
          </cell>
        </row>
        <row r="51">
          <cell r="R51">
            <v>-145595.99166666667</v>
          </cell>
          <cell r="S51">
            <v>33</v>
          </cell>
        </row>
        <row r="52">
          <cell r="R52">
            <v>-2247.4550000000004</v>
          </cell>
          <cell r="S52">
            <v>33</v>
          </cell>
        </row>
        <row r="53">
          <cell r="R53">
            <v>-59082.630000000012</v>
          </cell>
          <cell r="S53">
            <v>33</v>
          </cell>
        </row>
        <row r="54">
          <cell r="R54">
            <v>-380146.42750000005</v>
          </cell>
          <cell r="S54">
            <v>33</v>
          </cell>
        </row>
        <row r="55">
          <cell r="R55">
            <v>-19164195.976249997</v>
          </cell>
          <cell r="S55">
            <v>20</v>
          </cell>
        </row>
        <row r="56">
          <cell r="R56">
            <v>-10618257.569166666</v>
          </cell>
          <cell r="S56">
            <v>20</v>
          </cell>
        </row>
        <row r="57">
          <cell r="R57">
            <v>-4063971.7779166661</v>
          </cell>
          <cell r="S57">
            <v>20</v>
          </cell>
        </row>
        <row r="58">
          <cell r="R58">
            <v>-2233706.4045833331</v>
          </cell>
          <cell r="S58">
            <v>20</v>
          </cell>
        </row>
        <row r="59">
          <cell r="R59">
            <v>-640436454.77291667</v>
          </cell>
          <cell r="S59">
            <v>14</v>
          </cell>
        </row>
        <row r="60">
          <cell r="R60">
            <v>-140714702.86291668</v>
          </cell>
          <cell r="S60">
            <v>14</v>
          </cell>
        </row>
        <row r="61">
          <cell r="R61">
            <v>-90596.04</v>
          </cell>
          <cell r="S61">
            <v>14</v>
          </cell>
        </row>
        <row r="62">
          <cell r="R62">
            <v>-213851917.35749999</v>
          </cell>
          <cell r="S62">
            <v>14</v>
          </cell>
        </row>
        <row r="63">
          <cell r="R63">
            <v>-1073941.0062499999</v>
          </cell>
          <cell r="S63">
            <v>16</v>
          </cell>
        </row>
        <row r="64">
          <cell r="R64">
            <v>-13987484.935833335</v>
          </cell>
          <cell r="S64">
            <v>16</v>
          </cell>
        </row>
        <row r="65">
          <cell r="R65">
            <v>-49463690.475416668</v>
          </cell>
          <cell r="S65">
            <v>16</v>
          </cell>
        </row>
        <row r="66">
          <cell r="R66">
            <v>-88404888.805000007</v>
          </cell>
          <cell r="S66">
            <v>16</v>
          </cell>
        </row>
        <row r="67">
          <cell r="R67">
            <v>-99026104.065416679</v>
          </cell>
          <cell r="S67">
            <v>16</v>
          </cell>
        </row>
        <row r="68">
          <cell r="R68">
            <v>1664372.78</v>
          </cell>
          <cell r="S68">
            <v>14</v>
          </cell>
        </row>
        <row r="69">
          <cell r="R69">
            <v>4232678.28</v>
          </cell>
          <cell r="S69">
            <v>14</v>
          </cell>
        </row>
        <row r="70">
          <cell r="R70">
            <v>960395.18</v>
          </cell>
          <cell r="S70">
            <v>14</v>
          </cell>
        </row>
        <row r="71">
          <cell r="R71">
            <v>-296800.05</v>
          </cell>
          <cell r="S71">
            <v>20</v>
          </cell>
        </row>
        <row r="72">
          <cell r="R72">
            <v>-18301155.267083336</v>
          </cell>
          <cell r="S72">
            <v>20</v>
          </cell>
        </row>
        <row r="73">
          <cell r="R73">
            <v>-33555.712083333332</v>
          </cell>
          <cell r="S73">
            <v>20</v>
          </cell>
        </row>
        <row r="74">
          <cell r="R74">
            <v>-4537.4000000000005</v>
          </cell>
          <cell r="S74">
            <v>20</v>
          </cell>
        </row>
        <row r="75">
          <cell r="R75">
            <v>-8332.0400000000027</v>
          </cell>
          <cell r="S75">
            <v>20</v>
          </cell>
        </row>
        <row r="76">
          <cell r="R76">
            <v>-6298978.7391666658</v>
          </cell>
          <cell r="S76">
            <v>14</v>
          </cell>
        </row>
        <row r="77">
          <cell r="R77">
            <v>-224023.82708333331</v>
          </cell>
          <cell r="S77">
            <v>14</v>
          </cell>
        </row>
        <row r="78">
          <cell r="R78">
            <v>-361267.05916666664</v>
          </cell>
          <cell r="S78">
            <v>16</v>
          </cell>
        </row>
        <row r="79">
          <cell r="R79">
            <v>-250590.38375000001</v>
          </cell>
          <cell r="S79">
            <v>16</v>
          </cell>
        </row>
        <row r="80">
          <cell r="R80">
            <v>-37106.890000000007</v>
          </cell>
          <cell r="S80">
            <v>16</v>
          </cell>
        </row>
        <row r="81">
          <cell r="R81">
            <v>-117370.18916666666</v>
          </cell>
          <cell r="S81">
            <v>16</v>
          </cell>
        </row>
        <row r="82">
          <cell r="R82">
            <v>-35924.677916666667</v>
          </cell>
          <cell r="S82">
            <v>16</v>
          </cell>
        </row>
        <row r="83">
          <cell r="R83">
            <v>-1648949.58</v>
          </cell>
          <cell r="S83">
            <v>14</v>
          </cell>
        </row>
        <row r="84">
          <cell r="R84">
            <v>-777698.55000000016</v>
          </cell>
          <cell r="S84">
            <v>14</v>
          </cell>
        </row>
        <row r="85">
          <cell r="R85">
            <v>2753492.58</v>
          </cell>
          <cell r="S85">
            <v>17</v>
          </cell>
        </row>
        <row r="86">
          <cell r="R86">
            <v>-2707818.094583333</v>
          </cell>
          <cell r="S86">
            <v>18</v>
          </cell>
        </row>
        <row r="87">
          <cell r="R87">
            <v>4283451.8650000012</v>
          </cell>
          <cell r="S87">
            <v>23</v>
          </cell>
        </row>
        <row r="88">
          <cell r="R88">
            <v>1052982.24</v>
          </cell>
          <cell r="S88">
            <v>23</v>
          </cell>
        </row>
        <row r="89">
          <cell r="R89">
            <v>5638551.8045833325</v>
          </cell>
          <cell r="S89">
            <v>39</v>
          </cell>
        </row>
        <row r="90">
          <cell r="R90">
            <v>97810.820000000022</v>
          </cell>
          <cell r="S90">
            <v>39</v>
          </cell>
        </row>
        <row r="91">
          <cell r="R91">
            <v>-911666.3041666667</v>
          </cell>
          <cell r="S91">
            <v>39</v>
          </cell>
        </row>
        <row r="92">
          <cell r="R92">
            <v>500000</v>
          </cell>
          <cell r="S92">
            <v>41</v>
          </cell>
        </row>
        <row r="93">
          <cell r="R93">
            <v>11547000</v>
          </cell>
          <cell r="S93">
            <v>41</v>
          </cell>
        </row>
        <row r="94">
          <cell r="R94">
            <v>172848725.28625</v>
          </cell>
          <cell r="S94">
            <v>40</v>
          </cell>
        </row>
        <row r="95">
          <cell r="R95">
            <v>-103132095.3725</v>
          </cell>
          <cell r="S95">
            <v>40</v>
          </cell>
        </row>
        <row r="96">
          <cell r="R96">
            <v>2403651.0833333335</v>
          </cell>
          <cell r="S96">
            <v>40</v>
          </cell>
        </row>
        <row r="97">
          <cell r="R97">
            <v>2237.0416666666665</v>
          </cell>
          <cell r="S97">
            <v>40</v>
          </cell>
        </row>
        <row r="98">
          <cell r="R98">
            <v>8.07</v>
          </cell>
          <cell r="S98">
            <v>40</v>
          </cell>
        </row>
        <row r="99">
          <cell r="R99">
            <v>64677.469999999979</v>
          </cell>
          <cell r="S99">
            <v>23</v>
          </cell>
        </row>
        <row r="100">
          <cell r="R100">
            <v>12715806.626666667</v>
          </cell>
          <cell r="S100">
            <v>41</v>
          </cell>
        </row>
        <row r="101">
          <cell r="R101">
            <v>-12393056.976666667</v>
          </cell>
          <cell r="S101">
            <v>41</v>
          </cell>
        </row>
        <row r="102">
          <cell r="R102">
            <v>47751.337499999994</v>
          </cell>
          <cell r="S102">
            <v>41</v>
          </cell>
        </row>
        <row r="103">
          <cell r="R103">
            <v>79626000</v>
          </cell>
          <cell r="S103">
            <v>27</v>
          </cell>
        </row>
        <row r="104">
          <cell r="R104">
            <v>-59617807.939999998</v>
          </cell>
          <cell r="S104">
            <v>27</v>
          </cell>
        </row>
        <row r="105">
          <cell r="R105">
            <v>457619.15083333338</v>
          </cell>
          <cell r="S105">
            <v>0</v>
          </cell>
        </row>
        <row r="106">
          <cell r="R106">
            <v>2930720.7962499992</v>
          </cell>
          <cell r="S106">
            <v>0</v>
          </cell>
        </row>
        <row r="107">
          <cell r="R107">
            <v>9556363.8037500009</v>
          </cell>
          <cell r="S107">
            <v>42</v>
          </cell>
        </row>
        <row r="108">
          <cell r="R108">
            <v>64062.121250000004</v>
          </cell>
          <cell r="S108">
            <v>0</v>
          </cell>
        </row>
        <row r="109">
          <cell r="R109">
            <v>2932708.4024999999</v>
          </cell>
          <cell r="S109" t="str">
            <v xml:space="preserve"> </v>
          </cell>
        </row>
        <row r="110">
          <cell r="R110">
            <v>-4771078.873333334</v>
          </cell>
          <cell r="S110" t="str">
            <v xml:space="preserve"> </v>
          </cell>
        </row>
        <row r="111">
          <cell r="R111">
            <v>4991.666666666667</v>
          </cell>
          <cell r="S111" t="str">
            <v xml:space="preserve"> </v>
          </cell>
        </row>
        <row r="112">
          <cell r="R112">
            <v>13914.647500000001</v>
          </cell>
          <cell r="S112" t="str">
            <v xml:space="preserve"> </v>
          </cell>
        </row>
        <row r="113">
          <cell r="R113">
            <v>54.395000000000003</v>
          </cell>
          <cell r="S113" t="str">
            <v xml:space="preserve"> </v>
          </cell>
        </row>
        <row r="114">
          <cell r="R114">
            <v>217916.66666666666</v>
          </cell>
          <cell r="S114">
            <v>0</v>
          </cell>
        </row>
        <row r="115">
          <cell r="R115">
            <v>9113203.1529166661</v>
          </cell>
          <cell r="S115">
            <v>0</v>
          </cell>
        </row>
        <row r="116">
          <cell r="R116">
            <v>1600000</v>
          </cell>
          <cell r="S116">
            <v>0</v>
          </cell>
        </row>
        <row r="117">
          <cell r="R117">
            <v>750000</v>
          </cell>
          <cell r="S117">
            <v>0</v>
          </cell>
        </row>
        <row r="118">
          <cell r="R118">
            <v>898405.61</v>
          </cell>
          <cell r="S118">
            <v>0</v>
          </cell>
        </row>
        <row r="119">
          <cell r="R119">
            <v>8859.4920833333326</v>
          </cell>
          <cell r="S119" t="str">
            <v xml:space="preserve"> </v>
          </cell>
        </row>
        <row r="120">
          <cell r="R120">
            <v>10000</v>
          </cell>
          <cell r="S120" t="str">
            <v xml:space="preserve"> </v>
          </cell>
        </row>
        <row r="121">
          <cell r="R121">
            <v>5000</v>
          </cell>
          <cell r="S121" t="str">
            <v xml:space="preserve"> </v>
          </cell>
        </row>
        <row r="122">
          <cell r="R122">
            <v>733.33333333333337</v>
          </cell>
          <cell r="S122" t="str">
            <v xml:space="preserve"> </v>
          </cell>
        </row>
        <row r="123">
          <cell r="R123">
            <v>12.5</v>
          </cell>
          <cell r="S123" t="str">
            <v xml:space="preserve"> </v>
          </cell>
        </row>
        <row r="124">
          <cell r="R124">
            <v>80000</v>
          </cell>
          <cell r="S124" t="str">
            <v xml:space="preserve"> </v>
          </cell>
        </row>
        <row r="125">
          <cell r="R125">
            <v>755350.23333333351</v>
          </cell>
          <cell r="S125" t="str">
            <v xml:space="preserve"> </v>
          </cell>
        </row>
        <row r="126">
          <cell r="R126">
            <v>5837560.2241666662</v>
          </cell>
          <cell r="S126">
            <v>0</v>
          </cell>
        </row>
        <row r="127">
          <cell r="R127">
            <v>287381.20333333331</v>
          </cell>
          <cell r="S127" t="str">
            <v xml:space="preserve"> </v>
          </cell>
        </row>
        <row r="128">
          <cell r="R128">
            <v>65093810.119583338</v>
          </cell>
          <cell r="S128" t="str">
            <v xml:space="preserve"> </v>
          </cell>
        </row>
        <row r="129">
          <cell r="R129">
            <v>12837415.847083336</v>
          </cell>
          <cell r="S129" t="str">
            <v xml:space="preserve"> </v>
          </cell>
        </row>
        <row r="130">
          <cell r="R130">
            <v>41500145.291666664</v>
          </cell>
          <cell r="S130" t="str">
            <v xml:space="preserve"> </v>
          </cell>
        </row>
        <row r="131">
          <cell r="R131">
            <v>20519008.375</v>
          </cell>
          <cell r="S131" t="str">
            <v xml:space="preserve"> </v>
          </cell>
        </row>
        <row r="132">
          <cell r="R132">
            <v>12610684.640416667</v>
          </cell>
          <cell r="S132" t="str">
            <v xml:space="preserve"> </v>
          </cell>
        </row>
        <row r="133">
          <cell r="R133">
            <v>10183784.068750001</v>
          </cell>
          <cell r="S133" t="str">
            <v xml:space="preserve"> </v>
          </cell>
        </row>
        <row r="134">
          <cell r="R134">
            <v>2459529.4066666667</v>
          </cell>
          <cell r="S134">
            <v>0</v>
          </cell>
        </row>
        <row r="135">
          <cell r="R135">
            <v>1485096.9054166665</v>
          </cell>
          <cell r="S135">
            <v>0</v>
          </cell>
        </row>
        <row r="136">
          <cell r="R136">
            <v>-29634.037083333333</v>
          </cell>
          <cell r="S136">
            <v>0</v>
          </cell>
        </row>
        <row r="137">
          <cell r="R137">
            <v>467912.48124999995</v>
          </cell>
          <cell r="S137">
            <v>0</v>
          </cell>
        </row>
        <row r="138">
          <cell r="R138">
            <v>1586692.0070833331</v>
          </cell>
          <cell r="S138">
            <v>0</v>
          </cell>
        </row>
        <row r="139">
          <cell r="R139">
            <v>4343.9933333333347</v>
          </cell>
          <cell r="S139">
            <v>0</v>
          </cell>
        </row>
        <row r="140">
          <cell r="R140">
            <v>2574198.8495833329</v>
          </cell>
          <cell r="S140">
            <v>0</v>
          </cell>
        </row>
        <row r="141">
          <cell r="R141">
            <v>55512.520000000011</v>
          </cell>
          <cell r="S141">
            <v>0</v>
          </cell>
        </row>
        <row r="142">
          <cell r="R142">
            <v>466.66666666666669</v>
          </cell>
          <cell r="S142">
            <v>0</v>
          </cell>
        </row>
        <row r="143">
          <cell r="R143">
            <v>30013.984583333335</v>
          </cell>
          <cell r="S143">
            <v>0</v>
          </cell>
        </row>
        <row r="144">
          <cell r="R144">
            <v>649098.93125000002</v>
          </cell>
          <cell r="S144">
            <v>0</v>
          </cell>
        </row>
        <row r="145">
          <cell r="R145">
            <v>58925.5</v>
          </cell>
          <cell r="S145">
            <v>0</v>
          </cell>
        </row>
        <row r="146">
          <cell r="R146">
            <v>-44041.018333333341</v>
          </cell>
          <cell r="S146">
            <v>0</v>
          </cell>
        </row>
        <row r="147">
          <cell r="R147">
            <v>-8691.4604166666668</v>
          </cell>
          <cell r="S147">
            <v>0</v>
          </cell>
        </row>
        <row r="148">
          <cell r="R148">
            <v>-2439.2112500000003</v>
          </cell>
          <cell r="S148">
            <v>0</v>
          </cell>
        </row>
        <row r="149">
          <cell r="R149">
            <v>-1.5275000000000001</v>
          </cell>
          <cell r="S149">
            <v>0</v>
          </cell>
        </row>
        <row r="150">
          <cell r="R150">
            <v>23182076.872916665</v>
          </cell>
          <cell r="S150">
            <v>0</v>
          </cell>
        </row>
        <row r="151">
          <cell r="R151">
            <v>50317001.849583328</v>
          </cell>
          <cell r="S151">
            <v>0</v>
          </cell>
        </row>
        <row r="152">
          <cell r="R152">
            <v>964460.5</v>
          </cell>
          <cell r="S152">
            <v>0</v>
          </cell>
        </row>
        <row r="153">
          <cell r="R153">
            <v>13287149.820000002</v>
          </cell>
          <cell r="S153">
            <v>0</v>
          </cell>
        </row>
        <row r="154">
          <cell r="R154">
            <v>-4305972.4216666669</v>
          </cell>
          <cell r="S154">
            <v>0</v>
          </cell>
        </row>
        <row r="155">
          <cell r="R155">
            <v>-9111319.2229166664</v>
          </cell>
          <cell r="S155">
            <v>0</v>
          </cell>
        </row>
        <row r="156">
          <cell r="R156">
            <v>-84099.439999999988</v>
          </cell>
          <cell r="S156">
            <v>0</v>
          </cell>
        </row>
        <row r="157">
          <cell r="R157">
            <v>-1967159.0845833335</v>
          </cell>
          <cell r="S157">
            <v>0</v>
          </cell>
        </row>
        <row r="158">
          <cell r="R158">
            <v>-26861.776249999999</v>
          </cell>
          <cell r="S158">
            <v>0</v>
          </cell>
        </row>
        <row r="159">
          <cell r="R159">
            <v>-20000</v>
          </cell>
          <cell r="S159">
            <v>0</v>
          </cell>
        </row>
        <row r="160">
          <cell r="R160">
            <v>-3933780.8462500009</v>
          </cell>
          <cell r="S160">
            <v>0</v>
          </cell>
        </row>
        <row r="161">
          <cell r="R161">
            <v>-7998659.8358333334</v>
          </cell>
          <cell r="S161">
            <v>0</v>
          </cell>
        </row>
        <row r="162">
          <cell r="R162">
            <v>-1.9783333333333335</v>
          </cell>
          <cell r="S162">
            <v>0</v>
          </cell>
        </row>
        <row r="163">
          <cell r="R163">
            <v>-148986.95208333334</v>
          </cell>
          <cell r="S163">
            <v>0</v>
          </cell>
        </row>
        <row r="164">
          <cell r="R164">
            <v>-2958856.2737499997</v>
          </cell>
          <cell r="S164">
            <v>0</v>
          </cell>
        </row>
        <row r="165">
          <cell r="R165">
            <v>-61596639.860000007</v>
          </cell>
          <cell r="S165">
            <v>0</v>
          </cell>
        </row>
        <row r="166">
          <cell r="R166">
            <v>-1630861.5520833337</v>
          </cell>
          <cell r="S166">
            <v>45</v>
          </cell>
        </row>
        <row r="167">
          <cell r="R167">
            <v>48545.835833333338</v>
          </cell>
          <cell r="S167">
            <v>45</v>
          </cell>
        </row>
        <row r="168">
          <cell r="R168">
            <v>1787104.2883333333</v>
          </cell>
          <cell r="S168" t="str">
            <v xml:space="preserve"> </v>
          </cell>
        </row>
        <row r="169">
          <cell r="R169">
            <v>5113322.791666667</v>
          </cell>
          <cell r="S169" t="str">
            <v xml:space="preserve"> </v>
          </cell>
        </row>
        <row r="170">
          <cell r="R170">
            <v>20619471.795833331</v>
          </cell>
          <cell r="S170" t="str">
            <v xml:space="preserve"> </v>
          </cell>
        </row>
        <row r="171">
          <cell r="R171">
            <v>894305.90458333341</v>
          </cell>
          <cell r="S171" t="str">
            <v xml:space="preserve"> </v>
          </cell>
        </row>
        <row r="172">
          <cell r="R172">
            <v>2117320.1916666664</v>
          </cell>
          <cell r="S172" t="str">
            <v xml:space="preserve"> </v>
          </cell>
        </row>
        <row r="173">
          <cell r="R173">
            <v>4529.0908333333327</v>
          </cell>
          <cell r="S173" t="str">
            <v xml:space="preserve"> </v>
          </cell>
        </row>
        <row r="174">
          <cell r="R174">
            <v>-2530.6954166666665</v>
          </cell>
          <cell r="S174" t="str">
            <v xml:space="preserve"> </v>
          </cell>
        </row>
        <row r="175">
          <cell r="R175">
            <v>48861.21125</v>
          </cell>
          <cell r="S175" t="str">
            <v xml:space="preserve"> </v>
          </cell>
        </row>
        <row r="176">
          <cell r="R176">
            <v>4659.8850000000002</v>
          </cell>
          <cell r="S176" t="str">
            <v xml:space="preserve"> </v>
          </cell>
        </row>
        <row r="177">
          <cell r="R177">
            <v>12088.948749999998</v>
          </cell>
          <cell r="S177" t="str">
            <v xml:space="preserve"> </v>
          </cell>
        </row>
        <row r="178">
          <cell r="R178">
            <v>15482583.45875</v>
          </cell>
          <cell r="S178">
            <v>23</v>
          </cell>
        </row>
        <row r="179">
          <cell r="R179">
            <v>1533313.4091666667</v>
          </cell>
          <cell r="S179">
            <v>23</v>
          </cell>
        </row>
        <row r="180">
          <cell r="R180">
            <v>225984.38791666666</v>
          </cell>
          <cell r="S180">
            <v>23</v>
          </cell>
        </row>
        <row r="181">
          <cell r="R181">
            <v>163741.69749999998</v>
          </cell>
          <cell r="S181">
            <v>23</v>
          </cell>
        </row>
        <row r="182">
          <cell r="R182">
            <v>17639.014166666668</v>
          </cell>
          <cell r="S182">
            <v>23</v>
          </cell>
        </row>
        <row r="183">
          <cell r="R183">
            <v>-181.66249999999999</v>
          </cell>
          <cell r="S183">
            <v>23</v>
          </cell>
        </row>
        <row r="184">
          <cell r="R184">
            <v>2696677.1666666665</v>
          </cell>
          <cell r="S184" t="str">
            <v xml:space="preserve"> </v>
          </cell>
        </row>
        <row r="185">
          <cell r="R185">
            <v>1418707.3187499999</v>
          </cell>
          <cell r="S185" t="str">
            <v xml:space="preserve"> </v>
          </cell>
        </row>
        <row r="186">
          <cell r="R186">
            <v>66566.099999999991</v>
          </cell>
          <cell r="S186" t="str">
            <v xml:space="preserve"> </v>
          </cell>
        </row>
        <row r="187">
          <cell r="R187">
            <v>803471.35416666663</v>
          </cell>
          <cell r="S187" t="str">
            <v xml:space="preserve"> </v>
          </cell>
        </row>
        <row r="188">
          <cell r="R188">
            <v>39755.073333333334</v>
          </cell>
          <cell r="S188" t="str">
            <v xml:space="preserve"> </v>
          </cell>
        </row>
        <row r="189">
          <cell r="R189">
            <v>73330.5</v>
          </cell>
          <cell r="S189" t="str">
            <v xml:space="preserve"> </v>
          </cell>
        </row>
        <row r="190">
          <cell r="R190">
            <v>2717.4579166666667</v>
          </cell>
          <cell r="S190" t="str">
            <v xml:space="preserve"> </v>
          </cell>
        </row>
        <row r="191">
          <cell r="R191">
            <v>89497.802499999991</v>
          </cell>
          <cell r="S191" t="str">
            <v xml:space="preserve"> </v>
          </cell>
        </row>
        <row r="192">
          <cell r="R192">
            <v>2061296.1025</v>
          </cell>
          <cell r="S192" t="str">
            <v xml:space="preserve"> </v>
          </cell>
        </row>
        <row r="193">
          <cell r="R193">
            <v>347391</v>
          </cell>
          <cell r="S193" t="str">
            <v xml:space="preserve"> </v>
          </cell>
        </row>
        <row r="194">
          <cell r="R194">
            <v>92583.981666666674</v>
          </cell>
          <cell r="S194">
            <v>0</v>
          </cell>
        </row>
        <row r="195">
          <cell r="R195">
            <v>-29013.274166666666</v>
          </cell>
          <cell r="S195">
            <v>0</v>
          </cell>
        </row>
        <row r="196">
          <cell r="R196">
            <v>14718.426249999999</v>
          </cell>
          <cell r="S196">
            <v>0</v>
          </cell>
        </row>
        <row r="197">
          <cell r="R197">
            <v>34497.74</v>
          </cell>
          <cell r="S197">
            <v>0</v>
          </cell>
        </row>
        <row r="198">
          <cell r="R198">
            <v>31331.024166666666</v>
          </cell>
          <cell r="S198">
            <v>0</v>
          </cell>
        </row>
        <row r="199">
          <cell r="R199">
            <v>7558.801666666669</v>
          </cell>
          <cell r="S199">
            <v>0</v>
          </cell>
        </row>
        <row r="200">
          <cell r="R200">
            <v>203.79208333333403</v>
          </cell>
          <cell r="S200">
            <v>0</v>
          </cell>
        </row>
        <row r="201">
          <cell r="R201">
            <v>-4058.8762499999998</v>
          </cell>
          <cell r="S201">
            <v>0</v>
          </cell>
        </row>
        <row r="202">
          <cell r="R202">
            <v>-7892.0275000000001</v>
          </cell>
          <cell r="S202">
            <v>0</v>
          </cell>
        </row>
        <row r="203">
          <cell r="R203">
            <v>571.42916666666667</v>
          </cell>
          <cell r="S203">
            <v>0</v>
          </cell>
        </row>
        <row r="204">
          <cell r="R204">
            <v>-6105.0079166666665</v>
          </cell>
          <cell r="S204">
            <v>0</v>
          </cell>
        </row>
        <row r="205">
          <cell r="R205">
            <v>211815.64999999994</v>
          </cell>
          <cell r="S205">
            <v>0</v>
          </cell>
        </row>
        <row r="206">
          <cell r="R206">
            <v>916666.65750000009</v>
          </cell>
          <cell r="S206">
            <v>23</v>
          </cell>
        </row>
        <row r="207">
          <cell r="R207">
            <v>19241.681249999998</v>
          </cell>
          <cell r="S207">
            <v>0</v>
          </cell>
        </row>
        <row r="208">
          <cell r="R208">
            <v>710363.79999999993</v>
          </cell>
          <cell r="S208">
            <v>0</v>
          </cell>
        </row>
        <row r="209">
          <cell r="R209">
            <v>1080527.54</v>
          </cell>
          <cell r="S209">
            <v>0</v>
          </cell>
        </row>
        <row r="210">
          <cell r="R210">
            <v>82821.277500000011</v>
          </cell>
          <cell r="S210">
            <v>23</v>
          </cell>
        </row>
        <row r="211">
          <cell r="R211">
            <v>2138502.25</v>
          </cell>
          <cell r="S211">
            <v>46</v>
          </cell>
        </row>
        <row r="212">
          <cell r="R212">
            <v>12299064.708333334</v>
          </cell>
          <cell r="S212">
            <v>46</v>
          </cell>
        </row>
        <row r="213">
          <cell r="R213">
            <v>99085.204166666663</v>
          </cell>
          <cell r="S213">
            <v>46</v>
          </cell>
        </row>
        <row r="214">
          <cell r="R214">
            <v>504035.35000000009</v>
          </cell>
          <cell r="S214">
            <v>46</v>
          </cell>
        </row>
        <row r="215">
          <cell r="R215">
            <v>101394.80625000001</v>
          </cell>
          <cell r="S215">
            <v>46</v>
          </cell>
        </row>
        <row r="216">
          <cell r="R216">
            <v>1.25E-3</v>
          </cell>
          <cell r="S216">
            <v>5</v>
          </cell>
        </row>
        <row r="217">
          <cell r="R217">
            <v>364385.05</v>
          </cell>
          <cell r="S217">
            <v>5</v>
          </cell>
        </row>
        <row r="218">
          <cell r="R218">
            <v>11732661.447083334</v>
          </cell>
          <cell r="S218">
            <v>5</v>
          </cell>
        </row>
        <row r="219">
          <cell r="R219">
            <v>16589.47</v>
          </cell>
          <cell r="S219">
            <v>5</v>
          </cell>
        </row>
        <row r="220">
          <cell r="R220">
            <v>58027.920000000006</v>
          </cell>
          <cell r="S220">
            <v>5</v>
          </cell>
        </row>
        <row r="221">
          <cell r="R221">
            <v>1905048.4562499998</v>
          </cell>
          <cell r="S221">
            <v>5</v>
          </cell>
        </row>
        <row r="222">
          <cell r="R222">
            <v>709128</v>
          </cell>
          <cell r="S222">
            <v>23</v>
          </cell>
        </row>
        <row r="223">
          <cell r="R223">
            <v>181506876.625</v>
          </cell>
          <cell r="S223">
            <v>23</v>
          </cell>
        </row>
        <row r="224">
          <cell r="R224">
            <v>74180855.197916672</v>
          </cell>
          <cell r="S224">
            <v>48</v>
          </cell>
        </row>
        <row r="225">
          <cell r="R225">
            <v>6006666.6900000004</v>
          </cell>
          <cell r="S225">
            <v>23</v>
          </cell>
        </row>
        <row r="226">
          <cell r="R226">
            <v>1765593.5</v>
          </cell>
          <cell r="S226">
            <v>48</v>
          </cell>
        </row>
        <row r="227">
          <cell r="R227">
            <v>6021442</v>
          </cell>
          <cell r="S227">
            <v>48</v>
          </cell>
        </row>
        <row r="228">
          <cell r="R228">
            <v>55611.75</v>
          </cell>
          <cell r="S228">
            <v>48</v>
          </cell>
        </row>
        <row r="229">
          <cell r="R229">
            <v>6084037.708333333</v>
          </cell>
          <cell r="S229">
            <v>48</v>
          </cell>
        </row>
        <row r="230">
          <cell r="R230">
            <v>10996.166666666666</v>
          </cell>
          <cell r="S230">
            <v>23</v>
          </cell>
        </row>
        <row r="231">
          <cell r="R231">
            <v>53618.85</v>
          </cell>
          <cell r="S231">
            <v>23</v>
          </cell>
        </row>
        <row r="232">
          <cell r="R232">
            <v>686846.8600000001</v>
          </cell>
          <cell r="S232">
            <v>23</v>
          </cell>
        </row>
        <row r="233">
          <cell r="R233">
            <v>249711.71</v>
          </cell>
          <cell r="S233">
            <v>23</v>
          </cell>
        </row>
        <row r="234">
          <cell r="R234">
            <v>436142.12000000005</v>
          </cell>
          <cell r="S234">
            <v>23</v>
          </cell>
        </row>
        <row r="235">
          <cell r="R235">
            <v>9649999.9299999997</v>
          </cell>
          <cell r="S235">
            <v>23</v>
          </cell>
        </row>
        <row r="236">
          <cell r="R236">
            <v>104196.21999999999</v>
          </cell>
          <cell r="S236">
            <v>23</v>
          </cell>
        </row>
        <row r="237">
          <cell r="R237">
            <v>2000000</v>
          </cell>
          <cell r="S237">
            <v>23</v>
          </cell>
        </row>
        <row r="238">
          <cell r="R238">
            <v>174651.04124999998</v>
          </cell>
          <cell r="S238">
            <v>23</v>
          </cell>
        </row>
        <row r="239">
          <cell r="R239">
            <v>90638</v>
          </cell>
          <cell r="S239">
            <v>23</v>
          </cell>
        </row>
        <row r="240">
          <cell r="R240">
            <v>162165.27458333335</v>
          </cell>
          <cell r="S240">
            <v>23</v>
          </cell>
        </row>
        <row r="241">
          <cell r="R241">
            <v>2076.8887500000001</v>
          </cell>
          <cell r="S241">
            <v>23</v>
          </cell>
        </row>
        <row r="242">
          <cell r="R242">
            <v>35402.707499999997</v>
          </cell>
          <cell r="S242">
            <v>23</v>
          </cell>
        </row>
        <row r="243">
          <cell r="R243">
            <v>71863.557499999995</v>
          </cell>
          <cell r="S243">
            <v>23</v>
          </cell>
        </row>
        <row r="244">
          <cell r="R244">
            <v>131645.48000000001</v>
          </cell>
          <cell r="S244">
            <v>23</v>
          </cell>
        </row>
        <row r="245">
          <cell r="R245">
            <v>52261.091249999998</v>
          </cell>
          <cell r="S245">
            <v>23</v>
          </cell>
        </row>
        <row r="246">
          <cell r="R246">
            <v>102886.35625</v>
          </cell>
          <cell r="S246">
            <v>23</v>
          </cell>
        </row>
        <row r="247">
          <cell r="R247">
            <v>9552.1708333333354</v>
          </cell>
          <cell r="S247">
            <v>23</v>
          </cell>
        </row>
        <row r="248">
          <cell r="R248">
            <v>-21510.458333333332</v>
          </cell>
          <cell r="S248">
            <v>23</v>
          </cell>
        </row>
        <row r="249">
          <cell r="R249">
            <v>14078.291666666666</v>
          </cell>
          <cell r="S249">
            <v>23</v>
          </cell>
        </row>
        <row r="250">
          <cell r="R250">
            <v>303428.49541666667</v>
          </cell>
          <cell r="S250">
            <v>23</v>
          </cell>
        </row>
        <row r="251">
          <cell r="R251">
            <v>569381.04999999993</v>
          </cell>
          <cell r="S251">
            <v>23</v>
          </cell>
        </row>
        <row r="252">
          <cell r="R252">
            <v>689118.25</v>
          </cell>
          <cell r="S252">
            <v>23</v>
          </cell>
        </row>
        <row r="253">
          <cell r="R253">
            <v>44342920.536666669</v>
          </cell>
          <cell r="S253">
            <v>46</v>
          </cell>
        </row>
        <row r="254">
          <cell r="R254">
            <v>11181827.708333334</v>
          </cell>
          <cell r="S254">
            <v>23</v>
          </cell>
        </row>
        <row r="255">
          <cell r="R255">
            <v>1374545.0045833334</v>
          </cell>
          <cell r="S255">
            <v>23</v>
          </cell>
        </row>
        <row r="256">
          <cell r="R256">
            <v>1687809.74125</v>
          </cell>
          <cell r="S256">
            <v>23</v>
          </cell>
        </row>
        <row r="257">
          <cell r="R257">
            <v>39708348.585416667</v>
          </cell>
          <cell r="S257">
            <v>23</v>
          </cell>
        </row>
        <row r="258">
          <cell r="R258">
            <v>1432446.3500000003</v>
          </cell>
          <cell r="S258">
            <v>23</v>
          </cell>
        </row>
        <row r="259">
          <cell r="R259">
            <v>2900845.8333333335</v>
          </cell>
          <cell r="S259">
            <v>23</v>
          </cell>
        </row>
        <row r="260">
          <cell r="R260">
            <v>1363002.3333333333</v>
          </cell>
          <cell r="S260">
            <v>23</v>
          </cell>
        </row>
        <row r="261">
          <cell r="R261">
            <v>5810321.713750001</v>
          </cell>
          <cell r="S261">
            <v>23</v>
          </cell>
        </row>
        <row r="262">
          <cell r="R262">
            <v>1695750.125</v>
          </cell>
          <cell r="S262">
            <v>23</v>
          </cell>
        </row>
        <row r="263">
          <cell r="R263">
            <v>-902244.58333333337</v>
          </cell>
          <cell r="S263">
            <v>23</v>
          </cell>
        </row>
        <row r="264">
          <cell r="R264">
            <v>4058188.4912500004</v>
          </cell>
          <cell r="S264">
            <v>0</v>
          </cell>
        </row>
        <row r="265">
          <cell r="R265">
            <v>261.79291666666694</v>
          </cell>
          <cell r="S265">
            <v>44</v>
          </cell>
        </row>
        <row r="266">
          <cell r="R266">
            <v>4956.4416666666666</v>
          </cell>
          <cell r="S266">
            <v>44</v>
          </cell>
        </row>
        <row r="267">
          <cell r="R267">
            <v>-442.16625000000005</v>
          </cell>
          <cell r="S267">
            <v>44</v>
          </cell>
        </row>
        <row r="268">
          <cell r="R268">
            <v>960.80666666666673</v>
          </cell>
          <cell r="S268">
            <v>44</v>
          </cell>
        </row>
        <row r="269">
          <cell r="R269">
            <v>-340354.04875000002</v>
          </cell>
          <cell r="S269">
            <v>44</v>
          </cell>
        </row>
        <row r="270">
          <cell r="R270">
            <v>3676.9558333333334</v>
          </cell>
          <cell r="S270">
            <v>44</v>
          </cell>
        </row>
        <row r="271">
          <cell r="R271">
            <v>89147.9375</v>
          </cell>
          <cell r="S271">
            <v>44</v>
          </cell>
        </row>
        <row r="272">
          <cell r="R272">
            <v>1869132.3683333332</v>
          </cell>
          <cell r="S272">
            <v>23</v>
          </cell>
        </row>
        <row r="273">
          <cell r="R273">
            <v>16303788.989166668</v>
          </cell>
          <cell r="S273">
            <v>23</v>
          </cell>
        </row>
        <row r="274">
          <cell r="R274">
            <v>1080233.4283333332</v>
          </cell>
          <cell r="S274">
            <v>23</v>
          </cell>
        </row>
        <row r="275">
          <cell r="R275">
            <v>1431533.1674999997</v>
          </cell>
          <cell r="S275">
            <v>23</v>
          </cell>
        </row>
        <row r="276">
          <cell r="R276">
            <v>-1024313.1316666665</v>
          </cell>
          <cell r="S276">
            <v>23</v>
          </cell>
        </row>
        <row r="277">
          <cell r="R277">
            <v>-1869132.3683333332</v>
          </cell>
          <cell r="S277">
            <v>23</v>
          </cell>
        </row>
        <row r="278">
          <cell r="R278">
            <v>-1431533.1775</v>
          </cell>
          <cell r="S278">
            <v>23</v>
          </cell>
        </row>
        <row r="279">
          <cell r="R279">
            <v>-16303788.989166668</v>
          </cell>
          <cell r="S279">
            <v>23</v>
          </cell>
        </row>
        <row r="280">
          <cell r="R280">
            <v>71508.095000000001</v>
          </cell>
          <cell r="S280">
            <v>44</v>
          </cell>
        </row>
        <row r="281">
          <cell r="R281">
            <v>219.20749999999998</v>
          </cell>
          <cell r="S281">
            <v>44</v>
          </cell>
        </row>
        <row r="282">
          <cell r="R282">
            <v>2355642</v>
          </cell>
          <cell r="S282">
            <v>23</v>
          </cell>
        </row>
        <row r="283">
          <cell r="R283">
            <v>1110999</v>
          </cell>
          <cell r="S283">
            <v>23</v>
          </cell>
        </row>
        <row r="284">
          <cell r="R284">
            <v>4912682.4508333337</v>
          </cell>
          <cell r="S284">
            <v>44</v>
          </cell>
        </row>
        <row r="285">
          <cell r="R285">
            <v>539608.41999999993</v>
          </cell>
          <cell r="S285">
            <v>44</v>
          </cell>
        </row>
        <row r="286">
          <cell r="R286">
            <v>3976.7295833333337</v>
          </cell>
          <cell r="S286">
            <v>44</v>
          </cell>
        </row>
        <row r="287">
          <cell r="R287">
            <v>1798927.6537499998</v>
          </cell>
          <cell r="S287">
            <v>44</v>
          </cell>
        </row>
        <row r="288">
          <cell r="R288">
            <v>1730385.6312499996</v>
          </cell>
          <cell r="S288">
            <v>44</v>
          </cell>
        </row>
        <row r="289">
          <cell r="R289">
            <v>-5841.2312500000007</v>
          </cell>
          <cell r="S289">
            <v>44</v>
          </cell>
        </row>
        <row r="290">
          <cell r="R290">
            <v>-4413622.666666667</v>
          </cell>
          <cell r="S290">
            <v>23</v>
          </cell>
        </row>
        <row r="291">
          <cell r="R291">
            <v>64648.416666666664</v>
          </cell>
          <cell r="S291">
            <v>23</v>
          </cell>
        </row>
        <row r="292">
          <cell r="R292">
            <v>394384.21249999997</v>
          </cell>
          <cell r="S292">
            <v>44</v>
          </cell>
        </row>
        <row r="293">
          <cell r="R293">
            <v>19776.710416666665</v>
          </cell>
          <cell r="S293">
            <v>23</v>
          </cell>
        </row>
        <row r="294">
          <cell r="R294">
            <v>1893591</v>
          </cell>
          <cell r="S294">
            <v>23</v>
          </cell>
        </row>
        <row r="295">
          <cell r="R295">
            <v>3721428</v>
          </cell>
          <cell r="S295">
            <v>23</v>
          </cell>
        </row>
        <row r="296">
          <cell r="R296">
            <v>286517.92000000004</v>
          </cell>
          <cell r="S296">
            <v>23</v>
          </cell>
        </row>
        <row r="297">
          <cell r="R297">
            <v>349682.04750000004</v>
          </cell>
          <cell r="S297">
            <v>0</v>
          </cell>
        </row>
        <row r="298">
          <cell r="R298">
            <v>-5034.7166666666662</v>
          </cell>
          <cell r="S298">
            <v>44</v>
          </cell>
        </row>
        <row r="299">
          <cell r="R299">
            <v>1643.4408333333333</v>
          </cell>
          <cell r="S299">
            <v>44</v>
          </cell>
        </row>
        <row r="300">
          <cell r="R300">
            <v>19506.665416666667</v>
          </cell>
          <cell r="S300">
            <v>44</v>
          </cell>
        </row>
        <row r="301">
          <cell r="R301">
            <v>-243.10749999999999</v>
          </cell>
          <cell r="S301">
            <v>44</v>
          </cell>
        </row>
        <row r="302">
          <cell r="R302">
            <v>18834.683750000004</v>
          </cell>
          <cell r="S302">
            <v>44</v>
          </cell>
        </row>
        <row r="303">
          <cell r="R303">
            <v>24064.694166666668</v>
          </cell>
          <cell r="S303">
            <v>44</v>
          </cell>
        </row>
        <row r="304">
          <cell r="R304">
            <v>2038380.5929166665</v>
          </cell>
          <cell r="S304">
            <v>25</v>
          </cell>
        </row>
        <row r="305">
          <cell r="R305">
            <v>-141.66666666666666</v>
          </cell>
          <cell r="S305">
            <v>25</v>
          </cell>
        </row>
        <row r="306">
          <cell r="R306">
            <v>12959.667500000001</v>
          </cell>
          <cell r="S306">
            <v>25</v>
          </cell>
        </row>
        <row r="307">
          <cell r="R307">
            <v>313396.66666666669</v>
          </cell>
          <cell r="S307">
            <v>23</v>
          </cell>
        </row>
        <row r="308">
          <cell r="R308">
            <v>238107.83333333334</v>
          </cell>
          <cell r="S308">
            <v>23</v>
          </cell>
        </row>
        <row r="309">
          <cell r="R309">
            <v>174000</v>
          </cell>
          <cell r="S309">
            <v>23</v>
          </cell>
        </row>
        <row r="310">
          <cell r="R310">
            <v>-5747.5858333333335</v>
          </cell>
          <cell r="S310">
            <v>44</v>
          </cell>
        </row>
        <row r="311">
          <cell r="R311">
            <v>-120546.37666666665</v>
          </cell>
          <cell r="S311">
            <v>44</v>
          </cell>
        </row>
        <row r="312">
          <cell r="R312">
            <v>24194487.926666666</v>
          </cell>
          <cell r="S312">
            <v>5</v>
          </cell>
        </row>
        <row r="313">
          <cell r="R313">
            <v>9.9999999999999985E-3</v>
          </cell>
          <cell r="S313">
            <v>22</v>
          </cell>
        </row>
        <row r="314">
          <cell r="R314">
            <v>11182679.125</v>
          </cell>
          <cell r="S314">
            <v>22</v>
          </cell>
        </row>
        <row r="315">
          <cell r="R315">
            <v>103278.375</v>
          </cell>
          <cell r="S315">
            <v>22</v>
          </cell>
        </row>
        <row r="316">
          <cell r="R316">
            <v>2816760.5645833332</v>
          </cell>
          <cell r="S316">
            <v>22</v>
          </cell>
        </row>
        <row r="317">
          <cell r="R317">
            <v>739999.33749999991</v>
          </cell>
          <cell r="S317">
            <v>22</v>
          </cell>
        </row>
        <row r="318">
          <cell r="R318">
            <v>573861.61</v>
          </cell>
          <cell r="S318">
            <v>22</v>
          </cell>
        </row>
        <row r="319">
          <cell r="R319">
            <v>223871</v>
          </cell>
          <cell r="S319">
            <v>47</v>
          </cell>
        </row>
        <row r="320">
          <cell r="R320">
            <v>5723331.1674999995</v>
          </cell>
          <cell r="S320">
            <v>47</v>
          </cell>
        </row>
        <row r="321">
          <cell r="R321">
            <v>-13243.283333333335</v>
          </cell>
          <cell r="S321">
            <v>22</v>
          </cell>
        </row>
        <row r="322">
          <cell r="R322">
            <v>19878.595416666667</v>
          </cell>
          <cell r="S322">
            <v>22</v>
          </cell>
        </row>
        <row r="323">
          <cell r="R323">
            <v>0.5</v>
          </cell>
          <cell r="S323">
            <v>22</v>
          </cell>
        </row>
        <row r="324">
          <cell r="R324">
            <v>169984.54124999998</v>
          </cell>
          <cell r="S324">
            <v>22</v>
          </cell>
        </row>
        <row r="325">
          <cell r="R325">
            <v>739538.21291666664</v>
          </cell>
          <cell r="S325">
            <v>22</v>
          </cell>
        </row>
        <row r="326">
          <cell r="R326">
            <v>-1.7499999999999998E-2</v>
          </cell>
          <cell r="S326">
            <v>22</v>
          </cell>
        </row>
        <row r="327">
          <cell r="R327">
            <v>254462.91541666668</v>
          </cell>
          <cell r="S327">
            <v>22</v>
          </cell>
        </row>
        <row r="328">
          <cell r="R328">
            <v>-149290.0229166667</v>
          </cell>
          <cell r="S328">
            <v>22</v>
          </cell>
        </row>
        <row r="329">
          <cell r="R329">
            <v>-16087203.15291667</v>
          </cell>
          <cell r="S329">
            <v>22</v>
          </cell>
        </row>
        <row r="330">
          <cell r="R330">
            <v>-769300</v>
          </cell>
          <cell r="S330">
            <v>22</v>
          </cell>
        </row>
        <row r="331">
          <cell r="R331">
            <v>65894402.375</v>
          </cell>
          <cell r="S331">
            <v>47</v>
          </cell>
        </row>
        <row r="332">
          <cell r="R332">
            <v>1407836.5729166663</v>
          </cell>
          <cell r="S332">
            <v>47</v>
          </cell>
        </row>
        <row r="333">
          <cell r="R333">
            <v>133618.88125000001</v>
          </cell>
          <cell r="S333">
            <v>22</v>
          </cell>
        </row>
        <row r="334">
          <cell r="R334">
            <v>369064.0395833333</v>
          </cell>
          <cell r="S334">
            <v>22</v>
          </cell>
        </row>
        <row r="335">
          <cell r="R335">
            <v>69583.491666666669</v>
          </cell>
          <cell r="S335">
            <v>22</v>
          </cell>
        </row>
        <row r="336">
          <cell r="R336">
            <v>-12080.177083333334</v>
          </cell>
          <cell r="S336">
            <v>22</v>
          </cell>
        </row>
        <row r="337">
          <cell r="R337">
            <v>258881.83125000002</v>
          </cell>
          <cell r="S337">
            <v>22</v>
          </cell>
        </row>
        <row r="338">
          <cell r="R338">
            <v>138018</v>
          </cell>
          <cell r="S338">
            <v>47</v>
          </cell>
        </row>
        <row r="339">
          <cell r="R339">
            <v>702766.17208333325</v>
          </cell>
          <cell r="S339">
            <v>22</v>
          </cell>
        </row>
        <row r="340">
          <cell r="R340">
            <v>176630.52666666673</v>
          </cell>
          <cell r="S340">
            <v>22</v>
          </cell>
        </row>
        <row r="341">
          <cell r="R341">
            <v>167601</v>
          </cell>
          <cell r="S341">
            <v>22</v>
          </cell>
        </row>
        <row r="342">
          <cell r="R342">
            <v>-160041.17999999996</v>
          </cell>
          <cell r="S342">
            <v>22</v>
          </cell>
        </row>
        <row r="343">
          <cell r="R343">
            <v>250373.6</v>
          </cell>
          <cell r="S343">
            <v>22</v>
          </cell>
        </row>
        <row r="344">
          <cell r="R344">
            <v>30242.901666666672</v>
          </cell>
          <cell r="S344">
            <v>22</v>
          </cell>
        </row>
        <row r="345">
          <cell r="R345">
            <v>22618.400000000005</v>
          </cell>
          <cell r="S345">
            <v>22</v>
          </cell>
        </row>
        <row r="346">
          <cell r="R346">
            <v>175679.19999999998</v>
          </cell>
          <cell r="S346">
            <v>22</v>
          </cell>
        </row>
        <row r="347">
          <cell r="R347">
            <v>543742.79166666663</v>
          </cell>
          <cell r="S347">
            <v>22</v>
          </cell>
        </row>
        <row r="348">
          <cell r="R348">
            <v>430268</v>
          </cell>
          <cell r="S348">
            <v>22</v>
          </cell>
        </row>
        <row r="349">
          <cell r="R349">
            <v>1514.1625000000001</v>
          </cell>
          <cell r="S349">
            <v>22</v>
          </cell>
        </row>
        <row r="350">
          <cell r="R350">
            <v>2730545.594583333</v>
          </cell>
          <cell r="S350">
            <v>22</v>
          </cell>
        </row>
        <row r="351">
          <cell r="R351">
            <v>34970.844166666669</v>
          </cell>
          <cell r="S351">
            <v>22</v>
          </cell>
        </row>
        <row r="352">
          <cell r="R352">
            <v>4838.166666666667</v>
          </cell>
          <cell r="S352">
            <v>22</v>
          </cell>
        </row>
        <row r="353">
          <cell r="R353">
            <v>60086</v>
          </cell>
          <cell r="S353">
            <v>22</v>
          </cell>
        </row>
        <row r="354">
          <cell r="R354">
            <v>-6673</v>
          </cell>
          <cell r="S354">
            <v>22</v>
          </cell>
        </row>
        <row r="355">
          <cell r="R355">
            <v>210457.27416666667</v>
          </cell>
          <cell r="S355">
            <v>22</v>
          </cell>
        </row>
        <row r="356">
          <cell r="R356">
            <v>662248.95041666657</v>
          </cell>
          <cell r="S356">
            <v>22</v>
          </cell>
        </row>
        <row r="357">
          <cell r="R357">
            <v>39289.564999999995</v>
          </cell>
          <cell r="S357">
            <v>22</v>
          </cell>
        </row>
        <row r="358">
          <cell r="R358">
            <v>92669.856250000012</v>
          </cell>
          <cell r="S358">
            <v>22</v>
          </cell>
        </row>
        <row r="359">
          <cell r="R359">
            <v>1870003.9470833333</v>
          </cell>
          <cell r="S359">
            <v>47</v>
          </cell>
        </row>
        <row r="360">
          <cell r="R360">
            <v>146449.33625000002</v>
          </cell>
          <cell r="S360">
            <v>47</v>
          </cell>
        </row>
        <row r="361">
          <cell r="R361">
            <v>24508074.546666667</v>
          </cell>
          <cell r="S361">
            <v>47</v>
          </cell>
        </row>
        <row r="362">
          <cell r="R362">
            <v>1550485.5687500003</v>
          </cell>
          <cell r="S362">
            <v>22</v>
          </cell>
        </row>
        <row r="363">
          <cell r="R363">
            <v>9401.2212500000005</v>
          </cell>
          <cell r="S363">
            <v>22</v>
          </cell>
        </row>
        <row r="364">
          <cell r="R364">
            <v>3874227.5920833331</v>
          </cell>
          <cell r="S364">
            <v>47</v>
          </cell>
        </row>
        <row r="365">
          <cell r="R365">
            <v>30183.963333333333</v>
          </cell>
          <cell r="S365">
            <v>47</v>
          </cell>
        </row>
        <row r="366">
          <cell r="R366">
            <v>49000</v>
          </cell>
          <cell r="S366">
            <v>47</v>
          </cell>
        </row>
        <row r="367">
          <cell r="R367">
            <v>3266585.9099999997</v>
          </cell>
          <cell r="S367">
            <v>22</v>
          </cell>
        </row>
        <row r="368">
          <cell r="R368">
            <v>34332.83125000001</v>
          </cell>
          <cell r="S368">
            <v>22</v>
          </cell>
        </row>
        <row r="369">
          <cell r="R369">
            <v>11460.485416666668</v>
          </cell>
          <cell r="S369">
            <v>22</v>
          </cell>
        </row>
        <row r="370">
          <cell r="R370">
            <v>19642.736666666668</v>
          </cell>
          <cell r="S370">
            <v>22</v>
          </cell>
        </row>
        <row r="371">
          <cell r="R371">
            <v>-1365799.5154166666</v>
          </cell>
          <cell r="S371">
            <v>24</v>
          </cell>
        </row>
        <row r="372">
          <cell r="R372">
            <v>-2515627.2279166668</v>
          </cell>
          <cell r="S372">
            <v>24</v>
          </cell>
        </row>
        <row r="373">
          <cell r="R373">
            <v>-1175546.47875</v>
          </cell>
          <cell r="S373">
            <v>24</v>
          </cell>
        </row>
        <row r="374">
          <cell r="R374">
            <v>-2702689.8379166662</v>
          </cell>
          <cell r="S374">
            <v>24</v>
          </cell>
        </row>
        <row r="375">
          <cell r="R375">
            <v>124921.5675</v>
          </cell>
          <cell r="S375">
            <v>24</v>
          </cell>
        </row>
        <row r="376">
          <cell r="R376">
            <v>2272.8975</v>
          </cell>
          <cell r="S376">
            <v>24</v>
          </cell>
        </row>
        <row r="377">
          <cell r="R377">
            <v>25000</v>
          </cell>
          <cell r="S377">
            <v>24</v>
          </cell>
        </row>
        <row r="378">
          <cell r="R378">
            <v>873.5533333333334</v>
          </cell>
          <cell r="S378">
            <v>24</v>
          </cell>
        </row>
        <row r="379">
          <cell r="R379">
            <v>21457.60666666667</v>
          </cell>
          <cell r="S379">
            <v>24</v>
          </cell>
        </row>
        <row r="380">
          <cell r="R380">
            <v>16866.862499999999</v>
          </cell>
          <cell r="S380">
            <v>0</v>
          </cell>
        </row>
        <row r="381">
          <cell r="R381">
            <v>16390.231250000001</v>
          </cell>
          <cell r="S381">
            <v>0</v>
          </cell>
        </row>
        <row r="382">
          <cell r="R382">
            <v>6096.8537500000011</v>
          </cell>
          <cell r="S382">
            <v>24</v>
          </cell>
        </row>
        <row r="383">
          <cell r="R383">
            <v>-2268517.6550000003</v>
          </cell>
          <cell r="S383">
            <v>24</v>
          </cell>
        </row>
        <row r="384">
          <cell r="R384">
            <v>-1205917.4266666668</v>
          </cell>
          <cell r="S384">
            <v>24</v>
          </cell>
        </row>
        <row r="385">
          <cell r="R385">
            <v>-4582568.5049999999</v>
          </cell>
          <cell r="S385">
            <v>0</v>
          </cell>
        </row>
        <row r="386">
          <cell r="R386">
            <v>2262539.1454166663</v>
          </cell>
          <cell r="S386">
            <v>0</v>
          </cell>
        </row>
        <row r="387">
          <cell r="R387">
            <v>3484006301.9866672</v>
          </cell>
          <cell r="S387">
            <v>0</v>
          </cell>
        </row>
        <row r="388">
          <cell r="R388">
            <v>0</v>
          </cell>
          <cell r="S388">
            <v>0</v>
          </cell>
        </row>
        <row r="389">
          <cell r="R389">
            <v>-61855162.051250488</v>
          </cell>
          <cell r="S389">
            <v>2</v>
          </cell>
        </row>
        <row r="390">
          <cell r="R390">
            <v>0</v>
          </cell>
          <cell r="S390">
            <v>0</v>
          </cell>
        </row>
        <row r="391">
          <cell r="R391">
            <v>-819411732.19749987</v>
          </cell>
          <cell r="S391">
            <v>2</v>
          </cell>
        </row>
        <row r="392">
          <cell r="R392">
            <v>-12703899.035416665</v>
          </cell>
          <cell r="S392">
            <v>2</v>
          </cell>
        </row>
        <row r="393">
          <cell r="R393">
            <v>14110989.842083335</v>
          </cell>
          <cell r="S393">
            <v>2</v>
          </cell>
        </row>
        <row r="394">
          <cell r="R394">
            <v>2286978.4549999996</v>
          </cell>
          <cell r="S394">
            <v>2</v>
          </cell>
        </row>
        <row r="395">
          <cell r="R395">
            <v>-6864172.0450000009</v>
          </cell>
          <cell r="S395">
            <v>2</v>
          </cell>
        </row>
        <row r="396">
          <cell r="R396">
            <v>-15164061.983333332</v>
          </cell>
          <cell r="S396">
            <v>2</v>
          </cell>
        </row>
        <row r="397">
          <cell r="R397">
            <v>-2943763.0833333335</v>
          </cell>
          <cell r="S397">
            <v>2</v>
          </cell>
        </row>
        <row r="398">
          <cell r="R398">
            <v>-1548121</v>
          </cell>
          <cell r="S398">
            <v>2</v>
          </cell>
        </row>
        <row r="399">
          <cell r="R399">
            <v>-292198629.66125</v>
          </cell>
          <cell r="S399">
            <v>2</v>
          </cell>
        </row>
        <row r="400">
          <cell r="R400">
            <v>15039088.201666668</v>
          </cell>
          <cell r="S400">
            <v>2</v>
          </cell>
        </row>
        <row r="401">
          <cell r="R401">
            <v>12882874.745000003</v>
          </cell>
          <cell r="S401">
            <v>2</v>
          </cell>
        </row>
        <row r="402">
          <cell r="R402">
            <v>4395849.208333333</v>
          </cell>
          <cell r="S402">
            <v>2</v>
          </cell>
        </row>
        <row r="403">
          <cell r="R403">
            <v>-2237.0416666666665</v>
          </cell>
          <cell r="S403">
            <v>2</v>
          </cell>
        </row>
        <row r="404">
          <cell r="R404">
            <v>-4100000</v>
          </cell>
          <cell r="S404">
            <v>4</v>
          </cell>
        </row>
        <row r="405">
          <cell r="R405">
            <v>-25000000</v>
          </cell>
          <cell r="S405">
            <v>4</v>
          </cell>
        </row>
        <row r="406">
          <cell r="R406">
            <v>-26875000</v>
          </cell>
          <cell r="S406">
            <v>4</v>
          </cell>
        </row>
        <row r="407">
          <cell r="R407">
            <v>1750000</v>
          </cell>
          <cell r="S407">
            <v>4</v>
          </cell>
        </row>
        <row r="408">
          <cell r="R408">
            <v>-2625000</v>
          </cell>
          <cell r="S408">
            <v>4</v>
          </cell>
        </row>
        <row r="409">
          <cell r="R409">
            <v>-5812500</v>
          </cell>
          <cell r="S409">
            <v>4</v>
          </cell>
        </row>
        <row r="410">
          <cell r="R410">
            <v>-2062500</v>
          </cell>
          <cell r="S410">
            <v>4</v>
          </cell>
        </row>
        <row r="411">
          <cell r="R411">
            <v>-375000</v>
          </cell>
          <cell r="S411">
            <v>4</v>
          </cell>
        </row>
        <row r="412">
          <cell r="R412">
            <v>-2625000</v>
          </cell>
          <cell r="S412">
            <v>4</v>
          </cell>
        </row>
        <row r="413">
          <cell r="R413">
            <v>-90000000</v>
          </cell>
          <cell r="S413">
            <v>4</v>
          </cell>
        </row>
        <row r="414">
          <cell r="R414">
            <v>-150000000</v>
          </cell>
          <cell r="S414">
            <v>4</v>
          </cell>
        </row>
        <row r="415">
          <cell r="R415">
            <v>-3620027.66</v>
          </cell>
          <cell r="S415">
            <v>4</v>
          </cell>
        </row>
        <row r="416">
          <cell r="R416">
            <v>-150000000</v>
          </cell>
          <cell r="S416">
            <v>4</v>
          </cell>
        </row>
        <row r="417">
          <cell r="R417">
            <v>2255172.12</v>
          </cell>
          <cell r="S417">
            <v>4</v>
          </cell>
        </row>
        <row r="418">
          <cell r="R418">
            <v>-250000000</v>
          </cell>
          <cell r="S418">
            <v>4</v>
          </cell>
        </row>
        <row r="419">
          <cell r="R419">
            <v>11153975.299999999</v>
          </cell>
          <cell r="S419">
            <v>4</v>
          </cell>
        </row>
        <row r="420">
          <cell r="R420">
            <v>-9277542.089999998</v>
          </cell>
          <cell r="S420">
            <v>4</v>
          </cell>
        </row>
        <row r="421">
          <cell r="R421">
            <v>-250000000</v>
          </cell>
          <cell r="S421">
            <v>4</v>
          </cell>
        </row>
        <row r="422">
          <cell r="R422">
            <v>-50000000</v>
          </cell>
          <cell r="S422">
            <v>4</v>
          </cell>
        </row>
        <row r="423">
          <cell r="R423">
            <v>-51291666.666666664</v>
          </cell>
          <cell r="S423">
            <v>4</v>
          </cell>
        </row>
        <row r="424">
          <cell r="R424">
            <v>-35708333.333333336</v>
          </cell>
          <cell r="S424">
            <v>4</v>
          </cell>
        </row>
        <row r="425">
          <cell r="R425">
            <v>3079125</v>
          </cell>
          <cell r="S425">
            <v>4</v>
          </cell>
        </row>
        <row r="426">
          <cell r="R426">
            <v>-3541666.6666666665</v>
          </cell>
          <cell r="S426">
            <v>4</v>
          </cell>
        </row>
        <row r="427">
          <cell r="R427">
            <v>-51547000</v>
          </cell>
          <cell r="S427">
            <v>3</v>
          </cell>
        </row>
        <row r="428">
          <cell r="R428">
            <v>-217641.52000000002</v>
          </cell>
          <cell r="S428">
            <v>4</v>
          </cell>
        </row>
        <row r="429">
          <cell r="R429">
            <v>1926171.1799999997</v>
          </cell>
          <cell r="S429">
            <v>4</v>
          </cell>
        </row>
        <row r="430">
          <cell r="R430">
            <v>-4864817.2658333341</v>
          </cell>
          <cell r="S430">
            <v>0</v>
          </cell>
        </row>
        <row r="431">
          <cell r="R431">
            <v>-10647356.709999999</v>
          </cell>
          <cell r="S431">
            <v>0</v>
          </cell>
        </row>
        <row r="432">
          <cell r="R432">
            <v>-2909491.3112499998</v>
          </cell>
          <cell r="S432">
            <v>0</v>
          </cell>
        </row>
        <row r="433">
          <cell r="R433">
            <v>-600478.91</v>
          </cell>
          <cell r="S433">
            <v>0</v>
          </cell>
        </row>
        <row r="434">
          <cell r="R434">
            <v>-14968.842083333331</v>
          </cell>
          <cell r="S434">
            <v>0</v>
          </cell>
        </row>
        <row r="435">
          <cell r="R435">
            <v>2329009.4879166665</v>
          </cell>
          <cell r="S435">
            <v>0</v>
          </cell>
        </row>
        <row r="436">
          <cell r="R436">
            <v>913.62249999999995</v>
          </cell>
          <cell r="S436">
            <v>0</v>
          </cell>
        </row>
        <row r="437">
          <cell r="R437">
            <v>6309526.3079166673</v>
          </cell>
          <cell r="S437">
            <v>0</v>
          </cell>
        </row>
        <row r="438">
          <cell r="R438">
            <v>250154.25</v>
          </cell>
          <cell r="S438">
            <v>0</v>
          </cell>
        </row>
        <row r="439">
          <cell r="R439">
            <v>636046.56874999986</v>
          </cell>
          <cell r="S439">
            <v>0</v>
          </cell>
        </row>
        <row r="440">
          <cell r="R440">
            <v>343693.50208333333</v>
          </cell>
          <cell r="S440">
            <v>0</v>
          </cell>
        </row>
        <row r="441">
          <cell r="R441">
            <v>1768786.4091666667</v>
          </cell>
          <cell r="S441">
            <v>0</v>
          </cell>
        </row>
        <row r="442">
          <cell r="R442">
            <v>5377771.8595833341</v>
          </cell>
          <cell r="S442">
            <v>26</v>
          </cell>
        </row>
        <row r="443">
          <cell r="R443">
            <v>-43312064.5</v>
          </cell>
          <cell r="S443">
            <v>26</v>
          </cell>
        </row>
        <row r="444">
          <cell r="R444">
            <v>-16352375.299999999</v>
          </cell>
          <cell r="S444">
            <v>44</v>
          </cell>
        </row>
        <row r="445">
          <cell r="R445">
            <v>-7272596.166666667</v>
          </cell>
          <cell r="S445">
            <v>44</v>
          </cell>
        </row>
        <row r="446">
          <cell r="R446">
            <v>43131399.208333336</v>
          </cell>
          <cell r="S446">
            <v>26</v>
          </cell>
        </row>
        <row r="447">
          <cell r="R447">
            <v>-139203929.5</v>
          </cell>
          <cell r="S447">
            <v>26</v>
          </cell>
        </row>
        <row r="448">
          <cell r="R448">
            <v>-5694784.4149999991</v>
          </cell>
          <cell r="S448">
            <v>26</v>
          </cell>
        </row>
        <row r="449">
          <cell r="R449">
            <v>-175065.66666666666</v>
          </cell>
          <cell r="S449">
            <v>26</v>
          </cell>
        </row>
        <row r="450">
          <cell r="R450">
            <v>-493276.55499999999</v>
          </cell>
          <cell r="S450">
            <v>26</v>
          </cell>
        </row>
        <row r="451">
          <cell r="R451">
            <v>-2006379.6958333338</v>
          </cell>
          <cell r="S451">
            <v>26</v>
          </cell>
        </row>
        <row r="452">
          <cell r="R452">
            <v>-4022392.2083333335</v>
          </cell>
          <cell r="S452">
            <v>44</v>
          </cell>
        </row>
        <row r="453">
          <cell r="R453">
            <v>1660600.5416666667</v>
          </cell>
          <cell r="S453">
            <v>44</v>
          </cell>
        </row>
        <row r="454">
          <cell r="R454">
            <v>4352877.53</v>
          </cell>
          <cell r="S454">
            <v>26</v>
          </cell>
        </row>
        <row r="455">
          <cell r="R455">
            <v>-3870963.9991666675</v>
          </cell>
          <cell r="S455">
            <v>50</v>
          </cell>
        </row>
        <row r="456">
          <cell r="R456">
            <v>61.854999999999997</v>
          </cell>
          <cell r="S456">
            <v>0</v>
          </cell>
        </row>
        <row r="457">
          <cell r="R457">
            <v>-81800000</v>
          </cell>
          <cell r="S457">
            <v>7</v>
          </cell>
        </row>
        <row r="458">
          <cell r="R458">
            <v>-1738025.5208333333</v>
          </cell>
          <cell r="S458">
            <v>0</v>
          </cell>
        </row>
        <row r="459">
          <cell r="R459">
            <v>-15175965.897499995</v>
          </cell>
          <cell r="S459">
            <v>0</v>
          </cell>
        </row>
        <row r="460">
          <cell r="R460">
            <v>-224897.79791666663</v>
          </cell>
          <cell r="S460">
            <v>0</v>
          </cell>
        </row>
        <row r="461">
          <cell r="R461">
            <v>-31858393.396249998</v>
          </cell>
          <cell r="S461">
            <v>0</v>
          </cell>
        </row>
        <row r="462">
          <cell r="R462">
            <v>-0.41666666666666669</v>
          </cell>
          <cell r="S462">
            <v>0</v>
          </cell>
        </row>
        <row r="463">
          <cell r="R463">
            <v>-4089.0741666666668</v>
          </cell>
          <cell r="S463">
            <v>0</v>
          </cell>
        </row>
        <row r="464">
          <cell r="R464">
            <v>17047.208333333332</v>
          </cell>
          <cell r="S464">
            <v>0</v>
          </cell>
        </row>
        <row r="465">
          <cell r="R465">
            <v>2032.4916666666668</v>
          </cell>
          <cell r="S465">
            <v>0</v>
          </cell>
        </row>
        <row r="466">
          <cell r="R466">
            <v>-3009854.9329166668</v>
          </cell>
          <cell r="S466">
            <v>0</v>
          </cell>
        </row>
        <row r="467">
          <cell r="R467">
            <v>-153117.39916666667</v>
          </cell>
          <cell r="S467">
            <v>0</v>
          </cell>
        </row>
        <row r="468">
          <cell r="R468">
            <v>-8199325.5233333334</v>
          </cell>
          <cell r="S468">
            <v>0</v>
          </cell>
        </row>
        <row r="469">
          <cell r="R469">
            <v>-3579992.3862499991</v>
          </cell>
          <cell r="S469">
            <v>0</v>
          </cell>
        </row>
        <row r="470">
          <cell r="R470">
            <v>-680630.2629166668</v>
          </cell>
          <cell r="S470">
            <v>0</v>
          </cell>
        </row>
        <row r="471">
          <cell r="R471">
            <v>-3605536.1050000004</v>
          </cell>
          <cell r="S471">
            <v>0</v>
          </cell>
        </row>
        <row r="472">
          <cell r="R472">
            <v>-7930.6425000000008</v>
          </cell>
          <cell r="S472">
            <v>0</v>
          </cell>
        </row>
        <row r="473">
          <cell r="R473">
            <v>-356644.65791666671</v>
          </cell>
          <cell r="S473">
            <v>23</v>
          </cell>
        </row>
        <row r="474">
          <cell r="R474">
            <v>-65927.937916666662</v>
          </cell>
          <cell r="S474">
            <v>0</v>
          </cell>
        </row>
        <row r="475">
          <cell r="R475">
            <v>-1821723.0733333335</v>
          </cell>
          <cell r="S475">
            <v>0</v>
          </cell>
        </row>
        <row r="476">
          <cell r="R476">
            <v>-17127994.783750001</v>
          </cell>
          <cell r="S476">
            <v>0</v>
          </cell>
        </row>
        <row r="477">
          <cell r="R477">
            <v>-1689675.1266666667</v>
          </cell>
          <cell r="S477">
            <v>0</v>
          </cell>
        </row>
        <row r="478">
          <cell r="R478">
            <v>-400547.26958333334</v>
          </cell>
          <cell r="S478">
            <v>0</v>
          </cell>
        </row>
        <row r="479">
          <cell r="R479">
            <v>-961658.22916666663</v>
          </cell>
          <cell r="S479">
            <v>0</v>
          </cell>
        </row>
        <row r="480">
          <cell r="R480">
            <v>-621241.91416666668</v>
          </cell>
          <cell r="S480">
            <v>0</v>
          </cell>
        </row>
        <row r="481">
          <cell r="R481">
            <v>-45070.723750000005</v>
          </cell>
          <cell r="S481">
            <v>0</v>
          </cell>
        </row>
        <row r="482">
          <cell r="R482">
            <v>-183333.31499999997</v>
          </cell>
          <cell r="S482">
            <v>23</v>
          </cell>
        </row>
        <row r="483">
          <cell r="R483">
            <v>-24447.481250000001</v>
          </cell>
          <cell r="S483">
            <v>0</v>
          </cell>
        </row>
        <row r="484">
          <cell r="R484">
            <v>-15246.666666666666</v>
          </cell>
          <cell r="S484">
            <v>0</v>
          </cell>
        </row>
        <row r="485">
          <cell r="R485">
            <v>-218.11708333333385</v>
          </cell>
          <cell r="S485">
            <v>0</v>
          </cell>
        </row>
        <row r="486">
          <cell r="R486">
            <v>-15990.884166666669</v>
          </cell>
          <cell r="S486">
            <v>45</v>
          </cell>
        </row>
        <row r="487">
          <cell r="R487">
            <v>-164.24958333333333</v>
          </cell>
          <cell r="S487">
            <v>45</v>
          </cell>
        </row>
        <row r="488">
          <cell r="R488">
            <v>9.9999999999999985E-3</v>
          </cell>
          <cell r="S488">
            <v>45</v>
          </cell>
        </row>
        <row r="489">
          <cell r="R489">
            <v>-705946.09999999974</v>
          </cell>
          <cell r="S489">
            <v>0</v>
          </cell>
        </row>
        <row r="490">
          <cell r="R490">
            <v>21.529166666666669</v>
          </cell>
          <cell r="S490">
            <v>21</v>
          </cell>
        </row>
        <row r="491">
          <cell r="R491">
            <v>-7447759.4024999989</v>
          </cell>
          <cell r="S491">
            <v>21</v>
          </cell>
        </row>
        <row r="492">
          <cell r="R492">
            <v>-101043.40625</v>
          </cell>
          <cell r="S492">
            <v>21</v>
          </cell>
        </row>
        <row r="493">
          <cell r="R493">
            <v>-62164.355833333335</v>
          </cell>
          <cell r="S493">
            <v>21</v>
          </cell>
        </row>
        <row r="494">
          <cell r="R494">
            <v>-792293.01250000007</v>
          </cell>
          <cell r="S494">
            <v>21</v>
          </cell>
        </row>
        <row r="495">
          <cell r="R495">
            <v>12059847.574166665</v>
          </cell>
          <cell r="S495">
            <v>0</v>
          </cell>
        </row>
        <row r="496">
          <cell r="R496">
            <v>-775556.69041666668</v>
          </cell>
          <cell r="S496">
            <v>0</v>
          </cell>
        </row>
        <row r="497">
          <cell r="R497">
            <v>5477.8708333333334</v>
          </cell>
          <cell r="S497">
            <v>0</v>
          </cell>
        </row>
        <row r="498">
          <cell r="R498">
            <v>-32708.289583333331</v>
          </cell>
          <cell r="S498">
            <v>0</v>
          </cell>
        </row>
        <row r="499">
          <cell r="R499">
            <v>-3278780.8062499999</v>
          </cell>
          <cell r="S499">
            <v>0</v>
          </cell>
        </row>
        <row r="500">
          <cell r="R500">
            <v>-4524196.4341666661</v>
          </cell>
          <cell r="S500">
            <v>0</v>
          </cell>
        </row>
        <row r="501">
          <cell r="R501">
            <v>234774.4420833333</v>
          </cell>
          <cell r="S501">
            <v>0</v>
          </cell>
        </row>
        <row r="502">
          <cell r="R502">
            <v>-9886974.9299999997</v>
          </cell>
          <cell r="S502">
            <v>0</v>
          </cell>
        </row>
        <row r="503">
          <cell r="R503">
            <v>-1147041.2849999999</v>
          </cell>
          <cell r="S503">
            <v>0</v>
          </cell>
        </row>
        <row r="504">
          <cell r="R504">
            <v>-443651.98166666669</v>
          </cell>
          <cell r="S504">
            <v>0</v>
          </cell>
        </row>
        <row r="505">
          <cell r="R505">
            <v>-3008882.6079166667</v>
          </cell>
          <cell r="S505">
            <v>0</v>
          </cell>
        </row>
        <row r="506">
          <cell r="R506">
            <v>14220.085833333333</v>
          </cell>
          <cell r="S506">
            <v>0</v>
          </cell>
        </row>
        <row r="507">
          <cell r="R507">
            <v>-95534.449583333335</v>
          </cell>
          <cell r="S507">
            <v>0</v>
          </cell>
        </row>
        <row r="508">
          <cell r="R508">
            <v>408820.83500000002</v>
          </cell>
          <cell r="S508">
            <v>0</v>
          </cell>
        </row>
        <row r="509">
          <cell r="R509">
            <v>131813.5</v>
          </cell>
          <cell r="S509">
            <v>0</v>
          </cell>
        </row>
        <row r="510">
          <cell r="R510">
            <v>-17640216.892083332</v>
          </cell>
          <cell r="S510">
            <v>0</v>
          </cell>
        </row>
        <row r="511">
          <cell r="R511">
            <v>-169120.32874999999</v>
          </cell>
          <cell r="S511">
            <v>0</v>
          </cell>
        </row>
        <row r="512">
          <cell r="R512">
            <v>-9754.3154166666664</v>
          </cell>
          <cell r="S512">
            <v>0</v>
          </cell>
        </row>
        <row r="513">
          <cell r="R513">
            <v>-32829.760833333334</v>
          </cell>
          <cell r="S513">
            <v>0</v>
          </cell>
        </row>
        <row r="514">
          <cell r="R514">
            <v>-5305250.354166666</v>
          </cell>
          <cell r="S514">
            <v>0</v>
          </cell>
        </row>
        <row r="515">
          <cell r="R515">
            <v>-25.776666666666667</v>
          </cell>
          <cell r="S515">
            <v>0</v>
          </cell>
        </row>
        <row r="516">
          <cell r="R516">
            <v>29357.731666666688</v>
          </cell>
          <cell r="S516">
            <v>0</v>
          </cell>
        </row>
        <row r="517">
          <cell r="R517">
            <v>-22.834166666666665</v>
          </cell>
          <cell r="S517">
            <v>0</v>
          </cell>
        </row>
        <row r="518">
          <cell r="R518">
            <v>-91.040416666666673</v>
          </cell>
          <cell r="S518">
            <v>0</v>
          </cell>
        </row>
        <row r="519">
          <cell r="R519">
            <v>-756.33750000000009</v>
          </cell>
          <cell r="S519">
            <v>0</v>
          </cell>
        </row>
        <row r="520">
          <cell r="R520">
            <v>-553.11208333333354</v>
          </cell>
          <cell r="S520">
            <v>0</v>
          </cell>
        </row>
        <row r="521">
          <cell r="R521">
            <v>-678333.33333333337</v>
          </cell>
          <cell r="S521">
            <v>50</v>
          </cell>
        </row>
        <row r="522">
          <cell r="R522">
            <v>-3896567.0270833336</v>
          </cell>
          <cell r="S522">
            <v>0</v>
          </cell>
        </row>
        <row r="523">
          <cell r="R523">
            <v>-500833.33333333331</v>
          </cell>
          <cell r="S523">
            <v>0</v>
          </cell>
        </row>
        <row r="524">
          <cell r="R524">
            <v>-13058.4625</v>
          </cell>
          <cell r="S524">
            <v>0</v>
          </cell>
        </row>
        <row r="525">
          <cell r="R525">
            <v>161286.44499999998</v>
          </cell>
          <cell r="S525">
            <v>0</v>
          </cell>
        </row>
        <row r="526">
          <cell r="R526">
            <v>-920163.25</v>
          </cell>
          <cell r="S526">
            <v>0</v>
          </cell>
        </row>
        <row r="527">
          <cell r="R527">
            <v>-106945.53166666666</v>
          </cell>
          <cell r="S527">
            <v>0</v>
          </cell>
        </row>
        <row r="528">
          <cell r="R528">
            <v>-2698583.3333333335</v>
          </cell>
          <cell r="S528">
            <v>23</v>
          </cell>
        </row>
        <row r="529">
          <cell r="R529">
            <v>-86939.82666666666</v>
          </cell>
          <cell r="S529">
            <v>0</v>
          </cell>
        </row>
        <row r="530">
          <cell r="R530">
            <v>241431.80000000002</v>
          </cell>
          <cell r="S530">
            <v>0</v>
          </cell>
        </row>
        <row r="531">
          <cell r="R531">
            <v>81397.472500000003</v>
          </cell>
          <cell r="S531">
            <v>0</v>
          </cell>
        </row>
        <row r="532">
          <cell r="R532">
            <v>-44982.309583333343</v>
          </cell>
          <cell r="S532">
            <v>0</v>
          </cell>
        </row>
        <row r="533">
          <cell r="R533">
            <v>-485671.07791666657</v>
          </cell>
          <cell r="S533">
            <v>0</v>
          </cell>
        </row>
        <row r="534">
          <cell r="R534">
            <v>-2112966.0862500002</v>
          </cell>
          <cell r="S534">
            <v>0</v>
          </cell>
        </row>
        <row r="535">
          <cell r="R535">
            <v>-727037.81374999986</v>
          </cell>
          <cell r="S535">
            <v>0</v>
          </cell>
        </row>
        <row r="536">
          <cell r="R536">
            <v>426542.4375</v>
          </cell>
          <cell r="S536">
            <v>0</v>
          </cell>
        </row>
        <row r="537">
          <cell r="R537">
            <v>-21.302499999999998</v>
          </cell>
          <cell r="S537">
            <v>0</v>
          </cell>
        </row>
        <row r="538">
          <cell r="R538">
            <v>-15648592.835833333</v>
          </cell>
          <cell r="S538">
            <v>0</v>
          </cell>
        </row>
        <row r="539">
          <cell r="R539">
            <v>-1188367.9841666666</v>
          </cell>
          <cell r="S539">
            <v>50</v>
          </cell>
        </row>
        <row r="540">
          <cell r="R540">
            <v>-1249171.2183333335</v>
          </cell>
          <cell r="S540">
            <v>50</v>
          </cell>
        </row>
        <row r="541">
          <cell r="R541">
            <v>-73325.647916666654</v>
          </cell>
          <cell r="S541">
            <v>50</v>
          </cell>
        </row>
        <row r="542">
          <cell r="R542">
            <v>-802405.00375000003</v>
          </cell>
          <cell r="S542">
            <v>50</v>
          </cell>
        </row>
        <row r="543">
          <cell r="R543">
            <v>33333.333333333336</v>
          </cell>
          <cell r="S543">
            <v>50</v>
          </cell>
        </row>
        <row r="544">
          <cell r="R544">
            <v>1075.7041666666669</v>
          </cell>
          <cell r="S544">
            <v>50</v>
          </cell>
        </row>
        <row r="545">
          <cell r="R545">
            <v>-290485.27083333331</v>
          </cell>
          <cell r="S545">
            <v>0</v>
          </cell>
        </row>
        <row r="546">
          <cell r="R546">
            <v>-197916.66666666666</v>
          </cell>
          <cell r="S546">
            <v>50</v>
          </cell>
        </row>
        <row r="547">
          <cell r="R547">
            <v>-2903867.4583333335</v>
          </cell>
          <cell r="S547">
            <v>0</v>
          </cell>
        </row>
        <row r="548">
          <cell r="R548">
            <v>-474720.65291666664</v>
          </cell>
          <cell r="S548">
            <v>0</v>
          </cell>
        </row>
        <row r="549">
          <cell r="R549">
            <v>-1590238.5083333331</v>
          </cell>
          <cell r="S549">
            <v>0</v>
          </cell>
        </row>
        <row r="550">
          <cell r="R550">
            <v>-4352877.53</v>
          </cell>
          <cell r="S550">
            <v>0</v>
          </cell>
        </row>
        <row r="551">
          <cell r="R551">
            <v>-209890.77916666665</v>
          </cell>
          <cell r="S551">
            <v>50</v>
          </cell>
        </row>
        <row r="552">
          <cell r="R552">
            <v>-4375000</v>
          </cell>
          <cell r="S552">
            <v>6</v>
          </cell>
        </row>
        <row r="553">
          <cell r="R553">
            <v>-46480967.75</v>
          </cell>
          <cell r="S553">
            <v>46</v>
          </cell>
        </row>
        <row r="554">
          <cell r="R554">
            <v>-23480894.416666668</v>
          </cell>
          <cell r="S554">
            <v>46</v>
          </cell>
        </row>
        <row r="555">
          <cell r="R555">
            <v>-448895.16958333337</v>
          </cell>
          <cell r="S555">
            <v>46</v>
          </cell>
        </row>
        <row r="556">
          <cell r="R556">
            <v>-4463787.2812499991</v>
          </cell>
          <cell r="S556">
            <v>46</v>
          </cell>
        </row>
        <row r="557">
          <cell r="R557">
            <v>-71496.976250000007</v>
          </cell>
          <cell r="S557">
            <v>46</v>
          </cell>
        </row>
        <row r="558">
          <cell r="R558">
            <v>5.1083333333333485</v>
          </cell>
          <cell r="S558">
            <v>21</v>
          </cell>
        </row>
        <row r="559">
          <cell r="R559">
            <v>-609859.69500000018</v>
          </cell>
          <cell r="S559">
            <v>21</v>
          </cell>
        </row>
        <row r="560">
          <cell r="R560">
            <v>-269997.28333333333</v>
          </cell>
          <cell r="S560">
            <v>21</v>
          </cell>
        </row>
        <row r="561">
          <cell r="R561">
            <v>-67621.78624999999</v>
          </cell>
          <cell r="S561">
            <v>21</v>
          </cell>
        </row>
        <row r="562">
          <cell r="R562">
            <v>-21575.723750000001</v>
          </cell>
          <cell r="S562">
            <v>21</v>
          </cell>
        </row>
        <row r="563">
          <cell r="R563">
            <v>-83333.333333333328</v>
          </cell>
          <cell r="S563">
            <v>44</v>
          </cell>
        </row>
        <row r="564">
          <cell r="R564">
            <v>-927065</v>
          </cell>
          <cell r="S564">
            <v>44</v>
          </cell>
        </row>
        <row r="565">
          <cell r="R565">
            <v>-290308.06000000006</v>
          </cell>
          <cell r="S565">
            <v>44</v>
          </cell>
        </row>
        <row r="566">
          <cell r="R566">
            <v>-86408.317500000005</v>
          </cell>
          <cell r="S566">
            <v>44</v>
          </cell>
        </row>
        <row r="567">
          <cell r="R567">
            <v>-141113.80541666664</v>
          </cell>
          <cell r="S567">
            <v>44</v>
          </cell>
        </row>
        <row r="568">
          <cell r="R568">
            <v>-898405.61</v>
          </cell>
          <cell r="S568">
            <v>44</v>
          </cell>
        </row>
        <row r="569">
          <cell r="R569">
            <v>-87500</v>
          </cell>
          <cell r="S569">
            <v>44</v>
          </cell>
        </row>
        <row r="570">
          <cell r="R570">
            <v>-603120.5541666667</v>
          </cell>
          <cell r="S570">
            <v>44</v>
          </cell>
        </row>
        <row r="571">
          <cell r="R571">
            <v>-98046</v>
          </cell>
          <cell r="S571">
            <v>44</v>
          </cell>
        </row>
        <row r="572">
          <cell r="R572">
            <v>-32682</v>
          </cell>
          <cell r="S572">
            <v>44</v>
          </cell>
        </row>
        <row r="573">
          <cell r="R573">
            <v>584689.64166666672</v>
          </cell>
          <cell r="S573">
            <v>23</v>
          </cell>
        </row>
        <row r="574">
          <cell r="R574">
            <v>-86239.94666666667</v>
          </cell>
          <cell r="S574">
            <v>44</v>
          </cell>
        </row>
        <row r="575">
          <cell r="R575">
            <v>-9556568.9537500013</v>
          </cell>
          <cell r="S575">
            <v>44</v>
          </cell>
        </row>
        <row r="576">
          <cell r="R576">
            <v>-140000</v>
          </cell>
          <cell r="S576">
            <v>44</v>
          </cell>
        </row>
        <row r="577">
          <cell r="R577">
            <v>-381768.375</v>
          </cell>
          <cell r="S577">
            <v>23</v>
          </cell>
        </row>
        <row r="578">
          <cell r="R578">
            <v>-1054469.5416666667</v>
          </cell>
          <cell r="S578">
            <v>23</v>
          </cell>
        </row>
        <row r="579">
          <cell r="R579">
            <v>-198810.83333333334</v>
          </cell>
          <cell r="S579">
            <v>23</v>
          </cell>
        </row>
        <row r="580">
          <cell r="R580">
            <v>63088.5</v>
          </cell>
          <cell r="S580">
            <v>23</v>
          </cell>
        </row>
        <row r="581">
          <cell r="R581">
            <v>-739662.375</v>
          </cell>
          <cell r="S581">
            <v>23</v>
          </cell>
        </row>
        <row r="582">
          <cell r="R582">
            <v>-11182679.125</v>
          </cell>
          <cell r="S582">
            <v>23</v>
          </cell>
        </row>
        <row r="583">
          <cell r="R583">
            <v>-103278.375</v>
          </cell>
          <cell r="S583">
            <v>23</v>
          </cell>
        </row>
        <row r="584">
          <cell r="R584">
            <v>-2121386.7433333336</v>
          </cell>
          <cell r="S584">
            <v>23</v>
          </cell>
        </row>
        <row r="585">
          <cell r="R585">
            <v>-33701.454166666656</v>
          </cell>
          <cell r="S585">
            <v>23</v>
          </cell>
        </row>
        <row r="586">
          <cell r="R586">
            <v>-138018</v>
          </cell>
          <cell r="S586">
            <v>48</v>
          </cell>
        </row>
        <row r="587">
          <cell r="R587">
            <v>-715376</v>
          </cell>
          <cell r="S587">
            <v>23</v>
          </cell>
        </row>
        <row r="588">
          <cell r="R588">
            <v>-1553550.875</v>
          </cell>
          <cell r="S588">
            <v>23</v>
          </cell>
        </row>
        <row r="589">
          <cell r="R589">
            <v>-7963721.7158333333</v>
          </cell>
          <cell r="S589">
            <v>23</v>
          </cell>
        </row>
        <row r="590">
          <cell r="R590">
            <v>-101993.57416666666</v>
          </cell>
          <cell r="S590">
            <v>23</v>
          </cell>
        </row>
        <row r="591">
          <cell r="R591">
            <v>-112255.82333333332</v>
          </cell>
          <cell r="S591">
            <v>23</v>
          </cell>
        </row>
        <row r="592">
          <cell r="R592">
            <v>-264991.97125</v>
          </cell>
          <cell r="S592">
            <v>23</v>
          </cell>
        </row>
        <row r="593">
          <cell r="R593">
            <v>-1049.3062499999996</v>
          </cell>
          <cell r="S593">
            <v>23</v>
          </cell>
        </row>
        <row r="594">
          <cell r="R594">
            <v>-3440.6512499999976</v>
          </cell>
          <cell r="S594">
            <v>23</v>
          </cell>
        </row>
        <row r="595">
          <cell r="R595">
            <v>-8949.6291666666675</v>
          </cell>
          <cell r="S595">
            <v>46</v>
          </cell>
        </row>
        <row r="596">
          <cell r="R596">
            <v>-7857649.4575000005</v>
          </cell>
          <cell r="S596">
            <v>22</v>
          </cell>
        </row>
        <row r="597">
          <cell r="R597">
            <v>-87384</v>
          </cell>
          <cell r="S597">
            <v>22</v>
          </cell>
        </row>
        <row r="598">
          <cell r="R598">
            <v>-168948</v>
          </cell>
          <cell r="S598">
            <v>22</v>
          </cell>
        </row>
        <row r="599">
          <cell r="R599">
            <v>-2556258.262083333</v>
          </cell>
          <cell r="S599">
            <v>0</v>
          </cell>
        </row>
        <row r="600">
          <cell r="R600">
            <v>-57404.928333333315</v>
          </cell>
          <cell r="S600">
            <v>47</v>
          </cell>
        </row>
        <row r="601">
          <cell r="R601">
            <v>177938.39166666669</v>
          </cell>
          <cell r="S601">
            <v>47</v>
          </cell>
        </row>
        <row r="602">
          <cell r="R602">
            <v>-189939.4</v>
          </cell>
          <cell r="S602">
            <v>22</v>
          </cell>
        </row>
        <row r="603">
          <cell r="R603">
            <v>-896796.66166666651</v>
          </cell>
          <cell r="S603">
            <v>22</v>
          </cell>
        </row>
        <row r="604">
          <cell r="R604">
            <v>-26218613.196666669</v>
          </cell>
          <cell r="S604">
            <v>22</v>
          </cell>
        </row>
        <row r="605">
          <cell r="R605">
            <v>-1798087.2883333333</v>
          </cell>
          <cell r="S605">
            <v>22</v>
          </cell>
        </row>
        <row r="606">
          <cell r="R606">
            <v>-267846176.66416666</v>
          </cell>
          <cell r="S606">
            <v>22</v>
          </cell>
        </row>
        <row r="607">
          <cell r="R607">
            <v>-58291481.215833336</v>
          </cell>
          <cell r="S607">
            <v>22</v>
          </cell>
        </row>
        <row r="608">
          <cell r="R608">
            <v>-30864499.189999998</v>
          </cell>
          <cell r="S608">
            <v>22</v>
          </cell>
        </row>
        <row r="609">
          <cell r="R609">
            <v>-5.2500000000000012E-2</v>
          </cell>
          <cell r="S609">
            <v>22</v>
          </cell>
        </row>
        <row r="610">
          <cell r="R610">
            <v>-9915</v>
          </cell>
          <cell r="S610">
            <v>22</v>
          </cell>
        </row>
        <row r="611">
          <cell r="R611">
            <v>-2107504.5</v>
          </cell>
          <cell r="S611">
            <v>22</v>
          </cell>
        </row>
        <row r="612">
          <cell r="R612">
            <v>-3913937.5</v>
          </cell>
          <cell r="S612">
            <v>22</v>
          </cell>
        </row>
        <row r="613">
          <cell r="R613">
            <v>-19463.875</v>
          </cell>
          <cell r="S613">
            <v>22</v>
          </cell>
        </row>
        <row r="614">
          <cell r="R614">
            <v>-36147.875</v>
          </cell>
          <cell r="S614">
            <v>22</v>
          </cell>
        </row>
        <row r="615">
          <cell r="R615">
            <v>-477054.46666666656</v>
          </cell>
          <cell r="S615">
            <v>22</v>
          </cell>
        </row>
        <row r="616">
          <cell r="R616">
            <v>-1256745.4200000002</v>
          </cell>
          <cell r="S616">
            <v>47</v>
          </cell>
        </row>
        <row r="617">
          <cell r="R617">
            <v>-204638.84791666665</v>
          </cell>
          <cell r="S617">
            <v>22</v>
          </cell>
        </row>
        <row r="618">
          <cell r="R618">
            <v>-109727.18333333333</v>
          </cell>
          <cell r="S618">
            <v>22</v>
          </cell>
        </row>
        <row r="619">
          <cell r="R619">
            <v>-3595803</v>
          </cell>
          <cell r="S619">
            <v>22</v>
          </cell>
        </row>
        <row r="620">
          <cell r="R620">
            <v>-19657.809583333346</v>
          </cell>
          <cell r="S620">
            <v>22</v>
          </cell>
        </row>
        <row r="621">
          <cell r="R621">
            <v>-46631.72</v>
          </cell>
          <cell r="S621">
            <v>22</v>
          </cell>
        </row>
        <row r="622">
          <cell r="R622">
            <v>-131569.24</v>
          </cell>
          <cell r="S622">
            <v>22</v>
          </cell>
        </row>
        <row r="623">
          <cell r="R623">
            <v>-29148.920000000002</v>
          </cell>
          <cell r="S623">
            <v>22</v>
          </cell>
        </row>
        <row r="624">
          <cell r="R624">
            <v>-95530</v>
          </cell>
          <cell r="S624">
            <v>22</v>
          </cell>
        </row>
        <row r="625">
          <cell r="R625">
            <v>-63527406.25</v>
          </cell>
          <cell r="S625">
            <v>47</v>
          </cell>
        </row>
        <row r="626">
          <cell r="R626">
            <v>-16035.323333333332</v>
          </cell>
          <cell r="S626">
            <v>22</v>
          </cell>
        </row>
        <row r="627">
          <cell r="R627">
            <v>160150.62875</v>
          </cell>
          <cell r="S627">
            <v>22</v>
          </cell>
        </row>
        <row r="628">
          <cell r="R628">
            <v>-74180855.197916672</v>
          </cell>
          <cell r="S628">
            <v>47</v>
          </cell>
        </row>
        <row r="629">
          <cell r="R629">
            <v>-6084037.708333333</v>
          </cell>
          <cell r="S629">
            <v>47</v>
          </cell>
        </row>
        <row r="630">
          <cell r="R630">
            <v>-467558.93</v>
          </cell>
          <cell r="S630">
            <v>22</v>
          </cell>
        </row>
        <row r="631">
          <cell r="R631">
            <v>1544768.8133333335</v>
          </cell>
          <cell r="S631">
            <v>22</v>
          </cell>
        </row>
        <row r="632">
          <cell r="R632">
            <v>-2102333.31</v>
          </cell>
          <cell r="S632">
            <v>22</v>
          </cell>
        </row>
        <row r="633">
          <cell r="R633">
            <v>-431666.62624999997</v>
          </cell>
          <cell r="S633">
            <v>22</v>
          </cell>
        </row>
        <row r="634">
          <cell r="R634">
            <v>-3848.6583333333333</v>
          </cell>
          <cell r="S634">
            <v>22</v>
          </cell>
        </row>
        <row r="635">
          <cell r="R635">
            <v>-18766.391666666666</v>
          </cell>
          <cell r="S635">
            <v>22</v>
          </cell>
        </row>
        <row r="636">
          <cell r="R636">
            <v>-250232.54500000001</v>
          </cell>
          <cell r="S636">
            <v>22</v>
          </cell>
        </row>
        <row r="637">
          <cell r="R637">
            <v>-87399.099999999977</v>
          </cell>
          <cell r="S637">
            <v>22</v>
          </cell>
        </row>
        <row r="638">
          <cell r="R638">
            <v>-152650.81</v>
          </cell>
          <cell r="S638">
            <v>22</v>
          </cell>
        </row>
        <row r="639">
          <cell r="R639">
            <v>-3377500.0700000003</v>
          </cell>
          <cell r="S639">
            <v>22</v>
          </cell>
        </row>
        <row r="640">
          <cell r="R640">
            <v>-36468.720000000001</v>
          </cell>
          <cell r="S640">
            <v>22</v>
          </cell>
        </row>
        <row r="641">
          <cell r="R641">
            <v>-700000</v>
          </cell>
          <cell r="S641">
            <v>22</v>
          </cell>
        </row>
        <row r="642">
          <cell r="R642">
            <v>-115478.17333333334</v>
          </cell>
          <cell r="S642">
            <v>22</v>
          </cell>
        </row>
        <row r="643">
          <cell r="R643">
            <v>318337.9483333333</v>
          </cell>
          <cell r="S643">
            <v>22</v>
          </cell>
        </row>
        <row r="644">
          <cell r="R644">
            <v>889470.1991666666</v>
          </cell>
          <cell r="S644">
            <v>22</v>
          </cell>
        </row>
        <row r="645">
          <cell r="R645">
            <v>1997725.1258333337</v>
          </cell>
          <cell r="S645">
            <v>22</v>
          </cell>
        </row>
        <row r="646">
          <cell r="R646">
            <v>1782688.2758333331</v>
          </cell>
          <cell r="S646">
            <v>22</v>
          </cell>
        </row>
        <row r="647">
          <cell r="R647">
            <v>-12390.822916666666</v>
          </cell>
          <cell r="S647">
            <v>22</v>
          </cell>
        </row>
        <row r="648">
          <cell r="R648">
            <v>-6922.2545833333343</v>
          </cell>
          <cell r="S648">
            <v>22</v>
          </cell>
        </row>
        <row r="649">
          <cell r="R649">
            <v>-18291.381666666668</v>
          </cell>
          <cell r="S649">
            <v>22</v>
          </cell>
        </row>
        <row r="650">
          <cell r="R650">
            <v>-36010.225000000006</v>
          </cell>
          <cell r="S650">
            <v>22</v>
          </cell>
        </row>
        <row r="651">
          <cell r="R651">
            <v>-12318.06</v>
          </cell>
          <cell r="S651">
            <v>22</v>
          </cell>
        </row>
        <row r="652">
          <cell r="R652">
            <v>-93881.900833333333</v>
          </cell>
          <cell r="S652">
            <v>22</v>
          </cell>
        </row>
        <row r="653">
          <cell r="R653">
            <v>-4927.4020833333334</v>
          </cell>
          <cell r="S653">
            <v>22</v>
          </cell>
        </row>
        <row r="654">
          <cell r="R654">
            <v>-662756.29999999993</v>
          </cell>
          <cell r="S654">
            <v>22</v>
          </cell>
        </row>
        <row r="655">
          <cell r="R655">
            <v>-1302500.5</v>
          </cell>
          <cell r="S655">
            <v>22</v>
          </cell>
        </row>
        <row r="656">
          <cell r="R656">
            <v>51041.986666666671</v>
          </cell>
          <cell r="S656">
            <v>22</v>
          </cell>
        </row>
        <row r="657">
          <cell r="R657">
            <v>-0.26249999999999996</v>
          </cell>
          <cell r="S657">
            <v>22</v>
          </cell>
        </row>
        <row r="658">
          <cell r="R658">
            <v>-3343.26125</v>
          </cell>
          <cell r="S658">
            <v>22</v>
          </cell>
        </row>
        <row r="659">
          <cell r="R659">
            <v>7528.6604166666666</v>
          </cell>
          <cell r="S659">
            <v>22</v>
          </cell>
        </row>
        <row r="660">
          <cell r="R660">
            <v>-2311339.8908333336</v>
          </cell>
          <cell r="S660">
            <v>22</v>
          </cell>
        </row>
        <row r="661">
          <cell r="R661">
            <v>-13897922.001666665</v>
          </cell>
          <cell r="S661">
            <v>22</v>
          </cell>
        </row>
        <row r="662">
          <cell r="R662">
            <v>-100281.3</v>
          </cell>
          <cell r="S662">
            <v>22</v>
          </cell>
        </row>
        <row r="663">
          <cell r="R663">
            <v>-497897.03</v>
          </cell>
          <cell r="S663">
            <v>22</v>
          </cell>
        </row>
        <row r="664">
          <cell r="R664">
            <v>-25152.244999999999</v>
          </cell>
          <cell r="S664">
            <v>22</v>
          </cell>
        </row>
        <row r="665">
          <cell r="R665">
            <v>-46075.917916666665</v>
          </cell>
          <cell r="S665">
            <v>22</v>
          </cell>
        </row>
        <row r="666">
          <cell r="R666">
            <v>-17798722.305000003</v>
          </cell>
          <cell r="S666">
            <v>22</v>
          </cell>
        </row>
        <row r="667">
          <cell r="R667">
            <v>-21948.791666666668</v>
          </cell>
          <cell r="S667">
            <v>22</v>
          </cell>
        </row>
        <row r="668">
          <cell r="R668">
            <v>-793443.54500000004</v>
          </cell>
          <cell r="S668">
            <v>22</v>
          </cell>
        </row>
        <row r="669">
          <cell r="R669">
            <v>3.0000000000000009E-2</v>
          </cell>
          <cell r="S669">
            <v>22</v>
          </cell>
        </row>
        <row r="670">
          <cell r="R670">
            <v>-4536.3079166666657</v>
          </cell>
          <cell r="S670">
            <v>22</v>
          </cell>
        </row>
        <row r="671">
          <cell r="R671">
            <v>0.25999999999999995</v>
          </cell>
          <cell r="S671">
            <v>22</v>
          </cell>
        </row>
        <row r="672">
          <cell r="R672">
            <v>-24505101.204583336</v>
          </cell>
          <cell r="S672">
            <v>47</v>
          </cell>
        </row>
        <row r="673">
          <cell r="R673">
            <v>-51909.783333333326</v>
          </cell>
          <cell r="S673">
            <v>22</v>
          </cell>
        </row>
        <row r="674">
          <cell r="R674">
            <v>-7105813.894166667</v>
          </cell>
          <cell r="S674">
            <v>22</v>
          </cell>
        </row>
        <row r="675">
          <cell r="R675">
            <v>-60900</v>
          </cell>
          <cell r="S675">
            <v>22</v>
          </cell>
        </row>
        <row r="676">
          <cell r="R676">
            <v>-1765593.5</v>
          </cell>
          <cell r="S676">
            <v>47</v>
          </cell>
        </row>
        <row r="677">
          <cell r="R677">
            <v>-3484006301.9866638</v>
          </cell>
          <cell r="S677">
            <v>0</v>
          </cell>
        </row>
        <row r="678">
          <cell r="R678">
            <v>0</v>
          </cell>
          <cell r="S678">
            <v>0</v>
          </cell>
        </row>
        <row r="679">
          <cell r="R679">
            <v>0</v>
          </cell>
          <cell r="S679">
            <v>0</v>
          </cell>
        </row>
        <row r="680">
          <cell r="R680">
            <v>0</v>
          </cell>
          <cell r="S680">
            <v>0</v>
          </cell>
        </row>
        <row r="681">
          <cell r="R681">
            <v>0</v>
          </cell>
          <cell r="S681">
            <v>0</v>
          </cell>
        </row>
        <row r="682">
          <cell r="R682">
            <v>0</v>
          </cell>
          <cell r="S682">
            <v>0</v>
          </cell>
        </row>
        <row r="683">
          <cell r="R683">
            <v>0</v>
          </cell>
          <cell r="S683">
            <v>0</v>
          </cell>
        </row>
        <row r="684">
          <cell r="R684">
            <v>0</v>
          </cell>
          <cell r="S684">
            <v>0</v>
          </cell>
        </row>
        <row r="685">
          <cell r="R685">
            <v>0</v>
          </cell>
          <cell r="S685">
            <v>0</v>
          </cell>
        </row>
        <row r="686">
          <cell r="R686">
            <v>0</v>
          </cell>
          <cell r="S686">
            <v>0</v>
          </cell>
        </row>
        <row r="687">
          <cell r="R687">
            <v>0</v>
          </cell>
          <cell r="S687">
            <v>0</v>
          </cell>
        </row>
        <row r="688">
          <cell r="R688">
            <v>0</v>
          </cell>
          <cell r="S688">
            <v>0</v>
          </cell>
        </row>
        <row r="689">
          <cell r="R689">
            <v>0</v>
          </cell>
          <cell r="S689">
            <v>0</v>
          </cell>
        </row>
        <row r="690">
          <cell r="R690">
            <v>0</v>
          </cell>
          <cell r="S690">
            <v>0</v>
          </cell>
        </row>
        <row r="691">
          <cell r="R691">
            <v>0</v>
          </cell>
          <cell r="S691">
            <v>0</v>
          </cell>
        </row>
        <row r="692">
          <cell r="R692">
            <v>0</v>
          </cell>
          <cell r="S692">
            <v>0</v>
          </cell>
        </row>
        <row r="693">
          <cell r="R693">
            <v>0</v>
          </cell>
          <cell r="S693">
            <v>0</v>
          </cell>
        </row>
        <row r="694">
          <cell r="R694">
            <v>0</v>
          </cell>
          <cell r="S694">
            <v>0</v>
          </cell>
        </row>
        <row r="695">
          <cell r="R695">
            <v>0</v>
          </cell>
          <cell r="S695">
            <v>0</v>
          </cell>
        </row>
        <row r="696">
          <cell r="R696">
            <v>0</v>
          </cell>
          <cell r="S696">
            <v>0</v>
          </cell>
        </row>
        <row r="697">
          <cell r="R697">
            <v>0</v>
          </cell>
          <cell r="S697">
            <v>0</v>
          </cell>
        </row>
        <row r="698">
          <cell r="R698">
            <v>0</v>
          </cell>
          <cell r="S698">
            <v>0</v>
          </cell>
        </row>
        <row r="699">
          <cell r="R699">
            <v>0</v>
          </cell>
          <cell r="S699">
            <v>0</v>
          </cell>
        </row>
        <row r="700">
          <cell r="R700">
            <v>0</v>
          </cell>
          <cell r="S700">
            <v>0</v>
          </cell>
        </row>
        <row r="701">
          <cell r="R701">
            <v>0</v>
          </cell>
          <cell r="S701">
            <v>0</v>
          </cell>
        </row>
        <row r="702">
          <cell r="R702">
            <v>0</v>
          </cell>
          <cell r="S702">
            <v>0</v>
          </cell>
        </row>
        <row r="703">
          <cell r="R703">
            <v>0</v>
          </cell>
          <cell r="S703">
            <v>0</v>
          </cell>
        </row>
        <row r="704">
          <cell r="R704">
            <v>0</v>
          </cell>
          <cell r="S704">
            <v>0</v>
          </cell>
        </row>
        <row r="705">
          <cell r="R705">
            <v>0</v>
          </cell>
          <cell r="S705">
            <v>0</v>
          </cell>
        </row>
        <row r="706">
          <cell r="R706">
            <v>0</v>
          </cell>
          <cell r="S706">
            <v>0</v>
          </cell>
        </row>
        <row r="707">
          <cell r="R707">
            <v>0</v>
          </cell>
          <cell r="S707">
            <v>0</v>
          </cell>
        </row>
        <row r="708">
          <cell r="R708">
            <v>0</v>
          </cell>
          <cell r="S708">
            <v>0</v>
          </cell>
        </row>
        <row r="709">
          <cell r="R709">
            <v>0</v>
          </cell>
          <cell r="S709">
            <v>0</v>
          </cell>
        </row>
        <row r="710">
          <cell r="R710">
            <v>0</v>
          </cell>
          <cell r="S710">
            <v>0</v>
          </cell>
        </row>
        <row r="711">
          <cell r="R711">
            <v>0</v>
          </cell>
          <cell r="S711">
            <v>0</v>
          </cell>
        </row>
        <row r="712">
          <cell r="R712">
            <v>0</v>
          </cell>
          <cell r="S712">
            <v>0</v>
          </cell>
        </row>
        <row r="713">
          <cell r="R713">
            <v>0</v>
          </cell>
          <cell r="S713">
            <v>0</v>
          </cell>
        </row>
        <row r="714">
          <cell r="R714">
            <v>0</v>
          </cell>
          <cell r="S714">
            <v>0</v>
          </cell>
        </row>
        <row r="715">
          <cell r="R715">
            <v>0</v>
          </cell>
          <cell r="S715">
            <v>0</v>
          </cell>
        </row>
        <row r="716">
          <cell r="R716">
            <v>0</v>
          </cell>
          <cell r="S716">
            <v>0</v>
          </cell>
        </row>
        <row r="717">
          <cell r="R717">
            <v>0</v>
          </cell>
          <cell r="S717">
            <v>0</v>
          </cell>
        </row>
        <row r="718">
          <cell r="R718">
            <v>0</v>
          </cell>
          <cell r="S718">
            <v>0</v>
          </cell>
        </row>
        <row r="719">
          <cell r="R719">
            <v>0</v>
          </cell>
          <cell r="S719">
            <v>0</v>
          </cell>
        </row>
        <row r="720">
          <cell r="R720">
            <v>0</v>
          </cell>
          <cell r="S720">
            <v>0</v>
          </cell>
        </row>
        <row r="721">
          <cell r="R721">
            <v>0</v>
          </cell>
          <cell r="S721">
            <v>0</v>
          </cell>
        </row>
        <row r="722">
          <cell r="R722">
            <v>0</v>
          </cell>
          <cell r="S722">
            <v>0</v>
          </cell>
        </row>
        <row r="723">
          <cell r="R723">
            <v>0</v>
          </cell>
          <cell r="S723">
            <v>0</v>
          </cell>
        </row>
        <row r="724">
          <cell r="R724">
            <v>0</v>
          </cell>
          <cell r="S724">
            <v>0</v>
          </cell>
        </row>
        <row r="725">
          <cell r="R725">
            <v>0</v>
          </cell>
          <cell r="S725">
            <v>0</v>
          </cell>
        </row>
        <row r="726">
          <cell r="R726">
            <v>0</v>
          </cell>
          <cell r="S726">
            <v>0</v>
          </cell>
        </row>
        <row r="727">
          <cell r="R727">
            <v>0</v>
          </cell>
          <cell r="S727">
            <v>0</v>
          </cell>
        </row>
        <row r="728">
          <cell r="R728">
            <v>0</v>
          </cell>
          <cell r="S728">
            <v>0</v>
          </cell>
        </row>
        <row r="729">
          <cell r="R729">
            <v>0</v>
          </cell>
          <cell r="S729">
            <v>0</v>
          </cell>
        </row>
        <row r="730">
          <cell r="R730">
            <v>0</v>
          </cell>
          <cell r="S730">
            <v>0</v>
          </cell>
        </row>
        <row r="731">
          <cell r="R731">
            <v>0</v>
          </cell>
          <cell r="S731">
            <v>0</v>
          </cell>
        </row>
        <row r="732">
          <cell r="R732">
            <v>0</v>
          </cell>
          <cell r="S732">
            <v>0</v>
          </cell>
        </row>
        <row r="733">
          <cell r="R733">
            <v>0</v>
          </cell>
          <cell r="S733">
            <v>0</v>
          </cell>
        </row>
        <row r="734">
          <cell r="R734">
            <v>0</v>
          </cell>
          <cell r="S734">
            <v>0</v>
          </cell>
        </row>
        <row r="735">
          <cell r="R735">
            <v>0</v>
          </cell>
          <cell r="S735">
            <v>0</v>
          </cell>
        </row>
        <row r="736">
          <cell r="R736">
            <v>0</v>
          </cell>
          <cell r="S736">
            <v>0</v>
          </cell>
        </row>
        <row r="737">
          <cell r="R737">
            <v>0</v>
          </cell>
          <cell r="S737">
            <v>0</v>
          </cell>
        </row>
        <row r="738">
          <cell r="R738">
            <v>0</v>
          </cell>
          <cell r="S738">
            <v>0</v>
          </cell>
        </row>
        <row r="739">
          <cell r="R739">
            <v>0</v>
          </cell>
          <cell r="S739">
            <v>0</v>
          </cell>
        </row>
        <row r="740">
          <cell r="R740">
            <v>0</v>
          </cell>
          <cell r="S740">
            <v>0</v>
          </cell>
        </row>
        <row r="741">
          <cell r="R741">
            <v>0</v>
          </cell>
          <cell r="S741">
            <v>0</v>
          </cell>
        </row>
        <row r="742">
          <cell r="R742">
            <v>0</v>
          </cell>
          <cell r="S742">
            <v>0</v>
          </cell>
        </row>
        <row r="743">
          <cell r="R743">
            <v>0</v>
          </cell>
          <cell r="S743">
            <v>0</v>
          </cell>
        </row>
        <row r="744">
          <cell r="R744">
            <v>0</v>
          </cell>
          <cell r="S744">
            <v>0</v>
          </cell>
        </row>
        <row r="745">
          <cell r="R745">
            <v>0</v>
          </cell>
          <cell r="S745">
            <v>0</v>
          </cell>
        </row>
        <row r="746">
          <cell r="R746">
            <v>0</v>
          </cell>
          <cell r="S746">
            <v>0</v>
          </cell>
        </row>
        <row r="747">
          <cell r="R747">
            <v>0</v>
          </cell>
          <cell r="S747">
            <v>0</v>
          </cell>
        </row>
        <row r="748">
          <cell r="R748">
            <v>0</v>
          </cell>
          <cell r="S748">
            <v>0</v>
          </cell>
        </row>
        <row r="749">
          <cell r="R749">
            <v>0</v>
          </cell>
          <cell r="S749">
            <v>0</v>
          </cell>
        </row>
        <row r="750">
          <cell r="R750">
            <v>0</v>
          </cell>
          <cell r="S750">
            <v>0</v>
          </cell>
        </row>
        <row r="751">
          <cell r="R751">
            <v>0</v>
          </cell>
          <cell r="S751">
            <v>0</v>
          </cell>
        </row>
        <row r="752">
          <cell r="R752">
            <v>0</v>
          </cell>
          <cell r="S752">
            <v>0</v>
          </cell>
        </row>
        <row r="753">
          <cell r="R753">
            <v>0</v>
          </cell>
          <cell r="S753">
            <v>0</v>
          </cell>
        </row>
        <row r="754">
          <cell r="R754">
            <v>0</v>
          </cell>
          <cell r="S754">
            <v>0</v>
          </cell>
        </row>
        <row r="755">
          <cell r="R755">
            <v>0</v>
          </cell>
          <cell r="S755">
            <v>0</v>
          </cell>
        </row>
        <row r="756">
          <cell r="R756">
            <v>0</v>
          </cell>
          <cell r="S756">
            <v>0</v>
          </cell>
        </row>
        <row r="757">
          <cell r="R757">
            <v>0</v>
          </cell>
          <cell r="S757">
            <v>0</v>
          </cell>
        </row>
        <row r="758">
          <cell r="R758">
            <v>0</v>
          </cell>
          <cell r="S758">
            <v>0</v>
          </cell>
        </row>
        <row r="759">
          <cell r="R759">
            <v>0</v>
          </cell>
          <cell r="S759">
            <v>0</v>
          </cell>
        </row>
        <row r="760">
          <cell r="R760">
            <v>0</v>
          </cell>
          <cell r="S760">
            <v>0</v>
          </cell>
        </row>
        <row r="761">
          <cell r="R761">
            <v>0</v>
          </cell>
          <cell r="S761">
            <v>0</v>
          </cell>
        </row>
        <row r="762">
          <cell r="R762">
            <v>0</v>
          </cell>
          <cell r="S762">
            <v>0</v>
          </cell>
        </row>
        <row r="763">
          <cell r="R763">
            <v>0</v>
          </cell>
          <cell r="S763">
            <v>0</v>
          </cell>
        </row>
        <row r="764">
          <cell r="R764">
            <v>0</v>
          </cell>
          <cell r="S764">
            <v>0</v>
          </cell>
        </row>
        <row r="765">
          <cell r="R765">
            <v>0</v>
          </cell>
          <cell r="S765">
            <v>0</v>
          </cell>
        </row>
        <row r="766">
          <cell r="R766">
            <v>0</v>
          </cell>
          <cell r="S766">
            <v>0</v>
          </cell>
        </row>
        <row r="767">
          <cell r="R767">
            <v>0</v>
          </cell>
          <cell r="S767">
            <v>0</v>
          </cell>
        </row>
        <row r="768">
          <cell r="R768">
            <v>0</v>
          </cell>
          <cell r="S768">
            <v>0</v>
          </cell>
        </row>
        <row r="769">
          <cell r="R769">
            <v>0</v>
          </cell>
          <cell r="S769">
            <v>0</v>
          </cell>
        </row>
        <row r="770">
          <cell r="R770">
            <v>0</v>
          </cell>
          <cell r="S770">
            <v>0</v>
          </cell>
        </row>
        <row r="771">
          <cell r="R771">
            <v>0</v>
          </cell>
          <cell r="S771">
            <v>0</v>
          </cell>
        </row>
        <row r="772">
          <cell r="R772">
            <v>0</v>
          </cell>
          <cell r="S772">
            <v>0</v>
          </cell>
        </row>
        <row r="773">
          <cell r="R773">
            <v>0</v>
          </cell>
          <cell r="S773">
            <v>0</v>
          </cell>
        </row>
        <row r="774">
          <cell r="R774">
            <v>0</v>
          </cell>
          <cell r="S774">
            <v>0</v>
          </cell>
        </row>
        <row r="775">
          <cell r="R775">
            <v>0</v>
          </cell>
          <cell r="S775">
            <v>0</v>
          </cell>
        </row>
        <row r="776">
          <cell r="R776">
            <v>0</v>
          </cell>
          <cell r="S776">
            <v>0</v>
          </cell>
        </row>
        <row r="777">
          <cell r="R777">
            <v>0</v>
          </cell>
          <cell r="S777">
            <v>0</v>
          </cell>
        </row>
        <row r="778">
          <cell r="R778">
            <v>0</v>
          </cell>
          <cell r="S778">
            <v>0</v>
          </cell>
        </row>
        <row r="779">
          <cell r="R779">
            <v>0</v>
          </cell>
          <cell r="S779">
            <v>0</v>
          </cell>
        </row>
        <row r="780">
          <cell r="R780">
            <v>0</v>
          </cell>
          <cell r="S780">
            <v>0</v>
          </cell>
        </row>
        <row r="781">
          <cell r="R781">
            <v>0</v>
          </cell>
          <cell r="S781">
            <v>0</v>
          </cell>
        </row>
        <row r="782">
          <cell r="R782">
            <v>0</v>
          </cell>
          <cell r="S782">
            <v>0</v>
          </cell>
        </row>
        <row r="783">
          <cell r="R783">
            <v>0</v>
          </cell>
          <cell r="S783">
            <v>0</v>
          </cell>
        </row>
        <row r="784">
          <cell r="R784">
            <v>0</v>
          </cell>
          <cell r="S784">
            <v>0</v>
          </cell>
        </row>
        <row r="785">
          <cell r="R785">
            <v>0</v>
          </cell>
          <cell r="S785">
            <v>0</v>
          </cell>
        </row>
        <row r="786">
          <cell r="R786">
            <v>0</v>
          </cell>
          <cell r="S786">
            <v>0</v>
          </cell>
        </row>
        <row r="787">
          <cell r="R787">
            <v>0</v>
          </cell>
          <cell r="S787">
            <v>0</v>
          </cell>
        </row>
        <row r="788">
          <cell r="R788">
            <v>0</v>
          </cell>
          <cell r="S788">
            <v>0</v>
          </cell>
        </row>
        <row r="789">
          <cell r="R789">
            <v>0</v>
          </cell>
          <cell r="S789">
            <v>0</v>
          </cell>
        </row>
        <row r="790">
          <cell r="R790">
            <v>0</v>
          </cell>
          <cell r="S790">
            <v>0</v>
          </cell>
        </row>
        <row r="791">
          <cell r="R791">
            <v>0</v>
          </cell>
          <cell r="S791">
            <v>0</v>
          </cell>
        </row>
        <row r="792">
          <cell r="R792">
            <v>0</v>
          </cell>
          <cell r="S792">
            <v>0</v>
          </cell>
        </row>
        <row r="793">
          <cell r="R793">
            <v>0</v>
          </cell>
          <cell r="S793">
            <v>0</v>
          </cell>
        </row>
        <row r="794">
          <cell r="R794">
            <v>0</v>
          </cell>
          <cell r="S794">
            <v>0</v>
          </cell>
        </row>
        <row r="795">
          <cell r="R795">
            <v>0</v>
          </cell>
          <cell r="S795">
            <v>0</v>
          </cell>
        </row>
        <row r="796">
          <cell r="R796">
            <v>0</v>
          </cell>
          <cell r="S796">
            <v>0</v>
          </cell>
        </row>
        <row r="797">
          <cell r="R797">
            <v>0</v>
          </cell>
          <cell r="S797">
            <v>0</v>
          </cell>
        </row>
        <row r="798">
          <cell r="R798">
            <v>0</v>
          </cell>
          <cell r="S798">
            <v>0</v>
          </cell>
        </row>
        <row r="799">
          <cell r="R799">
            <v>0</v>
          </cell>
          <cell r="S799">
            <v>0</v>
          </cell>
        </row>
        <row r="800">
          <cell r="R800">
            <v>0</v>
          </cell>
          <cell r="S800">
            <v>0</v>
          </cell>
        </row>
        <row r="801">
          <cell r="R801">
            <v>0</v>
          </cell>
          <cell r="S801">
            <v>0</v>
          </cell>
        </row>
        <row r="802">
          <cell r="R802">
            <v>0</v>
          </cell>
          <cell r="S802">
            <v>0</v>
          </cell>
        </row>
        <row r="803">
          <cell r="R803">
            <v>0</v>
          </cell>
          <cell r="S803">
            <v>0</v>
          </cell>
        </row>
        <row r="804">
          <cell r="R804">
            <v>0</v>
          </cell>
          <cell r="S804">
            <v>0</v>
          </cell>
        </row>
        <row r="805">
          <cell r="R805">
            <v>0</v>
          </cell>
          <cell r="S805">
            <v>0</v>
          </cell>
        </row>
        <row r="806">
          <cell r="R806">
            <v>0</v>
          </cell>
          <cell r="S806">
            <v>0</v>
          </cell>
        </row>
        <row r="807">
          <cell r="R807">
            <v>0</v>
          </cell>
          <cell r="S807">
            <v>0</v>
          </cell>
        </row>
        <row r="808">
          <cell r="R808">
            <v>0</v>
          </cell>
          <cell r="S808">
            <v>0</v>
          </cell>
        </row>
        <row r="809">
          <cell r="R809">
            <v>0</v>
          </cell>
          <cell r="S809">
            <v>0</v>
          </cell>
        </row>
        <row r="810">
          <cell r="R810">
            <v>0</v>
          </cell>
          <cell r="S810">
            <v>0</v>
          </cell>
        </row>
        <row r="811">
          <cell r="R811">
            <v>0</v>
          </cell>
          <cell r="S811">
            <v>0</v>
          </cell>
        </row>
        <row r="812">
          <cell r="R812">
            <v>0</v>
          </cell>
          <cell r="S812">
            <v>0</v>
          </cell>
        </row>
        <row r="813">
          <cell r="R813">
            <v>0</v>
          </cell>
          <cell r="S813">
            <v>0</v>
          </cell>
        </row>
        <row r="814">
          <cell r="R814">
            <v>0</v>
          </cell>
          <cell r="S814">
            <v>0</v>
          </cell>
        </row>
        <row r="815">
          <cell r="R815">
            <v>0</v>
          </cell>
          <cell r="S815">
            <v>0</v>
          </cell>
        </row>
        <row r="816">
          <cell r="R816">
            <v>0</v>
          </cell>
          <cell r="S816">
            <v>0</v>
          </cell>
        </row>
        <row r="817">
          <cell r="R817">
            <v>0</v>
          </cell>
          <cell r="S817">
            <v>0</v>
          </cell>
        </row>
        <row r="818">
          <cell r="R818">
            <v>0</v>
          </cell>
          <cell r="S818">
            <v>0</v>
          </cell>
        </row>
        <row r="819">
          <cell r="R819">
            <v>0</v>
          </cell>
          <cell r="S819">
            <v>0</v>
          </cell>
        </row>
        <row r="820">
          <cell r="R820">
            <v>0</v>
          </cell>
          <cell r="S820">
            <v>0</v>
          </cell>
        </row>
        <row r="821">
          <cell r="R821">
            <v>0</v>
          </cell>
          <cell r="S821">
            <v>0</v>
          </cell>
        </row>
        <row r="822">
          <cell r="R822">
            <v>0</v>
          </cell>
          <cell r="S822">
            <v>0</v>
          </cell>
        </row>
        <row r="823">
          <cell r="R823">
            <v>0</v>
          </cell>
          <cell r="S823">
            <v>0</v>
          </cell>
        </row>
        <row r="824">
          <cell r="R824">
            <v>0</v>
          </cell>
          <cell r="S824">
            <v>0</v>
          </cell>
        </row>
        <row r="825">
          <cell r="R825">
            <v>0</v>
          </cell>
          <cell r="S825">
            <v>0</v>
          </cell>
        </row>
        <row r="826">
          <cell r="R826">
            <v>0</v>
          </cell>
          <cell r="S826">
            <v>0</v>
          </cell>
        </row>
        <row r="827">
          <cell r="R827">
            <v>0</v>
          </cell>
          <cell r="S827">
            <v>0</v>
          </cell>
        </row>
        <row r="828">
          <cell r="R828">
            <v>0</v>
          </cell>
          <cell r="S828">
            <v>0</v>
          </cell>
        </row>
        <row r="829">
          <cell r="R829">
            <v>0</v>
          </cell>
          <cell r="S829">
            <v>0</v>
          </cell>
        </row>
        <row r="830">
          <cell r="R830">
            <v>0</v>
          </cell>
          <cell r="S830">
            <v>0</v>
          </cell>
        </row>
        <row r="831">
          <cell r="R831">
            <v>0</v>
          </cell>
          <cell r="S831">
            <v>0</v>
          </cell>
        </row>
        <row r="832">
          <cell r="R832">
            <v>0</v>
          </cell>
          <cell r="S832">
            <v>0</v>
          </cell>
        </row>
        <row r="833">
          <cell r="R833">
            <v>0</v>
          </cell>
          <cell r="S833">
            <v>0</v>
          </cell>
        </row>
        <row r="834">
          <cell r="R834">
            <v>0</v>
          </cell>
          <cell r="S834">
            <v>0</v>
          </cell>
        </row>
        <row r="835">
          <cell r="R835">
            <v>0</v>
          </cell>
          <cell r="S835">
            <v>0</v>
          </cell>
        </row>
        <row r="836">
          <cell r="R836">
            <v>0</v>
          </cell>
          <cell r="S836">
            <v>0</v>
          </cell>
        </row>
        <row r="837">
          <cell r="R837">
            <v>0</v>
          </cell>
          <cell r="S837">
            <v>0</v>
          </cell>
        </row>
        <row r="838">
          <cell r="R838">
            <v>0</v>
          </cell>
          <cell r="S838">
            <v>0</v>
          </cell>
        </row>
        <row r="839">
          <cell r="R839">
            <v>0</v>
          </cell>
          <cell r="S839">
            <v>0</v>
          </cell>
        </row>
        <row r="840">
          <cell r="R840">
            <v>0</v>
          </cell>
          <cell r="S840">
            <v>0</v>
          </cell>
        </row>
        <row r="841">
          <cell r="R841">
            <v>0</v>
          </cell>
          <cell r="S841">
            <v>0</v>
          </cell>
        </row>
        <row r="842">
          <cell r="R842">
            <v>0</v>
          </cell>
          <cell r="S842">
            <v>0</v>
          </cell>
        </row>
        <row r="843">
          <cell r="R843">
            <v>0</v>
          </cell>
          <cell r="S843">
            <v>0</v>
          </cell>
        </row>
        <row r="844">
          <cell r="R844">
            <v>0</v>
          </cell>
          <cell r="S844">
            <v>0</v>
          </cell>
        </row>
        <row r="845">
          <cell r="R845">
            <v>0</v>
          </cell>
          <cell r="S845">
            <v>0</v>
          </cell>
        </row>
        <row r="846">
          <cell r="R846">
            <v>0</v>
          </cell>
          <cell r="S846">
            <v>0</v>
          </cell>
        </row>
        <row r="847">
          <cell r="R847">
            <v>0</v>
          </cell>
          <cell r="S847">
            <v>0</v>
          </cell>
        </row>
        <row r="848">
          <cell r="R848">
            <v>0</v>
          </cell>
          <cell r="S848">
            <v>0</v>
          </cell>
        </row>
        <row r="849">
          <cell r="R849">
            <v>0</v>
          </cell>
          <cell r="S849">
            <v>0</v>
          </cell>
        </row>
        <row r="850">
          <cell r="R850">
            <v>0</v>
          </cell>
          <cell r="S850">
            <v>0</v>
          </cell>
        </row>
        <row r="851">
          <cell r="R851">
            <v>0</v>
          </cell>
          <cell r="S851">
            <v>0</v>
          </cell>
        </row>
        <row r="852">
          <cell r="R852">
            <v>0</v>
          </cell>
          <cell r="S852">
            <v>0</v>
          </cell>
        </row>
        <row r="853">
          <cell r="R853">
            <v>0</v>
          </cell>
          <cell r="S853">
            <v>0</v>
          </cell>
        </row>
        <row r="854">
          <cell r="R854">
            <v>0</v>
          </cell>
          <cell r="S854">
            <v>0</v>
          </cell>
        </row>
        <row r="855">
          <cell r="R855">
            <v>0</v>
          </cell>
          <cell r="S855">
            <v>0</v>
          </cell>
        </row>
        <row r="856">
          <cell r="R856">
            <v>0</v>
          </cell>
          <cell r="S856">
            <v>0</v>
          </cell>
        </row>
        <row r="857">
          <cell r="R857">
            <v>0</v>
          </cell>
          <cell r="S857">
            <v>0</v>
          </cell>
        </row>
        <row r="858">
          <cell r="R858">
            <v>0</v>
          </cell>
          <cell r="S858">
            <v>0</v>
          </cell>
        </row>
        <row r="859">
          <cell r="R859">
            <v>0</v>
          </cell>
          <cell r="S859">
            <v>0</v>
          </cell>
        </row>
        <row r="860">
          <cell r="R860">
            <v>0</v>
          </cell>
          <cell r="S860">
            <v>0</v>
          </cell>
        </row>
        <row r="861">
          <cell r="R861">
            <v>0</v>
          </cell>
          <cell r="S861">
            <v>0</v>
          </cell>
        </row>
        <row r="862">
          <cell r="R862">
            <v>0</v>
          </cell>
          <cell r="S862">
            <v>0</v>
          </cell>
        </row>
        <row r="863">
          <cell r="R863">
            <v>0</v>
          </cell>
          <cell r="S863">
            <v>0</v>
          </cell>
        </row>
        <row r="864">
          <cell r="R864">
            <v>0</v>
          </cell>
          <cell r="S864">
            <v>0</v>
          </cell>
        </row>
        <row r="865">
          <cell r="R865">
            <v>0</v>
          </cell>
          <cell r="S865">
            <v>0</v>
          </cell>
        </row>
        <row r="866">
          <cell r="R866">
            <v>0</v>
          </cell>
          <cell r="S866">
            <v>0</v>
          </cell>
        </row>
        <row r="867">
          <cell r="R867">
            <v>0</v>
          </cell>
          <cell r="S867">
            <v>0</v>
          </cell>
        </row>
        <row r="868">
          <cell r="R868">
            <v>0</v>
          </cell>
          <cell r="S868">
            <v>0</v>
          </cell>
        </row>
        <row r="869">
          <cell r="R869">
            <v>0</v>
          </cell>
          <cell r="S869">
            <v>0</v>
          </cell>
        </row>
        <row r="870">
          <cell r="R870">
            <v>0</v>
          </cell>
          <cell r="S870">
            <v>0</v>
          </cell>
        </row>
        <row r="871">
          <cell r="R871">
            <v>0</v>
          </cell>
          <cell r="S871">
            <v>0</v>
          </cell>
        </row>
        <row r="872">
          <cell r="R872">
            <v>0</v>
          </cell>
          <cell r="S872">
            <v>0</v>
          </cell>
        </row>
        <row r="873">
          <cell r="R873">
            <v>0</v>
          </cell>
          <cell r="S873">
            <v>0</v>
          </cell>
        </row>
        <row r="874">
          <cell r="R874">
            <v>0</v>
          </cell>
          <cell r="S874">
            <v>0</v>
          </cell>
        </row>
        <row r="875">
          <cell r="R875">
            <v>0</v>
          </cell>
          <cell r="S875">
            <v>0</v>
          </cell>
        </row>
        <row r="876">
          <cell r="R876">
            <v>0</v>
          </cell>
          <cell r="S876">
            <v>0</v>
          </cell>
        </row>
        <row r="877">
          <cell r="R877">
            <v>0</v>
          </cell>
          <cell r="S877">
            <v>0</v>
          </cell>
        </row>
        <row r="878">
          <cell r="R878">
            <v>0</v>
          </cell>
          <cell r="S878">
            <v>0</v>
          </cell>
        </row>
        <row r="879">
          <cell r="R879">
            <v>0</v>
          </cell>
          <cell r="S879">
            <v>0</v>
          </cell>
        </row>
        <row r="880">
          <cell r="R880">
            <v>0</v>
          </cell>
          <cell r="S880">
            <v>0</v>
          </cell>
        </row>
        <row r="881">
          <cell r="R881">
            <v>0</v>
          </cell>
          <cell r="S881">
            <v>0</v>
          </cell>
        </row>
        <row r="882">
          <cell r="R882">
            <v>0</v>
          </cell>
          <cell r="S882">
            <v>0</v>
          </cell>
        </row>
        <row r="883">
          <cell r="R883">
            <v>0</v>
          </cell>
          <cell r="S883">
            <v>0</v>
          </cell>
        </row>
        <row r="884">
          <cell r="R884">
            <v>0</v>
          </cell>
          <cell r="S884">
            <v>0</v>
          </cell>
        </row>
        <row r="885">
          <cell r="R885">
            <v>0</v>
          </cell>
          <cell r="S885">
            <v>0</v>
          </cell>
        </row>
        <row r="886">
          <cell r="R886">
            <v>0</v>
          </cell>
          <cell r="S886">
            <v>0</v>
          </cell>
        </row>
        <row r="887">
          <cell r="R887">
            <v>0</v>
          </cell>
          <cell r="S887">
            <v>0</v>
          </cell>
        </row>
        <row r="888">
          <cell r="R888">
            <v>0</v>
          </cell>
          <cell r="S888">
            <v>0</v>
          </cell>
        </row>
        <row r="889">
          <cell r="R889">
            <v>0</v>
          </cell>
          <cell r="S889">
            <v>0</v>
          </cell>
        </row>
        <row r="890">
          <cell r="R890">
            <v>0</v>
          </cell>
          <cell r="S890">
            <v>0</v>
          </cell>
        </row>
        <row r="891">
          <cell r="R891">
            <v>0</v>
          </cell>
          <cell r="S891">
            <v>0</v>
          </cell>
        </row>
        <row r="892">
          <cell r="R892">
            <v>0</v>
          </cell>
          <cell r="S892">
            <v>0</v>
          </cell>
        </row>
        <row r="893">
          <cell r="R893">
            <v>0</v>
          </cell>
          <cell r="S893">
            <v>0</v>
          </cell>
        </row>
        <row r="894">
          <cell r="R894">
            <v>0</v>
          </cell>
          <cell r="S894">
            <v>0</v>
          </cell>
        </row>
        <row r="895">
          <cell r="R895">
            <v>0</v>
          </cell>
          <cell r="S895">
            <v>0</v>
          </cell>
        </row>
        <row r="896">
          <cell r="R896">
            <v>0</v>
          </cell>
          <cell r="S896">
            <v>0</v>
          </cell>
        </row>
        <row r="897">
          <cell r="R897">
            <v>0</v>
          </cell>
          <cell r="S897">
            <v>0</v>
          </cell>
        </row>
        <row r="898">
          <cell r="R898">
            <v>0</v>
          </cell>
          <cell r="S898">
            <v>0</v>
          </cell>
        </row>
        <row r="899">
          <cell r="R899">
            <v>0</v>
          </cell>
          <cell r="S899">
            <v>0</v>
          </cell>
        </row>
        <row r="900">
          <cell r="R900">
            <v>0</v>
          </cell>
          <cell r="S900">
            <v>0</v>
          </cell>
        </row>
        <row r="901">
          <cell r="R901">
            <v>0</v>
          </cell>
          <cell r="S901">
            <v>0</v>
          </cell>
        </row>
        <row r="902">
          <cell r="R902">
            <v>0</v>
          </cell>
          <cell r="S902">
            <v>0</v>
          </cell>
        </row>
        <row r="903">
          <cell r="R903">
            <v>0</v>
          </cell>
          <cell r="S903">
            <v>0</v>
          </cell>
        </row>
        <row r="904">
          <cell r="R904">
            <v>0</v>
          </cell>
          <cell r="S904">
            <v>0</v>
          </cell>
        </row>
        <row r="905">
          <cell r="R905">
            <v>0</v>
          </cell>
          <cell r="S905">
            <v>0</v>
          </cell>
        </row>
        <row r="906">
          <cell r="R906">
            <v>0</v>
          </cell>
          <cell r="S906">
            <v>0</v>
          </cell>
        </row>
        <row r="907">
          <cell r="R907">
            <v>0</v>
          </cell>
          <cell r="S907">
            <v>0</v>
          </cell>
        </row>
        <row r="908">
          <cell r="R908">
            <v>0</v>
          </cell>
          <cell r="S908">
            <v>0</v>
          </cell>
        </row>
        <row r="909">
          <cell r="R909">
            <v>0</v>
          </cell>
          <cell r="S909">
            <v>0</v>
          </cell>
        </row>
        <row r="910">
          <cell r="R910">
            <v>0</v>
          </cell>
          <cell r="S910">
            <v>0</v>
          </cell>
        </row>
        <row r="911">
          <cell r="R911">
            <v>0</v>
          </cell>
          <cell r="S911">
            <v>0</v>
          </cell>
        </row>
        <row r="912">
          <cell r="R912">
            <v>0</v>
          </cell>
          <cell r="S912">
            <v>0</v>
          </cell>
        </row>
        <row r="913">
          <cell r="R913">
            <v>0</v>
          </cell>
          <cell r="S913">
            <v>0</v>
          </cell>
        </row>
        <row r="914">
          <cell r="R914">
            <v>0</v>
          </cell>
          <cell r="S914">
            <v>0</v>
          </cell>
        </row>
        <row r="915">
          <cell r="R915">
            <v>0</v>
          </cell>
          <cell r="S915">
            <v>0</v>
          </cell>
        </row>
        <row r="916">
          <cell r="R916">
            <v>0</v>
          </cell>
          <cell r="S916">
            <v>0</v>
          </cell>
        </row>
        <row r="917">
          <cell r="R917">
            <v>0</v>
          </cell>
          <cell r="S917">
            <v>0</v>
          </cell>
        </row>
        <row r="918">
          <cell r="R918">
            <v>0</v>
          </cell>
          <cell r="S918">
            <v>0</v>
          </cell>
        </row>
        <row r="919">
          <cell r="R919">
            <v>0</v>
          </cell>
          <cell r="S919">
            <v>0</v>
          </cell>
        </row>
        <row r="920">
          <cell r="R920">
            <v>0</v>
          </cell>
          <cell r="S920">
            <v>0</v>
          </cell>
        </row>
        <row r="921">
          <cell r="R921">
            <v>0</v>
          </cell>
          <cell r="S921">
            <v>0</v>
          </cell>
        </row>
        <row r="922">
          <cell r="R922">
            <v>0</v>
          </cell>
          <cell r="S922">
            <v>0</v>
          </cell>
        </row>
        <row r="923">
          <cell r="R923">
            <v>0</v>
          </cell>
          <cell r="S923">
            <v>0</v>
          </cell>
        </row>
        <row r="924">
          <cell r="R924">
            <v>0</v>
          </cell>
          <cell r="S924">
            <v>0</v>
          </cell>
        </row>
        <row r="925">
          <cell r="R925">
            <v>0</v>
          </cell>
          <cell r="S925">
            <v>0</v>
          </cell>
        </row>
        <row r="926">
          <cell r="R926">
            <v>0</v>
          </cell>
          <cell r="S926">
            <v>0</v>
          </cell>
        </row>
        <row r="927">
          <cell r="R927">
            <v>0</v>
          </cell>
          <cell r="S927">
            <v>0</v>
          </cell>
        </row>
        <row r="928">
          <cell r="R928">
            <v>0</v>
          </cell>
          <cell r="S928">
            <v>0</v>
          </cell>
        </row>
        <row r="929">
          <cell r="R929">
            <v>0</v>
          </cell>
          <cell r="S929">
            <v>0</v>
          </cell>
        </row>
        <row r="930">
          <cell r="R930">
            <v>0</v>
          </cell>
          <cell r="S930">
            <v>0</v>
          </cell>
        </row>
        <row r="931">
          <cell r="R931">
            <v>0</v>
          </cell>
          <cell r="S931">
            <v>0</v>
          </cell>
        </row>
        <row r="932">
          <cell r="R932">
            <v>0</v>
          </cell>
          <cell r="S932">
            <v>0</v>
          </cell>
        </row>
        <row r="933">
          <cell r="R933">
            <v>0</v>
          </cell>
          <cell r="S933">
            <v>0</v>
          </cell>
        </row>
        <row r="934">
          <cell r="R934">
            <v>0</v>
          </cell>
          <cell r="S934">
            <v>0</v>
          </cell>
        </row>
        <row r="935">
          <cell r="R935">
            <v>0</v>
          </cell>
          <cell r="S935">
            <v>0</v>
          </cell>
        </row>
        <row r="936">
          <cell r="R936">
            <v>0</v>
          </cell>
          <cell r="S936">
            <v>0</v>
          </cell>
        </row>
        <row r="937">
          <cell r="R937">
            <v>0</v>
          </cell>
          <cell r="S937">
            <v>0</v>
          </cell>
        </row>
        <row r="938">
          <cell r="R938">
            <v>0</v>
          </cell>
          <cell r="S938">
            <v>0</v>
          </cell>
        </row>
        <row r="939">
          <cell r="R939">
            <v>0</v>
          </cell>
          <cell r="S939">
            <v>0</v>
          </cell>
        </row>
        <row r="940">
          <cell r="R940">
            <v>0</v>
          </cell>
          <cell r="S940">
            <v>0</v>
          </cell>
        </row>
        <row r="941">
          <cell r="R941">
            <v>0</v>
          </cell>
          <cell r="S941">
            <v>0</v>
          </cell>
        </row>
        <row r="942">
          <cell r="R942">
            <v>0</v>
          </cell>
          <cell r="S942">
            <v>0</v>
          </cell>
        </row>
        <row r="943">
          <cell r="R943">
            <v>0</v>
          </cell>
          <cell r="S943">
            <v>0</v>
          </cell>
        </row>
        <row r="944">
          <cell r="R944">
            <v>0</v>
          </cell>
          <cell r="S944">
            <v>0</v>
          </cell>
        </row>
        <row r="945">
          <cell r="R945">
            <v>0</v>
          </cell>
          <cell r="S945">
            <v>0</v>
          </cell>
        </row>
        <row r="946">
          <cell r="R946">
            <v>0</v>
          </cell>
          <cell r="S946">
            <v>0</v>
          </cell>
        </row>
        <row r="947">
          <cell r="R947">
            <v>0</v>
          </cell>
          <cell r="S947">
            <v>0</v>
          </cell>
        </row>
        <row r="948">
          <cell r="R948">
            <v>0</v>
          </cell>
          <cell r="S948">
            <v>0</v>
          </cell>
        </row>
        <row r="949">
          <cell r="R949">
            <v>0</v>
          </cell>
          <cell r="S949">
            <v>0</v>
          </cell>
        </row>
        <row r="950">
          <cell r="R950">
            <v>0</v>
          </cell>
          <cell r="S950">
            <v>0</v>
          </cell>
        </row>
        <row r="951">
          <cell r="R951">
            <v>0</v>
          </cell>
          <cell r="S951">
            <v>0</v>
          </cell>
        </row>
        <row r="952">
          <cell r="R952">
            <v>0</v>
          </cell>
          <cell r="S952">
            <v>0</v>
          </cell>
        </row>
        <row r="953">
          <cell r="R953">
            <v>0</v>
          </cell>
          <cell r="S953">
            <v>0</v>
          </cell>
        </row>
        <row r="954">
          <cell r="R954">
            <v>0</v>
          </cell>
          <cell r="S954">
            <v>0</v>
          </cell>
        </row>
        <row r="955">
          <cell r="R955">
            <v>0</v>
          </cell>
          <cell r="S955">
            <v>0</v>
          </cell>
        </row>
        <row r="956">
          <cell r="R956">
            <v>0</v>
          </cell>
          <cell r="S956">
            <v>0</v>
          </cell>
        </row>
        <row r="957">
          <cell r="R957">
            <v>0</v>
          </cell>
          <cell r="S957">
            <v>0</v>
          </cell>
        </row>
        <row r="958">
          <cell r="R958">
            <v>0</v>
          </cell>
          <cell r="S958">
            <v>0</v>
          </cell>
        </row>
        <row r="959">
          <cell r="R959">
            <v>0</v>
          </cell>
          <cell r="S959">
            <v>0</v>
          </cell>
        </row>
        <row r="960">
          <cell r="R960">
            <v>0</v>
          </cell>
          <cell r="S960">
            <v>0</v>
          </cell>
        </row>
        <row r="961">
          <cell r="R961">
            <v>0</v>
          </cell>
          <cell r="S961">
            <v>0</v>
          </cell>
        </row>
        <row r="962">
          <cell r="R962">
            <v>0</v>
          </cell>
          <cell r="S962">
            <v>0</v>
          </cell>
        </row>
        <row r="963">
          <cell r="R963">
            <v>0</v>
          </cell>
          <cell r="S963">
            <v>0</v>
          </cell>
        </row>
        <row r="964">
          <cell r="R964">
            <v>0</v>
          </cell>
          <cell r="S964">
            <v>0</v>
          </cell>
        </row>
        <row r="965">
          <cell r="R965">
            <v>0</v>
          </cell>
          <cell r="S965">
            <v>0</v>
          </cell>
        </row>
        <row r="966">
          <cell r="R966">
            <v>0</v>
          </cell>
          <cell r="S966">
            <v>0</v>
          </cell>
        </row>
        <row r="967">
          <cell r="R967">
            <v>0</v>
          </cell>
          <cell r="S967">
            <v>0</v>
          </cell>
        </row>
        <row r="968">
          <cell r="R968">
            <v>0</v>
          </cell>
          <cell r="S968">
            <v>0</v>
          </cell>
        </row>
        <row r="969">
          <cell r="R969">
            <v>0</v>
          </cell>
          <cell r="S969">
            <v>0</v>
          </cell>
        </row>
        <row r="970">
          <cell r="R970">
            <v>0</v>
          </cell>
          <cell r="S970">
            <v>0</v>
          </cell>
        </row>
        <row r="971">
          <cell r="R971">
            <v>0</v>
          </cell>
          <cell r="S971">
            <v>0</v>
          </cell>
        </row>
        <row r="972">
          <cell r="R972">
            <v>0</v>
          </cell>
          <cell r="S972">
            <v>0</v>
          </cell>
        </row>
        <row r="973">
          <cell r="R973">
            <v>0</v>
          </cell>
          <cell r="S973">
            <v>0</v>
          </cell>
        </row>
        <row r="974">
          <cell r="R974">
            <v>0</v>
          </cell>
          <cell r="S974">
            <v>0</v>
          </cell>
        </row>
        <row r="975">
          <cell r="R975">
            <v>0</v>
          </cell>
          <cell r="S975">
            <v>0</v>
          </cell>
        </row>
        <row r="976">
          <cell r="R976">
            <v>0</v>
          </cell>
          <cell r="S976">
            <v>0</v>
          </cell>
        </row>
        <row r="977">
          <cell r="R977">
            <v>0</v>
          </cell>
          <cell r="S977">
            <v>0</v>
          </cell>
        </row>
        <row r="978">
          <cell r="R978">
            <v>0</v>
          </cell>
          <cell r="S978">
            <v>0</v>
          </cell>
        </row>
        <row r="979">
          <cell r="R979">
            <v>0</v>
          </cell>
          <cell r="S979">
            <v>0</v>
          </cell>
        </row>
        <row r="980">
          <cell r="R980">
            <v>0</v>
          </cell>
          <cell r="S980">
            <v>0</v>
          </cell>
        </row>
        <row r="981">
          <cell r="R981">
            <v>0</v>
          </cell>
          <cell r="S981">
            <v>0</v>
          </cell>
        </row>
        <row r="982">
          <cell r="R982">
            <v>0</v>
          </cell>
          <cell r="S982">
            <v>0</v>
          </cell>
        </row>
        <row r="983">
          <cell r="R983">
            <v>0</v>
          </cell>
          <cell r="S983">
            <v>0</v>
          </cell>
        </row>
        <row r="984">
          <cell r="R984">
            <v>0</v>
          </cell>
          <cell r="S984">
            <v>0</v>
          </cell>
        </row>
        <row r="985">
          <cell r="R985">
            <v>0</v>
          </cell>
          <cell r="S985">
            <v>0</v>
          </cell>
        </row>
        <row r="986">
          <cell r="R986">
            <v>0</v>
          </cell>
          <cell r="S986">
            <v>0</v>
          </cell>
        </row>
        <row r="987">
          <cell r="R987">
            <v>0</v>
          </cell>
          <cell r="S987">
            <v>0</v>
          </cell>
        </row>
        <row r="988">
          <cell r="R988">
            <v>0</v>
          </cell>
          <cell r="S988">
            <v>0</v>
          </cell>
        </row>
        <row r="989">
          <cell r="R989">
            <v>0</v>
          </cell>
          <cell r="S989">
            <v>0</v>
          </cell>
        </row>
        <row r="990">
          <cell r="R990">
            <v>0</v>
          </cell>
          <cell r="S990">
            <v>0</v>
          </cell>
        </row>
        <row r="991">
          <cell r="R991">
            <v>0</v>
          </cell>
          <cell r="S991">
            <v>0</v>
          </cell>
        </row>
        <row r="992">
          <cell r="R992">
            <v>0</v>
          </cell>
          <cell r="S992">
            <v>0</v>
          </cell>
        </row>
        <row r="993">
          <cell r="R993">
            <v>0</v>
          </cell>
          <cell r="S993">
            <v>0</v>
          </cell>
        </row>
        <row r="994">
          <cell r="R994">
            <v>0</v>
          </cell>
          <cell r="S994">
            <v>0</v>
          </cell>
        </row>
        <row r="995">
          <cell r="R995">
            <v>0</v>
          </cell>
          <cell r="S995">
            <v>0</v>
          </cell>
        </row>
        <row r="996">
          <cell r="R996">
            <v>0</v>
          </cell>
          <cell r="S996">
            <v>0</v>
          </cell>
        </row>
        <row r="997">
          <cell r="R997">
            <v>0</v>
          </cell>
          <cell r="S997">
            <v>0</v>
          </cell>
        </row>
        <row r="998">
          <cell r="R998">
            <v>0</v>
          </cell>
          <cell r="S998">
            <v>0</v>
          </cell>
        </row>
        <row r="999">
          <cell r="R999">
            <v>0</v>
          </cell>
          <cell r="S999">
            <v>0</v>
          </cell>
        </row>
        <row r="1000">
          <cell r="R1000">
            <v>0</v>
          </cell>
          <cell r="S1000">
            <v>0</v>
          </cell>
        </row>
        <row r="1001">
          <cell r="R1001">
            <v>0</v>
          </cell>
          <cell r="S1001">
            <v>0</v>
          </cell>
        </row>
        <row r="1002">
          <cell r="R1002">
            <v>0</v>
          </cell>
          <cell r="S1002">
            <v>0</v>
          </cell>
        </row>
        <row r="1003">
          <cell r="R1003">
            <v>0</v>
          </cell>
          <cell r="S1003">
            <v>0</v>
          </cell>
        </row>
        <row r="1004">
          <cell r="R1004">
            <v>0</v>
          </cell>
          <cell r="S1004">
            <v>0</v>
          </cell>
        </row>
        <row r="1005">
          <cell r="R1005">
            <v>0</v>
          </cell>
          <cell r="S1005">
            <v>0</v>
          </cell>
        </row>
        <row r="1006">
          <cell r="R1006">
            <v>0</v>
          </cell>
          <cell r="S1006">
            <v>0</v>
          </cell>
        </row>
        <row r="1007">
          <cell r="R1007">
            <v>0</v>
          </cell>
          <cell r="S1007">
            <v>0</v>
          </cell>
        </row>
        <row r="1008">
          <cell r="R1008">
            <v>0</v>
          </cell>
          <cell r="S1008">
            <v>0</v>
          </cell>
        </row>
        <row r="1009">
          <cell r="R1009">
            <v>0</v>
          </cell>
          <cell r="S1009">
            <v>0</v>
          </cell>
        </row>
        <row r="1010">
          <cell r="R1010">
            <v>0</v>
          </cell>
          <cell r="S1010">
            <v>0</v>
          </cell>
        </row>
        <row r="1011">
          <cell r="R1011">
            <v>0</v>
          </cell>
          <cell r="S1011">
            <v>0</v>
          </cell>
        </row>
        <row r="1012">
          <cell r="R1012">
            <v>0</v>
          </cell>
          <cell r="S1012">
            <v>0</v>
          </cell>
        </row>
        <row r="1013">
          <cell r="R1013">
            <v>0</v>
          </cell>
          <cell r="S1013">
            <v>0</v>
          </cell>
        </row>
        <row r="1014">
          <cell r="R1014">
            <v>0</v>
          </cell>
          <cell r="S1014">
            <v>0</v>
          </cell>
        </row>
        <row r="1015">
          <cell r="R1015">
            <v>0</v>
          </cell>
          <cell r="S1015">
            <v>0</v>
          </cell>
        </row>
        <row r="1016">
          <cell r="R1016">
            <v>0</v>
          </cell>
          <cell r="S1016">
            <v>0</v>
          </cell>
        </row>
        <row r="1017">
          <cell r="R1017">
            <v>0</v>
          </cell>
          <cell r="S1017">
            <v>0</v>
          </cell>
        </row>
        <row r="1018">
          <cell r="R1018">
            <v>0</v>
          </cell>
          <cell r="S1018">
            <v>0</v>
          </cell>
        </row>
        <row r="1019">
          <cell r="R1019">
            <v>0</v>
          </cell>
          <cell r="S1019">
            <v>0</v>
          </cell>
        </row>
        <row r="1020">
          <cell r="R1020">
            <v>0</v>
          </cell>
          <cell r="S1020">
            <v>0</v>
          </cell>
        </row>
        <row r="1021">
          <cell r="R1021">
            <v>0</v>
          </cell>
          <cell r="S1021">
            <v>0</v>
          </cell>
        </row>
        <row r="1022">
          <cell r="R1022">
            <v>0</v>
          </cell>
          <cell r="S1022">
            <v>0</v>
          </cell>
        </row>
        <row r="1023">
          <cell r="R1023">
            <v>0</v>
          </cell>
          <cell r="S1023">
            <v>0</v>
          </cell>
        </row>
        <row r="1024">
          <cell r="R1024">
            <v>0</v>
          </cell>
          <cell r="S1024">
            <v>0</v>
          </cell>
        </row>
        <row r="1025">
          <cell r="R1025">
            <v>0</v>
          </cell>
          <cell r="S1025">
            <v>0</v>
          </cell>
        </row>
        <row r="1026">
          <cell r="R1026">
            <v>0</v>
          </cell>
          <cell r="S1026">
            <v>0</v>
          </cell>
        </row>
        <row r="1027">
          <cell r="R1027">
            <v>0</v>
          </cell>
          <cell r="S1027">
            <v>0</v>
          </cell>
        </row>
        <row r="1028">
          <cell r="R1028">
            <v>0</v>
          </cell>
          <cell r="S1028">
            <v>0</v>
          </cell>
        </row>
        <row r="1029">
          <cell r="R1029">
            <v>0</v>
          </cell>
          <cell r="S1029">
            <v>0</v>
          </cell>
        </row>
        <row r="1030">
          <cell r="R1030">
            <v>0</v>
          </cell>
          <cell r="S1030">
            <v>0</v>
          </cell>
        </row>
        <row r="1031">
          <cell r="R1031">
            <v>0</v>
          </cell>
          <cell r="S1031">
            <v>0</v>
          </cell>
        </row>
        <row r="1032">
          <cell r="R1032">
            <v>0</v>
          </cell>
          <cell r="S1032">
            <v>0</v>
          </cell>
        </row>
        <row r="1033">
          <cell r="R1033">
            <v>0</v>
          </cell>
          <cell r="S1033">
            <v>0</v>
          </cell>
        </row>
        <row r="1034">
          <cell r="R1034">
            <v>0</v>
          </cell>
          <cell r="S1034">
            <v>0</v>
          </cell>
        </row>
        <row r="1035">
          <cell r="R1035">
            <v>0</v>
          </cell>
          <cell r="S1035">
            <v>0</v>
          </cell>
        </row>
        <row r="1036">
          <cell r="R1036">
            <v>0</v>
          </cell>
          <cell r="S1036">
            <v>0</v>
          </cell>
        </row>
        <row r="1037">
          <cell r="R1037">
            <v>0</v>
          </cell>
          <cell r="S1037">
            <v>0</v>
          </cell>
        </row>
        <row r="1038">
          <cell r="R1038">
            <v>0</v>
          </cell>
          <cell r="S1038">
            <v>0</v>
          </cell>
        </row>
        <row r="1039">
          <cell r="R1039">
            <v>0</v>
          </cell>
          <cell r="S1039">
            <v>0</v>
          </cell>
        </row>
        <row r="1040">
          <cell r="R1040">
            <v>0</v>
          </cell>
          <cell r="S1040">
            <v>0</v>
          </cell>
        </row>
        <row r="1041">
          <cell r="R1041">
            <v>0</v>
          </cell>
          <cell r="S1041">
            <v>0</v>
          </cell>
        </row>
        <row r="1042">
          <cell r="R1042">
            <v>0</v>
          </cell>
          <cell r="S1042">
            <v>0</v>
          </cell>
        </row>
        <row r="1043">
          <cell r="R1043">
            <v>0</v>
          </cell>
          <cell r="S1043">
            <v>0</v>
          </cell>
        </row>
        <row r="1044">
          <cell r="R1044">
            <v>0</v>
          </cell>
          <cell r="S1044">
            <v>0</v>
          </cell>
        </row>
        <row r="1045">
          <cell r="R1045">
            <v>0</v>
          </cell>
          <cell r="S1045">
            <v>0</v>
          </cell>
        </row>
        <row r="1046">
          <cell r="R1046">
            <v>0</v>
          </cell>
          <cell r="S1046">
            <v>0</v>
          </cell>
        </row>
        <row r="1047">
          <cell r="R1047">
            <v>0</v>
          </cell>
          <cell r="S1047">
            <v>0</v>
          </cell>
        </row>
        <row r="1048">
          <cell r="R1048">
            <v>0</v>
          </cell>
          <cell r="S1048">
            <v>0</v>
          </cell>
        </row>
        <row r="1049">
          <cell r="R1049">
            <v>0</v>
          </cell>
          <cell r="S1049">
            <v>0</v>
          </cell>
        </row>
        <row r="1050">
          <cell r="R1050">
            <v>0</v>
          </cell>
          <cell r="S1050">
            <v>0</v>
          </cell>
        </row>
        <row r="1051">
          <cell r="R1051">
            <v>0</v>
          </cell>
          <cell r="S1051">
            <v>0</v>
          </cell>
        </row>
        <row r="1052">
          <cell r="R1052">
            <v>0</v>
          </cell>
          <cell r="S1052">
            <v>0</v>
          </cell>
        </row>
        <row r="1053">
          <cell r="R1053">
            <v>0</v>
          </cell>
          <cell r="S1053">
            <v>0</v>
          </cell>
        </row>
        <row r="1054">
          <cell r="R1054">
            <v>0</v>
          </cell>
          <cell r="S1054">
            <v>0</v>
          </cell>
        </row>
        <row r="1055">
          <cell r="R1055">
            <v>0</v>
          </cell>
          <cell r="S1055">
            <v>0</v>
          </cell>
        </row>
        <row r="1056">
          <cell r="R1056">
            <v>0</v>
          </cell>
          <cell r="S1056">
            <v>0</v>
          </cell>
        </row>
        <row r="1057">
          <cell r="R1057">
            <v>0</v>
          </cell>
          <cell r="S1057">
            <v>0</v>
          </cell>
        </row>
        <row r="1058">
          <cell r="R1058">
            <v>0</v>
          </cell>
          <cell r="S1058">
            <v>0</v>
          </cell>
        </row>
        <row r="1059">
          <cell r="R1059">
            <v>0</v>
          </cell>
          <cell r="S1059">
            <v>0</v>
          </cell>
        </row>
        <row r="1060">
          <cell r="R1060">
            <v>0</v>
          </cell>
          <cell r="S1060">
            <v>0</v>
          </cell>
        </row>
        <row r="1061">
          <cell r="R1061">
            <v>0</v>
          </cell>
          <cell r="S1061">
            <v>0</v>
          </cell>
        </row>
        <row r="1062">
          <cell r="R1062">
            <v>0</v>
          </cell>
          <cell r="S1062">
            <v>0</v>
          </cell>
        </row>
        <row r="1063">
          <cell r="R1063">
            <v>0</v>
          </cell>
          <cell r="S1063">
            <v>0</v>
          </cell>
        </row>
        <row r="1064">
          <cell r="R1064">
            <v>0</v>
          </cell>
          <cell r="S1064">
            <v>0</v>
          </cell>
        </row>
        <row r="1065">
          <cell r="R1065">
            <v>0</v>
          </cell>
          <cell r="S1065">
            <v>0</v>
          </cell>
        </row>
        <row r="1066">
          <cell r="R1066">
            <v>0</v>
          </cell>
          <cell r="S1066">
            <v>0</v>
          </cell>
        </row>
        <row r="1067">
          <cell r="R1067">
            <v>0</v>
          </cell>
          <cell r="S1067">
            <v>0</v>
          </cell>
        </row>
        <row r="1068">
          <cell r="R1068">
            <v>0</v>
          </cell>
          <cell r="S1068">
            <v>0</v>
          </cell>
        </row>
        <row r="1069">
          <cell r="R1069">
            <v>0</v>
          </cell>
          <cell r="S1069">
            <v>0</v>
          </cell>
        </row>
        <row r="1070">
          <cell r="R1070">
            <v>0</v>
          </cell>
          <cell r="S1070">
            <v>0</v>
          </cell>
        </row>
        <row r="1071">
          <cell r="R1071">
            <v>0</v>
          </cell>
          <cell r="S1071">
            <v>0</v>
          </cell>
        </row>
        <row r="1072">
          <cell r="R1072">
            <v>0</v>
          </cell>
          <cell r="S1072">
            <v>0</v>
          </cell>
        </row>
        <row r="1073">
          <cell r="S1073">
            <v>0</v>
          </cell>
        </row>
        <row r="1074">
          <cell r="S1074">
            <v>0</v>
          </cell>
        </row>
        <row r="1075">
          <cell r="S1075">
            <v>0</v>
          </cell>
        </row>
        <row r="1076">
          <cell r="S1076">
            <v>0</v>
          </cell>
        </row>
        <row r="1077">
          <cell r="S1077">
            <v>0</v>
          </cell>
        </row>
        <row r="1078">
          <cell r="S1078">
            <v>0</v>
          </cell>
        </row>
        <row r="1079">
          <cell r="S1079">
            <v>0</v>
          </cell>
        </row>
        <row r="1080">
          <cell r="S1080">
            <v>0</v>
          </cell>
        </row>
        <row r="1081">
          <cell r="S1081">
            <v>0</v>
          </cell>
        </row>
        <row r="1082">
          <cell r="S1082">
            <v>0</v>
          </cell>
        </row>
        <row r="1083">
          <cell r="S1083">
            <v>0</v>
          </cell>
        </row>
        <row r="1084">
          <cell r="S1084">
            <v>0</v>
          </cell>
        </row>
        <row r="1085">
          <cell r="S1085">
            <v>0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O Sch1.1"/>
      <sheetName val="RA Sch 1.2 "/>
      <sheetName val="PFA Sch 1.3 "/>
      <sheetName val="SoA Sch 1.4"/>
      <sheetName val="RR Sch 2 "/>
      <sheetName val="RCF Sch 3 "/>
      <sheetName val="CS Sch 4"/>
      <sheetName val="END RR Model"/>
      <sheetName val="Int Sch 5"/>
      <sheetName val="ADJ 1.04"/>
      <sheetName val="ADJ 1.05"/>
      <sheetName val="Cover-Gas"/>
      <sheetName val="2.11"/>
      <sheetName val="ADJ 2.14"/>
      <sheetName val="3.04"/>
      <sheetName val="ADJ 3.06"/>
      <sheetName val="ADJ 4.00"/>
      <sheetName val="ADJ 4.01"/>
      <sheetName val="ADJ 4.03"/>
      <sheetName val="Sheet1"/>
    </sheetNames>
    <sheetDataSet>
      <sheetData sheetId="0">
        <row r="80">
          <cell r="C80">
            <v>196579</v>
          </cell>
        </row>
      </sheetData>
      <sheetData sheetId="1"/>
      <sheetData sheetId="2"/>
      <sheetData sheetId="3"/>
      <sheetData sheetId="4"/>
      <sheetData sheetId="5"/>
      <sheetData sheetId="6">
        <row r="12">
          <cell r="H12">
            <v>5.7000000000000002E-2</v>
          </cell>
          <cell r="J12">
            <v>3.0800000000000001E-2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abor"/>
      <sheetName val="Macro1"/>
    </sheetNames>
    <sheetDataSet>
      <sheetData sheetId="0" refreshError="1"/>
      <sheetData sheetId="1">
        <row r="69">
          <cell r="A69" t="str">
            <v>Recover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c. Stmt. 1.1"/>
      <sheetName val="Restating 1.2"/>
      <sheetName val="Pro Forma 1.3"/>
      <sheetName val="Avg Rate Base 2.1"/>
      <sheetName val="CIAC 2.2"/>
      <sheetName val="Working Cap 2.3"/>
      <sheetName val="Plant 3.1"/>
      <sheetName val="Depr 3.2 "/>
      <sheetName val="Captial 4.1"/>
      <sheetName val="Cost Debt 4.2"/>
      <sheetName val="PF Debt 4.3"/>
      <sheetName val="Income taxes 5.1"/>
      <sheetName val="Rev Conv Factor 5.2"/>
      <sheetName val="Deficiency 5.3"/>
      <sheetName val="Bal Sht 6.1"/>
      <sheetName val="not used"/>
    </sheetNames>
    <sheetDataSet>
      <sheetData sheetId="0">
        <row r="12">
          <cell r="B12" t="str">
            <v>Test Year Ended December 31, 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"/>
      <sheetName val="RR SUMMARY"/>
      <sheetName val="CF"/>
      <sheetName val="ADJ DETAIL INPUT"/>
      <sheetName val="LEAD SHEETS-DO NOT ENTER"/>
      <sheetName val="ADJ SUMMARY"/>
      <sheetName val="DEBT CALC"/>
      <sheetName val="ROO INPUT"/>
      <sheetName val="Recap Summary-for sttlmt disc"/>
    </sheetNames>
    <sheetDataSet>
      <sheetData sheetId="0"/>
      <sheetData sheetId="1">
        <row r="14">
          <cell r="M14">
            <v>2.9700000000000001E-2</v>
          </cell>
        </row>
      </sheetData>
      <sheetData sheetId="2"/>
      <sheetData sheetId="3">
        <row r="11">
          <cell r="U11">
            <v>2.1299999999999972</v>
          </cell>
        </row>
      </sheetData>
      <sheetData sheetId="4"/>
      <sheetData sheetId="5">
        <row r="8">
          <cell r="A8">
            <v>1</v>
          </cell>
          <cell r="C8" t="str">
            <v>Per Results Report</v>
          </cell>
          <cell r="E8">
            <v>196579</v>
          </cell>
        </row>
        <row r="9">
          <cell r="A9">
            <v>1.01</v>
          </cell>
          <cell r="C9" t="str">
            <v>Deferred FIT Rate Base</v>
          </cell>
          <cell r="E9">
            <v>-297</v>
          </cell>
        </row>
        <row r="10">
          <cell r="A10">
            <v>1.02</v>
          </cell>
          <cell r="C10" t="str">
            <v>Deferred Debits and Credits</v>
          </cell>
          <cell r="E10">
            <v>12</v>
          </cell>
        </row>
        <row r="11">
          <cell r="A11">
            <v>1.03</v>
          </cell>
          <cell r="C11" t="str">
            <v>Gas Inventory &amp; JP Restating</v>
          </cell>
        </row>
        <row r="12">
          <cell r="A12">
            <v>2.0099999999999998</v>
          </cell>
        </row>
        <row r="13">
          <cell r="A13">
            <v>2.0199999999999996</v>
          </cell>
          <cell r="C13" t="str">
            <v>Eliminate B &amp; O Taxes</v>
          </cell>
          <cell r="E13">
            <v>0</v>
          </cell>
        </row>
        <row r="14">
          <cell r="A14">
            <v>2.0299999999999994</v>
          </cell>
          <cell r="C14" t="str">
            <v>Uncollectible Expense</v>
          </cell>
          <cell r="E14">
            <v>0</v>
          </cell>
        </row>
        <row r="15">
          <cell r="A15">
            <v>2.0399999999999991</v>
          </cell>
          <cell r="C15" t="str">
            <v>Regulatory Expense Adjustment</v>
          </cell>
          <cell r="E15">
            <v>0</v>
          </cell>
        </row>
        <row r="16">
          <cell r="A16">
            <v>2.0499999999999989</v>
          </cell>
          <cell r="C16" t="str">
            <v>Injuries and Damages</v>
          </cell>
          <cell r="E16">
            <v>0</v>
          </cell>
        </row>
        <row r="17">
          <cell r="A17">
            <v>2.0599999999999987</v>
          </cell>
          <cell r="C17" t="str">
            <v>FIT / DFIT Expense</v>
          </cell>
          <cell r="E17">
            <v>0</v>
          </cell>
        </row>
        <row r="18">
          <cell r="A18">
            <v>2.0699999999999985</v>
          </cell>
          <cell r="C18" t="str">
            <v>Net Gains/losses</v>
          </cell>
          <cell r="E18">
            <v>0</v>
          </cell>
        </row>
        <row r="19">
          <cell r="A19">
            <v>2.0799999999999983</v>
          </cell>
          <cell r="C19" t="str">
            <v>Eliminate A/R Expenses</v>
          </cell>
          <cell r="E19">
            <v>0</v>
          </cell>
        </row>
        <row r="20">
          <cell r="A20">
            <v>2.0899999999999981</v>
          </cell>
          <cell r="C20" t="str">
            <v>Office Space Charges to Subs</v>
          </cell>
          <cell r="E20">
            <v>0</v>
          </cell>
        </row>
        <row r="21">
          <cell r="A21">
            <v>2.0999999999999979</v>
          </cell>
          <cell r="C21" t="str">
            <v>Restate Excise Taxes</v>
          </cell>
          <cell r="E21">
            <v>0</v>
          </cell>
        </row>
        <row r="22">
          <cell r="A22">
            <v>2.1099999999999977</v>
          </cell>
          <cell r="C22" t="str">
            <v>Misc Restating Adjustments</v>
          </cell>
          <cell r="E22">
            <v>0</v>
          </cell>
        </row>
        <row r="23">
          <cell r="A23">
            <v>2.1199999999999974</v>
          </cell>
          <cell r="C23" t="str">
            <v>Restating Incentive Adjustment</v>
          </cell>
          <cell r="E23">
            <v>0</v>
          </cell>
        </row>
        <row r="28">
          <cell r="A28">
            <v>3</v>
          </cell>
          <cell r="C28" t="str">
            <v>Pro Forma Labor Non-Exec</v>
          </cell>
          <cell r="E28">
            <v>0</v>
          </cell>
        </row>
        <row r="29">
          <cell r="A29">
            <v>3.01</v>
          </cell>
          <cell r="C29" t="str">
            <v>Pro Forma Labor Exec</v>
          </cell>
          <cell r="E29">
            <v>0</v>
          </cell>
        </row>
        <row r="30">
          <cell r="A30">
            <v>3.0199999999999996</v>
          </cell>
          <cell r="C30" t="str">
            <v>Pro Forma Employee Benefits</v>
          </cell>
          <cell r="E30">
            <v>0</v>
          </cell>
        </row>
        <row r="31">
          <cell r="A31">
            <v>3.0299999999999994</v>
          </cell>
          <cell r="C31" t="str">
            <v>Pro Forma Insurance</v>
          </cell>
          <cell r="E31">
            <v>0</v>
          </cell>
        </row>
        <row r="32">
          <cell r="A32">
            <v>3.0399999999999991</v>
          </cell>
          <cell r="C32" t="str">
            <v>Pro Forma Property Tax</v>
          </cell>
          <cell r="E32">
            <v>0</v>
          </cell>
        </row>
        <row r="33">
          <cell r="A33">
            <v>3.0499999999999989</v>
          </cell>
          <cell r="C33" t="str">
            <v>Pro Forma Atmospheric Testing</v>
          </cell>
          <cell r="E33">
            <v>0</v>
          </cell>
        </row>
        <row r="34">
          <cell r="A34">
            <v>3.0599999999999987</v>
          </cell>
          <cell r="C34" t="str">
            <v>Restating 2011 Capital</v>
          </cell>
        </row>
        <row r="36">
          <cell r="A36">
            <v>4</v>
          </cell>
          <cell r="C36" t="str">
            <v>Planned Capital Capital Add 2012</v>
          </cell>
        </row>
        <row r="37">
          <cell r="A37">
            <v>4.01</v>
          </cell>
          <cell r="C37" t="str">
            <v>Planned Capital Capital Add 2013 AMA</v>
          </cell>
        </row>
        <row r="39">
          <cell r="A39">
            <v>4.0199999999999996</v>
          </cell>
          <cell r="C39" t="str">
            <v>Depreciation Study</v>
          </cell>
          <cell r="E39">
            <v>0</v>
          </cell>
        </row>
        <row r="40">
          <cell r="A40">
            <v>4.0299999999999994</v>
          </cell>
          <cell r="C40" t="str">
            <v>O&amp;M Offsets</v>
          </cell>
          <cell r="E40">
            <v>0</v>
          </cell>
        </row>
      </sheetData>
      <sheetData sheetId="6"/>
      <sheetData sheetId="7">
        <row r="5">
          <cell r="A5" t="str">
            <v>TWELVE MONTHS ENDED DECEMBER 31, 2011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H34"/>
  <sheetViews>
    <sheetView tabSelected="1" zoomScaleNormal="100" workbookViewId="0">
      <selection activeCell="R2" sqref="R2"/>
    </sheetView>
  </sheetViews>
  <sheetFormatPr defaultRowHeight="15.75" customHeight="1"/>
  <cols>
    <col min="1" max="1" width="5.140625" style="1" customWidth="1"/>
    <col min="2" max="2" width="2.5703125" style="2" customWidth="1"/>
    <col min="3" max="3" width="24.7109375" style="2" customWidth="1"/>
    <col min="4" max="4" width="2" style="2" customWidth="1"/>
    <col min="5" max="5" width="11.7109375" style="2" customWidth="1"/>
    <col min="6" max="6" width="2" style="2" customWidth="1"/>
    <col min="7" max="7" width="15.5703125" style="2" customWidth="1"/>
    <col min="8" max="8" width="2" style="2" customWidth="1"/>
    <col min="9" max="16384" width="9.140625" style="2"/>
  </cols>
  <sheetData>
    <row r="1" spans="1:8" ht="15.75" customHeight="1">
      <c r="E1" s="33"/>
    </row>
    <row r="2" spans="1:8" ht="15.75" customHeight="1">
      <c r="E2" s="33"/>
    </row>
    <row r="3" spans="1:8" ht="15.75" customHeight="1">
      <c r="E3" s="33"/>
    </row>
    <row r="4" spans="1:8" ht="15.75" customHeight="1">
      <c r="C4" s="3"/>
    </row>
    <row r="5" spans="1:8" ht="15.75" customHeight="1">
      <c r="C5" s="3"/>
    </row>
    <row r="6" spans="1:8" ht="15.75" customHeight="1">
      <c r="A6" s="4" t="s">
        <v>1</v>
      </c>
      <c r="B6" s="5"/>
      <c r="G6" s="3" t="s">
        <v>0</v>
      </c>
    </row>
    <row r="7" spans="1:8" ht="15.75" customHeight="1">
      <c r="A7" s="6" t="s">
        <v>2</v>
      </c>
      <c r="B7" s="5"/>
    </row>
    <row r="8" spans="1:8" ht="15.75" customHeight="1">
      <c r="A8" s="7">
        <v>1</v>
      </c>
      <c r="B8" s="126" t="s">
        <v>3</v>
      </c>
      <c r="C8" s="127"/>
      <c r="D8" s="127"/>
      <c r="E8" s="127"/>
      <c r="F8" s="127"/>
      <c r="G8" s="127"/>
      <c r="H8" s="127"/>
    </row>
    <row r="9" spans="1:8" ht="15.75" customHeight="1">
      <c r="A9" s="7">
        <v>2</v>
      </c>
      <c r="B9" s="126" t="s">
        <v>13</v>
      </c>
      <c r="C9" s="127"/>
      <c r="D9" s="127"/>
      <c r="E9" s="127"/>
      <c r="F9" s="127"/>
      <c r="G9" s="127"/>
      <c r="H9" s="127"/>
    </row>
    <row r="10" spans="1:8" ht="15.75" customHeight="1">
      <c r="A10" s="7">
        <v>3</v>
      </c>
      <c r="C10" s="8"/>
      <c r="D10" s="8"/>
      <c r="E10" s="8"/>
      <c r="F10" s="8"/>
      <c r="G10" s="8"/>
      <c r="H10" s="8"/>
    </row>
    <row r="11" spans="1:8" ht="15.75" customHeight="1">
      <c r="A11" s="7">
        <v>4</v>
      </c>
      <c r="B11" s="9"/>
      <c r="H11" s="10"/>
    </row>
    <row r="12" spans="1:8" ht="15.75" customHeight="1">
      <c r="A12" s="7">
        <v>5</v>
      </c>
      <c r="B12" s="11"/>
      <c r="C12" s="12"/>
      <c r="D12" s="12"/>
      <c r="E12" s="12"/>
      <c r="F12" s="12"/>
      <c r="G12" s="12"/>
    </row>
    <row r="13" spans="1:8" ht="15.75" customHeight="1">
      <c r="A13" s="7">
        <v>6</v>
      </c>
      <c r="B13" s="13"/>
      <c r="C13" s="14"/>
      <c r="D13" s="14"/>
      <c r="E13" s="9"/>
      <c r="F13" s="9"/>
      <c r="H13" s="9"/>
    </row>
    <row r="14" spans="1:8" ht="15.75" customHeight="1">
      <c r="A14" s="7">
        <v>7</v>
      </c>
      <c r="B14" s="13"/>
      <c r="C14" s="12" t="s">
        <v>4</v>
      </c>
      <c r="E14" s="12" t="s">
        <v>5</v>
      </c>
      <c r="F14" s="12"/>
      <c r="G14" s="12" t="s">
        <v>6</v>
      </c>
    </row>
    <row r="15" spans="1:8" ht="15.75" customHeight="1">
      <c r="A15" s="7">
        <v>8</v>
      </c>
      <c r="B15" s="13"/>
      <c r="C15" s="12"/>
      <c r="E15" s="12"/>
      <c r="F15" s="12"/>
    </row>
    <row r="16" spans="1:8" ht="15.75" customHeight="1">
      <c r="A16" s="7">
        <v>9</v>
      </c>
      <c r="B16" s="13"/>
      <c r="C16" s="15" t="s">
        <v>58</v>
      </c>
      <c r="E16" s="16">
        <f>'Exhibit No. _ (EJK-5) Page 2'!E15</f>
        <v>196579</v>
      </c>
      <c r="F16" s="17"/>
    </row>
    <row r="17" spans="1:7" ht="15.75" customHeight="1">
      <c r="A17" s="7">
        <v>10</v>
      </c>
      <c r="B17" s="13"/>
      <c r="C17" s="15"/>
    </row>
    <row r="18" spans="1:7" ht="15.75" customHeight="1">
      <c r="A18" s="7">
        <v>11</v>
      </c>
      <c r="B18" s="13"/>
      <c r="C18" s="15" t="s">
        <v>7</v>
      </c>
      <c r="E18" s="18">
        <f>'[2]CS Sch 4'!J13+'[2]CS Sch 4'!J12</f>
        <v>3.0800000000000001E-2</v>
      </c>
      <c r="F18" s="18"/>
    </row>
    <row r="19" spans="1:7" ht="15.75" customHeight="1">
      <c r="A19" s="7">
        <v>12</v>
      </c>
      <c r="B19" s="13"/>
      <c r="C19" s="15"/>
      <c r="E19" s="19"/>
      <c r="F19" s="20"/>
    </row>
    <row r="20" spans="1:7" ht="15.75" customHeight="1" thickBot="1">
      <c r="A20" s="7">
        <v>13</v>
      </c>
      <c r="B20" s="13"/>
      <c r="C20" s="15" t="s">
        <v>8</v>
      </c>
      <c r="E20" s="21">
        <f>+E18*E16</f>
        <v>6054.6332000000002</v>
      </c>
      <c r="F20" s="20"/>
      <c r="G20" s="2">
        <f>+E20</f>
        <v>6054.6332000000002</v>
      </c>
    </row>
    <row r="21" spans="1:7" ht="15.75" customHeight="1" thickTop="1">
      <c r="A21" s="7">
        <v>14</v>
      </c>
      <c r="B21" s="13"/>
      <c r="C21" s="22"/>
    </row>
    <row r="22" spans="1:7" ht="15.75" customHeight="1">
      <c r="A22" s="7">
        <v>15</v>
      </c>
      <c r="B22" s="13"/>
      <c r="C22" s="15"/>
      <c r="D22" s="23"/>
      <c r="E22" s="23"/>
      <c r="F22" s="23"/>
      <c r="G22" s="19"/>
    </row>
    <row r="23" spans="1:7" ht="15.75" customHeight="1">
      <c r="A23" s="7">
        <v>16</v>
      </c>
      <c r="B23" s="13"/>
      <c r="E23" s="22" t="s">
        <v>9</v>
      </c>
      <c r="F23" s="22"/>
      <c r="G23" s="2">
        <f>+G20+G22</f>
        <v>6054.6332000000002</v>
      </c>
    </row>
    <row r="24" spans="1:7" ht="15.75" customHeight="1">
      <c r="A24" s="7">
        <v>17</v>
      </c>
      <c r="B24" s="13"/>
    </row>
    <row r="25" spans="1:7" ht="15.75" customHeight="1">
      <c r="A25" s="7">
        <v>18</v>
      </c>
      <c r="B25" s="13"/>
    </row>
    <row r="26" spans="1:7" ht="15.75" customHeight="1">
      <c r="A26" s="7">
        <v>19</v>
      </c>
      <c r="B26" s="13"/>
      <c r="C26" s="24"/>
      <c r="D26" s="5"/>
      <c r="E26" s="25" t="s">
        <v>10</v>
      </c>
      <c r="F26" s="26"/>
      <c r="G26" s="27">
        <f>'Exhibit No. _ (EJK-5) Page 2'!E52</f>
        <v>5775</v>
      </c>
    </row>
    <row r="27" spans="1:7" ht="15.75" customHeight="1">
      <c r="A27" s="7">
        <v>20</v>
      </c>
      <c r="B27" s="13"/>
      <c r="C27" s="28"/>
      <c r="D27" s="5"/>
      <c r="E27" s="29"/>
      <c r="F27" s="29"/>
    </row>
    <row r="28" spans="1:7" ht="15.75" customHeight="1" thickBot="1">
      <c r="A28" s="7">
        <v>21</v>
      </c>
      <c r="B28" s="13"/>
      <c r="C28" s="24"/>
      <c r="D28" s="5"/>
      <c r="E28" s="30" t="s">
        <v>11</v>
      </c>
      <c r="F28" s="30"/>
      <c r="G28" s="31">
        <f>+G23-G26</f>
        <v>279.63320000000022</v>
      </c>
    </row>
    <row r="29" spans="1:7" ht="15.75" customHeight="1" thickTop="1">
      <c r="A29" s="7">
        <v>22</v>
      </c>
      <c r="B29" s="13"/>
      <c r="C29" s="28"/>
      <c r="D29" s="5"/>
      <c r="E29" s="24"/>
      <c r="F29" s="24"/>
    </row>
    <row r="30" spans="1:7" ht="15.75" customHeight="1" thickBot="1">
      <c r="A30" s="7">
        <v>23</v>
      </c>
      <c r="B30" s="13"/>
      <c r="C30" s="28"/>
      <c r="D30" s="5"/>
      <c r="E30" s="32" t="s">
        <v>12</v>
      </c>
      <c r="F30" s="32"/>
      <c r="G30" s="31">
        <f>-G28*0.35</f>
        <v>-97.871620000000064</v>
      </c>
    </row>
    <row r="31" spans="1:7" ht="15.75" customHeight="1" thickTop="1">
      <c r="A31" s="7">
        <v>24</v>
      </c>
      <c r="B31" s="13"/>
      <c r="C31" s="22"/>
    </row>
    <row r="32" spans="1:7" ht="15.75" customHeight="1">
      <c r="A32" s="7">
        <v>25</v>
      </c>
      <c r="B32" s="13"/>
    </row>
    <row r="33" spans="1:2" ht="15.75" customHeight="1">
      <c r="A33" s="7">
        <v>26</v>
      </c>
      <c r="B33" s="13"/>
    </row>
    <row r="34" spans="1:2" ht="15.75" customHeight="1">
      <c r="A34" s="7">
        <v>27</v>
      </c>
    </row>
  </sheetData>
  <mergeCells count="2">
    <mergeCell ref="B8:H8"/>
    <mergeCell ref="B9:H9"/>
  </mergeCells>
  <printOptions horizontalCentered="1"/>
  <pageMargins left="0.75" right="0.75" top="0.5" bottom="0.5" header="0.5" footer="0.25"/>
  <pageSetup orientation="portrait" r:id="rId1"/>
  <headerFooter alignWithMargins="0">
    <oddHeader xml:space="preserve">&amp;RExhibit No. _ (EJK-5)
Dockets UE-120436 &amp;&amp; UG-120437
&amp;P of &amp;N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K157"/>
  <sheetViews>
    <sheetView tabSelected="1" topLeftCell="A4" zoomScale="80" zoomScaleNormal="80" workbookViewId="0">
      <selection activeCell="R2" sqref="R2"/>
    </sheetView>
  </sheetViews>
  <sheetFormatPr defaultColWidth="10.7109375" defaultRowHeight="12.75"/>
  <cols>
    <col min="1" max="1" width="8.28515625" style="112" customWidth="1"/>
    <col min="2" max="2" width="18.7109375" style="112" customWidth="1"/>
    <col min="3" max="4" width="10.7109375" style="112" customWidth="1"/>
    <col min="5" max="5" width="10.140625" style="112" customWidth="1"/>
    <col min="6" max="6" width="14.7109375" style="112" customWidth="1"/>
    <col min="7" max="7" width="15.5703125" style="112" customWidth="1"/>
    <col min="8" max="8" width="2.140625" style="112" customWidth="1"/>
    <col min="9" max="9" width="14.140625" style="112" hidden="1" customWidth="1"/>
    <col min="10" max="10" width="19.140625" style="112" customWidth="1"/>
    <col min="11" max="16384" width="10.7109375" style="112"/>
  </cols>
  <sheetData>
    <row r="6" spans="1:11">
      <c r="A6" s="34"/>
      <c r="B6" s="34"/>
      <c r="D6" s="34"/>
      <c r="E6" s="34"/>
      <c r="F6" s="34"/>
      <c r="G6" s="34"/>
      <c r="H6" s="34"/>
      <c r="I6" s="35"/>
      <c r="J6" s="35"/>
      <c r="K6" s="35"/>
    </row>
    <row r="7" spans="1:11">
      <c r="A7" s="131" t="s">
        <v>14</v>
      </c>
      <c r="B7" s="131"/>
      <c r="C7" s="131"/>
      <c r="D7" s="131"/>
      <c r="E7" s="131"/>
      <c r="F7" s="131"/>
      <c r="G7" s="131"/>
      <c r="H7" s="131"/>
      <c r="I7" s="35"/>
      <c r="J7" s="35"/>
      <c r="K7" s="35"/>
    </row>
    <row r="8" spans="1:11">
      <c r="A8" s="36" t="s">
        <v>15</v>
      </c>
      <c r="B8" s="37"/>
      <c r="C8" s="37"/>
      <c r="D8" s="37"/>
      <c r="E8" s="37"/>
      <c r="F8" s="37"/>
      <c r="H8" s="37"/>
      <c r="I8" s="35"/>
      <c r="J8" s="35"/>
      <c r="K8" s="35"/>
    </row>
    <row r="9" spans="1:11">
      <c r="A9" s="113" t="s">
        <v>57</v>
      </c>
      <c r="B9" s="38"/>
      <c r="C9" s="38"/>
      <c r="D9" s="38"/>
      <c r="E9" s="39" t="s">
        <v>16</v>
      </c>
      <c r="F9" s="38"/>
      <c r="G9" s="38"/>
      <c r="H9" s="38"/>
      <c r="I9" s="35"/>
      <c r="J9" s="35"/>
      <c r="K9" s="35"/>
    </row>
    <row r="10" spans="1:11" ht="13.5" thickBot="1">
      <c r="A10" s="40"/>
      <c r="B10" s="41"/>
      <c r="C10" s="42"/>
      <c r="D10" s="43"/>
      <c r="E10" s="43"/>
      <c r="F10" s="43"/>
      <c r="G10" s="35"/>
      <c r="H10" s="35"/>
      <c r="I10" s="44" t="s">
        <v>17</v>
      </c>
      <c r="J10" s="35"/>
      <c r="K10" s="35"/>
    </row>
    <row r="11" spans="1:11" ht="13.5" thickBot="1">
      <c r="A11" s="45"/>
      <c r="B11" s="46"/>
      <c r="C11" s="47"/>
      <c r="D11" s="47"/>
      <c r="E11" s="128" t="s">
        <v>14</v>
      </c>
      <c r="F11" s="129"/>
      <c r="G11" s="130"/>
      <c r="H11" s="35"/>
      <c r="I11" s="44" t="s">
        <v>18</v>
      </c>
      <c r="J11" s="35"/>
      <c r="K11" s="35"/>
    </row>
    <row r="12" spans="1:11">
      <c r="A12" s="45"/>
      <c r="B12" s="46"/>
      <c r="C12" s="47"/>
      <c r="D12" s="47"/>
      <c r="E12" s="117">
        <f>'[6]ADJ DETAIL INPUT'!U11</f>
        <v>2.1299999999999972</v>
      </c>
      <c r="F12" s="48"/>
      <c r="G12" s="48"/>
      <c r="H12" s="35"/>
      <c r="I12" s="44"/>
      <c r="J12" s="35"/>
      <c r="K12" s="35"/>
    </row>
    <row r="13" spans="1:11">
      <c r="A13" s="45"/>
      <c r="B13" s="46"/>
      <c r="C13" s="47"/>
      <c r="D13" s="47"/>
      <c r="E13" s="118" t="s">
        <v>6</v>
      </c>
      <c r="F13" s="44" t="s">
        <v>19</v>
      </c>
      <c r="G13" s="44" t="s">
        <v>20</v>
      </c>
      <c r="H13" s="35"/>
      <c r="I13" s="44" t="s">
        <v>21</v>
      </c>
      <c r="J13" s="35"/>
      <c r="K13" s="35"/>
    </row>
    <row r="14" spans="1:11">
      <c r="A14" s="45"/>
      <c r="B14" s="49" t="s">
        <v>22</v>
      </c>
      <c r="C14" s="47"/>
      <c r="D14" s="47"/>
      <c r="E14" s="119" t="s">
        <v>23</v>
      </c>
      <c r="F14" s="50" t="s">
        <v>24</v>
      </c>
      <c r="G14" s="50" t="s">
        <v>25</v>
      </c>
      <c r="H14" s="35"/>
      <c r="I14" s="50" t="str">
        <f>F14</f>
        <v>Adjustments</v>
      </c>
      <c r="J14" s="35"/>
      <c r="K14" s="35"/>
    </row>
    <row r="15" spans="1:11">
      <c r="A15" s="45">
        <f>'[6]ADJ SUMMARY'!A8</f>
        <v>1</v>
      </c>
      <c r="B15" s="46" t="str">
        <f>'[6]ADJ SUMMARY'!C8</f>
        <v>Per Results Report</v>
      </c>
      <c r="C15" s="47"/>
      <c r="D15" s="47"/>
      <c r="E15" s="120">
        <f>'[6]ADJ SUMMARY'!E8</f>
        <v>196579</v>
      </c>
      <c r="F15" s="51"/>
      <c r="G15" s="52">
        <f>SUM(E15:F15)</f>
        <v>196579</v>
      </c>
      <c r="H15" s="52"/>
      <c r="I15" s="52">
        <f>ROUND(E15*$E$48*-$E$55,0)-(E52*-E55)</f>
        <v>-97.750000000000227</v>
      </c>
      <c r="J15" s="35"/>
      <c r="K15" s="35"/>
    </row>
    <row r="16" spans="1:11">
      <c r="A16" s="45">
        <f>'[6]ADJ SUMMARY'!A9</f>
        <v>1.01</v>
      </c>
      <c r="B16" s="46" t="str">
        <f>'[6]ADJ SUMMARY'!C9</f>
        <v>Deferred FIT Rate Base</v>
      </c>
      <c r="C16" s="47"/>
      <c r="D16" s="47"/>
      <c r="E16" s="121"/>
      <c r="F16" s="51">
        <f>'[6]ADJ SUMMARY'!E9</f>
        <v>-297</v>
      </c>
      <c r="G16" s="52">
        <f>SUM(E16:F16)</f>
        <v>-297</v>
      </c>
      <c r="H16" s="52"/>
      <c r="I16" s="52">
        <f t="shared" ref="I16:I30" si="0">ROUND(F16*$E$48*-$E$55,0)</f>
        <v>3</v>
      </c>
      <c r="J16" s="35"/>
      <c r="K16" s="35"/>
    </row>
    <row r="17" spans="1:11">
      <c r="A17" s="45">
        <f>'[6]ADJ SUMMARY'!A10</f>
        <v>1.02</v>
      </c>
      <c r="B17" s="46" t="str">
        <f>'[6]ADJ SUMMARY'!C10</f>
        <v>Deferred Debits and Credits</v>
      </c>
      <c r="C17" s="47"/>
      <c r="D17" s="47"/>
      <c r="E17" s="121"/>
      <c r="F17" s="51">
        <f>'[6]ADJ SUMMARY'!E10</f>
        <v>12</v>
      </c>
      <c r="G17" s="52">
        <f t="shared" ref="G17:G35" si="1">SUM(E17:F17)</f>
        <v>12</v>
      </c>
      <c r="H17" s="52"/>
      <c r="I17" s="52">
        <f t="shared" si="0"/>
        <v>0</v>
      </c>
      <c r="J17" s="35"/>
      <c r="K17" s="35"/>
    </row>
    <row r="18" spans="1:11">
      <c r="A18" s="45">
        <f>'[6]ADJ SUMMARY'!A11</f>
        <v>1.03</v>
      </c>
      <c r="B18" s="46" t="str">
        <f>'[6]ADJ SUMMARY'!C11</f>
        <v>Gas Inventory &amp; JP Restating</v>
      </c>
      <c r="C18" s="47"/>
      <c r="D18" s="47"/>
      <c r="E18" s="121"/>
      <c r="F18" s="51">
        <v>-10773</v>
      </c>
      <c r="G18" s="52">
        <f t="shared" si="1"/>
        <v>-10773</v>
      </c>
      <c r="H18" s="52"/>
      <c r="I18" s="52">
        <f t="shared" si="0"/>
        <v>116</v>
      </c>
      <c r="J18" s="52"/>
      <c r="K18" s="35"/>
    </row>
    <row r="19" spans="1:11">
      <c r="A19" s="45">
        <f>'[6]ADJ SUMMARY'!A12</f>
        <v>2.0099999999999998</v>
      </c>
      <c r="B19" s="46" t="s">
        <v>59</v>
      </c>
      <c r="C19" s="47"/>
      <c r="D19" s="47"/>
      <c r="E19" s="121"/>
      <c r="F19" s="51">
        <v>3568</v>
      </c>
      <c r="G19" s="52">
        <f t="shared" si="1"/>
        <v>3568</v>
      </c>
      <c r="H19" s="52"/>
      <c r="I19" s="52">
        <f t="shared" si="0"/>
        <v>-38</v>
      </c>
      <c r="J19" s="114"/>
      <c r="K19" s="53"/>
    </row>
    <row r="20" spans="1:11">
      <c r="A20" s="45">
        <f>'[6]ADJ SUMMARY'!A13</f>
        <v>2.0199999999999996</v>
      </c>
      <c r="B20" s="46" t="str">
        <f>'[6]ADJ SUMMARY'!C13</f>
        <v>Eliminate B &amp; O Taxes</v>
      </c>
      <c r="C20" s="47"/>
      <c r="D20" s="47"/>
      <c r="E20" s="121"/>
      <c r="F20" s="51">
        <f>'[6]ADJ SUMMARY'!E13</f>
        <v>0</v>
      </c>
      <c r="G20" s="52">
        <f t="shared" si="1"/>
        <v>0</v>
      </c>
      <c r="H20" s="52"/>
      <c r="I20" s="52">
        <f t="shared" si="0"/>
        <v>0</v>
      </c>
      <c r="J20" s="35"/>
      <c r="K20" s="35"/>
    </row>
    <row r="21" spans="1:11">
      <c r="A21" s="45">
        <f>'[6]ADJ SUMMARY'!A14</f>
        <v>2.0299999999999994</v>
      </c>
      <c r="B21" s="46" t="str">
        <f>'[6]ADJ SUMMARY'!C14</f>
        <v>Uncollectible Expense</v>
      </c>
      <c r="C21" s="47"/>
      <c r="D21" s="47"/>
      <c r="E21" s="121"/>
      <c r="F21" s="51">
        <f>'[6]ADJ SUMMARY'!E14</f>
        <v>0</v>
      </c>
      <c r="G21" s="52">
        <f t="shared" si="1"/>
        <v>0</v>
      </c>
      <c r="H21" s="52"/>
      <c r="I21" s="52">
        <f t="shared" si="0"/>
        <v>0</v>
      </c>
    </row>
    <row r="22" spans="1:11">
      <c r="A22" s="45">
        <f>'[6]ADJ SUMMARY'!A15</f>
        <v>2.0399999999999991</v>
      </c>
      <c r="B22" s="46" t="str">
        <f>'[6]ADJ SUMMARY'!C15</f>
        <v>Regulatory Expense Adjustment</v>
      </c>
      <c r="C22" s="47"/>
      <c r="D22" s="47"/>
      <c r="E22" s="121"/>
      <c r="F22" s="51">
        <f>'[6]ADJ SUMMARY'!E15</f>
        <v>0</v>
      </c>
      <c r="G22" s="52">
        <f t="shared" si="1"/>
        <v>0</v>
      </c>
      <c r="H22" s="52"/>
      <c r="I22" s="52">
        <f t="shared" si="0"/>
        <v>0</v>
      </c>
    </row>
    <row r="23" spans="1:11">
      <c r="A23" s="45">
        <f>'[6]ADJ SUMMARY'!A16</f>
        <v>2.0499999999999989</v>
      </c>
      <c r="B23" s="46" t="str">
        <f>'[6]ADJ SUMMARY'!C16</f>
        <v>Injuries and Damages</v>
      </c>
      <c r="C23" s="47"/>
      <c r="D23" s="47"/>
      <c r="E23" s="121"/>
      <c r="F23" s="51">
        <f>'[6]ADJ SUMMARY'!E16</f>
        <v>0</v>
      </c>
      <c r="G23" s="52">
        <f t="shared" si="1"/>
        <v>0</v>
      </c>
      <c r="H23" s="52"/>
      <c r="I23" s="52">
        <f t="shared" si="0"/>
        <v>0</v>
      </c>
    </row>
    <row r="24" spans="1:11">
      <c r="A24" s="45">
        <f>'[6]ADJ SUMMARY'!A17</f>
        <v>2.0599999999999987</v>
      </c>
      <c r="B24" s="46" t="str">
        <f>'[6]ADJ SUMMARY'!C17</f>
        <v>FIT / DFIT Expense</v>
      </c>
      <c r="C24" s="47"/>
      <c r="D24" s="47"/>
      <c r="E24" s="121"/>
      <c r="F24" s="51">
        <f>'[6]ADJ SUMMARY'!E17</f>
        <v>0</v>
      </c>
      <c r="G24" s="52">
        <f t="shared" si="1"/>
        <v>0</v>
      </c>
      <c r="H24" s="52"/>
      <c r="I24" s="52">
        <f t="shared" si="0"/>
        <v>0</v>
      </c>
    </row>
    <row r="25" spans="1:11">
      <c r="A25" s="45">
        <f>'[6]ADJ SUMMARY'!A18</f>
        <v>2.0699999999999985</v>
      </c>
      <c r="B25" s="46" t="str">
        <f>'[6]ADJ SUMMARY'!C18</f>
        <v>Net Gains/losses</v>
      </c>
      <c r="C25" s="47"/>
      <c r="D25" s="47"/>
      <c r="E25" s="121"/>
      <c r="F25" s="51">
        <f>'[6]ADJ SUMMARY'!E18</f>
        <v>0</v>
      </c>
      <c r="G25" s="52">
        <f t="shared" si="1"/>
        <v>0</v>
      </c>
      <c r="H25" s="52"/>
      <c r="I25" s="52">
        <f t="shared" si="0"/>
        <v>0</v>
      </c>
    </row>
    <row r="26" spans="1:11">
      <c r="A26" s="45">
        <f>'[6]ADJ SUMMARY'!A19</f>
        <v>2.0799999999999983</v>
      </c>
      <c r="B26" s="46" t="str">
        <f>'[6]ADJ SUMMARY'!C19</f>
        <v>Eliminate A/R Expenses</v>
      </c>
      <c r="C26" s="47"/>
      <c r="D26" s="47"/>
      <c r="E26" s="121"/>
      <c r="F26" s="51">
        <f>'[6]ADJ SUMMARY'!E19</f>
        <v>0</v>
      </c>
      <c r="G26" s="52">
        <f t="shared" si="1"/>
        <v>0</v>
      </c>
      <c r="H26" s="52"/>
      <c r="I26" s="52">
        <f t="shared" si="0"/>
        <v>0</v>
      </c>
    </row>
    <row r="27" spans="1:11">
      <c r="A27" s="45">
        <f>'[6]ADJ SUMMARY'!A20</f>
        <v>2.0899999999999981</v>
      </c>
      <c r="B27" s="46" t="str">
        <f>'[6]ADJ SUMMARY'!C20</f>
        <v>Office Space Charges to Subs</v>
      </c>
      <c r="C27" s="47"/>
      <c r="D27" s="47"/>
      <c r="E27" s="121"/>
      <c r="F27" s="51">
        <f>'[6]ADJ SUMMARY'!E20</f>
        <v>0</v>
      </c>
      <c r="G27" s="52">
        <f t="shared" si="1"/>
        <v>0</v>
      </c>
      <c r="H27" s="52"/>
      <c r="I27" s="52">
        <f t="shared" si="0"/>
        <v>0</v>
      </c>
    </row>
    <row r="28" spans="1:11">
      <c r="A28" s="45">
        <f>'[6]ADJ SUMMARY'!A21</f>
        <v>2.0999999999999979</v>
      </c>
      <c r="B28" s="46" t="str">
        <f>'[6]ADJ SUMMARY'!C21</f>
        <v>Restate Excise Taxes</v>
      </c>
      <c r="C28" s="47"/>
      <c r="D28" s="47"/>
      <c r="E28" s="121"/>
      <c r="F28" s="51">
        <f>'[6]ADJ SUMMARY'!E21</f>
        <v>0</v>
      </c>
      <c r="G28" s="52">
        <f t="shared" si="1"/>
        <v>0</v>
      </c>
      <c r="H28" s="52"/>
      <c r="I28" s="52">
        <f t="shared" si="0"/>
        <v>0</v>
      </c>
    </row>
    <row r="29" spans="1:11">
      <c r="A29" s="45">
        <f>'[6]ADJ SUMMARY'!A22</f>
        <v>2.1099999999999977</v>
      </c>
      <c r="B29" s="46" t="str">
        <f>'[6]ADJ SUMMARY'!C22</f>
        <v>Misc Restating Adjustments</v>
      </c>
      <c r="C29" s="47"/>
      <c r="D29" s="47"/>
      <c r="E29" s="121"/>
      <c r="F29" s="51">
        <f>'[6]ADJ SUMMARY'!E22</f>
        <v>0</v>
      </c>
      <c r="G29" s="52">
        <f t="shared" si="1"/>
        <v>0</v>
      </c>
      <c r="H29" s="52"/>
      <c r="I29" s="52">
        <f t="shared" si="0"/>
        <v>0</v>
      </c>
    </row>
    <row r="30" spans="1:11">
      <c r="A30" s="45">
        <f>'[6]ADJ SUMMARY'!A23</f>
        <v>2.1199999999999974</v>
      </c>
      <c r="B30" s="46" t="str">
        <f>'[6]ADJ SUMMARY'!C23</f>
        <v>Restating Incentive Adjustment</v>
      </c>
      <c r="C30" s="47"/>
      <c r="D30" s="47"/>
      <c r="E30" s="121"/>
      <c r="F30" s="51">
        <f>'[6]ADJ SUMMARY'!E23</f>
        <v>0</v>
      </c>
      <c r="G30" s="52">
        <f t="shared" si="1"/>
        <v>0</v>
      </c>
      <c r="H30" s="52"/>
      <c r="I30" s="52">
        <f t="shared" si="0"/>
        <v>0</v>
      </c>
    </row>
    <row r="31" spans="1:11">
      <c r="A31" s="45"/>
      <c r="B31" s="46"/>
      <c r="C31" s="47"/>
      <c r="D31" s="47"/>
      <c r="E31" s="121"/>
      <c r="F31" s="51"/>
      <c r="G31" s="52"/>
      <c r="H31" s="52"/>
      <c r="I31" s="52"/>
    </row>
    <row r="32" spans="1:11">
      <c r="A32" s="45">
        <f>'[6]ADJ SUMMARY'!A28</f>
        <v>3</v>
      </c>
      <c r="B32" s="46" t="str">
        <f>'[6]ADJ SUMMARY'!C28</f>
        <v>Pro Forma Labor Non-Exec</v>
      </c>
      <c r="C32" s="47"/>
      <c r="D32" s="47"/>
      <c r="E32" s="121"/>
      <c r="F32" s="51">
        <f>'[6]ADJ SUMMARY'!E28</f>
        <v>0</v>
      </c>
      <c r="G32" s="52">
        <f t="shared" si="1"/>
        <v>0</v>
      </c>
      <c r="H32" s="52"/>
      <c r="I32" s="52">
        <f t="shared" ref="I32:I39" si="2">ROUND(F32*$E$48*-$E$55,0)</f>
        <v>0</v>
      </c>
    </row>
    <row r="33" spans="1:9">
      <c r="A33" s="45">
        <f>'[6]ADJ SUMMARY'!A29</f>
        <v>3.01</v>
      </c>
      <c r="B33" s="46" t="str">
        <f>'[6]ADJ SUMMARY'!C29</f>
        <v>Pro Forma Labor Exec</v>
      </c>
      <c r="C33" s="47"/>
      <c r="D33" s="47"/>
      <c r="E33" s="121"/>
      <c r="F33" s="51">
        <f>'[6]ADJ SUMMARY'!E29</f>
        <v>0</v>
      </c>
      <c r="G33" s="52">
        <f t="shared" si="1"/>
        <v>0</v>
      </c>
      <c r="H33" s="52"/>
      <c r="I33" s="52">
        <f t="shared" si="2"/>
        <v>0</v>
      </c>
    </row>
    <row r="34" spans="1:9">
      <c r="A34" s="45">
        <f>'[6]ADJ SUMMARY'!A30</f>
        <v>3.0199999999999996</v>
      </c>
      <c r="B34" s="46" t="str">
        <f>'[6]ADJ SUMMARY'!C30</f>
        <v>Pro Forma Employee Benefits</v>
      </c>
      <c r="C34" s="47"/>
      <c r="D34" s="47"/>
      <c r="E34" s="121"/>
      <c r="F34" s="51">
        <f>'[6]ADJ SUMMARY'!E30</f>
        <v>0</v>
      </c>
      <c r="G34" s="52">
        <f t="shared" si="1"/>
        <v>0</v>
      </c>
      <c r="H34" s="52"/>
      <c r="I34" s="52">
        <f t="shared" si="2"/>
        <v>0</v>
      </c>
    </row>
    <row r="35" spans="1:9">
      <c r="A35" s="45">
        <f>'[6]ADJ SUMMARY'!A31</f>
        <v>3.0299999999999994</v>
      </c>
      <c r="B35" s="46" t="str">
        <f>'[6]ADJ SUMMARY'!C31</f>
        <v>Pro Forma Insurance</v>
      </c>
      <c r="C35" s="47"/>
      <c r="D35" s="47"/>
      <c r="E35" s="121"/>
      <c r="F35" s="51">
        <f>'[6]ADJ SUMMARY'!E31</f>
        <v>0</v>
      </c>
      <c r="G35" s="52">
        <f t="shared" si="1"/>
        <v>0</v>
      </c>
      <c r="H35" s="52"/>
      <c r="I35" s="52">
        <f t="shared" si="2"/>
        <v>0</v>
      </c>
    </row>
    <row r="36" spans="1:9">
      <c r="A36" s="45">
        <f>'[6]ADJ SUMMARY'!A32</f>
        <v>3.0399999999999991</v>
      </c>
      <c r="B36" s="46" t="str">
        <f>'[6]ADJ SUMMARY'!C32</f>
        <v>Pro Forma Property Tax</v>
      </c>
      <c r="C36" s="47"/>
      <c r="D36" s="47"/>
      <c r="E36" s="121"/>
      <c r="F36" s="51">
        <f>'[6]ADJ SUMMARY'!E32</f>
        <v>0</v>
      </c>
      <c r="G36" s="52">
        <f>SUM(E36:F36)</f>
        <v>0</v>
      </c>
      <c r="H36" s="52"/>
      <c r="I36" s="52">
        <f t="shared" si="2"/>
        <v>0</v>
      </c>
    </row>
    <row r="37" spans="1:9">
      <c r="A37" s="45">
        <f>'[6]ADJ SUMMARY'!A33</f>
        <v>3.0499999999999989</v>
      </c>
      <c r="B37" s="46" t="str">
        <f>'[6]ADJ SUMMARY'!C33</f>
        <v>Pro Forma Atmospheric Testing</v>
      </c>
      <c r="C37" s="47"/>
      <c r="D37" s="47"/>
      <c r="E37" s="121"/>
      <c r="F37" s="51">
        <f>'[6]ADJ SUMMARY'!E33</f>
        <v>0</v>
      </c>
      <c r="G37" s="52">
        <f>SUM(E37:F37)</f>
        <v>0</v>
      </c>
      <c r="H37" s="52"/>
      <c r="I37" s="52">
        <f t="shared" si="2"/>
        <v>0</v>
      </c>
    </row>
    <row r="38" spans="1:9">
      <c r="A38" s="45">
        <f>'[6]ADJ SUMMARY'!A34</f>
        <v>3.0599999999999987</v>
      </c>
      <c r="B38" s="46" t="str">
        <f>'[6]ADJ SUMMARY'!C34</f>
        <v>Restating 2011 Capital</v>
      </c>
      <c r="C38" s="47"/>
      <c r="D38" s="47"/>
      <c r="E38" s="121"/>
      <c r="F38" s="51"/>
      <c r="G38" s="52">
        <f>SUM(E38:F38)</f>
        <v>0</v>
      </c>
      <c r="H38" s="52"/>
      <c r="I38" s="52">
        <f t="shared" si="2"/>
        <v>0</v>
      </c>
    </row>
    <row r="39" spans="1:9">
      <c r="A39" s="45">
        <f>'[6]ADJ SUMMARY'!A36</f>
        <v>4</v>
      </c>
      <c r="B39" s="46" t="str">
        <f>'[6]ADJ SUMMARY'!C36</f>
        <v>Planned Capital Capital Add 2012</v>
      </c>
      <c r="C39" s="47"/>
      <c r="D39" s="47"/>
      <c r="E39" s="121"/>
      <c r="F39" s="51"/>
      <c r="G39" s="52">
        <f t="shared" ref="G39:G41" si="3">SUM(E39:F39)</f>
        <v>0</v>
      </c>
      <c r="H39" s="52"/>
      <c r="I39" s="52">
        <f t="shared" si="2"/>
        <v>0</v>
      </c>
    </row>
    <row r="40" spans="1:9">
      <c r="A40" s="45">
        <f>'[6]ADJ SUMMARY'!A37</f>
        <v>4.01</v>
      </c>
      <c r="B40" s="46" t="str">
        <f>'[6]ADJ SUMMARY'!C37</f>
        <v>Planned Capital Capital Add 2013 AMA</v>
      </c>
      <c r="C40" s="47"/>
      <c r="D40" s="47"/>
      <c r="E40" s="121"/>
      <c r="F40" s="51"/>
      <c r="G40" s="52">
        <f t="shared" si="3"/>
        <v>0</v>
      </c>
      <c r="H40" s="52"/>
      <c r="I40" s="52">
        <f>ROUND(F40*$E$48*-$E$55,0)</f>
        <v>0</v>
      </c>
    </row>
    <row r="41" spans="1:9">
      <c r="A41" s="45">
        <f>'[6]ADJ SUMMARY'!A39</f>
        <v>4.0199999999999996</v>
      </c>
      <c r="B41" s="46" t="str">
        <f>'[6]ADJ SUMMARY'!C39</f>
        <v>Depreciation Study</v>
      </c>
      <c r="C41" s="47"/>
      <c r="D41" s="47"/>
      <c r="E41" s="121"/>
      <c r="F41" s="51">
        <f>'[6]ADJ SUMMARY'!E39</f>
        <v>0</v>
      </c>
      <c r="G41" s="52">
        <f t="shared" si="3"/>
        <v>0</v>
      </c>
      <c r="H41" s="52"/>
      <c r="I41" s="52">
        <f>ROUND(F41*$E$48*-$E$55,0)</f>
        <v>0</v>
      </c>
    </row>
    <row r="42" spans="1:9">
      <c r="A42" s="45">
        <f>'[6]ADJ SUMMARY'!A40</f>
        <v>4.0299999999999994</v>
      </c>
      <c r="B42" s="46" t="str">
        <f>'[6]ADJ SUMMARY'!C40</f>
        <v>O&amp;M Offsets</v>
      </c>
      <c r="C42" s="47"/>
      <c r="D42" s="47"/>
      <c r="E42" s="121"/>
      <c r="F42" s="51">
        <f>'[6]ADJ SUMMARY'!E40</f>
        <v>0</v>
      </c>
      <c r="G42" s="52">
        <f t="shared" ref="G42" si="4">SUM(E42:F42)</f>
        <v>0</v>
      </c>
      <c r="H42" s="52"/>
      <c r="I42" s="52">
        <f t="shared" ref="I42" si="5">ROUND(F42*$E$48*-$E$55,0)</f>
        <v>0</v>
      </c>
    </row>
    <row r="43" spans="1:9" ht="3.75" customHeight="1">
      <c r="A43" s="45"/>
      <c r="B43" s="54"/>
      <c r="C43" s="47"/>
      <c r="D43" s="47"/>
      <c r="E43" s="122"/>
      <c r="F43" s="55"/>
      <c r="G43" s="56"/>
      <c r="H43" s="57"/>
      <c r="I43" s="57"/>
    </row>
    <row r="44" spans="1:9">
      <c r="A44" s="45"/>
      <c r="B44" s="54"/>
      <c r="C44" s="47"/>
      <c r="D44" s="47"/>
      <c r="E44" s="123">
        <f>SUM(E15:E42)</f>
        <v>196579</v>
      </c>
      <c r="F44" s="58">
        <f>SUM(F15:F42)</f>
        <v>-7490</v>
      </c>
      <c r="G44" s="58">
        <f>SUM(G15:G42)</f>
        <v>189089</v>
      </c>
      <c r="H44" s="58"/>
      <c r="I44" s="58"/>
    </row>
    <row r="45" spans="1:9">
      <c r="A45" s="45"/>
      <c r="B45" s="54"/>
      <c r="C45" s="47"/>
      <c r="D45" s="47"/>
      <c r="E45" s="123"/>
      <c r="F45" s="59"/>
      <c r="G45" s="60"/>
      <c r="H45" s="52"/>
      <c r="I45" s="52"/>
    </row>
    <row r="46" spans="1:9">
      <c r="A46" s="45"/>
      <c r="B46" s="54"/>
      <c r="C46" s="47"/>
      <c r="D46" s="47"/>
      <c r="E46" s="123"/>
      <c r="F46" s="59"/>
      <c r="G46" s="60"/>
      <c r="H46" s="52"/>
      <c r="I46" s="52"/>
    </row>
    <row r="47" spans="1:9" ht="5.25" customHeight="1">
      <c r="A47" s="45"/>
      <c r="B47" s="46"/>
      <c r="C47" s="47"/>
      <c r="D47" s="47"/>
      <c r="E47" s="123"/>
      <c r="F47" s="58"/>
      <c r="G47" s="58"/>
      <c r="H47" s="52"/>
      <c r="I47" s="52"/>
    </row>
    <row r="48" spans="1:9">
      <c r="A48" s="45"/>
      <c r="B48" s="46" t="s">
        <v>26</v>
      </c>
      <c r="C48" s="47"/>
      <c r="D48" s="47"/>
      <c r="E48" s="124">
        <v>3.0800000000000001E-2</v>
      </c>
      <c r="F48" s="61">
        <f>E48-I48</f>
        <v>3.0800000000000001E-2</v>
      </c>
      <c r="G48" s="61"/>
      <c r="H48" s="62"/>
      <c r="I48" s="61"/>
    </row>
    <row r="49" spans="1:10" ht="6" customHeight="1">
      <c r="A49" s="45"/>
      <c r="B49" s="46"/>
      <c r="C49" s="47"/>
      <c r="D49" s="47"/>
      <c r="E49" s="123"/>
      <c r="F49" s="58"/>
      <c r="G49" s="58"/>
      <c r="H49" s="52"/>
      <c r="I49" s="52"/>
    </row>
    <row r="50" spans="1:10">
      <c r="A50" s="45"/>
      <c r="B50" s="46" t="s">
        <v>27</v>
      </c>
      <c r="C50" s="47"/>
      <c r="D50" s="47"/>
      <c r="E50" s="123">
        <f>E44*E48</f>
        <v>6054.6332000000002</v>
      </c>
      <c r="F50" s="58">
        <f>F44*F48</f>
        <v>-230.69200000000001</v>
      </c>
      <c r="G50" s="58">
        <f>SUM(E50:F50)</f>
        <v>5823.9412000000002</v>
      </c>
      <c r="H50" s="52"/>
      <c r="I50" s="58">
        <f>SUM(I15:I43)</f>
        <v>-16.750000000000227</v>
      </c>
    </row>
    <row r="51" spans="1:10">
      <c r="A51" s="45"/>
      <c r="B51" s="46"/>
      <c r="C51" s="47"/>
      <c r="D51" s="47"/>
      <c r="E51" s="123"/>
      <c r="F51" s="58"/>
      <c r="G51" s="58"/>
      <c r="H51" s="52"/>
      <c r="I51" s="58"/>
    </row>
    <row r="52" spans="1:10">
      <c r="A52" s="45"/>
      <c r="B52" s="46" t="s">
        <v>28</v>
      </c>
      <c r="C52" s="47"/>
      <c r="D52" s="47"/>
      <c r="E52" s="63">
        <v>5775</v>
      </c>
      <c r="F52" s="63"/>
      <c r="G52" s="64">
        <f>SUM(E52:F52)</f>
        <v>5775</v>
      </c>
      <c r="H52" s="52"/>
      <c r="I52" s="65"/>
    </row>
    <row r="53" spans="1:10" ht="5.25" customHeight="1">
      <c r="A53" s="45"/>
      <c r="B53" s="46"/>
      <c r="C53" s="47"/>
      <c r="D53" s="47"/>
      <c r="E53" s="123"/>
      <c r="F53" s="58"/>
      <c r="G53" s="58"/>
      <c r="H53" s="52"/>
      <c r="I53" s="66"/>
      <c r="J53" s="35"/>
    </row>
    <row r="54" spans="1:10">
      <c r="A54" s="45"/>
      <c r="B54" s="46" t="s">
        <v>29</v>
      </c>
      <c r="C54" s="47"/>
      <c r="D54" s="47"/>
      <c r="E54" s="123">
        <f>E50-E52</f>
        <v>279.63320000000022</v>
      </c>
      <c r="F54" s="58">
        <f>F50-F52</f>
        <v>-230.69200000000001</v>
      </c>
      <c r="G54" s="58">
        <f>SUM(E54:F54)</f>
        <v>48.941200000000208</v>
      </c>
      <c r="H54" s="52"/>
      <c r="I54" s="66"/>
      <c r="J54" s="35"/>
    </row>
    <row r="55" spans="1:10" ht="18" customHeight="1">
      <c r="A55" s="45"/>
      <c r="B55" s="46" t="s">
        <v>30</v>
      </c>
      <c r="C55" s="35"/>
      <c r="D55" s="47"/>
      <c r="E55" s="125">
        <v>0.35</v>
      </c>
      <c r="F55" s="67">
        <v>0.35</v>
      </c>
      <c r="G55" s="67"/>
      <c r="H55" s="62"/>
      <c r="I55" s="67"/>
      <c r="J55" s="35"/>
    </row>
    <row r="56" spans="1:10" ht="5.25" customHeight="1" thickBot="1">
      <c r="A56" s="45"/>
      <c r="B56" s="46"/>
      <c r="C56" s="35"/>
      <c r="D56" s="47"/>
      <c r="E56" s="123"/>
      <c r="F56" s="58"/>
      <c r="G56" s="58"/>
      <c r="H56" s="52"/>
      <c r="I56" s="58"/>
      <c r="J56" s="35"/>
    </row>
    <row r="57" spans="1:10" ht="13.5" thickBot="1">
      <c r="A57" s="45"/>
      <c r="B57" s="46" t="s">
        <v>31</v>
      </c>
      <c r="C57" s="35"/>
      <c r="D57" s="47"/>
      <c r="E57" s="68">
        <f>ROUND(E54*-E55,0)</f>
        <v>-98</v>
      </c>
      <c r="F57" s="69">
        <f>ROUND(F54*-F55,0)</f>
        <v>81</v>
      </c>
      <c r="G57" s="69">
        <f>SUM(E57:F57)</f>
        <v>-17</v>
      </c>
      <c r="H57" s="52"/>
      <c r="I57" s="69">
        <f>I50</f>
        <v>-16.750000000000227</v>
      </c>
      <c r="J57" s="53"/>
    </row>
    <row r="58" spans="1:10" ht="13.5" thickBot="1">
      <c r="A58" s="45"/>
      <c r="B58" s="46"/>
      <c r="C58" s="35"/>
      <c r="D58" s="35"/>
      <c r="E58" s="70" t="s">
        <v>32</v>
      </c>
      <c r="F58" s="71"/>
      <c r="G58" s="35"/>
      <c r="H58" s="35"/>
      <c r="I58" s="35"/>
      <c r="J58" s="35"/>
    </row>
    <row r="59" spans="1:10" hidden="1">
      <c r="A59" s="72" t="s">
        <v>33</v>
      </c>
      <c r="B59" s="73" t="s">
        <v>34</v>
      </c>
      <c r="C59" s="35"/>
      <c r="D59" s="35"/>
      <c r="E59" s="35"/>
      <c r="F59" s="47"/>
      <c r="G59" s="35"/>
      <c r="H59" s="35"/>
      <c r="I59" s="35"/>
      <c r="J59" s="35"/>
    </row>
    <row r="60" spans="1:10" hidden="1">
      <c r="A60" s="45"/>
      <c r="B60" s="49" t="s">
        <v>35</v>
      </c>
      <c r="C60" s="35"/>
      <c r="D60" s="35"/>
      <c r="E60" s="35"/>
      <c r="F60" s="47"/>
      <c r="G60" s="35"/>
      <c r="H60" s="35"/>
      <c r="I60" s="35"/>
      <c r="J60" s="35"/>
    </row>
    <row r="61" spans="1:10" hidden="1">
      <c r="A61" s="45"/>
      <c r="B61" s="46" t="s">
        <v>36</v>
      </c>
      <c r="C61" s="74">
        <v>2430</v>
      </c>
      <c r="D61" s="35"/>
      <c r="E61" s="35"/>
      <c r="F61" s="47"/>
      <c r="G61" s="35"/>
      <c r="H61" s="35" t="s">
        <v>37</v>
      </c>
      <c r="I61" s="35"/>
      <c r="J61" s="35"/>
    </row>
    <row r="62" spans="1:10" hidden="1">
      <c r="A62" s="45"/>
      <c r="B62" s="46" t="s">
        <v>38</v>
      </c>
      <c r="C62" s="75">
        <v>2935</v>
      </c>
      <c r="D62" s="35"/>
      <c r="E62" s="35"/>
      <c r="F62" s="47"/>
      <c r="G62" s="35"/>
      <c r="H62" s="35" t="s">
        <v>37</v>
      </c>
      <c r="I62" s="35"/>
      <c r="J62" s="35"/>
    </row>
    <row r="63" spans="1:10" hidden="1">
      <c r="A63" s="45"/>
      <c r="B63" s="46" t="s">
        <v>39</v>
      </c>
      <c r="C63" s="76">
        <f>C61+C62</f>
        <v>5365</v>
      </c>
      <c r="D63" s="35"/>
      <c r="E63" s="35"/>
      <c r="F63" s="47"/>
      <c r="G63" s="35"/>
      <c r="H63" s="35"/>
      <c r="I63" s="35"/>
      <c r="J63" s="35"/>
    </row>
    <row r="64" spans="1:10" hidden="1">
      <c r="A64" s="45"/>
      <c r="B64" s="46"/>
      <c r="C64" s="77"/>
      <c r="D64" s="35"/>
      <c r="E64" s="35"/>
      <c r="F64" s="47"/>
      <c r="G64" s="35"/>
      <c r="H64" s="35"/>
      <c r="I64" s="35"/>
      <c r="J64" s="35"/>
    </row>
    <row r="65" spans="1:10" hidden="1">
      <c r="A65" s="45"/>
      <c r="B65" s="46"/>
      <c r="C65" s="78"/>
      <c r="D65" s="44"/>
      <c r="E65" s="44" t="s">
        <v>40</v>
      </c>
      <c r="F65" s="47"/>
      <c r="G65" s="35"/>
      <c r="H65" s="35"/>
      <c r="I65" s="35"/>
      <c r="J65" s="35"/>
    </row>
    <row r="66" spans="1:10" hidden="1">
      <c r="A66" s="45"/>
      <c r="B66" s="46"/>
      <c r="C66" s="50" t="s">
        <v>5</v>
      </c>
      <c r="D66" s="50" t="s">
        <v>41</v>
      </c>
      <c r="E66" s="50" t="s">
        <v>42</v>
      </c>
      <c r="F66" s="47"/>
      <c r="G66" s="35"/>
      <c r="H66" s="35"/>
      <c r="I66" s="35"/>
      <c r="J66" s="35"/>
    </row>
    <row r="67" spans="1:10" hidden="1">
      <c r="A67" s="45"/>
      <c r="B67" s="46" t="s">
        <v>43</v>
      </c>
      <c r="C67" s="79" t="e">
        <f>#REF!</f>
        <v>#REF!</v>
      </c>
      <c r="D67" s="80" t="e">
        <f>ROUND(C67/$C$70,4)</f>
        <v>#REF!</v>
      </c>
      <c r="E67" s="79" t="e">
        <f>D67*E70</f>
        <v>#REF!</v>
      </c>
      <c r="F67" s="81"/>
      <c r="G67" s="35"/>
      <c r="H67" s="35"/>
      <c r="I67" s="35"/>
      <c r="J67" s="35"/>
    </row>
    <row r="68" spans="1:10" hidden="1">
      <c r="A68" s="45"/>
      <c r="B68" s="46" t="s">
        <v>44</v>
      </c>
      <c r="C68" s="82" t="e">
        <f>#REF!</f>
        <v>#REF!</v>
      </c>
      <c r="D68" s="80" t="e">
        <f>ROUND(C68/$C$70,4)</f>
        <v>#REF!</v>
      </c>
      <c r="E68" s="82" t="e">
        <f>D68*E70</f>
        <v>#REF!</v>
      </c>
      <c r="F68" s="47"/>
      <c r="G68" s="35"/>
      <c r="H68" s="35"/>
      <c r="I68" s="35"/>
      <c r="J68" s="35"/>
    </row>
    <row r="69" spans="1:10" hidden="1">
      <c r="A69" s="45"/>
      <c r="B69" s="46" t="s">
        <v>45</v>
      </c>
      <c r="C69" s="82" t="e">
        <f>#REF!</f>
        <v>#REF!</v>
      </c>
      <c r="D69" s="80" t="e">
        <f>ROUND(C69/$C$70,4)-0.0001</f>
        <v>#REF!</v>
      </c>
      <c r="E69" s="82" t="e">
        <f>E70*D69</f>
        <v>#REF!</v>
      </c>
      <c r="F69" s="47"/>
    </row>
    <row r="70" spans="1:10" hidden="1">
      <c r="A70" s="45"/>
      <c r="B70" s="46" t="s">
        <v>46</v>
      </c>
      <c r="C70" s="83" t="e">
        <f>C67+C68+C69</f>
        <v>#REF!</v>
      </c>
      <c r="D70" s="84" t="e">
        <f>D67+D68+D69</f>
        <v>#REF!</v>
      </c>
      <c r="E70" s="83">
        <f>C63</f>
        <v>5365</v>
      </c>
      <c r="F70" s="47"/>
    </row>
    <row r="71" spans="1:10" hidden="1">
      <c r="A71" s="45"/>
      <c r="B71" s="46"/>
      <c r="C71" s="85"/>
      <c r="D71" s="85"/>
      <c r="E71" s="85"/>
      <c r="F71" s="47"/>
    </row>
    <row r="72" spans="1:10" hidden="1">
      <c r="A72" s="45"/>
      <c r="B72" s="46" t="s">
        <v>47</v>
      </c>
      <c r="C72" s="79" t="e">
        <f>#REF!</f>
        <v>#REF!</v>
      </c>
      <c r="D72" s="80" t="e">
        <f>C72/C74</f>
        <v>#REF!</v>
      </c>
      <c r="E72" s="79" t="e">
        <f>D72*E74</f>
        <v>#REF!</v>
      </c>
      <c r="F72" s="47"/>
    </row>
    <row r="73" spans="1:10" hidden="1">
      <c r="A73" s="45"/>
      <c r="B73" s="46" t="s">
        <v>48</v>
      </c>
      <c r="C73" s="85" t="e">
        <f>#REF!</f>
        <v>#REF!</v>
      </c>
      <c r="D73" s="80" t="e">
        <f>C73/C74</f>
        <v>#REF!</v>
      </c>
      <c r="E73" s="85" t="e">
        <f>D73*E74</f>
        <v>#REF!</v>
      </c>
      <c r="F73" s="47"/>
    </row>
    <row r="74" spans="1:10" hidden="1">
      <c r="A74" s="45"/>
      <c r="B74" s="46" t="s">
        <v>46</v>
      </c>
      <c r="C74" s="83" t="e">
        <f>C72+C73</f>
        <v>#REF!</v>
      </c>
      <c r="D74" s="84" t="e">
        <f>D72+D73</f>
        <v>#REF!</v>
      </c>
      <c r="E74" s="83" t="e">
        <f>E67</f>
        <v>#REF!</v>
      </c>
      <c r="F74" s="47"/>
    </row>
    <row r="75" spans="1:10" hidden="1">
      <c r="A75" s="45"/>
      <c r="B75" s="46"/>
      <c r="C75" s="85"/>
      <c r="D75" s="85"/>
      <c r="E75" s="85"/>
      <c r="F75" s="47"/>
    </row>
    <row r="76" spans="1:10" hidden="1">
      <c r="A76" s="45"/>
      <c r="B76" s="46" t="s">
        <v>49</v>
      </c>
      <c r="C76" s="79" t="e">
        <f>#REF!</f>
        <v>#REF!</v>
      </c>
      <c r="D76" s="86" t="e">
        <f>C76/C78</f>
        <v>#REF!</v>
      </c>
      <c r="E76" s="79" t="e">
        <f>E78*D76</f>
        <v>#REF!</v>
      </c>
      <c r="F76" s="47"/>
    </row>
    <row r="77" spans="1:10" hidden="1">
      <c r="A77" s="45"/>
      <c r="B77" s="46" t="s">
        <v>50</v>
      </c>
      <c r="C77" s="85" t="e">
        <f>#REF!</f>
        <v>#REF!</v>
      </c>
      <c r="D77" s="87" t="e">
        <f>C77/C78</f>
        <v>#REF!</v>
      </c>
      <c r="E77" s="85" t="e">
        <f>E78*D77</f>
        <v>#REF!</v>
      </c>
      <c r="F77" s="47"/>
    </row>
    <row r="78" spans="1:10" hidden="1">
      <c r="A78" s="45"/>
      <c r="B78" s="46" t="s">
        <v>46</v>
      </c>
      <c r="C78" s="83" t="e">
        <f>SUM(C76:C77)</f>
        <v>#REF!</v>
      </c>
      <c r="D78" s="88" t="e">
        <f>SUM(D76:D77)</f>
        <v>#REF!</v>
      </c>
      <c r="E78" s="83" t="e">
        <f>E68</f>
        <v>#REF!</v>
      </c>
      <c r="F78" s="47"/>
    </row>
    <row r="79" spans="1:10" hidden="1">
      <c r="A79" s="89">
        <f>A6</f>
        <v>0</v>
      </c>
      <c r="B79" s="46"/>
      <c r="C79" s="90"/>
      <c r="D79" s="91"/>
      <c r="E79" s="90"/>
      <c r="F79" s="91"/>
    </row>
    <row r="80" spans="1:10" hidden="1">
      <c r="A80" s="89" t="str">
        <f>A7</f>
        <v>Restate Debt Interest</v>
      </c>
      <c r="B80" s="46"/>
      <c r="C80" s="90"/>
      <c r="D80" s="91"/>
      <c r="E80" s="90"/>
      <c r="F80" s="91"/>
    </row>
    <row r="81" spans="1:6" hidden="1">
      <c r="A81" s="89" t="s">
        <v>51</v>
      </c>
      <c r="B81" s="46"/>
      <c r="C81" s="90"/>
      <c r="D81" s="91"/>
      <c r="E81" s="90"/>
      <c r="F81" s="91"/>
    </row>
    <row r="82" spans="1:6" hidden="1">
      <c r="A82" s="92" t="e">
        <f>#REF!</f>
        <v>#REF!</v>
      </c>
      <c r="B82" s="46"/>
      <c r="C82" s="42"/>
      <c r="D82" s="91"/>
      <c r="E82" s="42"/>
      <c r="F82" s="91"/>
    </row>
    <row r="83" spans="1:6" hidden="1">
      <c r="A83" s="93" t="s">
        <v>16</v>
      </c>
      <c r="B83" s="46"/>
      <c r="C83" s="90"/>
      <c r="D83" s="91"/>
      <c r="E83" s="91"/>
      <c r="F83" s="91"/>
    </row>
    <row r="84" spans="1:6" hidden="1">
      <c r="A84" s="45"/>
      <c r="B84" s="46"/>
      <c r="C84" s="47"/>
      <c r="D84" s="47"/>
      <c r="E84" s="94"/>
      <c r="F84" s="44" t="s">
        <v>52</v>
      </c>
    </row>
    <row r="85" spans="1:6" hidden="1">
      <c r="A85" s="45"/>
      <c r="B85" s="49" t="s">
        <v>22</v>
      </c>
      <c r="C85" s="47"/>
      <c r="D85" s="47"/>
      <c r="E85" s="94"/>
      <c r="F85" s="50" t="s">
        <v>24</v>
      </c>
    </row>
    <row r="86" spans="1:6" hidden="1">
      <c r="A86" s="45" t="e">
        <f>'[3]ADJ SUMMARY'!#REF!</f>
        <v>#REF!</v>
      </c>
      <c r="B86" s="46" t="e">
        <f>'[3]ADJ SUMMARY'!#REF!</f>
        <v>#REF!</v>
      </c>
      <c r="C86" s="47"/>
      <c r="D86" s="47"/>
      <c r="E86" s="77"/>
      <c r="F86" s="95" t="e">
        <f>'[3]ADJ SUMMARY'!#REF!</f>
        <v>#REF!</v>
      </c>
    </row>
    <row r="87" spans="1:6" hidden="1">
      <c r="A87" s="45" t="e">
        <f>'[3]ADJ SUMMARY'!#REF!</f>
        <v>#REF!</v>
      </c>
      <c r="B87" s="46" t="e">
        <f>'[3]ADJ SUMMARY'!#REF!</f>
        <v>#REF!</v>
      </c>
      <c r="C87" s="47"/>
      <c r="D87" s="47"/>
      <c r="E87" s="77"/>
      <c r="F87" s="95" t="e">
        <f>'[3]ADJ SUMMARY'!#REF!</f>
        <v>#REF!</v>
      </c>
    </row>
    <row r="88" spans="1:6" hidden="1">
      <c r="A88" s="45" t="e">
        <f>'[3]ADJ SUMMARY'!#REF!</f>
        <v>#REF!</v>
      </c>
      <c r="B88" s="46" t="e">
        <f>'[3]ADJ SUMMARY'!#REF!</f>
        <v>#REF!</v>
      </c>
      <c r="C88" s="47"/>
      <c r="D88" s="47"/>
      <c r="E88" s="77"/>
      <c r="F88" s="95" t="e">
        <f>'[3]ADJ SUMMARY'!#REF!</f>
        <v>#REF!</v>
      </c>
    </row>
    <row r="89" spans="1:6" hidden="1">
      <c r="A89" s="45" t="e">
        <f>'[3]ADJ SUMMARY'!#REF!</f>
        <v>#REF!</v>
      </c>
      <c r="B89" s="46" t="e">
        <f>'[3]ADJ SUMMARY'!#REF!</f>
        <v>#REF!</v>
      </c>
      <c r="C89" s="47"/>
      <c r="D89" s="47"/>
      <c r="E89" s="77"/>
      <c r="F89" s="95" t="e">
        <f>'[3]ADJ SUMMARY'!#REF!</f>
        <v>#REF!</v>
      </c>
    </row>
    <row r="90" spans="1:6" hidden="1">
      <c r="A90" s="45" t="e">
        <f>'[3]ADJ SUMMARY'!#REF!</f>
        <v>#REF!</v>
      </c>
      <c r="B90" s="46" t="e">
        <f>'[3]ADJ SUMMARY'!#REF!</f>
        <v>#REF!</v>
      </c>
      <c r="C90" s="47"/>
      <c r="D90" s="47"/>
      <c r="E90" s="77"/>
      <c r="F90" s="95" t="e">
        <f>'[3]ADJ SUMMARY'!#REF!</f>
        <v>#REF!</v>
      </c>
    </row>
    <row r="91" spans="1:6" hidden="1">
      <c r="A91" s="45" t="e">
        <f>'[3]ADJ SUMMARY'!#REF!</f>
        <v>#REF!</v>
      </c>
      <c r="B91" s="46" t="e">
        <f>'[3]ADJ SUMMARY'!#REF!</f>
        <v>#REF!</v>
      </c>
      <c r="C91" s="47"/>
      <c r="D91" s="47"/>
      <c r="E91" s="77"/>
      <c r="F91" s="95" t="e">
        <f>'[3]ADJ SUMMARY'!#REF!</f>
        <v>#REF!</v>
      </c>
    </row>
    <row r="92" spans="1:6" hidden="1">
      <c r="A92" s="45" t="e">
        <f>'[3]ADJ SUMMARY'!#REF!</f>
        <v>#REF!</v>
      </c>
      <c r="B92" s="46" t="e">
        <f>'[3]ADJ SUMMARY'!#REF!</f>
        <v>#REF!</v>
      </c>
      <c r="C92" s="47"/>
      <c r="D92" s="47"/>
      <c r="E92" s="77"/>
      <c r="F92" s="95" t="e">
        <f>'[3]ADJ SUMMARY'!#REF!</f>
        <v>#REF!</v>
      </c>
    </row>
    <row r="93" spans="1:6" hidden="1">
      <c r="A93" s="45" t="e">
        <f>'[3]ADJ SUMMARY'!#REF!</f>
        <v>#REF!</v>
      </c>
      <c r="B93" s="46" t="e">
        <f>'[3]ADJ SUMMARY'!#REF!</f>
        <v>#REF!</v>
      </c>
      <c r="C93" s="47"/>
      <c r="D93" s="47"/>
      <c r="E93" s="77"/>
      <c r="F93" s="95" t="e">
        <f>'[3]ADJ SUMMARY'!#REF!</f>
        <v>#REF!</v>
      </c>
    </row>
    <row r="94" spans="1:6" hidden="1">
      <c r="A94" s="45" t="e">
        <f>'[3]ADJ SUMMARY'!#REF!</f>
        <v>#REF!</v>
      </c>
      <c r="B94" s="46" t="e">
        <f>'[3]ADJ SUMMARY'!#REF!</f>
        <v>#REF!</v>
      </c>
      <c r="C94" s="47"/>
      <c r="D94" s="47"/>
      <c r="E94" s="77"/>
      <c r="F94" s="95" t="e">
        <f>'[3]ADJ SUMMARY'!#REF!</f>
        <v>#REF!</v>
      </c>
    </row>
    <row r="95" spans="1:6" hidden="1">
      <c r="A95" s="45" t="e">
        <f>'[3]ADJ SUMMARY'!#REF!</f>
        <v>#REF!</v>
      </c>
      <c r="B95" s="46" t="e">
        <f>'[3]ADJ SUMMARY'!#REF!</f>
        <v>#REF!</v>
      </c>
      <c r="C95" s="47"/>
      <c r="D95" s="47"/>
      <c r="E95" s="77"/>
      <c r="F95" s="95" t="e">
        <f>'[3]ADJ SUMMARY'!#REF!</f>
        <v>#REF!</v>
      </c>
    </row>
    <row r="96" spans="1:6" hidden="1">
      <c r="A96" s="45" t="e">
        <f>'[3]ADJ SUMMARY'!#REF!</f>
        <v>#REF!</v>
      </c>
      <c r="B96" s="46" t="e">
        <f>'[3]ADJ SUMMARY'!#REF!</f>
        <v>#REF!</v>
      </c>
      <c r="C96" s="47"/>
      <c r="D96" s="47"/>
      <c r="E96" s="77"/>
      <c r="F96" s="95" t="e">
        <f>'[3]ADJ SUMMARY'!#REF!</f>
        <v>#REF!</v>
      </c>
    </row>
    <row r="97" spans="1:6" hidden="1">
      <c r="A97" s="45" t="e">
        <f>'[3]ADJ SUMMARY'!#REF!</f>
        <v>#REF!</v>
      </c>
      <c r="B97" s="46" t="e">
        <f>'[3]ADJ SUMMARY'!#REF!</f>
        <v>#REF!</v>
      </c>
      <c r="C97" s="47"/>
      <c r="D97" s="47"/>
      <c r="E97" s="77"/>
      <c r="F97" s="95" t="e">
        <f>'[3]ADJ SUMMARY'!#REF!</f>
        <v>#REF!</v>
      </c>
    </row>
    <row r="98" spans="1:6" hidden="1">
      <c r="A98" s="45" t="e">
        <f>'[3]ADJ SUMMARY'!#REF!</f>
        <v>#REF!</v>
      </c>
      <c r="B98" s="46" t="e">
        <f>'[3]ADJ SUMMARY'!#REF!</f>
        <v>#REF!</v>
      </c>
      <c r="C98" s="47"/>
      <c r="D98" s="47"/>
      <c r="E98" s="77"/>
      <c r="F98" s="95" t="e">
        <f>'[3]ADJ SUMMARY'!#REF!</f>
        <v>#REF!</v>
      </c>
    </row>
    <row r="99" spans="1:6" hidden="1">
      <c r="A99" s="45" t="e">
        <f>'[3]ADJ SUMMARY'!#REF!</f>
        <v>#REF!</v>
      </c>
      <c r="B99" s="46" t="e">
        <f>'[3]ADJ SUMMARY'!#REF!</f>
        <v>#REF!</v>
      </c>
      <c r="C99" s="47"/>
      <c r="D99" s="47"/>
      <c r="E99" s="77"/>
      <c r="F99" s="95" t="e">
        <f>'[3]ADJ SUMMARY'!#REF!</f>
        <v>#REF!</v>
      </c>
    </row>
    <row r="100" spans="1:6" hidden="1">
      <c r="A100" s="45" t="e">
        <f>'[3]ADJ SUMMARY'!#REF!</f>
        <v>#REF!</v>
      </c>
      <c r="B100" s="46" t="e">
        <f>'[3]ADJ SUMMARY'!#REF!</f>
        <v>#REF!</v>
      </c>
      <c r="C100" s="47"/>
      <c r="D100" s="47"/>
      <c r="E100" s="77"/>
      <c r="F100" s="95" t="e">
        <f>'[3]ADJ SUMMARY'!#REF!</f>
        <v>#REF!</v>
      </c>
    </row>
    <row r="101" spans="1:6" hidden="1">
      <c r="A101" s="45" t="e">
        <f>'[3]ADJ SUMMARY'!#REF!</f>
        <v>#REF!</v>
      </c>
      <c r="B101" s="46" t="e">
        <f>'[3]ADJ SUMMARY'!#REF!</f>
        <v>#REF!</v>
      </c>
      <c r="C101" s="47"/>
      <c r="D101" s="47"/>
      <c r="E101" s="77"/>
      <c r="F101" s="95" t="e">
        <f>'[3]ADJ SUMMARY'!#REF!</f>
        <v>#REF!</v>
      </c>
    </row>
    <row r="102" spans="1:6" hidden="1">
      <c r="A102" s="45" t="e">
        <f>'[3]ADJ SUMMARY'!#REF!</f>
        <v>#REF!</v>
      </c>
      <c r="B102" s="46" t="e">
        <f>'[3]ADJ SUMMARY'!#REF!</f>
        <v>#REF!</v>
      </c>
      <c r="C102" s="47"/>
      <c r="D102" s="47"/>
      <c r="E102" s="77"/>
      <c r="F102" s="95" t="e">
        <f>'[3]ADJ SUMMARY'!#REF!</f>
        <v>#REF!</v>
      </c>
    </row>
    <row r="103" spans="1:6" hidden="1">
      <c r="A103" s="45" t="e">
        <f>'[3]ADJ SUMMARY'!#REF!</f>
        <v>#REF!</v>
      </c>
      <c r="B103" s="46" t="e">
        <f>'[3]ADJ SUMMARY'!#REF!</f>
        <v>#REF!</v>
      </c>
      <c r="C103" s="47"/>
      <c r="D103" s="47"/>
      <c r="E103" s="77"/>
      <c r="F103" s="95" t="e">
        <f>'[3]ADJ SUMMARY'!#REF!</f>
        <v>#REF!</v>
      </c>
    </row>
    <row r="104" spans="1:6" hidden="1">
      <c r="A104" s="45" t="e">
        <f>'[3]ADJ SUMMARY'!#REF!</f>
        <v>#REF!</v>
      </c>
      <c r="B104" s="46" t="e">
        <f>'[3]ADJ SUMMARY'!#REF!</f>
        <v>#REF!</v>
      </c>
      <c r="C104" s="47"/>
      <c r="D104" s="47"/>
      <c r="E104" s="77"/>
      <c r="F104" s="95" t="e">
        <f>'[3]ADJ SUMMARY'!#REF!</f>
        <v>#REF!</v>
      </c>
    </row>
    <row r="105" spans="1:6" hidden="1">
      <c r="A105" s="45" t="e">
        <f>'[3]ADJ SUMMARY'!#REF!</f>
        <v>#REF!</v>
      </c>
      <c r="B105" s="46" t="e">
        <f>'[3]ADJ SUMMARY'!#REF!</f>
        <v>#REF!</v>
      </c>
      <c r="C105" s="47"/>
      <c r="D105" s="47"/>
      <c r="E105" s="77"/>
      <c r="F105" s="95" t="e">
        <f>'[3]ADJ SUMMARY'!#REF!</f>
        <v>#REF!</v>
      </c>
    </row>
    <row r="106" spans="1:6" hidden="1">
      <c r="A106" s="45" t="e">
        <f>'[3]ADJ SUMMARY'!#REF!</f>
        <v>#REF!</v>
      </c>
      <c r="B106" s="46" t="e">
        <f>'[3]ADJ SUMMARY'!#REF!</f>
        <v>#REF!</v>
      </c>
      <c r="C106" s="47"/>
      <c r="D106" s="47"/>
      <c r="E106" s="77"/>
      <c r="F106" s="95" t="e">
        <f>'[3]ADJ SUMMARY'!#REF!</f>
        <v>#REF!</v>
      </c>
    </row>
    <row r="107" spans="1:6" ht="5.25" hidden="1" customHeight="1">
      <c r="A107" s="45"/>
      <c r="B107" s="46"/>
      <c r="C107" s="47"/>
      <c r="D107" s="47"/>
      <c r="E107" s="77"/>
      <c r="F107" s="95"/>
    </row>
    <row r="108" spans="1:6" ht="13.5" hidden="1" customHeight="1">
      <c r="A108" s="45" t="e">
        <f>'[3]ADJ SUMMARY'!#REF!</f>
        <v>#REF!</v>
      </c>
      <c r="B108" s="46" t="e">
        <f>'[3]ADJ SUMMARY'!#REF!</f>
        <v>#REF!</v>
      </c>
      <c r="C108" s="47"/>
      <c r="D108" s="47"/>
      <c r="E108" s="77"/>
      <c r="F108" s="95" t="e">
        <f>'[3]ADJ SUMMARY'!#REF!</f>
        <v>#REF!</v>
      </c>
    </row>
    <row r="109" spans="1:6" hidden="1">
      <c r="A109" s="45" t="e">
        <f>'[3]ADJ SUMMARY'!#REF!</f>
        <v>#REF!</v>
      </c>
      <c r="B109" s="46" t="e">
        <f>'[3]ADJ SUMMARY'!#REF!</f>
        <v>#REF!</v>
      </c>
      <c r="C109" s="47"/>
      <c r="D109" s="47"/>
      <c r="E109" s="77"/>
      <c r="F109" s="95" t="e">
        <f>'[3]ADJ SUMMARY'!#REF!</f>
        <v>#REF!</v>
      </c>
    </row>
    <row r="110" spans="1:6" hidden="1">
      <c r="A110" s="45" t="e">
        <f>'[3]ADJ SUMMARY'!#REF!</f>
        <v>#REF!</v>
      </c>
      <c r="B110" s="46" t="e">
        <f>'[3]ADJ SUMMARY'!#REF!</f>
        <v>#REF!</v>
      </c>
      <c r="C110" s="47"/>
      <c r="D110" s="47"/>
      <c r="E110" s="77"/>
      <c r="F110" s="95" t="e">
        <f>'[3]ADJ SUMMARY'!#REF!</f>
        <v>#REF!</v>
      </c>
    </row>
    <row r="111" spans="1:6" hidden="1">
      <c r="A111" s="45" t="e">
        <f>'[3]ADJ SUMMARY'!#REF!</f>
        <v>#REF!</v>
      </c>
      <c r="B111" s="46" t="e">
        <f>'[3]ADJ SUMMARY'!#REF!</f>
        <v>#REF!</v>
      </c>
      <c r="C111" s="47"/>
      <c r="D111" s="47"/>
      <c r="E111" s="77"/>
      <c r="F111" s="95" t="e">
        <f>'[3]ADJ SUMMARY'!#REF!</f>
        <v>#REF!</v>
      </c>
    </row>
    <row r="112" spans="1:6" hidden="1">
      <c r="A112" s="45" t="e">
        <f>'[3]ADJ SUMMARY'!#REF!</f>
        <v>#REF!</v>
      </c>
      <c r="B112" s="46" t="e">
        <f>'[3]ADJ SUMMARY'!#REF!</f>
        <v>#REF!</v>
      </c>
      <c r="C112" s="47"/>
      <c r="D112" s="47"/>
      <c r="E112" s="77"/>
      <c r="F112" s="95" t="e">
        <f>'[3]ADJ SUMMARY'!#REF!</f>
        <v>#REF!</v>
      </c>
    </row>
    <row r="113" spans="1:9" hidden="1">
      <c r="A113" s="45" t="e">
        <f>'[3]ADJ SUMMARY'!#REF!</f>
        <v>#REF!</v>
      </c>
      <c r="B113" s="46" t="e">
        <f>'[3]ADJ SUMMARY'!#REF!</f>
        <v>#REF!</v>
      </c>
      <c r="C113" s="47"/>
      <c r="D113" s="47"/>
      <c r="E113" s="77"/>
      <c r="F113" s="95" t="e">
        <f>'[3]ADJ SUMMARY'!#REF!</f>
        <v>#REF!</v>
      </c>
    </row>
    <row r="114" spans="1:9" hidden="1">
      <c r="A114" s="45" t="e">
        <f>'[3]ADJ SUMMARY'!#REF!</f>
        <v>#REF!</v>
      </c>
      <c r="B114" s="46" t="e">
        <f>'[3]ADJ SUMMARY'!#REF!</f>
        <v>#REF!</v>
      </c>
      <c r="C114" s="47"/>
      <c r="D114" s="47"/>
      <c r="E114" s="77"/>
      <c r="F114" s="95" t="e">
        <f>'[3]ADJ SUMMARY'!#REF!</f>
        <v>#REF!</v>
      </c>
    </row>
    <row r="115" spans="1:9" hidden="1">
      <c r="A115" s="45" t="e">
        <f>'[3]ADJ SUMMARY'!#REF!</f>
        <v>#REF!</v>
      </c>
      <c r="B115" s="46" t="e">
        <f>'[3]ADJ SUMMARY'!#REF!</f>
        <v>#REF!</v>
      </c>
      <c r="C115" s="47"/>
      <c r="D115" s="47"/>
      <c r="E115" s="77"/>
      <c r="F115" s="95" t="e">
        <f>'[3]ADJ SUMMARY'!#REF!</f>
        <v>#REF!</v>
      </c>
    </row>
    <row r="116" spans="1:9" hidden="1">
      <c r="A116" s="45" t="e">
        <f>'[3]ADJ SUMMARY'!#REF!</f>
        <v>#REF!</v>
      </c>
      <c r="B116" s="46" t="e">
        <f>'[3]ADJ SUMMARY'!#REF!</f>
        <v>#REF!</v>
      </c>
      <c r="C116" s="47"/>
      <c r="D116" s="47"/>
      <c r="E116" s="77"/>
      <c r="F116" s="95" t="e">
        <f>'[3]ADJ SUMMARY'!#REF!</f>
        <v>#REF!</v>
      </c>
    </row>
    <row r="117" spans="1:9" hidden="1">
      <c r="A117" s="45" t="e">
        <f>'[3]ADJ SUMMARY'!#REF!</f>
        <v>#REF!</v>
      </c>
      <c r="B117" s="46" t="e">
        <f>'[3]ADJ SUMMARY'!#REF!</f>
        <v>#REF!</v>
      </c>
      <c r="C117" s="47"/>
      <c r="D117" s="47"/>
      <c r="E117" s="77"/>
      <c r="F117" s="95" t="e">
        <f>'[3]ADJ SUMMARY'!#REF!</f>
        <v>#REF!</v>
      </c>
      <c r="G117" s="35"/>
      <c r="H117" s="35"/>
      <c r="I117" s="35"/>
    </row>
    <row r="118" spans="1:9" hidden="1">
      <c r="A118" s="45" t="e">
        <f>'[3]ADJ SUMMARY'!#REF!</f>
        <v>#REF!</v>
      </c>
      <c r="B118" s="46" t="e">
        <f>'[3]ADJ SUMMARY'!#REF!</f>
        <v>#REF!</v>
      </c>
      <c r="C118" s="47"/>
      <c r="D118" s="47"/>
      <c r="E118" s="77"/>
      <c r="F118" s="95" t="e">
        <f>'[3]ADJ SUMMARY'!#REF!</f>
        <v>#REF!</v>
      </c>
      <c r="G118" s="35"/>
      <c r="H118" s="35"/>
      <c r="I118" s="35"/>
    </row>
    <row r="119" spans="1:9" hidden="1">
      <c r="A119" s="45" t="e">
        <f>'[3]ADJ SUMMARY'!#REF!</f>
        <v>#REF!</v>
      </c>
      <c r="B119" s="46" t="e">
        <f>'[3]ADJ SUMMARY'!#REF!</f>
        <v>#REF!</v>
      </c>
      <c r="C119" s="47"/>
      <c r="D119" s="47"/>
      <c r="E119" s="77"/>
      <c r="F119" s="95" t="e">
        <f>'[3]ADJ SUMMARY'!#REF!</f>
        <v>#REF!</v>
      </c>
      <c r="G119" s="35"/>
      <c r="H119" s="35"/>
      <c r="I119" s="35"/>
    </row>
    <row r="120" spans="1:9" hidden="1">
      <c r="A120" s="45" t="e">
        <f>'[3]ADJ SUMMARY'!#REF!</f>
        <v>#REF!</v>
      </c>
      <c r="B120" s="46" t="e">
        <f>'[3]ADJ SUMMARY'!#REF!</f>
        <v>#REF!</v>
      </c>
      <c r="C120" s="47"/>
      <c r="D120" s="47"/>
      <c r="E120" s="77"/>
      <c r="F120" s="95" t="e">
        <f>'[3]ADJ SUMMARY'!#REF!</f>
        <v>#REF!</v>
      </c>
      <c r="G120" s="35"/>
      <c r="H120" s="35"/>
      <c r="I120" s="35"/>
    </row>
    <row r="121" spans="1:9" hidden="1">
      <c r="A121" s="45" t="e">
        <f>'[3]ADJ SUMMARY'!#REF!</f>
        <v>#REF!</v>
      </c>
      <c r="B121" s="46" t="e">
        <f>'[3]ADJ SUMMARY'!#REF!</f>
        <v>#REF!</v>
      </c>
      <c r="C121" s="47"/>
      <c r="D121" s="47"/>
      <c r="E121" s="77"/>
      <c r="F121" s="95" t="e">
        <f>'[3]ADJ SUMMARY'!#REF!</f>
        <v>#REF!</v>
      </c>
      <c r="G121" s="35"/>
      <c r="H121" s="35"/>
      <c r="I121" s="35"/>
    </row>
    <row r="122" spans="1:9" ht="13.5" hidden="1" customHeight="1">
      <c r="A122" s="45" t="e">
        <f>'[3]ADJ SUMMARY'!#REF!</f>
        <v>#REF!</v>
      </c>
      <c r="B122" s="46" t="e">
        <f>'[3]ADJ SUMMARY'!#REF!</f>
        <v>#REF!</v>
      </c>
      <c r="C122" s="47"/>
      <c r="D122" s="47"/>
      <c r="E122" s="77"/>
      <c r="F122" s="95" t="e">
        <f>'[3]ADJ SUMMARY'!#REF!</f>
        <v>#REF!</v>
      </c>
      <c r="G122" s="35"/>
      <c r="H122" s="35"/>
      <c r="I122" s="35"/>
    </row>
    <row r="123" spans="1:9" ht="0.75" hidden="1" customHeight="1">
      <c r="A123" s="45" t="e">
        <f>'[3]ADJ SUMMARY'!#REF!</f>
        <v>#REF!</v>
      </c>
      <c r="B123" s="46" t="e">
        <f>'[3]ADJ SUMMARY'!#REF!</f>
        <v>#REF!</v>
      </c>
      <c r="C123" s="47"/>
      <c r="D123" s="47"/>
      <c r="E123" s="77"/>
      <c r="F123" s="95" t="e">
        <f>'[3]ADJ SUMMARY'!#REF!</f>
        <v>#REF!</v>
      </c>
      <c r="G123" s="35"/>
      <c r="H123" s="35"/>
      <c r="I123" s="35"/>
    </row>
    <row r="124" spans="1:9" ht="13.5" hidden="1" customHeight="1">
      <c r="A124" s="45"/>
      <c r="B124" s="46" t="s">
        <v>53</v>
      </c>
      <c r="C124" s="47"/>
      <c r="D124" s="47"/>
      <c r="E124" s="77"/>
      <c r="F124" s="76" t="e">
        <f>SUM(F86:F123)</f>
        <v>#REF!</v>
      </c>
      <c r="G124" s="35"/>
      <c r="H124" s="35"/>
      <c r="I124" s="35"/>
    </row>
    <row r="125" spans="1:9" hidden="1">
      <c r="A125" s="45"/>
      <c r="B125" s="46"/>
      <c r="C125" s="47"/>
      <c r="D125" s="47"/>
      <c r="E125" s="47"/>
      <c r="F125" s="35"/>
      <c r="G125" s="115"/>
      <c r="H125" s="35"/>
      <c r="I125" s="35"/>
    </row>
    <row r="126" spans="1:9" hidden="1">
      <c r="A126" s="45"/>
      <c r="B126" s="46" t="str">
        <f>B48</f>
        <v>Weighted Average Cost of Debt</v>
      </c>
      <c r="C126" s="96"/>
      <c r="D126" s="96"/>
      <c r="E126" s="97"/>
      <c r="F126" s="98" t="e">
        <f>'[3]RR SUMMARY'!#REF!</f>
        <v>#REF!</v>
      </c>
      <c r="G126" s="35"/>
      <c r="H126" s="116" t="s">
        <v>54</v>
      </c>
      <c r="I126" s="85"/>
    </row>
    <row r="127" spans="1:9" hidden="1">
      <c r="A127" s="45"/>
      <c r="B127" s="46"/>
      <c r="C127" s="47"/>
      <c r="D127" s="47"/>
      <c r="E127" s="35"/>
      <c r="F127" s="35"/>
      <c r="G127" s="35"/>
      <c r="H127" s="35"/>
      <c r="I127" s="35"/>
    </row>
    <row r="128" spans="1:9" hidden="1">
      <c r="A128" s="45"/>
      <c r="B128" s="46" t="s">
        <v>27</v>
      </c>
      <c r="C128" s="47"/>
      <c r="D128" s="47"/>
      <c r="E128" s="77"/>
      <c r="F128" s="77" t="e">
        <f>F124*F126</f>
        <v>#REF!</v>
      </c>
      <c r="G128" s="35"/>
      <c r="H128" s="35"/>
      <c r="I128" s="35"/>
    </row>
    <row r="129" spans="1:9" hidden="1">
      <c r="A129" s="45"/>
      <c r="B129" s="46"/>
      <c r="C129" s="47"/>
      <c r="D129" s="47"/>
      <c r="E129" s="47"/>
      <c r="F129" s="35"/>
      <c r="G129" s="35"/>
      <c r="H129" s="35"/>
      <c r="I129" s="35"/>
    </row>
    <row r="130" spans="1:9" hidden="1">
      <c r="A130" s="45"/>
      <c r="B130" s="46" t="s">
        <v>55</v>
      </c>
      <c r="C130" s="47"/>
      <c r="D130" s="47"/>
      <c r="E130" s="35"/>
      <c r="F130" s="99">
        <v>21469</v>
      </c>
      <c r="G130" s="35"/>
      <c r="H130" s="100" t="s">
        <v>56</v>
      </c>
      <c r="I130" s="35"/>
    </row>
    <row r="131" spans="1:9" hidden="1">
      <c r="A131" s="45"/>
      <c r="B131" s="46"/>
      <c r="C131" s="47"/>
      <c r="D131" s="47"/>
      <c r="E131" s="47"/>
      <c r="F131" s="35"/>
      <c r="G131" s="35"/>
      <c r="H131" s="35"/>
      <c r="I131" s="35"/>
    </row>
    <row r="132" spans="1:9" hidden="1">
      <c r="A132" s="45"/>
      <c r="B132" s="46" t="s">
        <v>29</v>
      </c>
      <c r="C132" s="47"/>
      <c r="D132" s="47"/>
      <c r="E132" s="77"/>
      <c r="F132" s="77" t="e">
        <f>F128-F130</f>
        <v>#REF!</v>
      </c>
      <c r="G132" s="35"/>
      <c r="H132" s="35"/>
      <c r="I132" s="35"/>
    </row>
    <row r="133" spans="1:9" hidden="1">
      <c r="A133" s="45"/>
      <c r="B133" s="46" t="s">
        <v>30</v>
      </c>
      <c r="C133" s="35"/>
      <c r="D133" s="47"/>
      <c r="E133" s="101"/>
      <c r="F133" s="102">
        <v>0.35</v>
      </c>
      <c r="G133" s="35"/>
    </row>
    <row r="134" spans="1:9" hidden="1">
      <c r="A134" s="45"/>
      <c r="B134" s="46"/>
      <c r="C134" s="35"/>
      <c r="D134" s="47"/>
      <c r="E134" s="47"/>
      <c r="F134" s="35"/>
      <c r="G134" s="35"/>
    </row>
    <row r="135" spans="1:9" hidden="1">
      <c r="A135" s="45"/>
      <c r="B135" s="46" t="s">
        <v>31</v>
      </c>
      <c r="C135" s="35"/>
      <c r="D135" s="47"/>
      <c r="E135" s="77"/>
      <c r="F135" s="77" t="e">
        <f>F132*-F133</f>
        <v>#REF!</v>
      </c>
      <c r="G135" s="77"/>
    </row>
    <row r="136" spans="1:9" ht="13.5" hidden="1" thickTop="1">
      <c r="A136" s="45"/>
      <c r="B136" s="46"/>
      <c r="C136" s="35"/>
      <c r="D136" s="47"/>
      <c r="E136" s="77"/>
      <c r="F136" s="103"/>
      <c r="G136" s="35"/>
    </row>
    <row r="137" spans="1:9" hidden="1">
      <c r="A137" s="104"/>
      <c r="B137" s="46"/>
      <c r="C137" s="35"/>
      <c r="D137" s="35"/>
      <c r="E137" s="35"/>
      <c r="F137" s="35"/>
      <c r="G137" s="35"/>
    </row>
    <row r="138" spans="1:9" hidden="1">
      <c r="A138" s="104"/>
      <c r="B138" s="49" t="s">
        <v>35</v>
      </c>
      <c r="C138" s="35"/>
      <c r="D138" s="35"/>
      <c r="E138" s="35"/>
      <c r="F138" s="35"/>
      <c r="G138" s="35"/>
    </row>
    <row r="139" spans="1:9" hidden="1">
      <c r="A139" s="104"/>
      <c r="B139" s="46" t="s">
        <v>36</v>
      </c>
      <c r="C139" s="77">
        <f>C61</f>
        <v>2430</v>
      </c>
      <c r="D139" s="35"/>
      <c r="E139" s="35"/>
      <c r="F139" s="35"/>
      <c r="G139" s="35"/>
    </row>
    <row r="140" spans="1:9" hidden="1">
      <c r="A140" s="104"/>
      <c r="B140" s="46" t="s">
        <v>38</v>
      </c>
      <c r="C140" s="35">
        <f>C62</f>
        <v>2935</v>
      </c>
      <c r="D140" s="35"/>
      <c r="E140" s="35"/>
      <c r="F140" s="35"/>
      <c r="G140" s="35"/>
    </row>
    <row r="141" spans="1:9" hidden="1">
      <c r="A141" s="104"/>
      <c r="B141" s="46" t="s">
        <v>39</v>
      </c>
      <c r="C141" s="76">
        <f>C139+C140</f>
        <v>5365</v>
      </c>
      <c r="D141" s="35"/>
      <c r="E141" s="35"/>
      <c r="F141" s="35"/>
      <c r="G141" s="35"/>
    </row>
    <row r="142" spans="1:9" hidden="1">
      <c r="A142" s="104"/>
      <c r="B142" s="46"/>
      <c r="C142" s="77"/>
      <c r="D142" s="35"/>
      <c r="E142" s="35"/>
      <c r="F142" s="35"/>
      <c r="G142" s="35"/>
    </row>
    <row r="143" spans="1:9" hidden="1">
      <c r="A143" s="104"/>
      <c r="B143" s="46"/>
      <c r="C143" s="78"/>
      <c r="D143" s="44"/>
      <c r="E143" s="44" t="s">
        <v>40</v>
      </c>
      <c r="F143" s="35"/>
      <c r="G143" s="35"/>
    </row>
    <row r="144" spans="1:9" hidden="1">
      <c r="A144" s="104"/>
      <c r="B144" s="46"/>
      <c r="C144" s="50" t="s">
        <v>5</v>
      </c>
      <c r="D144" s="50" t="s">
        <v>41</v>
      </c>
      <c r="E144" s="50" t="s">
        <v>42</v>
      </c>
      <c r="F144" s="35"/>
      <c r="G144" s="35"/>
    </row>
    <row r="145" spans="1:7" hidden="1">
      <c r="A145" s="104"/>
      <c r="B145" s="46" t="s">
        <v>43</v>
      </c>
      <c r="C145" s="77" t="e">
        <f>$C$67</f>
        <v>#REF!</v>
      </c>
      <c r="D145" s="105" t="e">
        <f>C145/C148</f>
        <v>#REF!</v>
      </c>
      <c r="E145" s="77" t="e">
        <f>D145*E148</f>
        <v>#REF!</v>
      </c>
      <c r="F145" s="35"/>
      <c r="G145" s="35"/>
    </row>
    <row r="146" spans="1:7" hidden="1">
      <c r="A146" s="104"/>
      <c r="B146" s="46" t="s">
        <v>44</v>
      </c>
      <c r="C146" s="35" t="e">
        <f>$C$68</f>
        <v>#REF!</v>
      </c>
      <c r="D146" s="106" t="e">
        <f>C146/C148</f>
        <v>#REF!</v>
      </c>
      <c r="E146" s="107" t="e">
        <f>D146*E148</f>
        <v>#REF!</v>
      </c>
      <c r="F146" s="35"/>
      <c r="G146" s="35"/>
    </row>
    <row r="147" spans="1:7" hidden="1">
      <c r="A147" s="104"/>
      <c r="B147" s="46" t="s">
        <v>45</v>
      </c>
      <c r="C147" s="35" t="e">
        <f>$C$69</f>
        <v>#REF!</v>
      </c>
      <c r="D147" s="106" t="e">
        <f>C147/C148</f>
        <v>#REF!</v>
      </c>
      <c r="E147" s="107" t="e">
        <f>E148*D147</f>
        <v>#REF!</v>
      </c>
      <c r="F147" s="35"/>
      <c r="G147" s="35"/>
    </row>
    <row r="148" spans="1:7" hidden="1">
      <c r="A148" s="104"/>
      <c r="B148" s="46" t="s">
        <v>46</v>
      </c>
      <c r="C148" s="76" t="e">
        <f>C145+C146+C147</f>
        <v>#REF!</v>
      </c>
      <c r="D148" s="108" t="e">
        <f>D145+D146+D147</f>
        <v>#REF!</v>
      </c>
      <c r="E148" s="76">
        <f>C141</f>
        <v>5365</v>
      </c>
      <c r="F148" s="35"/>
      <c r="G148" s="35"/>
    </row>
    <row r="149" spans="1:7" hidden="1">
      <c r="A149" s="104"/>
      <c r="B149" s="46"/>
      <c r="C149" s="35"/>
      <c r="D149" s="35"/>
      <c r="E149" s="35"/>
      <c r="F149" s="35"/>
    </row>
    <row r="150" spans="1:7" hidden="1">
      <c r="A150" s="104"/>
      <c r="B150" s="46" t="s">
        <v>47</v>
      </c>
      <c r="C150" s="77" t="e">
        <f>$C$72</f>
        <v>#REF!</v>
      </c>
      <c r="D150" s="105" t="e">
        <f>C150/C152</f>
        <v>#REF!</v>
      </c>
      <c r="E150" s="77" t="e">
        <f>D150*E152</f>
        <v>#REF!</v>
      </c>
      <c r="F150" s="35"/>
    </row>
    <row r="151" spans="1:7" hidden="1">
      <c r="A151" s="104"/>
      <c r="B151" s="46" t="s">
        <v>48</v>
      </c>
      <c r="C151" s="35" t="e">
        <f>$C$73</f>
        <v>#REF!</v>
      </c>
      <c r="D151" s="105" t="e">
        <f>C151/C152</f>
        <v>#REF!</v>
      </c>
      <c r="E151" s="35" t="e">
        <f>D151*E152</f>
        <v>#REF!</v>
      </c>
      <c r="F151" s="35"/>
    </row>
    <row r="152" spans="1:7" hidden="1">
      <c r="A152" s="104"/>
      <c r="B152" s="46" t="s">
        <v>46</v>
      </c>
      <c r="C152" s="76" t="e">
        <f>C150+C151</f>
        <v>#REF!</v>
      </c>
      <c r="D152" s="108" t="e">
        <f>D150+D151</f>
        <v>#REF!</v>
      </c>
      <c r="E152" s="76" t="e">
        <f>E145</f>
        <v>#REF!</v>
      </c>
      <c r="F152" s="35"/>
    </row>
    <row r="153" spans="1:7" hidden="1">
      <c r="A153" s="104"/>
      <c r="B153" s="46"/>
      <c r="C153" s="35"/>
      <c r="D153" s="35"/>
      <c r="E153" s="35"/>
      <c r="F153" s="35"/>
    </row>
    <row r="154" spans="1:7" hidden="1">
      <c r="A154" s="104"/>
      <c r="B154" s="46" t="s">
        <v>49</v>
      </c>
      <c r="C154" s="77" t="e">
        <f>$C$76</f>
        <v>#REF!</v>
      </c>
      <c r="D154" s="109" t="e">
        <f>C154/C156</f>
        <v>#REF!</v>
      </c>
      <c r="E154" s="77" t="e">
        <f>E156*D154</f>
        <v>#REF!</v>
      </c>
      <c r="F154" s="35"/>
    </row>
    <row r="155" spans="1:7" hidden="1">
      <c r="A155" s="104"/>
      <c r="B155" s="46" t="s">
        <v>50</v>
      </c>
      <c r="C155" s="35" t="e">
        <f>C$77</f>
        <v>#REF!</v>
      </c>
      <c r="D155" s="110" t="e">
        <f>C155/C156</f>
        <v>#REF!</v>
      </c>
      <c r="E155" s="35" t="e">
        <f>E156*D155</f>
        <v>#REF!</v>
      </c>
      <c r="F155" s="35"/>
    </row>
    <row r="156" spans="1:7" hidden="1">
      <c r="A156" s="104"/>
      <c r="B156" s="46" t="s">
        <v>46</v>
      </c>
      <c r="C156" s="76" t="e">
        <f>SUM(C154:C155)</f>
        <v>#REF!</v>
      </c>
      <c r="D156" s="111" t="e">
        <f>SUM(D154:D155)</f>
        <v>#REF!</v>
      </c>
      <c r="E156" s="76" t="e">
        <f>E146</f>
        <v>#REF!</v>
      </c>
      <c r="F156" s="35"/>
    </row>
    <row r="157" spans="1:7">
      <c r="A157" s="45"/>
      <c r="B157" s="46"/>
      <c r="C157" s="35"/>
      <c r="D157" s="35"/>
      <c r="E157" s="35"/>
      <c r="F157" s="47"/>
    </row>
  </sheetData>
  <mergeCells count="2">
    <mergeCell ref="E11:G11"/>
    <mergeCell ref="A7:H7"/>
  </mergeCells>
  <printOptions horizontalCentered="1"/>
  <pageMargins left="0.75" right="0.75" top="0.5" bottom="0.5" header="0.5" footer="0.25"/>
  <pageSetup orientation="portrait" r:id="rId1"/>
  <headerFooter alignWithMargins="0">
    <oddHeader xml:space="preserve">&amp;RExhibit No. _ (EJK-5)
Dockets UE-120436 &amp;&amp; UG-120437
&amp;P of &amp;N </oddHeader>
  </headerFooter>
  <rowBreaks count="1" manualBreakCount="1">
    <brk id="78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FA4304-7AE3-411D-B2EA-25A5FB727926}"/>
</file>

<file path=customXml/itemProps2.xml><?xml version="1.0" encoding="utf-8"?>
<ds:datastoreItem xmlns:ds="http://schemas.openxmlformats.org/officeDocument/2006/customXml" ds:itemID="{A1EACE29-1DEC-49CF-8432-29FF82E61021}"/>
</file>

<file path=customXml/itemProps3.xml><?xml version="1.0" encoding="utf-8"?>
<ds:datastoreItem xmlns:ds="http://schemas.openxmlformats.org/officeDocument/2006/customXml" ds:itemID="{EF8CC903-D1E5-4950-BFA6-C7086CE4AE4C}"/>
</file>

<file path=customXml/itemProps4.xml><?xml version="1.0" encoding="utf-8"?>
<ds:datastoreItem xmlns:ds="http://schemas.openxmlformats.org/officeDocument/2006/customXml" ds:itemID="{CAC4EB4C-D671-42C2-B78B-5BAF8076E6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Exhibit No. _ (EJK-5) Page 1</vt:lpstr>
      <vt:lpstr>Exhibit No. _ (EJK-5) Page 2</vt:lpstr>
      <vt:lpstr>'Exhibit No. _ (EJK-5) Page 2'!ID_Elec</vt:lpstr>
      <vt:lpstr>'Exhibit No. _ (EJK-5) Page 1'!Print_Area</vt:lpstr>
      <vt:lpstr>'Exhibit No. _ (EJK-5) Page 2'!Print_Area</vt:lpstr>
      <vt:lpstr>'Exhibit No. _ (EJK-5) Page 2'!WA_Elec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 Keating</dc:creator>
  <cp:lastModifiedBy>EJ Keating</cp:lastModifiedBy>
  <cp:lastPrinted>2012-09-17T19:01:27Z</cp:lastPrinted>
  <dcterms:created xsi:type="dcterms:W3CDTF">2012-08-08T20:54:32Z</dcterms:created>
  <dcterms:modified xsi:type="dcterms:W3CDTF">2012-09-17T19:01:33Z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