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defaultThemeVersion="166925"/>
  <mc:AlternateContent xmlns:mc="http://schemas.openxmlformats.org/markup-compatibility/2006">
    <mc:Choice Requires="x15">
      <x15ac:absPath xmlns:x15ac="http://schemas.microsoft.com/office/spreadsheetml/2010/11/ac" url="https://brkenergy.sharepoint.com/sites/RMPAnnualReports/Shared Documents/WASHINGTON 2023/2022-2023 Commerce Report/"/>
    </mc:Choice>
  </mc:AlternateContent>
  <xr:revisionPtr revIDLastSave="12" documentId="13_ncr:1_{94357064-38FA-41DC-9E84-C9A0E29FBCF9}" xr6:coauthVersionLast="47" xr6:coauthVersionMax="47" xr10:uidLastSave="{97A24E81-AFE8-4613-B49A-30A4A4C0C2AB}"/>
  <bookViews>
    <workbookView xWindow="-120" yWindow="-120" windowWidth="29040" windowHeight="15840" xr2:uid="{0D13259D-72A0-416B-8FF7-B6543B0B9AE3}"/>
  </bookViews>
  <sheets>
    <sheet name="I-937" sheetId="1" r:id="rId1"/>
  </sheets>
  <externalReferences>
    <externalReference r:id="rId2"/>
  </externalReferences>
  <definedNames>
    <definedName name="Compliance_Yr">'[1]Conservation Report'!$B$5</definedName>
    <definedName name="CON_10Yr_Potential_Current_Biennial_Period">'I-937'!$G$7</definedName>
    <definedName name="CON_10Yr_Potential_Subsequent_Period">'I-937'!$J$7</definedName>
    <definedName name="CON_Current_2Yr_Achievement">'I-937'!$G$10</definedName>
    <definedName name="CON_Current_2Yr_Target">'I-937'!$G$9</definedName>
    <definedName name="Current_Biennial_Period">'I-937'!$G$5</definedName>
    <definedName name="Current_Biennial_Period_Yr1_Achievement">'I-937'!$L$20</definedName>
    <definedName name="Current_Biennial_Period_Yr2_Achievement">'I-937'!$L$22</definedName>
    <definedName name="Excess_Conservation">'I-937'!$G$11</definedName>
    <definedName name="Subsequent_Biennial_Period">'I-937'!$J$5</definedName>
    <definedName name="Total_Biennial_Conservation">'I-937'!$G$12</definedName>
    <definedName name="Utility_List">[1]Metadata!$A$2:$A$20</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 i="1" l="1"/>
  <c r="A22" i="1"/>
  <c r="L21" i="1"/>
  <c r="L20" i="1"/>
  <c r="A20" i="1"/>
  <c r="J8" i="1"/>
  <c r="G8" i="1"/>
  <c r="I7" i="1"/>
  <c r="F7" i="1"/>
  <c r="J5" i="1"/>
  <c r="I9" i="1" s="1"/>
  <c r="G5" i="1"/>
  <c r="B16" i="1" s="1"/>
  <c r="L22" i="1" l="1"/>
  <c r="G10" i="1" s="1"/>
  <c r="G12" i="1" s="1"/>
  <c r="G13" i="1" s="1"/>
  <c r="A3" i="1"/>
  <c r="F9" i="1"/>
  <c r="F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Tam, Aaron (COM)</author>
    <author>Blackmon, Glenn (COM)</author>
  </authors>
  <commentList>
    <comment ref="F9" authorId="0" shapeId="0" xr:uid="{A54B193A-78A6-4539-9BF9-746637CF2073}">
      <text>
        <r>
          <rPr>
            <b/>
            <sz val="9"/>
            <color indexed="81"/>
            <rFont val="Tahoma"/>
            <family val="2"/>
          </rPr>
          <t>Tam, Aaron (COM):</t>
        </r>
        <r>
          <rPr>
            <sz val="9"/>
            <color indexed="81"/>
            <rFont val="Tahoma"/>
            <family val="2"/>
          </rPr>
          <t xml:space="preserve">
If the established biennial target is not the same as the equal pro rata share of the 10 year conservation potential (20%), please explain why in the notes.</t>
        </r>
      </text>
    </comment>
    <comment ref="A10" authorId="1" shapeId="0" xr:uid="{8AB29095-001D-4F8F-AC0F-CF714BE2900E}">
      <text>
        <r>
          <rPr>
            <b/>
            <sz val="9"/>
            <color indexed="81"/>
            <rFont val="Tahoma"/>
            <family val="2"/>
          </rPr>
          <t xml:space="preserve">Note:
</t>
        </r>
        <r>
          <rPr>
            <sz val="9"/>
            <color indexed="81"/>
            <rFont val="Tahoma"/>
            <family val="2"/>
          </rPr>
          <t xml:space="preserve">Separate multiple email addresses with a semicolon
</t>
        </r>
      </text>
    </comment>
    <comment ref="F11" authorId="0" shapeId="0" xr:uid="{6A64D59A-6EA2-4AB8-87EB-53A680114B51}">
      <text>
        <r>
          <rPr>
            <b/>
            <sz val="9"/>
            <color indexed="81"/>
            <rFont val="Tahoma"/>
            <family val="2"/>
          </rPr>
          <t>Tam, Aaron (COM):</t>
        </r>
        <r>
          <rPr>
            <sz val="9"/>
            <color indexed="81"/>
            <rFont val="Tahoma"/>
            <family val="2"/>
          </rPr>
          <t xml:space="preserve">
No more than 20% of any biennial target may be met with excess conservation savings from prior two biennial acquisition targets. An additional 5% may come from single large facility/industrial facility conservation savings in excess of its biennial target. See RCW 19.285.040(1)(c) for more details.</t>
        </r>
      </text>
    </comment>
    <comment ref="F13" authorId="1" shapeId="0" xr:uid="{4DDCA226-D71F-43D5-98C4-4368566A186E}">
      <text>
        <r>
          <rPr>
            <b/>
            <sz val="9"/>
            <color indexed="81"/>
            <rFont val="Tahoma"/>
            <family val="2"/>
          </rPr>
          <t>Note:</t>
        </r>
        <r>
          <rPr>
            <sz val="9"/>
            <color indexed="81"/>
            <rFont val="Tahoma"/>
            <family val="2"/>
          </rPr>
          <t xml:space="preserve">
If the utility relies on excess conservation from 2016-17 or 2018-19 to meet the 2020-21 target, report that information in the Notes section below.</t>
        </r>
      </text>
    </comment>
  </commentList>
</comments>
</file>

<file path=xl/sharedStrings.xml><?xml version="1.0" encoding="utf-8"?>
<sst xmlns="http://schemas.openxmlformats.org/spreadsheetml/2006/main" count="40" uniqueCount="36">
  <si>
    <t>Enter information in yellow-shaded fields.</t>
  </si>
  <si>
    <t>Do not modify grey-shaded fields.</t>
  </si>
  <si>
    <t>Summary of Achievement and Targets (MWh)</t>
  </si>
  <si>
    <t>Compliance Year</t>
  </si>
  <si>
    <t>Utility</t>
  </si>
  <si>
    <t>PacifiCorp</t>
  </si>
  <si>
    <t>Biennial</t>
  </si>
  <si>
    <t>Report Date</t>
  </si>
  <si>
    <t>Contact Name/Dept</t>
  </si>
  <si>
    <t>Cory Scott / Customer Solutions</t>
  </si>
  <si>
    <t>Equal Pro Rata Biennial Target</t>
  </si>
  <si>
    <t>Phone</t>
  </si>
  <si>
    <t>(503) 813-6011</t>
  </si>
  <si>
    <t>Email</t>
  </si>
  <si>
    <t>Cory.Scott@pacificorp.com</t>
  </si>
  <si>
    <t>Excess Conservation from Prior Periods</t>
  </si>
  <si>
    <t>Total Biennial Conservation Savings</t>
  </si>
  <si>
    <t>Excess/Deficit</t>
  </si>
  <si>
    <t xml:space="preserve"> </t>
  </si>
  <si>
    <t>Biennial Achievement</t>
  </si>
  <si>
    <t>Biennial Period</t>
  </si>
  <si>
    <r>
      <t xml:space="preserve">Conservation expenditures </t>
    </r>
    <r>
      <rPr>
        <i/>
        <sz val="10"/>
        <color theme="1"/>
        <rFont val="Arial"/>
        <family val="2"/>
      </rPr>
      <t xml:space="preserve">NOT </t>
    </r>
    <r>
      <rPr>
        <sz val="10"/>
        <color theme="1"/>
        <rFont val="Arial"/>
        <family val="2"/>
      </rPr>
      <t>included in sector expenditures</t>
    </r>
  </si>
  <si>
    <t>Achievement Year</t>
  </si>
  <si>
    <t>Value</t>
  </si>
  <si>
    <t xml:space="preserve"> Residential </t>
  </si>
  <si>
    <t xml:space="preserve"> Commercial</t>
  </si>
  <si>
    <t xml:space="preserve"> Industrial</t>
  </si>
  <si>
    <t xml:space="preserve"> Agriculture</t>
  </si>
  <si>
    <t xml:space="preserve"> Distribution Efficiency</t>
  </si>
  <si>
    <t xml:space="preserve"> Production Efficiency</t>
  </si>
  <si>
    <t xml:space="preserve"> NEEA</t>
  </si>
  <si>
    <t>Misc Category 1</t>
  </si>
  <si>
    <t>Misc Category 2</t>
  </si>
  <si>
    <t>Total</t>
  </si>
  <si>
    <t>MWh</t>
  </si>
  <si>
    <t>Utility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</si>
</sst>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4">
    <font>
      <sz val="11"/>
      <color theme="1"/>
      <name val="Calibri"/>
      <family val="2"/>
      <scheme val="minor"/>
    </font>
    <font>
      <sz val="11"/>
      <color theme="1"/>
      <name val="Calibri"/>
      <family val="2"/>
      <scheme val="minor"/>
    </font>
    <font>
      <sz val="11"/>
      <color theme="0"/>
      <name val="Calibri"/>
      <family val="2"/>
      <scheme val="minor"/>
    </font>
    <font>
      <b/>
      <sz val="11"/>
      <color rgb="FF000000"/>
      <name val="Arial"/>
      <family val="2"/>
    </font>
    <font>
      <sz val="10"/>
      <color theme="1"/>
      <name val="Arial"/>
      <family val="2"/>
    </font>
    <font>
      <sz val="12"/>
      <name val="Arial Black"/>
      <family val="2"/>
    </font>
    <font>
      <b/>
      <sz val="10"/>
      <name val="Arial"/>
      <family val="2"/>
    </font>
    <font>
      <sz val="10"/>
      <name val="Arial"/>
      <family val="2"/>
    </font>
    <font>
      <i/>
      <sz val="10"/>
      <color theme="1"/>
      <name val="Arial"/>
      <family val="2"/>
    </font>
    <font>
      <b/>
      <sz val="10"/>
      <color theme="2" tint="-0.89999084444715716"/>
      <name val="Arial"/>
      <family val="2"/>
    </font>
    <font>
      <sz val="11"/>
      <name val="Calibri"/>
      <family val="2"/>
      <scheme val="minor"/>
    </font>
    <font>
      <b/>
      <sz val="10"/>
      <color theme="1"/>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theme="8"/>
      </patternFill>
    </fill>
    <fill>
      <patternFill patternType="solid">
        <fgColor theme="8" tint="0.79998168889431442"/>
        <bgColor indexed="65"/>
      </patternFill>
    </fill>
    <fill>
      <patternFill patternType="solid">
        <fgColor theme="6"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darkTrellis">
        <bgColor theme="6" tint="0.79995117038483843"/>
      </patternFill>
    </fill>
  </fills>
  <borders count="15">
    <border>
      <left/>
      <right/>
      <top/>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164" fontId="7" fillId="4" borderId="2">
      <protection locked="0"/>
    </xf>
    <xf numFmtId="164" fontId="7" fillId="7" borderId="6">
      <alignment horizontal="center"/>
    </xf>
    <xf numFmtId="164" fontId="7" fillId="8" borderId="2">
      <protection locked="0"/>
    </xf>
  </cellStyleXfs>
  <cellXfs count="54">
    <xf numFmtId="0" fontId="0" fillId="0" borderId="0" xfId="0"/>
    <xf numFmtId="0" fontId="4" fillId="5" borderId="0" xfId="0" applyFont="1" applyFill="1"/>
    <xf numFmtId="0" fontId="5" fillId="5" borderId="0" xfId="0" applyFont="1" applyFill="1"/>
    <xf numFmtId="0" fontId="7" fillId="5" borderId="0" xfId="0" applyFont="1" applyFill="1" applyAlignment="1">
      <alignment horizontal="right"/>
    </xf>
    <xf numFmtId="0" fontId="6" fillId="5" borderId="0" xfId="0" applyFont="1" applyFill="1" applyAlignment="1">
      <alignment horizontal="center"/>
    </xf>
    <xf numFmtId="0" fontId="7" fillId="5" borderId="0" xfId="0" applyFont="1" applyFill="1"/>
    <xf numFmtId="164" fontId="7" fillId="4" borderId="2" xfId="5">
      <protection locked="0"/>
    </xf>
    <xf numFmtId="0" fontId="7" fillId="0" borderId="0" xfId="0" applyFont="1" applyAlignment="1">
      <alignment horizontal="right"/>
    </xf>
    <xf numFmtId="164" fontId="7" fillId="7" borderId="6" xfId="6">
      <alignment horizontal="center"/>
    </xf>
    <xf numFmtId="0" fontId="4" fillId="5" borderId="0" xfId="0" applyFont="1" applyFill="1" applyAlignment="1">
      <alignment horizontal="right"/>
    </xf>
    <xf numFmtId="0" fontId="7" fillId="0" borderId="0" xfId="0" applyFont="1"/>
    <xf numFmtId="0" fontId="4" fillId="5" borderId="1" xfId="0" applyFont="1" applyFill="1" applyBorder="1"/>
    <xf numFmtId="0" fontId="6" fillId="5" borderId="0" xfId="0" applyFont="1" applyFill="1"/>
    <xf numFmtId="164" fontId="6" fillId="5" borderId="0" xfId="0" applyNumberFormat="1" applyFont="1" applyFill="1" applyAlignment="1">
      <alignment horizontal="center"/>
    </xf>
    <xf numFmtId="164" fontId="6" fillId="5" borderId="0" xfId="1" applyNumberFormat="1" applyFont="1" applyFill="1" applyBorder="1" applyAlignment="1" applyProtection="1">
      <alignment horizontal="center"/>
    </xf>
    <xf numFmtId="0" fontId="4" fillId="5" borderId="0" xfId="0" applyFont="1" applyFill="1" applyAlignment="1">
      <alignment wrapText="1"/>
    </xf>
    <xf numFmtId="2" fontId="2" fillId="2" borderId="9" xfId="3" applyNumberFormat="1" applyBorder="1" applyAlignment="1" applyProtection="1">
      <alignment horizontal="center"/>
    </xf>
    <xf numFmtId="2" fontId="2" fillId="2" borderId="6" xfId="3" applyNumberFormat="1" applyBorder="1" applyAlignment="1" applyProtection="1">
      <alignment horizontal="left"/>
    </xf>
    <xf numFmtId="2" fontId="2" fillId="2" borderId="6" xfId="3" applyNumberFormat="1" applyBorder="1" applyAlignment="1" applyProtection="1">
      <alignment horizontal="center" vertical="center"/>
    </xf>
    <xf numFmtId="164" fontId="9" fillId="4" borderId="5" xfId="5" applyFont="1" applyBorder="1">
      <protection locked="0"/>
    </xf>
    <xf numFmtId="164" fontId="9" fillId="4" borderId="3" xfId="5" applyFont="1" applyBorder="1">
      <protection locked="0"/>
    </xf>
    <xf numFmtId="1" fontId="10" fillId="3" borderId="10" xfId="4" applyNumberFormat="1" applyFont="1" applyBorder="1" applyAlignment="1" applyProtection="1">
      <alignment horizontal="center" vertical="center"/>
    </xf>
    <xf numFmtId="2" fontId="10" fillId="3" borderId="10" xfId="4" applyNumberFormat="1" applyFont="1" applyBorder="1" applyAlignment="1" applyProtection="1">
      <alignment horizontal="left"/>
    </xf>
    <xf numFmtId="164" fontId="7" fillId="4" borderId="11" xfId="5" applyBorder="1">
      <protection locked="0"/>
    </xf>
    <xf numFmtId="164" fontId="7" fillId="4" borderId="12" xfId="5" applyBorder="1">
      <protection locked="0"/>
    </xf>
    <xf numFmtId="164" fontId="7" fillId="8" borderId="2" xfId="7">
      <protection locked="0"/>
    </xf>
    <xf numFmtId="164" fontId="7" fillId="7" borderId="9" xfId="6" applyBorder="1">
      <alignment horizontal="center"/>
    </xf>
    <xf numFmtId="1" fontId="10" fillId="3" borderId="13" xfId="4" applyNumberFormat="1" applyFont="1" applyBorder="1" applyAlignment="1" applyProtection="1">
      <alignment horizontal="center" vertical="center"/>
    </xf>
    <xf numFmtId="2" fontId="10" fillId="3" borderId="6" xfId="4" applyNumberFormat="1" applyFont="1" applyBorder="1" applyAlignment="1" applyProtection="1">
      <alignment horizontal="left"/>
    </xf>
    <xf numFmtId="165" fontId="7" fillId="4" borderId="5" xfId="2" applyNumberFormat="1" applyFont="1" applyFill="1" applyBorder="1" applyProtection="1">
      <protection locked="0"/>
    </xf>
    <xf numFmtId="165" fontId="7" fillId="4" borderId="2" xfId="2" applyNumberFormat="1" applyFont="1" applyFill="1" applyBorder="1" applyProtection="1">
      <protection locked="0"/>
    </xf>
    <xf numFmtId="165" fontId="7" fillId="7" borderId="9" xfId="2" applyNumberFormat="1" applyFont="1" applyFill="1" applyBorder="1" applyAlignment="1">
      <alignment horizontal="center"/>
    </xf>
    <xf numFmtId="1" fontId="10" fillId="3" borderId="14" xfId="4" applyNumberFormat="1" applyFont="1" applyBorder="1" applyAlignment="1" applyProtection="1">
      <alignment horizontal="center" vertical="center"/>
    </xf>
    <xf numFmtId="164" fontId="7" fillId="4" borderId="5" xfId="5" applyBorder="1">
      <protection locked="0"/>
    </xf>
    <xf numFmtId="0" fontId="11" fillId="5" borderId="0" xfId="0" applyFont="1" applyFill="1" applyAlignment="1">
      <alignment horizontal="right"/>
    </xf>
    <xf numFmtId="0" fontId="11" fillId="5" borderId="0" xfId="0" applyFont="1" applyFill="1" applyAlignment="1">
      <alignment horizontal="center"/>
    </xf>
    <xf numFmtId="0" fontId="4" fillId="5" borderId="0" xfId="0" applyFont="1" applyFill="1" applyProtection="1">
      <protection locked="0"/>
    </xf>
    <xf numFmtId="2" fontId="2" fillId="2" borderId="9" xfId="3" applyNumberFormat="1" applyBorder="1" applyAlignment="1" applyProtection="1">
      <alignment horizontal="center" wrapText="1"/>
    </xf>
    <xf numFmtId="0" fontId="8" fillId="5" borderId="0" xfId="0" applyFont="1" applyFill="1" applyAlignment="1">
      <alignment horizontal="left"/>
    </xf>
    <xf numFmtId="0" fontId="7" fillId="4" borderId="3" xfId="5" applyNumberFormat="1" applyBorder="1" applyAlignment="1">
      <alignment horizontal="left"/>
      <protection locked="0"/>
    </xf>
    <xf numFmtId="0" fontId="7" fillId="4" borderId="4" xfId="5" applyNumberFormat="1" applyBorder="1">
      <protection locked="0"/>
    </xf>
    <xf numFmtId="164" fontId="7" fillId="4" borderId="3" xfId="5" applyBorder="1">
      <protection locked="0"/>
    </xf>
    <xf numFmtId="164" fontId="7" fillId="4" borderId="4" xfId="5" applyBorder="1">
      <protection locked="0"/>
    </xf>
    <xf numFmtId="14" fontId="7" fillId="4" borderId="4" xfId="5" applyNumberFormat="1" applyBorder="1">
      <protection locked="0"/>
    </xf>
    <xf numFmtId="0" fontId="7" fillId="0" borderId="0" xfId="5" applyNumberFormat="1" applyFill="1" applyBorder="1">
      <protection locked="0"/>
    </xf>
    <xf numFmtId="164" fontId="7" fillId="0" borderId="0" xfId="5" applyFill="1" applyBorder="1">
      <protection locked="0"/>
    </xf>
    <xf numFmtId="14" fontId="7" fillId="0" borderId="0" xfId="5" applyNumberFormat="1" applyFill="1" applyBorder="1">
      <protection locked="0"/>
    </xf>
    <xf numFmtId="14" fontId="7" fillId="4" borderId="3" xfId="5" applyNumberFormat="1" applyBorder="1" applyAlignment="1">
      <alignment horizontal="left"/>
      <protection locked="0"/>
    </xf>
    <xf numFmtId="0" fontId="6" fillId="5" borderId="0" xfId="0" applyFont="1" applyFill="1" applyAlignment="1">
      <alignment horizontal="left" vertical="top" wrapText="1"/>
    </xf>
    <xf numFmtId="0" fontId="3" fillId="4" borderId="0" xfId="0" applyFont="1" applyFill="1" applyAlignment="1">
      <alignment horizontal="center" vertical="center" wrapText="1"/>
    </xf>
    <xf numFmtId="0" fontId="3" fillId="6" borderId="0" xfId="0" applyFont="1" applyFill="1" applyAlignment="1">
      <alignment horizontal="center" vertical="center" wrapText="1"/>
    </xf>
    <xf numFmtId="0" fontId="6" fillId="5" borderId="1" xfId="0" applyFont="1" applyFill="1" applyBorder="1" applyAlignment="1">
      <alignment horizontal="center"/>
    </xf>
    <xf numFmtId="0" fontId="6" fillId="5" borderId="7" xfId="0" applyFont="1" applyFill="1" applyBorder="1" applyAlignment="1">
      <alignment horizontal="center"/>
    </xf>
    <xf numFmtId="0" fontId="4" fillId="0" borderId="8" xfId="0" applyFont="1" applyBorder="1" applyAlignment="1">
      <alignment horizontal="center" wrapText="1"/>
    </xf>
  </cellXfs>
  <cellStyles count="8">
    <cellStyle name="20% - Accent5" xfId="4" builtinId="46"/>
    <cellStyle name="Accent5" xfId="3" builtinId="45"/>
    <cellStyle name="Comma" xfId="1" builtinId="3"/>
    <cellStyle name="Currency" xfId="2" builtinId="4"/>
    <cellStyle name="Data Entry" xfId="5" xr:uid="{5523503B-7F9F-42FE-86CB-763521A7712E}"/>
    <cellStyle name="Do Not Modify" xfId="6" xr:uid="{CD3C8B94-DDE1-407D-81B4-B5501A53AE8B}"/>
    <cellStyle name="Do Not Modify 2" xfId="7" xr:uid="{7AE29A43-7144-485F-B88E-1F2D4C97A1BA}"/>
    <cellStyle name="Normal" xfId="0" builtinId="0"/>
  </cellStyles>
  <dxfs count="13">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font>
        <b val="0"/>
        <i val="0"/>
        <strike val="0"/>
        <condense val="0"/>
        <extend val="0"/>
        <outline val="0"/>
        <shadow val="0"/>
        <u val="none"/>
        <vertAlign val="baseline"/>
        <sz val="11"/>
        <color auto="1"/>
        <name val="Calibri"/>
        <scheme val="minor"/>
      </font>
      <numFmt numFmtId="2" formatCode="0.00"/>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scheme val="minor"/>
      </font>
      <numFmt numFmtId="1" formatCode="0"/>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outline="0">
        <left style="thin">
          <color indexed="64"/>
        </left>
        <right style="thin">
          <color indexed="64"/>
        </right>
      </border>
    </dxf>
    <dxf>
      <numFmt numFmtId="2" formatCode="0.00"/>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ill>
        <patternFill patternType="darkTrellis"/>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1301750</xdr:colOff>
      <xdr:row>14</xdr:row>
      <xdr:rowOff>12700</xdr:rowOff>
    </xdr:from>
    <xdr:to>
      <xdr:col>9</xdr:col>
      <xdr:colOff>12700</xdr:colOff>
      <xdr:row>16</xdr:row>
      <xdr:rowOff>146050</xdr:rowOff>
    </xdr:to>
    <xdr:sp macro="" textlink="">
      <xdr:nvSpPr>
        <xdr:cNvPr id="2" name="TextBox 1">
          <a:extLst>
            <a:ext uri="{FF2B5EF4-FFF2-40B4-BE49-F238E27FC236}">
              <a16:creationId xmlns:a16="http://schemas.microsoft.com/office/drawing/2014/main" id="{1417305A-54AA-49E2-A159-F82908729BC6}"/>
            </a:ext>
          </a:extLst>
        </xdr:cNvPr>
        <xdr:cNvSpPr txBox="1"/>
      </xdr:nvSpPr>
      <xdr:spPr>
        <a:xfrm>
          <a:off x="10277475" y="2705100"/>
          <a:ext cx="3514725"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ysClr val="windowText" lastClr="000000"/>
              </a:solidFill>
            </a:rPr>
            <a:t>Note: Expenditure</a:t>
          </a:r>
          <a:r>
            <a:rPr lang="en-US" sz="1100" i="1" baseline="0">
              <a:solidFill>
                <a:sysClr val="windowText" lastClr="000000"/>
              </a:solidFill>
            </a:rPr>
            <a:t> amounts do not include any customer or other non-utility costs.</a:t>
          </a:r>
          <a:endParaRPr lang="en-US" sz="1100" i="1">
            <a:solidFill>
              <a:sysClr val="windowText" lastClr="000000"/>
            </a:solidFill>
          </a:endParaRPr>
        </a:p>
      </xdr:txBody>
    </xdr:sp>
    <xdr:clientData/>
  </xdr:twoCellAnchor>
  <xdr:twoCellAnchor>
    <xdr:from>
      <xdr:col>0</xdr:col>
      <xdr:colOff>25400</xdr:colOff>
      <xdr:row>25</xdr:row>
      <xdr:rowOff>0</xdr:rowOff>
    </xdr:from>
    <xdr:to>
      <xdr:col>12</xdr:col>
      <xdr:colOff>57150</xdr:colOff>
      <xdr:row>65</xdr:row>
      <xdr:rowOff>139700</xdr:rowOff>
    </xdr:to>
    <xdr:sp macro="" textlink="">
      <xdr:nvSpPr>
        <xdr:cNvPr id="3" name="Rectangle 2">
          <a:extLst>
            <a:ext uri="{FF2B5EF4-FFF2-40B4-BE49-F238E27FC236}">
              <a16:creationId xmlns:a16="http://schemas.microsoft.com/office/drawing/2014/main" id="{8BA48872-8606-0EBB-4D76-1C32740BA4F8}"/>
            </a:ext>
          </a:extLst>
        </xdr:cNvPr>
        <xdr:cNvSpPr/>
      </xdr:nvSpPr>
      <xdr:spPr>
        <a:xfrm>
          <a:off x="25400" y="4273550"/>
          <a:ext cx="12598400" cy="6496050"/>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lang="en-US" sz="1100" b="0" i="0">
              <a:solidFill>
                <a:schemeClr val="dk1"/>
              </a:solidFill>
              <a:effectLst/>
              <a:latin typeface="+mn-lt"/>
              <a:ea typeface="+mn-ea"/>
              <a:cs typeface="+mn-cs"/>
            </a:rPr>
            <a:t>Potential, Targets and Achievements are MWh at the customer meter (at site).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Conservation expenditures NOT included in sector level expenditures are provided in Misc. Category 1. These expenditures include a school energy education program with no savings reporting (Be Wattsmart, Begin at Home), outreach and communications (Wattsmart campaign), program evaluations and savings verification reports, potential study, system support for the DSM database, end use load research and RTF funding.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Company achieved conservation (excludes NEEA) of 80,523 MWh (at site) is short of the 87,436 MWh (at site) biennial target (or EIA penalty threshold) approved by WUTC and subject to penalty.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Total achieved conservation (includes NEEA) of 86,936 MWh (at site) is short of 94,210 MWh (at site) target tracked by the Washington Department of Commerce (or the EIA target). See statute RCW19.285.070. </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Based on the provisions of RCW 19.285.040, Sec.1 (e) and RCW 19.285.060 Section 2, the Company is considered in compliance with its biennial acquisition target given the lingering effects from the COVID-19 pandemic: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1) Significantly impacted program services and performance and prevented the Company from meeting its conservation target, </a:t>
          </a:r>
        </a:p>
        <a:p>
          <a:r>
            <a:rPr lang="en-US" sz="1100" b="0" i="0">
              <a:solidFill>
                <a:schemeClr val="dk1"/>
              </a:solidFill>
              <a:effectLst/>
              <a:latin typeface="+mn-lt"/>
              <a:ea typeface="+mn-ea"/>
              <a:cs typeface="+mn-cs"/>
            </a:rPr>
            <a:t>2) Were beyond the reasonable control of the Company and could not have been reasonably anticipated in 2021 when the 2022-2023 biennial conservation target was established, and </a:t>
          </a:r>
        </a:p>
        <a:p>
          <a:r>
            <a:rPr lang="en-US" sz="1100" b="0" i="0">
              <a:solidFill>
                <a:schemeClr val="dk1"/>
              </a:solidFill>
              <a:effectLst/>
              <a:latin typeface="+mn-lt"/>
              <a:ea typeface="+mn-ea"/>
              <a:cs typeface="+mn-cs"/>
            </a:rPr>
            <a:t>3) Meet the criteria of “natural disasters resulting in the issuance of extended emergency declarations” given Governor Jay Inslee declared a State of Emergency on February 29, 2020, and the State of Emergency was not lifted until October 31, 2022.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On January 18, 2022, the Commission approved a target at the customer meter of 87,436 MWh (at customer site) for the 2022-2023 biennium in Attachment A, Order 01 in Docket UE-210830 in accordance with WAC 480-109-120. The Commission approved utility-specific target does not include savings forecasted by NEEA. Attachment A, Order 01 displaying savings at the customer meter, is the source of the target values listed in this report.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Brief description of the methodology used to establish the utility’s ten-year potential and biennial target to capture cost effective conservation: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PacifiCorp relied on 1) its “2021 Conservation Potential Assessment" (June 30, 2019), 2) economic screening of the conservation potential identified through the 2021 Integrated Resource Plan (IRP), specifically the CETA compliant preferred portfolio, PO2-MM_CETA, and 3) other post IRP adjustments (all documented in Appendix 1 of the PacifiCorp’s ten-year conservation potential and 2022-2023 biennial conservation plan) to establish its ten-year conservation forecast and biennial conservation target.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The way in which the Company arrived at its 2022-2023 biennial conservation target is explained in the Conservation Potential and Conservation Targets section on pages 12-18 of “PacifiCorp’s 2022-2023 Biennial Conservation Plan for its Washington Service Area” filed in Docket UE-210830 (filed 11/1/2021).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The Company’s engagement with the Washington DSM Advisory Group during the development of the 2022-2023 target is outlined in the on pages 9-12 in the Stakeholder Engagement section of “PacifiCorp’s Biennial Conservation Plan for its Washington Service Area” filed in Docket UE-210830 (filed 11/1/2021).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The commission accepted the company’s forecast and target as meeting the requirements to consider all conservation resources that are cost-effective, reliable, and feasible by approval of the Company’s forecast and targets in Docket UE-210830 on January 18, 2022.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Information on Pacific Power's approved 2022-2023 target is available in Docket UE-210830. Information on Pacific Power’s approved 2024-2025 target is available in Docket UE-230904. </a:t>
          </a:r>
        </a:p>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rkenergy.sharepoint.com/sites/RMPAnnualReports/Shared%20Documents/WASHINGTON%202023/2022-2023%20Commerce%20Report/EIA-2024-ConservationReportWorkbook.xlsx" TargetMode="External"/><Relationship Id="rId1" Type="http://schemas.openxmlformats.org/officeDocument/2006/relationships/externalLinkPath" Target="EIA-2024-ConservationReport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ckground"/>
      <sheetName val="Conservation Report"/>
      <sheetName val="Metadata"/>
      <sheetName val="CON_Contact Data"/>
      <sheetName val="CON_Compliance Data"/>
      <sheetName val="CON_Sector Data"/>
    </sheetNames>
    <sheetDataSet>
      <sheetData sheetId="0"/>
      <sheetData sheetId="1">
        <row r="5">
          <cell r="B5">
            <v>2024</v>
          </cell>
        </row>
      </sheetData>
      <sheetData sheetId="2">
        <row r="2">
          <cell r="A2" t="str">
            <v>Avista Corp.</v>
          </cell>
        </row>
        <row r="3">
          <cell r="A3" t="str">
            <v>Benton County PUD No. 1</v>
          </cell>
        </row>
        <row r="4">
          <cell r="A4" t="str">
            <v>Chelan County PUD No. 1</v>
          </cell>
        </row>
        <row r="5">
          <cell r="A5" t="str">
            <v>Clallam County PUD No. 1</v>
          </cell>
        </row>
        <row r="6">
          <cell r="A6" t="str">
            <v>Clark County PUD No. 1</v>
          </cell>
        </row>
        <row r="7">
          <cell r="A7" t="str">
            <v>Cowlitz County PUD No. 1</v>
          </cell>
        </row>
        <row r="8">
          <cell r="A8" t="str">
            <v>Franklin County PUD No. 1</v>
          </cell>
        </row>
        <row r="9">
          <cell r="A9" t="str">
            <v>Grant County PUD No. 2</v>
          </cell>
        </row>
        <row r="10">
          <cell r="A10" t="str">
            <v>Grays Harbor County PUD No. 1</v>
          </cell>
        </row>
        <row r="11">
          <cell r="A11" t="str">
            <v>Inland Power and Light Co.</v>
          </cell>
        </row>
        <row r="12">
          <cell r="A12" t="str">
            <v>Lewis County PUD No. 1</v>
          </cell>
        </row>
        <row r="13">
          <cell r="A13" t="str">
            <v>Mason County PUD No. 3</v>
          </cell>
        </row>
        <row r="14">
          <cell r="A14" t="str">
            <v>PacifiCorp</v>
          </cell>
        </row>
        <row r="15">
          <cell r="A15" t="str">
            <v>Peninsula Light Company</v>
          </cell>
        </row>
        <row r="16">
          <cell r="A16" t="str">
            <v>Puget Sound Energy, Inc.</v>
          </cell>
        </row>
        <row r="17">
          <cell r="A17" t="str">
            <v>Richland Energy Services</v>
          </cell>
        </row>
        <row r="18">
          <cell r="A18" t="str">
            <v>Seattle City Light</v>
          </cell>
        </row>
        <row r="19">
          <cell r="A19" t="str">
            <v>Snohomish County PUD No. 1</v>
          </cell>
        </row>
        <row r="20">
          <cell r="A20" t="str">
            <v>Tacoma Power</v>
          </cell>
        </row>
      </sheetData>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EE893F-4751-462F-A0EE-84FDE1D08329}" name="Table1" displayName="Table1" ref="A19:K23" totalsRowShown="0" headerRowDxfId="9" tableBorderDxfId="8" headerRowCellStyle="Accent5">
  <autoFilter ref="A19:K23" xr:uid="{98EE893F-4751-462F-A0EE-84FDE1D08329}"/>
  <tableColumns count="11">
    <tableColumn id="1" xr3:uid="{0A33DF78-FD58-4E93-92A4-F7A2E70923F3}" name="Achievement Year" dataDxfId="7" dataCellStyle="20% - Accent5"/>
    <tableColumn id="2" xr3:uid="{E2C29CDC-6F91-4DF8-824C-BECAF9855B53}" name="Value" dataDxfId="6" dataCellStyle="20% - Accent5"/>
    <tableColumn id="3" xr3:uid="{8F21BCA6-7B7B-4361-B68F-39B223CA8DE0}" name=" Residential " dataDxfId="5"/>
    <tableColumn id="4" xr3:uid="{B695BDE3-2057-499A-A3E8-048CD91133B4}" name=" Commercial" dataDxfId="4"/>
    <tableColumn id="5" xr3:uid="{98147BEB-E1AF-4D32-8DEE-99F94A3B54F4}" name=" Industrial" dataDxfId="3"/>
    <tableColumn id="6" xr3:uid="{7DB7A96D-D009-4041-969A-6017085B46D7}" name=" Agriculture" dataDxfId="2"/>
    <tableColumn id="7" xr3:uid="{0111FBC9-728B-433F-858E-1392F7CF91BC}" name=" Distribution Efficiency" dataDxfId="1"/>
    <tableColumn id="8" xr3:uid="{3A344CEF-B80B-45FB-8C52-92EF206DC921}" name=" Production Efficiency"/>
    <tableColumn id="9" xr3:uid="{0614E85F-A8AF-45BC-B429-5EF110551CA1}" name=" NEEA" dataDxfId="0"/>
    <tableColumn id="10" xr3:uid="{F7773B0A-681E-4456-9CE3-AEF6A19A851D}" name="Misc Category 1"/>
    <tableColumn id="11" xr3:uid="{AE602B7B-08BB-4931-9EBC-6BF1B4C4EAD1}" name="Misc Category 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CD208-6198-49E4-985F-D64CCCB44E17}">
  <dimension ref="A1:O42"/>
  <sheetViews>
    <sheetView tabSelected="1" topLeftCell="A3" workbookViewId="0">
      <selection activeCell="A4" sqref="A4"/>
    </sheetView>
  </sheetViews>
  <sheetFormatPr defaultColWidth="9.140625" defaultRowHeight="12.75"/>
  <cols>
    <col min="1" max="1" width="14.7109375" style="1" customWidth="1"/>
    <col min="2" max="2" width="22.28515625" style="1" customWidth="1"/>
    <col min="3" max="8" width="13.140625" style="1" customWidth="1"/>
    <col min="9" max="9" width="15.42578125" style="1" customWidth="1"/>
    <col min="10" max="11" width="18.42578125" style="1" bestFit="1" customWidth="1"/>
    <col min="12" max="12" width="13.140625" style="1" customWidth="1"/>
    <col min="13" max="16384" width="9.140625" style="1"/>
  </cols>
  <sheetData>
    <row r="1" spans="1:10" ht="15" hidden="1">
      <c r="A1" s="49" t="s">
        <v>0</v>
      </c>
      <c r="B1" s="49"/>
      <c r="C1" s="49"/>
      <c r="D1" s="49"/>
      <c r="E1" s="49"/>
      <c r="F1" s="49"/>
      <c r="G1" s="49"/>
      <c r="H1" s="49"/>
      <c r="I1" s="49"/>
    </row>
    <row r="2" spans="1:10" ht="15" hidden="1">
      <c r="A2" s="50" t="s">
        <v>1</v>
      </c>
      <c r="B2" s="50"/>
      <c r="C2" s="50"/>
      <c r="D2" s="50"/>
      <c r="E2" s="50"/>
      <c r="F2" s="50"/>
      <c r="G2" s="50"/>
      <c r="H2" s="50"/>
      <c r="I2" s="50"/>
    </row>
    <row r="3" spans="1:10" ht="19.5">
      <c r="A3" s="2" t="str">
        <f>"Energy Independence Act (I-937) Conservation Report " &amp; Current_Biennial_Period</f>
        <v>Energy Independence Act (I-937) Conservation Report 2022-2023</v>
      </c>
    </row>
    <row r="4" spans="1:10" ht="20.25" thickBot="1">
      <c r="A4" s="2"/>
      <c r="F4" s="51" t="s">
        <v>2</v>
      </c>
      <c r="G4" s="51"/>
      <c r="H4" s="51"/>
      <c r="I4" s="51"/>
      <c r="J4" s="51"/>
    </row>
    <row r="5" spans="1:10">
      <c r="A5" s="3" t="s">
        <v>3</v>
      </c>
      <c r="B5" s="39">
        <v>2024</v>
      </c>
      <c r="C5" s="40"/>
      <c r="D5" s="44"/>
      <c r="G5" s="4" t="str">
        <f>IF(ISEVEN(Compliance_Yr), Compliance_Yr-2 &amp; "-" &amp; Compliance_Yr-1, Compliance_Yr-1 &amp; "-" &amp; Compliance_Yr)</f>
        <v>2022-2023</v>
      </c>
      <c r="J5" s="4" t="str">
        <f>IF(ISEVEN(Compliance_Yr), Compliance_Yr &amp; "-" &amp; Compliance_Yr+1, Compliance_Yr+1 &amp; "-" &amp; Compliance_Yr+2)</f>
        <v>2024-2025</v>
      </c>
    </row>
    <row r="6" spans="1:10">
      <c r="A6" s="3" t="s">
        <v>4</v>
      </c>
      <c r="B6" s="41" t="s">
        <v>5</v>
      </c>
      <c r="C6" s="42"/>
      <c r="D6" s="45"/>
      <c r="G6" s="4" t="s">
        <v>6</v>
      </c>
      <c r="H6" s="5"/>
      <c r="J6" s="4" t="s">
        <v>6</v>
      </c>
    </row>
    <row r="7" spans="1:10">
      <c r="A7" s="3" t="s">
        <v>7</v>
      </c>
      <c r="B7" s="47">
        <v>45444</v>
      </c>
      <c r="C7" s="43"/>
      <c r="D7" s="46"/>
      <c r="E7" s="38"/>
      <c r="F7" s="3" t="str">
        <f>"Conservation Potential "&amp;IF(ISEVEN(Compliance_Yr),Compliance_Yr-2&amp;"-"&amp;Compliance_Yr-2+9,Compliance_Yr-1&amp;"-"&amp;Compliance_Yr-1+9)</f>
        <v>Conservation Potential 2022-2031</v>
      </c>
      <c r="G7" s="6">
        <v>471050</v>
      </c>
      <c r="I7" s="3" t="str">
        <f>"Conservation Potential "&amp;IF(ISEVEN(Compliance_Yr),Compliance_Yr&amp;"-"&amp;Compliance_Yr+9,Compliance_Yr+1&amp;"-"&amp;Compliance_Yr+1+9)</f>
        <v>Conservation Potential 2024-2033</v>
      </c>
      <c r="J7" s="6">
        <v>406486</v>
      </c>
    </row>
    <row r="8" spans="1:10">
      <c r="A8" s="3" t="s">
        <v>8</v>
      </c>
      <c r="B8" s="41" t="s">
        <v>9</v>
      </c>
      <c r="C8" s="42"/>
      <c r="D8" s="45"/>
      <c r="F8" s="7" t="s">
        <v>10</v>
      </c>
      <c r="G8" s="8">
        <f>CON_10Yr_Potential_Current_Biennial_Period/5</f>
        <v>94210</v>
      </c>
      <c r="I8" s="7" t="s">
        <v>10</v>
      </c>
      <c r="J8" s="8">
        <f>CON_10Yr_Potential_Subsequent_Period/5</f>
        <v>81297.2</v>
      </c>
    </row>
    <row r="9" spans="1:10">
      <c r="A9" s="3" t="s">
        <v>11</v>
      </c>
      <c r="B9" s="41" t="s">
        <v>12</v>
      </c>
      <c r="C9" s="42"/>
      <c r="D9" s="45"/>
      <c r="F9" s="7" t="str">
        <f>"Established Biennial Target " &amp; Current_Biennial_Period</f>
        <v>Established Biennial Target 2022-2023</v>
      </c>
      <c r="G9" s="6">
        <v>94210</v>
      </c>
      <c r="I9" s="3" t="str">
        <f>"Biennial Target " &amp; Subsequent_Biennial_Period</f>
        <v>Biennial Target 2024-2025</v>
      </c>
      <c r="J9" s="6">
        <v>84971</v>
      </c>
    </row>
    <row r="10" spans="1:10">
      <c r="A10" s="3" t="s">
        <v>13</v>
      </c>
      <c r="B10" s="41" t="s">
        <v>14</v>
      </c>
      <c r="C10" s="42"/>
      <c r="D10" s="45"/>
      <c r="F10" s="7" t="str">
        <f>"Actual Achievement " &amp; Current_Biennial_Period</f>
        <v>Actual Achievement 2022-2023</v>
      </c>
      <c r="G10" s="8">
        <f>Current_Biennial_Period_Yr1_Achievement+Current_Biennial_Period_Yr2_Achievement</f>
        <v>86936.474561726878</v>
      </c>
    </row>
    <row r="11" spans="1:10">
      <c r="A11" s="3"/>
      <c r="B11" s="3"/>
      <c r="C11" s="3"/>
      <c r="D11" s="3"/>
      <c r="F11" s="7" t="s">
        <v>15</v>
      </c>
      <c r="G11" s="6">
        <v>0</v>
      </c>
    </row>
    <row r="12" spans="1:10">
      <c r="A12" s="3"/>
      <c r="B12" s="3"/>
      <c r="C12" s="3"/>
      <c r="D12" s="3"/>
      <c r="F12" s="7" t="s">
        <v>16</v>
      </c>
      <c r="G12" s="8">
        <f>CON_Current_2Yr_Achievement+Excess_Conservation</f>
        <v>86936.474561726878</v>
      </c>
    </row>
    <row r="13" spans="1:10">
      <c r="A13" s="9"/>
      <c r="B13" s="9"/>
      <c r="C13" s="9"/>
      <c r="D13" s="9"/>
      <c r="F13" s="10" t="s">
        <v>17</v>
      </c>
      <c r="G13" s="8">
        <f>Total_Biennial_Conservation-CON_Current_2Yr_Target</f>
        <v>-7273.5254382731218</v>
      </c>
      <c r="H13" s="1" t="s">
        <v>18</v>
      </c>
    </row>
    <row r="14" spans="1:10" ht="13.5" thickBot="1">
      <c r="A14" s="11"/>
      <c r="B14" s="11"/>
      <c r="C14" s="11"/>
      <c r="D14" s="11"/>
      <c r="E14" s="11"/>
      <c r="F14" s="11"/>
      <c r="G14" s="11"/>
      <c r="H14" s="11"/>
      <c r="I14" s="11"/>
    </row>
    <row r="15" spans="1:10">
      <c r="A15" s="52" t="s">
        <v>19</v>
      </c>
      <c r="B15" s="52"/>
      <c r="C15" s="52"/>
      <c r="D15" s="52"/>
      <c r="E15" s="52"/>
      <c r="F15" s="52"/>
      <c r="G15" s="52"/>
      <c r="H15" s="52"/>
      <c r="I15" s="52"/>
    </row>
    <row r="16" spans="1:10">
      <c r="A16" s="12" t="s">
        <v>20</v>
      </c>
      <c r="B16" s="8" t="str">
        <f>Current_Biennial_Period</f>
        <v>2022-2023</v>
      </c>
      <c r="C16" s="12"/>
      <c r="D16" s="12"/>
      <c r="E16" s="12"/>
      <c r="F16" s="12"/>
      <c r="G16" s="12"/>
    </row>
    <row r="17" spans="1:15">
      <c r="A17" s="12"/>
      <c r="B17" s="13"/>
      <c r="C17" s="14"/>
      <c r="D17" s="13"/>
      <c r="E17" s="14"/>
      <c r="F17" s="5"/>
      <c r="G17" s="5"/>
    </row>
    <row r="18" spans="1:15">
      <c r="J18" s="53" t="s">
        <v>21</v>
      </c>
      <c r="K18" s="53"/>
      <c r="L18" s="15"/>
    </row>
    <row r="19" spans="1:15" ht="36" customHeight="1">
      <c r="A19" s="37" t="s">
        <v>22</v>
      </c>
      <c r="B19" s="17" t="s">
        <v>23</v>
      </c>
      <c r="C19" s="18" t="s">
        <v>24</v>
      </c>
      <c r="D19" s="18" t="s">
        <v>25</v>
      </c>
      <c r="E19" s="18" t="s">
        <v>26</v>
      </c>
      <c r="F19" s="18" t="s">
        <v>27</v>
      </c>
      <c r="G19" s="37" t="s">
        <v>28</v>
      </c>
      <c r="H19" s="37" t="s">
        <v>29</v>
      </c>
      <c r="I19" s="18" t="s">
        <v>30</v>
      </c>
      <c r="J19" s="19" t="s">
        <v>31</v>
      </c>
      <c r="K19" s="20" t="s">
        <v>32</v>
      </c>
      <c r="L19" s="16" t="s">
        <v>33</v>
      </c>
    </row>
    <row r="20" spans="1:15" ht="15" customHeight="1">
      <c r="A20" s="21">
        <f>IF(ISEVEN(Compliance_Yr), Compliance_Yr-2, Compliance_Yr-1)</f>
        <v>2022</v>
      </c>
      <c r="B20" s="22" t="s">
        <v>34</v>
      </c>
      <c r="C20" s="23">
        <v>7652.9842200000003</v>
      </c>
      <c r="D20" s="24">
        <v>21570.22</v>
      </c>
      <c r="E20" s="24">
        <v>4727.777</v>
      </c>
      <c r="F20" s="24">
        <v>552.32067999999992</v>
      </c>
      <c r="G20" s="24">
        <v>24.611000000000001</v>
      </c>
      <c r="H20" s="24">
        <v>0</v>
      </c>
      <c r="I20" s="24">
        <v>2997.6370000000002</v>
      </c>
      <c r="J20" s="25"/>
      <c r="K20" s="25"/>
      <c r="L20" s="26">
        <f>SUM(C20:K20)</f>
        <v>37525.549899999998</v>
      </c>
    </row>
    <row r="21" spans="1:15" ht="15" customHeight="1">
      <c r="A21" s="27"/>
      <c r="B21" s="28" t="s">
        <v>35</v>
      </c>
      <c r="C21" s="29">
        <v>4515543</v>
      </c>
      <c r="D21" s="30">
        <v>6779816</v>
      </c>
      <c r="E21" s="30">
        <v>1486005</v>
      </c>
      <c r="F21" s="30">
        <v>173602</v>
      </c>
      <c r="G21" s="30">
        <v>0</v>
      </c>
      <c r="H21" s="30">
        <v>0</v>
      </c>
      <c r="I21" s="30">
        <v>905984</v>
      </c>
      <c r="J21" s="30">
        <v>804378</v>
      </c>
      <c r="K21" s="30"/>
      <c r="L21" s="31">
        <f t="shared" ref="L21:L23" si="0">SUM(C21:K21)</f>
        <v>14665328</v>
      </c>
    </row>
    <row r="22" spans="1:15" ht="15" customHeight="1">
      <c r="A22" s="32">
        <f>IF(ISEVEN(Compliance_Yr), Compliance_Yr-1, Compliance_Yr)</f>
        <v>2023</v>
      </c>
      <c r="B22" s="28" t="s">
        <v>34</v>
      </c>
      <c r="C22" s="33">
        <v>9664.7746617268731</v>
      </c>
      <c r="D22" s="6">
        <v>31698.687999999998</v>
      </c>
      <c r="E22" s="6">
        <v>3693.4380000000001</v>
      </c>
      <c r="F22" s="6">
        <v>805.26599999999996</v>
      </c>
      <c r="G22" s="6">
        <v>0</v>
      </c>
      <c r="H22" s="6">
        <v>133.136</v>
      </c>
      <c r="I22" s="6">
        <v>3415.6219999999998</v>
      </c>
      <c r="J22" s="25"/>
      <c r="K22" s="25"/>
      <c r="L22" s="26">
        <f t="shared" si="0"/>
        <v>49410.92466172688</v>
      </c>
    </row>
    <row r="23" spans="1:15" ht="15" customHeight="1">
      <c r="A23" s="27"/>
      <c r="B23" s="28" t="s">
        <v>35</v>
      </c>
      <c r="C23" s="29">
        <v>7745437</v>
      </c>
      <c r="D23" s="30">
        <v>9445025</v>
      </c>
      <c r="E23" s="30">
        <v>1100507</v>
      </c>
      <c r="F23" s="30">
        <v>239939</v>
      </c>
      <c r="G23" s="30">
        <v>0</v>
      </c>
      <c r="H23" s="30">
        <v>0</v>
      </c>
      <c r="I23" s="30">
        <v>954497</v>
      </c>
      <c r="J23" s="30">
        <v>543205</v>
      </c>
      <c r="K23" s="30"/>
      <c r="L23" s="31">
        <f t="shared" si="0"/>
        <v>20028610</v>
      </c>
      <c r="O23" s="15"/>
    </row>
    <row r="24" spans="1:15">
      <c r="F24" s="5"/>
      <c r="G24" s="5"/>
    </row>
    <row r="25" spans="1:15">
      <c r="A25" s="34"/>
      <c r="B25" s="35"/>
      <c r="C25" s="35"/>
      <c r="D25" s="35"/>
      <c r="E25" s="35"/>
    </row>
    <row r="26" spans="1:15">
      <c r="A26" s="48"/>
      <c r="B26" s="48"/>
      <c r="C26" s="48"/>
      <c r="D26" s="48"/>
      <c r="E26" s="48"/>
      <c r="F26" s="48"/>
      <c r="G26" s="48"/>
      <c r="H26" s="48"/>
      <c r="I26" s="48"/>
    </row>
    <row r="27" spans="1:15" s="36" customFormat="1"/>
    <row r="28" spans="1:15" s="36" customFormat="1"/>
    <row r="29" spans="1:15" s="36" customFormat="1"/>
    <row r="30" spans="1:15" s="36" customFormat="1"/>
    <row r="31" spans="1:15" s="36" customFormat="1"/>
    <row r="32" spans="1:15" s="36" customFormat="1"/>
    <row r="33" spans="1:9" s="36" customFormat="1">
      <c r="A33" s="1"/>
      <c r="B33" s="1"/>
      <c r="C33" s="1"/>
      <c r="D33" s="1"/>
      <c r="E33" s="1"/>
      <c r="F33" s="1"/>
      <c r="G33" s="1"/>
      <c r="H33" s="1"/>
      <c r="I33" s="15"/>
    </row>
    <row r="34" spans="1:9" s="36" customFormat="1"/>
    <row r="35" spans="1:9" s="36" customFormat="1"/>
    <row r="36" spans="1:9" s="36" customFormat="1"/>
    <row r="37" spans="1:9" s="36" customFormat="1"/>
    <row r="38" spans="1:9" s="36" customFormat="1"/>
    <row r="39" spans="1:9" s="36" customFormat="1"/>
    <row r="40" spans="1:9" s="36" customFormat="1"/>
    <row r="41" spans="1:9" s="36" customFormat="1"/>
    <row r="42" spans="1:9" s="36" customFormat="1"/>
  </sheetData>
  <mergeCells count="6">
    <mergeCell ref="A26:I26"/>
    <mergeCell ref="A1:I1"/>
    <mergeCell ref="A2:I2"/>
    <mergeCell ref="F4:J4"/>
    <mergeCell ref="A15:I15"/>
    <mergeCell ref="J18:K18"/>
  </mergeCells>
  <conditionalFormatting sqref="G13">
    <cfRule type="cellIs" dxfId="12" priority="3" operator="lessThan">
      <formula>0</formula>
    </cfRule>
    <cfRule type="cellIs" dxfId="11" priority="4" operator="greaterThan">
      <formula>0</formula>
    </cfRule>
  </conditionalFormatting>
  <conditionalFormatting sqref="H5:H6 J5:J9 I7:I9 H10:I14 A22:L23">
    <cfRule type="expression" dxfId="10" priority="1">
      <formula>ISODD(Compliance_Yr)</formula>
    </cfRule>
  </conditionalFormatting>
  <dataValidations count="1">
    <dataValidation type="list" allowBlank="1" showInputMessage="1" showErrorMessage="1" sqref="B6:D6" xr:uid="{877A2FD2-F56A-4EFD-9EB8-85B8386F3B1E}">
      <formula1>Utility_List</formula1>
    </dataValidation>
  </dataValidations>
  <pageMargins left="0.7" right="0.7" top="0.75" bottom="0.75" header="0.3" footer="0.3"/>
  <pageSetup paperSize="3" orientation="landscape" horizontalDpi="1200" verticalDpi="1200"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FDD28C3D41A044DA280CCAB3A8D7694" ma:contentTypeVersion="44" ma:contentTypeDescription="" ma:contentTypeScope="" ma:versionID="23b5fb221dabbec03a54ba5a7a7fbe7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Pending</CaseStatus>
    <OpenedDate xmlns="dc463f71-b30c-4ab2-9473-d307f9d35888">2021-11-01T07:00:00+00:00</OpenedDate>
    <SignificantOrder xmlns="dc463f71-b30c-4ab2-9473-d307f9d35888">false</SignificantOrder>
    <Date1 xmlns="dc463f71-b30c-4ab2-9473-d307f9d35888">2024-05-31T07:00:00+00:00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210830</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C39525C9-2AE3-467F-9490-B85777AC7958}"/>
</file>

<file path=customXml/itemProps2.xml><?xml version="1.0" encoding="utf-8"?>
<ds:datastoreItem xmlns:ds="http://schemas.openxmlformats.org/officeDocument/2006/customXml" ds:itemID="{766549B2-706C-4456-9788-2443FC0C76E7}"/>
</file>

<file path=customXml/itemProps3.xml><?xml version="1.0" encoding="utf-8"?>
<ds:datastoreItem xmlns:ds="http://schemas.openxmlformats.org/officeDocument/2006/customXml" ds:itemID="{8043B67D-7EC6-4A74-A339-B470F266E49D}"/>
</file>

<file path=customXml/itemProps4.xml><?xml version="1.0" encoding="utf-8"?>
<ds:datastoreItem xmlns:ds="http://schemas.openxmlformats.org/officeDocument/2006/customXml" ds:itemID="{6E384C76-7301-4A7E-9666-92A44C322679}"/>
</file>

<file path=docProps/app.xml><?xml version="1.0" encoding="utf-8"?>
<Properties xmlns="http://schemas.openxmlformats.org/officeDocument/2006/extended-properties" xmlns:vt="http://schemas.openxmlformats.org/officeDocument/2006/docPropsVTypes">
  <Application>Microsoft Excel Online</Application>
  <Manager/>
  <Company>BHE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Mander, Alesha (PacifiCorp)</dc:creator>
  <cp:keywords/>
  <dc:description/>
  <cp:lastModifiedBy>Goddard, Nancy (PacifiCorp)</cp:lastModifiedBy>
  <cp:revision/>
  <dcterms:created xsi:type="dcterms:W3CDTF">2024-04-30T20:55:37Z</dcterms:created>
  <dcterms:modified xsi:type="dcterms:W3CDTF">2024-05-29T23:37:03Z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0x0101006E56B4D1795A2E4DB2F0B01679ED314A00CFDD28C3D41A044DA280CCAB3A8D7694</vt:lpwstr>
  </property>
  <property fmtid="{D5CDD505-2E9C-101B-9397-08002B2CF9AE}" pid="3" name="MediaServiceImageTags">
    <vt:lpwstr/>
  </property>
  <property fmtid="{D5CDD505-2E9C-101B-9397-08002B2CF9AE}" pid="4" name="_docset_NoMedatataSyncRequired">
    <vt:lpwstr>False</vt:lpwstr>
  </property>
</Properties>
</file>