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225" windowHeight="6030" activeTab="0"/>
  </bookViews>
  <sheets>
    <sheet name="USAC 2nd Quarter 2002" sheetId="1" r:id="rId1"/>
    <sheet name="B" sheetId="2" r:id="rId2"/>
  </sheets>
  <definedNames>
    <definedName name="_xlnm.Print_Area" localSheetId="0">'USAC 2nd Quarter 2002'!$A$1:$T$45</definedName>
  </definedNames>
  <calcPr fullCalcOnLoad="1"/>
</workbook>
</file>

<file path=xl/sharedStrings.xml><?xml version="1.0" encoding="utf-8"?>
<sst xmlns="http://schemas.openxmlformats.org/spreadsheetml/2006/main" count="162" uniqueCount="75">
  <si>
    <t>State</t>
  </si>
  <si>
    <t>SAC</t>
  </si>
  <si>
    <t>Study Area Name</t>
  </si>
  <si>
    <t>Rural</t>
  </si>
  <si>
    <t>Type</t>
  </si>
  <si>
    <t>Loops</t>
  </si>
  <si>
    <t>Monthly</t>
  </si>
  <si>
    <t>N</t>
  </si>
  <si>
    <t>WA</t>
  </si>
  <si>
    <t>C</t>
  </si>
  <si>
    <t>R</t>
  </si>
  <si>
    <t>A</t>
  </si>
  <si>
    <t>UTC OF THE NW-WA</t>
  </si>
  <si>
    <t>ASOTIN TEL - WA</t>
  </si>
  <si>
    <t>CENTURYTEL-WASHINGTO</t>
  </si>
  <si>
    <t>CENTURYTEL-COWICHE</t>
  </si>
  <si>
    <t>ELLENSBURG TEL CO</t>
  </si>
  <si>
    <t>VERIZON N'WEST-WA</t>
  </si>
  <si>
    <t>HAT ISLAND TEL CO</t>
  </si>
  <si>
    <t>PEND OREILLE TEL.</t>
  </si>
  <si>
    <t>HOOD CANAL TEL CO</t>
  </si>
  <si>
    <t>INLAND TEL CO -WA</t>
  </si>
  <si>
    <t>KALAMA TEL CO</t>
  </si>
  <si>
    <t>LEWIS RIVER TEL CO</t>
  </si>
  <si>
    <t>MCDANIEL TEL CO</t>
  </si>
  <si>
    <t>MASHELL TELECOM INC</t>
  </si>
  <si>
    <t>PIONEER TEL CO</t>
  </si>
  <si>
    <t>ST JOHN TEL CO</t>
  </si>
  <si>
    <t>TENINO TELEPHONE CO</t>
  </si>
  <si>
    <t>TOLEDO TELEPHONE CO</t>
  </si>
  <si>
    <t>WESTERN WAHKIAKUM</t>
  </si>
  <si>
    <t>WHIDBEY TEL CO.</t>
  </si>
  <si>
    <t>YCOM NETWORKS, INC.</t>
  </si>
  <si>
    <t>QWEST CORP-WA</t>
  </si>
  <si>
    <t>Not</t>
  </si>
  <si>
    <t>yet</t>
  </si>
  <si>
    <t>quantified</t>
  </si>
  <si>
    <t xml:space="preserve">for </t>
  </si>
  <si>
    <t>all companies</t>
  </si>
  <si>
    <t>Federal Support</t>
  </si>
  <si>
    <t>"     "</t>
  </si>
  <si>
    <t>Total Study Area Average Support per Line per Month</t>
  </si>
  <si>
    <t>%</t>
  </si>
  <si>
    <t>Relative</t>
  </si>
  <si>
    <t>to Statewide</t>
  </si>
  <si>
    <t>Average</t>
  </si>
  <si>
    <t>Total</t>
  </si>
  <si>
    <t>Study Area</t>
  </si>
  <si>
    <t>Support Per</t>
  </si>
  <si>
    <t>Line Per Month</t>
  </si>
  <si>
    <t>Total Annual</t>
  </si>
  <si>
    <t>A *</t>
  </si>
  <si>
    <t>B *</t>
  </si>
  <si>
    <t>C *</t>
  </si>
  <si>
    <t>D *</t>
  </si>
  <si>
    <t>E *</t>
  </si>
  <si>
    <t>F *</t>
  </si>
  <si>
    <t>G *</t>
  </si>
  <si>
    <t>J *</t>
  </si>
  <si>
    <t>ICLS</t>
  </si>
  <si>
    <t>Total Federal Support Directed to ILECs in Washington State **</t>
  </si>
  <si>
    <t>Total Federal Support Directed to Rural ROR ILECs in Washington State **</t>
  </si>
  <si>
    <t>Local</t>
  </si>
  <si>
    <t>Switching Support</t>
  </si>
  <si>
    <t>Long</t>
  </si>
  <si>
    <t>Term Support</t>
  </si>
  <si>
    <t>Interstate</t>
  </si>
  <si>
    <t>Access Support</t>
  </si>
  <si>
    <t>High</t>
  </si>
  <si>
    <t>Cost Loop</t>
  </si>
  <si>
    <t>H **</t>
  </si>
  <si>
    <t>I **</t>
  </si>
  <si>
    <t>K **</t>
  </si>
  <si>
    <t>L **</t>
  </si>
  <si>
    <t>Total Federal Support Directed to Price Cap ILECs (excluding Qwest at zero) in Washington State 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</si>
</sst>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.00"/>
  </numFmts>
  <fonts count="9">
    <font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22" applyAlignment="1">
      <alignment horizontal="center"/>
      <protection/>
    </xf>
    <xf numFmtId="164" fontId="1" fillId="0" borderId="0" xfId="22" applyNumberFormat="1" applyAlignment="1">
      <alignment horizontal="center"/>
      <protection/>
    </xf>
    <xf numFmtId="38" fontId="1" fillId="0" borderId="0" xfId="22" applyNumberFormat="1" applyAlignment="1">
      <alignment horizontal="center"/>
      <protection/>
    </xf>
    <xf numFmtId="6" fontId="1" fillId="0" borderId="0" xfId="22" applyNumberFormat="1" applyAlignment="1" applyProtection="1">
      <alignment horizontal="center"/>
      <protection/>
    </xf>
    <xf numFmtId="0" fontId="1" fillId="0" borderId="0" xfId="21" applyAlignment="1">
      <alignment horizontal="center"/>
      <protection/>
    </xf>
    <xf numFmtId="164" fontId="1" fillId="0" borderId="0" xfId="21" applyNumberFormat="1" applyAlignment="1">
      <alignment horizontal="center"/>
      <protection/>
    </xf>
    <xf numFmtId="0" fontId="1" fillId="0" borderId="0" xfId="21">
      <alignment/>
      <protection/>
    </xf>
    <xf numFmtId="38" fontId="1" fillId="0" borderId="0" xfId="21" applyNumberFormat="1" applyAlignment="1">
      <alignment/>
      <protection/>
    </xf>
    <xf numFmtId="6" fontId="1" fillId="0" borderId="0" xfId="21" applyNumberFormat="1" applyBorder="1" applyAlignment="1">
      <alignment/>
      <protection/>
    </xf>
    <xf numFmtId="6" fontId="1" fillId="0" borderId="0" xfId="21" applyNumberFormat="1" applyAlignment="1">
      <alignment/>
      <protection/>
    </xf>
    <xf numFmtId="0" fontId="0" fillId="0" borderId="0" xfId="0" applyAlignment="1">
      <alignment horizontal="center"/>
    </xf>
    <xf numFmtId="6" fontId="1" fillId="0" borderId="0" xfId="21" applyNumberFormat="1" applyFont="1" applyAlignment="1">
      <alignment/>
      <protection/>
    </xf>
    <xf numFmtId="0" fontId="0" fillId="0" borderId="0" xfId="0" applyBorder="1" applyAlignment="1">
      <alignment horizontal="center"/>
    </xf>
    <xf numFmtId="0" fontId="1" fillId="0" borderId="0" xfId="21" applyBorder="1" applyAlignment="1">
      <alignment horizontal="center"/>
      <protection/>
    </xf>
    <xf numFmtId="164" fontId="1" fillId="0" borderId="0" xfId="21" applyNumberFormat="1" applyBorder="1" applyAlignment="1">
      <alignment horizontal="center"/>
      <protection/>
    </xf>
    <xf numFmtId="0" fontId="1" fillId="0" borderId="0" xfId="21" applyBorder="1">
      <alignment/>
      <protection/>
    </xf>
    <xf numFmtId="38" fontId="1" fillId="0" borderId="0" xfId="21" applyNumberFormat="1" applyBorder="1" applyAlignment="1">
      <alignment/>
      <protection/>
    </xf>
    <xf numFmtId="6" fontId="4" fillId="0" borderId="0" xfId="21" applyNumberFormat="1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1" fillId="0" borderId="1" xfId="21" applyBorder="1" applyAlignment="1">
      <alignment horizontal="center"/>
      <protection/>
    </xf>
    <xf numFmtId="164" fontId="1" fillId="0" borderId="1" xfId="21" applyNumberFormat="1" applyBorder="1" applyAlignment="1">
      <alignment horizontal="center"/>
      <protection/>
    </xf>
    <xf numFmtId="0" fontId="1" fillId="0" borderId="1" xfId="21" applyBorder="1">
      <alignment/>
      <protection/>
    </xf>
    <xf numFmtId="38" fontId="1" fillId="0" borderId="1" xfId="21" applyNumberFormat="1" applyBorder="1" applyAlignment="1">
      <alignment/>
      <protection/>
    </xf>
    <xf numFmtId="6" fontId="1" fillId="0" borderId="1" xfId="21" applyNumberFormat="1" applyBorder="1" applyAlignment="1">
      <alignment/>
      <protection/>
    </xf>
    <xf numFmtId="6" fontId="4" fillId="0" borderId="1" xfId="21" applyNumberFormat="1" applyFont="1" applyBorder="1" applyAlignment="1">
      <alignment horizontal="center"/>
      <protection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4" fillId="0" borderId="0" xfId="21" applyFont="1" applyAlignment="1">
      <alignment horizontal="left"/>
      <protection/>
    </xf>
    <xf numFmtId="0" fontId="5" fillId="0" borderId="0" xfId="0" applyFont="1" applyAlignment="1">
      <alignment/>
    </xf>
    <xf numFmtId="6" fontId="4" fillId="0" borderId="0" xfId="21" applyNumberFormat="1" applyFont="1" applyAlignment="1">
      <alignment/>
      <protection/>
    </xf>
    <xf numFmtId="0" fontId="0" fillId="0" borderId="0" xfId="0" applyFont="1" applyAlignment="1">
      <alignment/>
    </xf>
    <xf numFmtId="0" fontId="1" fillId="0" borderId="0" xfId="22" applyFont="1" applyAlignment="1">
      <alignment horizontal="center"/>
      <protection/>
    </xf>
    <xf numFmtId="0" fontId="1" fillId="0" borderId="0" xfId="22" applyNumberFormat="1" applyFont="1" applyAlignment="1">
      <alignment horizontal="center"/>
      <protection/>
    </xf>
    <xf numFmtId="38" fontId="1" fillId="0" borderId="0" xfId="2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22" applyFont="1" applyAlignment="1">
      <alignment horizontal="centerContinuous"/>
      <protection/>
    </xf>
    <xf numFmtId="164" fontId="1" fillId="0" borderId="0" xfId="22" applyNumberFormat="1" applyFont="1" applyAlignment="1">
      <alignment horizontal="center"/>
      <protection/>
    </xf>
    <xf numFmtId="6" fontId="1" fillId="0" borderId="0" xfId="22" applyNumberFormat="1" applyFont="1" applyAlignment="1" applyProtection="1">
      <alignment horizontal="center"/>
      <protection/>
    </xf>
    <xf numFmtId="6" fontId="1" fillId="0" borderId="0" xfId="22" applyNumberFormat="1" applyFont="1" applyAlignment="1">
      <alignment horizontal="center"/>
      <protection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9" fontId="6" fillId="0" borderId="2" xfId="0" applyNumberFormat="1" applyFont="1" applyBorder="1" applyAlignment="1">
      <alignment/>
    </xf>
    <xf numFmtId="9" fontId="6" fillId="0" borderId="3" xfId="0" applyNumberFormat="1" applyFont="1" applyBorder="1" applyAlignment="1">
      <alignment/>
    </xf>
    <xf numFmtId="9" fontId="7" fillId="0" borderId="3" xfId="0" applyNumberFormat="1" applyFont="1" applyBorder="1" applyAlignment="1">
      <alignment/>
    </xf>
    <xf numFmtId="9" fontId="8" fillId="0" borderId="3" xfId="0" applyNumberFormat="1" applyFont="1" applyBorder="1" applyAlignment="1">
      <alignment/>
    </xf>
    <xf numFmtId="9" fontId="6" fillId="0" borderId="4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Quarter 200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00390625" style="0" customWidth="1"/>
    <col min="2" max="2" width="6.57421875" style="0" bestFit="1" customWidth="1"/>
    <col min="3" max="3" width="9.7109375" style="0" bestFit="1" customWidth="1"/>
    <col min="4" max="4" width="32.00390625" style="0" bestFit="1" customWidth="1"/>
    <col min="5" max="5" width="6.421875" style="0" hidden="1" customWidth="1"/>
    <col min="6" max="6" width="6.140625" style="0" hidden="1" customWidth="1"/>
    <col min="7" max="7" width="2.7109375" style="0" customWidth="1"/>
    <col min="8" max="8" width="15.140625" style="0" customWidth="1"/>
    <col min="9" max="9" width="17.57421875" style="0" customWidth="1"/>
    <col min="10" max="10" width="20.140625" style="0" customWidth="1"/>
    <col min="11" max="11" width="19.7109375" style="0" customWidth="1"/>
    <col min="12" max="12" width="16.7109375" style="0" bestFit="1" customWidth="1"/>
    <col min="13" max="13" width="2.7109375" style="0" customWidth="1"/>
    <col min="14" max="14" width="17.7109375" style="0" customWidth="1"/>
    <col min="15" max="15" width="2.421875" style="0" customWidth="1"/>
    <col min="16" max="16" width="14.8515625" style="0" customWidth="1"/>
    <col min="17" max="17" width="2.7109375" style="0" customWidth="1"/>
    <col min="18" max="18" width="13.7109375" style="0" customWidth="1"/>
    <col min="19" max="19" width="2.7109375" style="0" customWidth="1"/>
    <col min="20" max="20" width="11.8515625" style="0" customWidth="1"/>
    <col min="21" max="21" width="33.421875" style="0" customWidth="1"/>
  </cols>
  <sheetData>
    <row r="1" spans="1:26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Z1" s="52" t="s">
        <v>41</v>
      </c>
    </row>
    <row r="2" spans="1:26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Z2" s="52"/>
    </row>
    <row r="3" spans="1:26" ht="15.75" customHeight="1">
      <c r="A3" s="31"/>
      <c r="B3" s="32" t="s">
        <v>51</v>
      </c>
      <c r="C3" s="33" t="s">
        <v>52</v>
      </c>
      <c r="D3" s="32" t="s">
        <v>53</v>
      </c>
      <c r="E3" s="32"/>
      <c r="F3" s="32"/>
      <c r="G3" s="34"/>
      <c r="H3" s="32" t="s">
        <v>54</v>
      </c>
      <c r="I3" s="32" t="s">
        <v>55</v>
      </c>
      <c r="J3" s="32" t="s">
        <v>56</v>
      </c>
      <c r="K3" s="32" t="s">
        <v>57</v>
      </c>
      <c r="L3" s="32" t="s">
        <v>70</v>
      </c>
      <c r="M3" s="33"/>
      <c r="N3" s="32" t="s">
        <v>71</v>
      </c>
      <c r="O3" s="31"/>
      <c r="P3" s="32" t="s">
        <v>58</v>
      </c>
      <c r="Q3" s="31"/>
      <c r="R3" s="32" t="s">
        <v>72</v>
      </c>
      <c r="S3" s="32"/>
      <c r="T3" s="32" t="s">
        <v>73</v>
      </c>
      <c r="Z3" s="52"/>
    </row>
    <row r="4" spans="1:26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Z4" s="52"/>
    </row>
    <row r="5" spans="1:26" ht="12.75" customHeight="1">
      <c r="A5" s="31"/>
      <c r="B5" s="31"/>
      <c r="C5" s="31"/>
      <c r="D5" s="31"/>
      <c r="E5" s="31"/>
      <c r="F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 t="s">
        <v>46</v>
      </c>
      <c r="S5" s="35"/>
      <c r="T5" s="31"/>
      <c r="Z5" s="52"/>
    </row>
    <row r="6" spans="1:26" ht="12.75">
      <c r="A6" s="31"/>
      <c r="B6" s="31"/>
      <c r="C6" s="31"/>
      <c r="D6" s="31"/>
      <c r="E6" s="31"/>
      <c r="F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5" t="s">
        <v>47</v>
      </c>
      <c r="S6" s="35"/>
      <c r="T6" s="42" t="s">
        <v>42</v>
      </c>
      <c r="Z6" s="52"/>
    </row>
    <row r="7" spans="1:26" ht="15">
      <c r="A7" s="31"/>
      <c r="B7" s="32"/>
      <c r="C7" s="33"/>
      <c r="D7" s="32"/>
      <c r="E7" s="32"/>
      <c r="F7" s="32"/>
      <c r="H7" s="32" t="s">
        <v>68</v>
      </c>
      <c r="I7" s="32" t="s">
        <v>66</v>
      </c>
      <c r="J7" s="32" t="s">
        <v>64</v>
      </c>
      <c r="K7" s="32" t="s">
        <v>62</v>
      </c>
      <c r="L7" s="32"/>
      <c r="M7" s="33"/>
      <c r="N7" s="32"/>
      <c r="O7" s="31"/>
      <c r="P7" s="34"/>
      <c r="Q7" s="34"/>
      <c r="R7" s="35" t="s">
        <v>45</v>
      </c>
      <c r="S7" s="35"/>
      <c r="T7" s="42" t="s">
        <v>43</v>
      </c>
      <c r="Z7" s="52"/>
    </row>
    <row r="8" spans="1:26" ht="15">
      <c r="A8" s="35"/>
      <c r="B8" s="31"/>
      <c r="C8" s="31"/>
      <c r="D8" s="31"/>
      <c r="E8" s="31"/>
      <c r="F8" s="31"/>
      <c r="H8" s="39" t="s">
        <v>69</v>
      </c>
      <c r="I8" s="39" t="s">
        <v>67</v>
      </c>
      <c r="J8" s="36" t="s">
        <v>65</v>
      </c>
      <c r="K8" s="36" t="s">
        <v>63</v>
      </c>
      <c r="L8" s="35" t="s">
        <v>59</v>
      </c>
      <c r="M8" s="35"/>
      <c r="N8" s="35" t="s">
        <v>50</v>
      </c>
      <c r="O8" s="31"/>
      <c r="P8" s="31"/>
      <c r="Q8" s="31"/>
      <c r="R8" s="35" t="s">
        <v>48</v>
      </c>
      <c r="S8" s="35"/>
      <c r="T8" s="42" t="s">
        <v>44</v>
      </c>
      <c r="Z8" s="52"/>
    </row>
    <row r="9" spans="1:20" ht="15">
      <c r="A9" s="35"/>
      <c r="B9" s="32" t="s">
        <v>0</v>
      </c>
      <c r="C9" s="37" t="s">
        <v>1</v>
      </c>
      <c r="D9" s="32" t="s">
        <v>2</v>
      </c>
      <c r="E9" s="32" t="s">
        <v>3</v>
      </c>
      <c r="F9" s="32" t="s">
        <v>4</v>
      </c>
      <c r="H9" s="38" t="s">
        <v>6</v>
      </c>
      <c r="I9" s="38" t="s">
        <v>6</v>
      </c>
      <c r="J9" s="38" t="s">
        <v>6</v>
      </c>
      <c r="K9" s="38" t="s">
        <v>6</v>
      </c>
      <c r="L9" s="35" t="s">
        <v>6</v>
      </c>
      <c r="M9" s="35"/>
      <c r="N9" s="35" t="s">
        <v>39</v>
      </c>
      <c r="O9" s="31"/>
      <c r="P9" s="34" t="s">
        <v>5</v>
      </c>
      <c r="Q9" s="34"/>
      <c r="R9" s="35" t="s">
        <v>49</v>
      </c>
      <c r="S9" s="35"/>
      <c r="T9" s="42" t="s">
        <v>45</v>
      </c>
    </row>
    <row r="10" spans="1:20" ht="15">
      <c r="A10" s="11"/>
      <c r="B10" s="1"/>
      <c r="C10" s="2"/>
      <c r="D10" s="1"/>
      <c r="E10" s="1"/>
      <c r="F10" s="1"/>
      <c r="H10" s="4"/>
      <c r="I10" s="4"/>
      <c r="J10" s="4"/>
      <c r="K10" s="4"/>
      <c r="L10" s="4"/>
      <c r="M10" s="4"/>
      <c r="N10" s="1"/>
      <c r="P10" s="3"/>
      <c r="Q10" s="3"/>
      <c r="T10" s="43"/>
    </row>
    <row r="11" spans="1:20" ht="15.75">
      <c r="A11" s="13">
        <v>1</v>
      </c>
      <c r="B11" s="14" t="s">
        <v>8</v>
      </c>
      <c r="C11" s="15">
        <v>522400</v>
      </c>
      <c r="D11" s="16" t="s">
        <v>12</v>
      </c>
      <c r="E11" s="14" t="s">
        <v>10</v>
      </c>
      <c r="F11" s="14" t="s">
        <v>9</v>
      </c>
      <c r="H11" s="9">
        <v>0</v>
      </c>
      <c r="I11" s="9">
        <v>146090</v>
      </c>
      <c r="J11" s="9">
        <v>0</v>
      </c>
      <c r="K11" s="9">
        <v>0</v>
      </c>
      <c r="L11" s="18" t="s">
        <v>34</v>
      </c>
      <c r="M11" s="9"/>
      <c r="N11" s="9">
        <f aca="true" t="shared" si="0" ref="N11:N33">(+H11+I11+J11+K11+0)*12</f>
        <v>1753080</v>
      </c>
      <c r="P11" s="17">
        <v>87790</v>
      </c>
      <c r="Q11" s="17"/>
      <c r="R11" s="26">
        <f aca="true" t="shared" si="1" ref="R11:R33">+N11/P11/12</f>
        <v>1.6640847476933593</v>
      </c>
      <c r="S11" s="26"/>
      <c r="T11" s="44">
        <f aca="true" t="shared" si="2" ref="T11:T33">+R11/$R$35</f>
        <v>1.0792763658109839</v>
      </c>
    </row>
    <row r="12" spans="1:20" ht="15.75">
      <c r="A12" s="13">
        <v>2</v>
      </c>
      <c r="B12" s="14" t="s">
        <v>8</v>
      </c>
      <c r="C12" s="15">
        <v>522404</v>
      </c>
      <c r="D12" s="16" t="s">
        <v>13</v>
      </c>
      <c r="E12" s="14" t="s">
        <v>10</v>
      </c>
      <c r="F12" s="14" t="s">
        <v>9</v>
      </c>
      <c r="H12" s="9">
        <v>15203</v>
      </c>
      <c r="I12" s="9">
        <v>0</v>
      </c>
      <c r="J12" s="9">
        <v>12596</v>
      </c>
      <c r="K12" s="9">
        <v>8212</v>
      </c>
      <c r="L12" s="18" t="s">
        <v>35</v>
      </c>
      <c r="M12" s="9"/>
      <c r="N12" s="9">
        <f t="shared" si="0"/>
        <v>432132</v>
      </c>
      <c r="P12" s="17">
        <v>1398</v>
      </c>
      <c r="Q12" s="17"/>
      <c r="R12" s="26">
        <f t="shared" si="1"/>
        <v>25.758941344778254</v>
      </c>
      <c r="S12" s="26"/>
      <c r="T12" s="44">
        <f t="shared" si="2"/>
        <v>16.706490844451547</v>
      </c>
    </row>
    <row r="13" spans="1:20" ht="15.75">
      <c r="A13" s="13">
        <v>3</v>
      </c>
      <c r="B13" s="14" t="s">
        <v>8</v>
      </c>
      <c r="C13" s="15">
        <v>522408</v>
      </c>
      <c r="D13" s="16" t="s">
        <v>14</v>
      </c>
      <c r="E13" s="14" t="s">
        <v>10</v>
      </c>
      <c r="F13" s="14" t="s">
        <v>9</v>
      </c>
      <c r="H13" s="9">
        <v>1315999</v>
      </c>
      <c r="I13" s="9">
        <v>0</v>
      </c>
      <c r="J13" s="9">
        <v>751958</v>
      </c>
      <c r="K13" s="9">
        <v>0</v>
      </c>
      <c r="L13" s="18" t="s">
        <v>36</v>
      </c>
      <c r="M13" s="9"/>
      <c r="N13" s="9">
        <f t="shared" si="0"/>
        <v>24815484</v>
      </c>
      <c r="P13" s="17">
        <v>185411</v>
      </c>
      <c r="Q13" s="17"/>
      <c r="R13" s="26">
        <f t="shared" si="1"/>
        <v>11.15336738381218</v>
      </c>
      <c r="S13" s="26"/>
      <c r="T13" s="44">
        <f t="shared" si="2"/>
        <v>7.23374565702932</v>
      </c>
    </row>
    <row r="14" spans="1:20" ht="15.75">
      <c r="A14" s="13">
        <v>4</v>
      </c>
      <c r="B14" s="14" t="s">
        <v>8</v>
      </c>
      <c r="C14" s="15">
        <v>522410</v>
      </c>
      <c r="D14" s="16" t="s">
        <v>15</v>
      </c>
      <c r="E14" s="14" t="s">
        <v>10</v>
      </c>
      <c r="F14" s="14" t="s">
        <v>9</v>
      </c>
      <c r="H14" s="9">
        <v>4158</v>
      </c>
      <c r="I14" s="9">
        <v>0</v>
      </c>
      <c r="J14" s="9">
        <v>6517</v>
      </c>
      <c r="K14" s="9">
        <v>10297</v>
      </c>
      <c r="L14" s="18" t="s">
        <v>37</v>
      </c>
      <c r="M14" s="9"/>
      <c r="N14" s="9">
        <f t="shared" si="0"/>
        <v>251664</v>
      </c>
      <c r="P14" s="17">
        <v>2261</v>
      </c>
      <c r="Q14" s="17"/>
      <c r="R14" s="26">
        <f t="shared" si="1"/>
        <v>9.275541795665635</v>
      </c>
      <c r="S14" s="26"/>
      <c r="T14" s="44">
        <f t="shared" si="2"/>
        <v>6.01584327602923</v>
      </c>
    </row>
    <row r="15" spans="1:20" ht="15.75">
      <c r="A15" s="13">
        <v>5</v>
      </c>
      <c r="B15" s="14" t="s">
        <v>8</v>
      </c>
      <c r="C15" s="15">
        <v>522412</v>
      </c>
      <c r="D15" s="16" t="s">
        <v>16</v>
      </c>
      <c r="E15" s="14" t="s">
        <v>10</v>
      </c>
      <c r="F15" s="14" t="s">
        <v>9</v>
      </c>
      <c r="H15" s="9">
        <v>63058</v>
      </c>
      <c r="I15" s="9">
        <v>0</v>
      </c>
      <c r="J15" s="9">
        <v>8885</v>
      </c>
      <c r="K15" s="9">
        <v>70200</v>
      </c>
      <c r="L15" s="18" t="s">
        <v>38</v>
      </c>
      <c r="M15" s="9"/>
      <c r="N15" s="9">
        <f t="shared" si="0"/>
        <v>1705716</v>
      </c>
      <c r="P15" s="17">
        <v>27342</v>
      </c>
      <c r="Q15" s="17"/>
      <c r="R15" s="26">
        <f t="shared" si="1"/>
        <v>5.19870528856704</v>
      </c>
      <c r="S15" s="26"/>
      <c r="T15" s="44">
        <f t="shared" si="2"/>
        <v>3.371727166266225</v>
      </c>
    </row>
    <row r="16" spans="1:20" ht="15.75">
      <c r="A16" s="13">
        <v>6</v>
      </c>
      <c r="B16" s="14" t="s">
        <v>8</v>
      </c>
      <c r="C16" s="15">
        <v>522416</v>
      </c>
      <c r="D16" s="16" t="s">
        <v>17</v>
      </c>
      <c r="E16" s="14" t="s">
        <v>7</v>
      </c>
      <c r="F16" s="14" t="s">
        <v>9</v>
      </c>
      <c r="H16" s="9">
        <v>0</v>
      </c>
      <c r="I16" s="9">
        <v>1411863</v>
      </c>
      <c r="J16" s="9">
        <v>0</v>
      </c>
      <c r="K16" s="9">
        <v>0</v>
      </c>
      <c r="L16" s="18" t="s">
        <v>40</v>
      </c>
      <c r="M16" s="9"/>
      <c r="N16" s="9">
        <f t="shared" si="0"/>
        <v>16942356</v>
      </c>
      <c r="P16" s="17">
        <v>787534</v>
      </c>
      <c r="Q16" s="17"/>
      <c r="R16" s="26">
        <f t="shared" si="1"/>
        <v>1.792764502865908</v>
      </c>
      <c r="S16" s="26"/>
      <c r="T16" s="44">
        <f t="shared" si="2"/>
        <v>1.1627342658419666</v>
      </c>
    </row>
    <row r="17" spans="1:20" ht="15.75">
      <c r="A17" s="13">
        <v>7</v>
      </c>
      <c r="B17" s="14" t="s">
        <v>8</v>
      </c>
      <c r="C17" s="15">
        <v>522417</v>
      </c>
      <c r="D17" s="16" t="s">
        <v>18</v>
      </c>
      <c r="E17" s="14" t="s">
        <v>10</v>
      </c>
      <c r="F17" s="14" t="s">
        <v>9</v>
      </c>
      <c r="H17" s="9">
        <v>0</v>
      </c>
      <c r="I17" s="9">
        <v>0</v>
      </c>
      <c r="J17" s="9">
        <v>793</v>
      </c>
      <c r="K17" s="9">
        <v>0</v>
      </c>
      <c r="L17" s="18" t="s">
        <v>40</v>
      </c>
      <c r="M17" s="9"/>
      <c r="N17" s="9">
        <f t="shared" si="0"/>
        <v>9516</v>
      </c>
      <c r="P17" s="17">
        <v>107</v>
      </c>
      <c r="Q17" s="17"/>
      <c r="R17" s="26">
        <f t="shared" si="1"/>
        <v>7.411214953271028</v>
      </c>
      <c r="S17" s="26"/>
      <c r="T17" s="44">
        <f t="shared" si="2"/>
        <v>4.806695784032451</v>
      </c>
    </row>
    <row r="18" spans="1:20" ht="15.75">
      <c r="A18" s="13">
        <v>8</v>
      </c>
      <c r="B18" s="14" t="s">
        <v>8</v>
      </c>
      <c r="C18" s="15">
        <v>522418</v>
      </c>
      <c r="D18" s="16" t="s">
        <v>19</v>
      </c>
      <c r="E18" s="14" t="s">
        <v>10</v>
      </c>
      <c r="F18" s="14" t="s">
        <v>9</v>
      </c>
      <c r="H18" s="9">
        <v>55134</v>
      </c>
      <c r="I18" s="9">
        <v>0</v>
      </c>
      <c r="J18" s="9">
        <v>22898</v>
      </c>
      <c r="K18" s="9">
        <v>18051</v>
      </c>
      <c r="L18" s="18" t="s">
        <v>40</v>
      </c>
      <c r="M18" s="9"/>
      <c r="N18" s="9">
        <f t="shared" si="0"/>
        <v>1152996</v>
      </c>
      <c r="P18" s="17">
        <v>2367</v>
      </c>
      <c r="Q18" s="17"/>
      <c r="R18" s="26">
        <f t="shared" si="1"/>
        <v>40.59273341782848</v>
      </c>
      <c r="S18" s="26"/>
      <c r="T18" s="44">
        <f t="shared" si="2"/>
        <v>26.327251579137123</v>
      </c>
    </row>
    <row r="19" spans="1:20" ht="15.75">
      <c r="A19" s="13">
        <v>9</v>
      </c>
      <c r="B19" s="14" t="s">
        <v>8</v>
      </c>
      <c r="C19" s="15">
        <v>522419</v>
      </c>
      <c r="D19" s="16" t="s">
        <v>20</v>
      </c>
      <c r="E19" s="14" t="s">
        <v>10</v>
      </c>
      <c r="F19" s="14" t="s">
        <v>9</v>
      </c>
      <c r="H19" s="9">
        <v>8856</v>
      </c>
      <c r="I19" s="9">
        <v>0</v>
      </c>
      <c r="J19" s="9">
        <v>10634</v>
      </c>
      <c r="K19" s="9">
        <v>23628</v>
      </c>
      <c r="L19" s="18" t="s">
        <v>40</v>
      </c>
      <c r="M19" s="9"/>
      <c r="N19" s="9">
        <f t="shared" si="0"/>
        <v>517416</v>
      </c>
      <c r="P19" s="17">
        <v>1425</v>
      </c>
      <c r="Q19" s="17"/>
      <c r="R19" s="26">
        <f t="shared" si="1"/>
        <v>30.25824561403509</v>
      </c>
      <c r="S19" s="26"/>
      <c r="T19" s="44">
        <f t="shared" si="2"/>
        <v>19.6246071045353</v>
      </c>
    </row>
    <row r="20" spans="1:20" ht="15.75">
      <c r="A20" s="13">
        <v>10</v>
      </c>
      <c r="B20" s="14" t="s">
        <v>8</v>
      </c>
      <c r="C20" s="15">
        <v>522423</v>
      </c>
      <c r="D20" s="16" t="s">
        <v>21</v>
      </c>
      <c r="E20" s="14" t="s">
        <v>10</v>
      </c>
      <c r="F20" s="14" t="s">
        <v>9</v>
      </c>
      <c r="H20" s="9">
        <v>48731</v>
      </c>
      <c r="I20" s="9">
        <v>0</v>
      </c>
      <c r="J20" s="9">
        <v>23234</v>
      </c>
      <c r="K20" s="9">
        <v>40096</v>
      </c>
      <c r="L20" s="18" t="s">
        <v>40</v>
      </c>
      <c r="M20" s="9"/>
      <c r="N20" s="9">
        <f t="shared" si="0"/>
        <v>1344732</v>
      </c>
      <c r="P20" s="17">
        <v>2607</v>
      </c>
      <c r="Q20" s="17"/>
      <c r="R20" s="26">
        <f t="shared" si="1"/>
        <v>42.98465669351745</v>
      </c>
      <c r="S20" s="26"/>
      <c r="T20" s="44">
        <f t="shared" si="2"/>
        <v>27.878582581877616</v>
      </c>
    </row>
    <row r="21" spans="1:20" ht="15.75">
      <c r="A21" s="13">
        <v>11</v>
      </c>
      <c r="B21" s="14" t="s">
        <v>8</v>
      </c>
      <c r="C21" s="15">
        <v>522426</v>
      </c>
      <c r="D21" s="16" t="s">
        <v>22</v>
      </c>
      <c r="E21" s="14" t="s">
        <v>10</v>
      </c>
      <c r="F21" s="14" t="s">
        <v>9</v>
      </c>
      <c r="H21" s="9">
        <v>34203</v>
      </c>
      <c r="I21" s="9">
        <v>0</v>
      </c>
      <c r="J21" s="9">
        <v>18942</v>
      </c>
      <c r="K21" s="9">
        <v>33178</v>
      </c>
      <c r="L21" s="18" t="s">
        <v>40</v>
      </c>
      <c r="M21" s="9"/>
      <c r="N21" s="9">
        <f t="shared" si="0"/>
        <v>1035876</v>
      </c>
      <c r="P21" s="17">
        <v>3453</v>
      </c>
      <c r="Q21" s="17"/>
      <c r="R21" s="26">
        <f t="shared" si="1"/>
        <v>24.999420793512886</v>
      </c>
      <c r="S21" s="26"/>
      <c r="T21" s="44">
        <f t="shared" si="2"/>
        <v>16.213888180155333</v>
      </c>
    </row>
    <row r="22" spans="1:20" ht="15.75">
      <c r="A22" s="13">
        <v>12</v>
      </c>
      <c r="B22" s="14" t="s">
        <v>8</v>
      </c>
      <c r="C22" s="15">
        <v>522427</v>
      </c>
      <c r="D22" s="16" t="s">
        <v>23</v>
      </c>
      <c r="E22" s="14" t="s">
        <v>10</v>
      </c>
      <c r="F22" s="14" t="s">
        <v>9</v>
      </c>
      <c r="H22" s="9">
        <v>13994</v>
      </c>
      <c r="I22" s="9">
        <v>0</v>
      </c>
      <c r="J22" s="9">
        <v>16318</v>
      </c>
      <c r="K22" s="9">
        <v>46734</v>
      </c>
      <c r="L22" s="18" t="s">
        <v>40</v>
      </c>
      <c r="M22" s="9"/>
      <c r="N22" s="9">
        <f t="shared" si="0"/>
        <v>924552</v>
      </c>
      <c r="P22" s="17">
        <v>6179</v>
      </c>
      <c r="Q22" s="17"/>
      <c r="R22" s="26">
        <f t="shared" si="1"/>
        <v>12.469007930085773</v>
      </c>
      <c r="S22" s="26"/>
      <c r="T22" s="44">
        <f t="shared" si="2"/>
        <v>8.087031374276572</v>
      </c>
    </row>
    <row r="23" spans="1:20" ht="15.75">
      <c r="A23" s="13">
        <v>13</v>
      </c>
      <c r="B23" s="14" t="s">
        <v>8</v>
      </c>
      <c r="C23" s="15">
        <v>522430</v>
      </c>
      <c r="D23" s="16" t="s">
        <v>24</v>
      </c>
      <c r="E23" s="14" t="s">
        <v>10</v>
      </c>
      <c r="F23" s="14" t="s">
        <v>11</v>
      </c>
      <c r="H23" s="9">
        <v>962</v>
      </c>
      <c r="I23" s="9">
        <v>0</v>
      </c>
      <c r="J23" s="9">
        <v>9533</v>
      </c>
      <c r="K23" s="9">
        <v>16634</v>
      </c>
      <c r="L23" s="18" t="s">
        <v>40</v>
      </c>
      <c r="M23" s="9"/>
      <c r="N23" s="9">
        <f t="shared" si="0"/>
        <v>325548</v>
      </c>
      <c r="P23" s="17">
        <v>4320</v>
      </c>
      <c r="Q23" s="17"/>
      <c r="R23" s="26">
        <f t="shared" si="1"/>
        <v>6.279861111111111</v>
      </c>
      <c r="S23" s="26"/>
      <c r="T23" s="44">
        <f t="shared" si="2"/>
        <v>4.072932996466989</v>
      </c>
    </row>
    <row r="24" spans="1:20" ht="15.75">
      <c r="A24" s="13">
        <v>14</v>
      </c>
      <c r="B24" s="14" t="s">
        <v>8</v>
      </c>
      <c r="C24" s="15">
        <v>522431</v>
      </c>
      <c r="D24" s="16" t="s">
        <v>25</v>
      </c>
      <c r="E24" s="14" t="s">
        <v>10</v>
      </c>
      <c r="F24" s="14" t="s">
        <v>9</v>
      </c>
      <c r="H24" s="9">
        <v>133010</v>
      </c>
      <c r="I24" s="9">
        <v>0</v>
      </c>
      <c r="J24" s="9">
        <v>30986</v>
      </c>
      <c r="K24" s="9">
        <v>2</v>
      </c>
      <c r="L24" s="18" t="s">
        <v>40</v>
      </c>
      <c r="M24" s="9"/>
      <c r="N24" s="9">
        <f t="shared" si="0"/>
        <v>1967976</v>
      </c>
      <c r="P24" s="17">
        <v>3880</v>
      </c>
      <c r="Q24" s="17"/>
      <c r="R24" s="26">
        <f t="shared" si="1"/>
        <v>42.26752577319588</v>
      </c>
      <c r="S24" s="26"/>
      <c r="T24" s="44">
        <f t="shared" si="2"/>
        <v>27.41347258398346</v>
      </c>
    </row>
    <row r="25" spans="1:20" ht="15.75">
      <c r="A25" s="13">
        <v>15</v>
      </c>
      <c r="B25" s="14" t="s">
        <v>8</v>
      </c>
      <c r="C25" s="15">
        <v>522437</v>
      </c>
      <c r="D25" s="16" t="s">
        <v>26</v>
      </c>
      <c r="E25" s="14" t="s">
        <v>10</v>
      </c>
      <c r="F25" s="14" t="s">
        <v>9</v>
      </c>
      <c r="H25" s="9">
        <v>15866</v>
      </c>
      <c r="I25" s="9">
        <v>0</v>
      </c>
      <c r="J25" s="9">
        <v>5113</v>
      </c>
      <c r="K25" s="9">
        <v>8611</v>
      </c>
      <c r="L25" s="18" t="s">
        <v>40</v>
      </c>
      <c r="M25" s="9"/>
      <c r="N25" s="9">
        <f t="shared" si="0"/>
        <v>355080</v>
      </c>
      <c r="P25" s="17">
        <v>912</v>
      </c>
      <c r="Q25" s="17"/>
      <c r="R25" s="26">
        <f t="shared" si="1"/>
        <v>32.44517543859649</v>
      </c>
      <c r="S25" s="26"/>
      <c r="T25" s="44">
        <f t="shared" si="2"/>
        <v>21.042985391222906</v>
      </c>
    </row>
    <row r="26" spans="1:20" ht="15.75">
      <c r="A26" s="13">
        <v>16</v>
      </c>
      <c r="B26" s="14" t="s">
        <v>8</v>
      </c>
      <c r="C26" s="15">
        <v>522442</v>
      </c>
      <c r="D26" s="16" t="s">
        <v>27</v>
      </c>
      <c r="E26" s="14" t="s">
        <v>10</v>
      </c>
      <c r="F26" s="14" t="s">
        <v>9</v>
      </c>
      <c r="H26" s="9">
        <v>6427</v>
      </c>
      <c r="I26" s="9">
        <v>0</v>
      </c>
      <c r="J26" s="9">
        <v>3868</v>
      </c>
      <c r="K26" s="9">
        <v>11654</v>
      </c>
      <c r="L26" s="18" t="s">
        <v>40</v>
      </c>
      <c r="M26" s="9"/>
      <c r="N26" s="9">
        <f t="shared" si="0"/>
        <v>263388</v>
      </c>
      <c r="P26" s="17">
        <v>668</v>
      </c>
      <c r="Q26" s="17"/>
      <c r="R26" s="26">
        <f t="shared" si="1"/>
        <v>32.85778443113772</v>
      </c>
      <c r="S26" s="26"/>
      <c r="T26" s="44">
        <f t="shared" si="2"/>
        <v>21.310591433876745</v>
      </c>
    </row>
    <row r="27" spans="1:20" ht="15.75">
      <c r="A27" s="13">
        <v>17</v>
      </c>
      <c r="B27" s="14" t="s">
        <v>8</v>
      </c>
      <c r="C27" s="15">
        <v>522446</v>
      </c>
      <c r="D27" s="16" t="s">
        <v>28</v>
      </c>
      <c r="E27" s="14" t="s">
        <v>10</v>
      </c>
      <c r="F27" s="14" t="s">
        <v>9</v>
      </c>
      <c r="H27" s="9">
        <v>40042</v>
      </c>
      <c r="I27" s="9">
        <v>0</v>
      </c>
      <c r="J27" s="9">
        <v>23433</v>
      </c>
      <c r="K27" s="9">
        <v>33868</v>
      </c>
      <c r="L27" s="18" t="s">
        <v>40</v>
      </c>
      <c r="M27" s="9"/>
      <c r="N27" s="9">
        <f t="shared" si="0"/>
        <v>1168116</v>
      </c>
      <c r="P27" s="17">
        <v>3598</v>
      </c>
      <c r="Q27" s="17"/>
      <c r="R27" s="26">
        <f t="shared" si="1"/>
        <v>27.054752640355755</v>
      </c>
      <c r="S27" s="26"/>
      <c r="T27" s="44">
        <f t="shared" si="2"/>
        <v>17.546915893600197</v>
      </c>
    </row>
    <row r="28" spans="1:20" ht="15.75">
      <c r="A28" s="13">
        <v>18</v>
      </c>
      <c r="B28" s="14" t="s">
        <v>8</v>
      </c>
      <c r="C28" s="15">
        <v>522447</v>
      </c>
      <c r="D28" s="16" t="s">
        <v>29</v>
      </c>
      <c r="E28" s="14" t="s">
        <v>10</v>
      </c>
      <c r="F28" s="14" t="s">
        <v>9</v>
      </c>
      <c r="H28" s="9">
        <v>72039</v>
      </c>
      <c r="I28" s="9">
        <v>0</v>
      </c>
      <c r="J28" s="9">
        <v>32802</v>
      </c>
      <c r="K28" s="9">
        <v>37578</v>
      </c>
      <c r="L28" s="18" t="s">
        <v>40</v>
      </c>
      <c r="M28" s="9"/>
      <c r="N28" s="9">
        <f t="shared" si="0"/>
        <v>1709028</v>
      </c>
      <c r="P28" s="17">
        <v>2034</v>
      </c>
      <c r="Q28" s="17"/>
      <c r="R28" s="26">
        <f t="shared" si="1"/>
        <v>70.01917404129794</v>
      </c>
      <c r="S28" s="26"/>
      <c r="T28" s="44">
        <f t="shared" si="2"/>
        <v>45.412374460572906</v>
      </c>
    </row>
    <row r="29" spans="1:20" ht="15.75">
      <c r="A29" s="13">
        <v>19</v>
      </c>
      <c r="B29" s="14" t="s">
        <v>8</v>
      </c>
      <c r="C29" s="15">
        <v>522449</v>
      </c>
      <c r="D29" s="16" t="s">
        <v>17</v>
      </c>
      <c r="E29" s="14" t="s">
        <v>7</v>
      </c>
      <c r="F29" s="14" t="s">
        <v>9</v>
      </c>
      <c r="H29" s="9">
        <v>0</v>
      </c>
      <c r="I29" s="9">
        <v>377582</v>
      </c>
      <c r="J29" s="9">
        <v>0</v>
      </c>
      <c r="K29" s="9">
        <v>0</v>
      </c>
      <c r="L29" s="18" t="s">
        <v>40</v>
      </c>
      <c r="M29" s="9"/>
      <c r="N29" s="9">
        <f t="shared" si="0"/>
        <v>4530984</v>
      </c>
      <c r="P29" s="17">
        <v>91943</v>
      </c>
      <c r="Q29" s="17"/>
      <c r="R29" s="26">
        <f t="shared" si="1"/>
        <v>4.106696540247762</v>
      </c>
      <c r="S29" s="26"/>
      <c r="T29" s="44">
        <f t="shared" si="2"/>
        <v>2.6634824479888075</v>
      </c>
    </row>
    <row r="30" spans="1:20" ht="15.75">
      <c r="A30" s="13">
        <v>20</v>
      </c>
      <c r="B30" s="14" t="s">
        <v>8</v>
      </c>
      <c r="C30" s="15">
        <v>522451</v>
      </c>
      <c r="D30" s="16" t="s">
        <v>30</v>
      </c>
      <c r="E30" s="14" t="s">
        <v>10</v>
      </c>
      <c r="F30" s="14" t="s">
        <v>9</v>
      </c>
      <c r="H30" s="9">
        <v>93243</v>
      </c>
      <c r="I30" s="9">
        <v>0</v>
      </c>
      <c r="J30" s="9">
        <v>33515</v>
      </c>
      <c r="K30" s="9">
        <v>16588</v>
      </c>
      <c r="L30" s="18" t="s">
        <v>40</v>
      </c>
      <c r="M30" s="9"/>
      <c r="N30" s="9">
        <f t="shared" si="0"/>
        <v>1720152</v>
      </c>
      <c r="P30" s="17">
        <v>1227</v>
      </c>
      <c r="Q30" s="17"/>
      <c r="R30" s="26">
        <f t="shared" si="1"/>
        <v>116.82640586797066</v>
      </c>
      <c r="S30" s="26"/>
      <c r="T30" s="44">
        <f t="shared" si="2"/>
        <v>75.77016671219235</v>
      </c>
    </row>
    <row r="31" spans="1:20" ht="15.75">
      <c r="A31" s="13">
        <v>21</v>
      </c>
      <c r="B31" s="14" t="s">
        <v>8</v>
      </c>
      <c r="C31" s="15">
        <v>522452</v>
      </c>
      <c r="D31" s="16" t="s">
        <v>31</v>
      </c>
      <c r="E31" s="14" t="s">
        <v>10</v>
      </c>
      <c r="F31" s="14" t="s">
        <v>9</v>
      </c>
      <c r="H31" s="9">
        <v>186905</v>
      </c>
      <c r="I31" s="9">
        <v>0</v>
      </c>
      <c r="J31" s="9">
        <v>86790</v>
      </c>
      <c r="K31" s="9">
        <v>78023</v>
      </c>
      <c r="L31" s="18" t="s">
        <v>40</v>
      </c>
      <c r="M31" s="9"/>
      <c r="N31" s="9">
        <f t="shared" si="0"/>
        <v>4220616</v>
      </c>
      <c r="P31" s="17">
        <v>13334</v>
      </c>
      <c r="Q31" s="17"/>
      <c r="R31" s="26">
        <f t="shared" si="1"/>
        <v>26.377531123443827</v>
      </c>
      <c r="S31" s="26"/>
      <c r="T31" s="44">
        <f t="shared" si="2"/>
        <v>17.107689959563576</v>
      </c>
    </row>
    <row r="32" spans="1:20" ht="16.5" thickBot="1">
      <c r="A32" s="13">
        <v>22</v>
      </c>
      <c r="B32" s="14" t="s">
        <v>8</v>
      </c>
      <c r="C32" s="15">
        <v>522453</v>
      </c>
      <c r="D32" s="16" t="s">
        <v>32</v>
      </c>
      <c r="E32" s="14" t="s">
        <v>10</v>
      </c>
      <c r="F32" s="14" t="s">
        <v>9</v>
      </c>
      <c r="H32" s="9">
        <v>195575</v>
      </c>
      <c r="I32" s="9">
        <v>0</v>
      </c>
      <c r="J32" s="9">
        <v>48824</v>
      </c>
      <c r="K32" s="9">
        <v>66234</v>
      </c>
      <c r="L32" s="18" t="s">
        <v>40</v>
      </c>
      <c r="M32" s="9"/>
      <c r="N32" s="9">
        <f t="shared" si="0"/>
        <v>3727596</v>
      </c>
      <c r="P32" s="17">
        <v>13114</v>
      </c>
      <c r="Q32" s="17"/>
      <c r="R32" s="26">
        <f t="shared" si="1"/>
        <v>23.687128259874942</v>
      </c>
      <c r="S32" s="26"/>
      <c r="T32" s="44">
        <f t="shared" si="2"/>
        <v>15.362773885316166</v>
      </c>
    </row>
    <row r="33" spans="1:20" ht="16.5" thickBot="1">
      <c r="A33" s="19">
        <v>23</v>
      </c>
      <c r="B33" s="20" t="s">
        <v>8</v>
      </c>
      <c r="C33" s="21">
        <v>525161</v>
      </c>
      <c r="D33" s="22" t="s">
        <v>33</v>
      </c>
      <c r="E33" s="20" t="s">
        <v>7</v>
      </c>
      <c r="F33" s="20" t="s">
        <v>9</v>
      </c>
      <c r="G33" s="45"/>
      <c r="H33" s="24">
        <v>0</v>
      </c>
      <c r="I33" s="24">
        <v>0</v>
      </c>
      <c r="J33" s="24">
        <v>0</v>
      </c>
      <c r="K33" s="24">
        <v>0</v>
      </c>
      <c r="L33" s="25" t="s">
        <v>40</v>
      </c>
      <c r="M33" s="24"/>
      <c r="N33" s="24">
        <f t="shared" si="0"/>
        <v>0</v>
      </c>
      <c r="O33" s="45"/>
      <c r="P33" s="23">
        <v>2587662</v>
      </c>
      <c r="Q33" s="23"/>
      <c r="R33" s="46">
        <f t="shared" si="1"/>
        <v>0</v>
      </c>
      <c r="S33" s="46"/>
      <c r="T33" s="47">
        <f t="shared" si="2"/>
        <v>0</v>
      </c>
    </row>
    <row r="34" spans="1:20" ht="15">
      <c r="A34" s="11"/>
      <c r="B34" s="5"/>
      <c r="C34" s="6"/>
      <c r="D34" s="7"/>
      <c r="E34" s="5"/>
      <c r="F34" s="5"/>
      <c r="G34" s="8"/>
      <c r="H34" s="9"/>
      <c r="I34" s="9"/>
      <c r="J34" s="9"/>
      <c r="K34" s="9"/>
      <c r="L34" s="12"/>
      <c r="M34" s="10"/>
      <c r="N34" s="10"/>
      <c r="T34" s="48"/>
    </row>
    <row r="35" spans="1:20" ht="15.75">
      <c r="A35" s="27">
        <v>24</v>
      </c>
      <c r="B35" s="28" t="s">
        <v>60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>
        <f>SUM(N11:N33)</f>
        <v>70874004</v>
      </c>
      <c r="O35" s="29"/>
      <c r="P35" s="17">
        <f>SUM(P11:P33)</f>
        <v>3830566</v>
      </c>
      <c r="Q35" s="29"/>
      <c r="R35" s="40">
        <f>+N35/P35/12</f>
        <v>1.541852300678281</v>
      </c>
      <c r="S35" s="40"/>
      <c r="T35" s="49">
        <f>+R35/$R$35</f>
        <v>1</v>
      </c>
    </row>
    <row r="36" spans="1:20" ht="1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P36" s="17"/>
      <c r="T36" s="50"/>
    </row>
    <row r="37" spans="1:20" ht="15.75">
      <c r="A37" s="27">
        <v>25</v>
      </c>
      <c r="B37" s="28" t="s">
        <v>74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>
        <f>+N11+N16+N29</f>
        <v>23226420</v>
      </c>
      <c r="P37" s="17">
        <f>+P11+P16+P29</f>
        <v>967267</v>
      </c>
      <c r="R37" s="41">
        <f>+N37/P37/12</f>
        <v>2.001034874548599</v>
      </c>
      <c r="S37" s="41"/>
      <c r="T37" s="48">
        <f>+R37/$R$35</f>
        <v>1.2978122960729233</v>
      </c>
    </row>
    <row r="38" spans="1:20" ht="1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P38" s="17"/>
      <c r="R38" s="31"/>
      <c r="S38" s="31"/>
      <c r="T38" s="50"/>
    </row>
    <row r="39" spans="1:20" ht="16.5" thickBot="1">
      <c r="A39" s="27">
        <v>26</v>
      </c>
      <c r="B39" s="28" t="s">
        <v>61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>
        <f>+N35-N37</f>
        <v>47647584</v>
      </c>
      <c r="P39" s="17">
        <f>+P35-P37-P33</f>
        <v>275637</v>
      </c>
      <c r="R39" s="41">
        <f>+N39/P39/12</f>
        <v>14.405293919176309</v>
      </c>
      <c r="S39" s="41"/>
      <c r="T39" s="51">
        <f>+R39/$R$35</f>
        <v>9.34284944987223</v>
      </c>
    </row>
    <row r="40" spans="1:19" ht="12.75">
      <c r="A40" s="11"/>
      <c r="R40" s="31"/>
      <c r="S40" s="3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</sheetData>
  <mergeCells count="1">
    <mergeCell ref="Z1:Z8"/>
  </mergeCells>
  <printOptions/>
  <pageMargins left="0.75" right="0.75" top="1.73" bottom="1" header="0.5" footer="0.5"/>
  <pageSetup fitToHeight="1" fitToWidth="1" horizontalDpi="180" verticalDpi="180" orientation="landscape" scale="58" r:id="rId1"/>
  <headerFooter alignWithMargins="0">
    <oddHeader>&amp;CAPPENDIX "C" for Dockets UT-013058 and UT-023020
Federal Universal Service Support in Washington State&amp;RJune 14, 2002
Page 1 of 1</oddHeader>
    <oddFooter>&amp;L* Columns A - G and J were extracted from USAC's 2nd Quarter 2002 FCC Filing available on the web under HC-01.
** Columns H, I, K, and L, and Lines 24 -25, were added and calculated by Staff.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Tim Zawislak</cp:lastModifiedBy>
  <cp:lastPrinted>2002-06-10T23:57:04Z</cp:lastPrinted>
  <dcterms:created xsi:type="dcterms:W3CDTF">2002-05-30T15:34:18Z</dcterms:created>
  <dcterms:modified xsi:type="dcterms:W3CDTF">2002-06-10T23:57:14Z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013058</vt:lpwstr>
  </property>
  <property fmtid="{D5CDD505-2E9C-101B-9397-08002B2CF9AE}" pid="6" name="IsConfidenti">
    <vt:lpwstr>0</vt:lpwstr>
  </property>
  <property fmtid="{D5CDD505-2E9C-101B-9397-08002B2CF9AE}" pid="7" name="Dat">
    <vt:lpwstr>2002-06-14T00:00:00Z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2002-05-10T00:00:00Z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