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85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Sheet1!$D$11:$J$38</definedName>
    <definedName name="_xlnm.Print_Titles" localSheetId="0">Sheet1!$A:$C,Sheet1!$1:$10</definedName>
  </definedNames>
  <calcPr calcId="145621" calcOnSave="0"/>
</workbook>
</file>

<file path=xl/calcChain.xml><?xml version="1.0" encoding="utf-8"?>
<calcChain xmlns="http://schemas.openxmlformats.org/spreadsheetml/2006/main">
  <c r="H38" i="1" l="1"/>
  <c r="I38" i="1"/>
  <c r="J38" i="1" l="1"/>
  <c r="J36" i="1"/>
  <c r="J33" i="1"/>
  <c r="I30" i="1"/>
  <c r="H30" i="1"/>
  <c r="J28" i="1"/>
  <c r="J30" i="1" s="1"/>
  <c r="J20" i="1"/>
  <c r="J17" i="1"/>
  <c r="I14" i="1"/>
  <c r="I22" i="1" s="1"/>
  <c r="H14" i="1"/>
  <c r="H22" i="1" s="1"/>
  <c r="E14" i="1"/>
  <c r="D14" i="1"/>
  <c r="J13" i="1"/>
  <c r="J12" i="1"/>
  <c r="J14" i="1" s="1"/>
  <c r="J22" i="1" l="1"/>
  <c r="E38" i="1" l="1"/>
  <c r="D38" i="1"/>
  <c r="E22" i="1"/>
  <c r="D22" i="1"/>
  <c r="F36" i="1"/>
  <c r="F33" i="1"/>
  <c r="F28" i="1"/>
  <c r="F30" i="1" s="1"/>
  <c r="F20" i="1"/>
  <c r="F17" i="1"/>
  <c r="F13" i="1"/>
  <c r="F12" i="1"/>
  <c r="F14" i="1" s="1"/>
  <c r="F22" i="1" s="1"/>
  <c r="A33" i="1"/>
  <c r="A34" i="1" s="1"/>
  <c r="A35" i="1" s="1"/>
  <c r="A36" i="1" s="1"/>
  <c r="A37" i="1" s="1"/>
  <c r="A38" i="1" s="1"/>
  <c r="A29" i="1"/>
  <c r="A30" i="1" s="1"/>
  <c r="A13" i="1"/>
  <c r="A14" i="1" s="1"/>
  <c r="F38" i="1" l="1"/>
  <c r="C30" i="1"/>
  <c r="C14" i="1"/>
  <c r="C36" i="1"/>
</calcChain>
</file>

<file path=xl/sharedStrings.xml><?xml version="1.0" encoding="utf-8"?>
<sst xmlns="http://schemas.openxmlformats.org/spreadsheetml/2006/main" count="62" uniqueCount="37">
  <si>
    <t>Avista Utilities</t>
  </si>
  <si>
    <t>Decoupling Mechanism</t>
  </si>
  <si>
    <t>Line No.</t>
  </si>
  <si>
    <t>(a)</t>
  </si>
  <si>
    <t>Residential Group</t>
  </si>
  <si>
    <t>Actual Customers</t>
  </si>
  <si>
    <t>Allowed Non-Power Supply Revenue</t>
  </si>
  <si>
    <t>Actual Fixed Charge Revenue</t>
  </si>
  <si>
    <t>Non-Residential Group</t>
  </si>
  <si>
    <t>(b)</t>
  </si>
  <si>
    <t>Illustrative</t>
  </si>
  <si>
    <t>PDE-9, Page 3</t>
  </si>
  <si>
    <t>PDE-9 at 4</t>
  </si>
  <si>
    <t>PDE-9 at 1-2</t>
  </si>
  <si>
    <t>actual</t>
  </si>
  <si>
    <t>projected</t>
  </si>
  <si>
    <t>variance</t>
  </si>
  <si>
    <t>Total Revenues</t>
  </si>
  <si>
    <t>(c)</t>
  </si>
  <si>
    <t>(d)</t>
  </si>
  <si>
    <t>(e)</t>
  </si>
  <si>
    <t>(3)+(5)+(8)</t>
  </si>
  <si>
    <t>(13)+(15)+(18)</t>
  </si>
  <si>
    <t>(f)</t>
  </si>
  <si>
    <t>(g)</t>
  </si>
  <si>
    <t>(h)</t>
  </si>
  <si>
    <t>revised</t>
  </si>
  <si>
    <t>PDE-9 Revised at 4</t>
  </si>
  <si>
    <t>PDE-9 Revised at 1-2</t>
  </si>
  <si>
    <t>Comparison of Electric Deferral Methods</t>
  </si>
  <si>
    <t>Test Year Ending June 30, 2013 versus Calendar Year 2015)</t>
  </si>
  <si>
    <t>As Filed by Avista - June 30, 2013</t>
  </si>
  <si>
    <t>As Revised by Staff - Calendar Year 2015</t>
  </si>
  <si>
    <t>Note:  Terminology follows Exhibit No. ___ (PDE-9)</t>
  </si>
  <si>
    <t>Allowed Non-Power Supply Revenue per Customer</t>
  </si>
  <si>
    <t>Revenue Related to Power Supply</t>
  </si>
  <si>
    <t>Source: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</si>
</sst>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3" fillId="0" borderId="0" xfId="0" applyFont="1"/>
    <xf numFmtId="0" fontId="3" fillId="2" borderId="0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horizontal="center" vertical="center"/>
    </xf>
    <xf numFmtId="164" fontId="4" fillId="0" borderId="3" xfId="3" applyNumberFormat="1" applyFont="1" applyBorder="1" applyAlignment="1">
      <alignment horizontal="center" vertical="center"/>
    </xf>
    <xf numFmtId="164" fontId="4" fillId="0" borderId="4" xfId="3" applyNumberFormat="1" applyFont="1" applyBorder="1" applyAlignment="1">
      <alignment horizontal="center" vertical="center"/>
    </xf>
    <xf numFmtId="164" fontId="4" fillId="0" borderId="5" xfId="3" applyNumberFormat="1" applyFont="1" applyBorder="1" applyAlignment="1">
      <alignment horizontal="center" vertical="center"/>
    </xf>
    <xf numFmtId="0" fontId="4" fillId="0" borderId="5" xfId="0" applyFont="1" applyBorder="1"/>
    <xf numFmtId="0" fontId="4" fillId="2" borderId="1" xfId="3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9" xfId="3" applyNumberFormat="1" applyFont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0" borderId="6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3" fillId="2" borderId="0" xfId="3" applyFont="1" applyFill="1" applyAlignment="1">
      <alignment horizontal="center"/>
    </xf>
    <xf numFmtId="0" fontId="4" fillId="0" borderId="8" xfId="3" applyFont="1" applyBorder="1"/>
    <xf numFmtId="0" fontId="4" fillId="0" borderId="0" xfId="3" applyFont="1" applyBorder="1"/>
    <xf numFmtId="0" fontId="4" fillId="0" borderId="9" xfId="3" applyFont="1" applyBorder="1"/>
    <xf numFmtId="0" fontId="4" fillId="2" borderId="0" xfId="3" applyFont="1" applyFill="1"/>
    <xf numFmtId="165" fontId="6" fillId="2" borderId="9" xfId="4" applyNumberFormat="1" applyFont="1" applyFill="1" applyBorder="1"/>
    <xf numFmtId="0" fontId="4" fillId="2" borderId="0" xfId="3" applyFont="1" applyFill="1" applyAlignment="1">
      <alignment horizontal="center" vertical="center" wrapText="1"/>
    </xf>
    <xf numFmtId="0" fontId="4" fillId="2" borderId="0" xfId="3" applyFont="1" applyFill="1" applyAlignment="1">
      <alignment vertical="center" wrapText="1"/>
    </xf>
    <xf numFmtId="0" fontId="4" fillId="2" borderId="0" xfId="3" applyFont="1" applyFill="1" applyAlignment="1">
      <alignment horizontal="left"/>
    </xf>
    <xf numFmtId="0" fontId="4" fillId="2" borderId="0" xfId="3" applyFont="1" applyFill="1" applyAlignment="1">
      <alignment horizontal="center" wrapText="1"/>
    </xf>
    <xf numFmtId="0" fontId="4" fillId="2" borderId="2" xfId="3" applyFont="1" applyFill="1" applyBorder="1" applyAlignment="1">
      <alignment horizontal="right"/>
    </xf>
    <xf numFmtId="0" fontId="3" fillId="2" borderId="1" xfId="3" applyFont="1" applyFill="1" applyBorder="1" applyAlignment="1">
      <alignment horizontal="center"/>
    </xf>
    <xf numFmtId="0" fontId="4" fillId="0" borderId="0" xfId="3" applyFont="1"/>
    <xf numFmtId="165" fontId="4" fillId="0" borderId="0" xfId="3" applyNumberFormat="1" applyFont="1"/>
    <xf numFmtId="166" fontId="5" fillId="0" borderId="0" xfId="2" applyNumberFormat="1" applyFont="1"/>
    <xf numFmtId="165" fontId="5" fillId="0" borderId="0" xfId="4" applyNumberFormat="1" applyFont="1"/>
    <xf numFmtId="167" fontId="5" fillId="0" borderId="0" xfId="3" applyNumberFormat="1" applyFont="1"/>
    <xf numFmtId="166" fontId="4" fillId="0" borderId="0" xfId="3" applyNumberFormat="1" applyFont="1"/>
    <xf numFmtId="166" fontId="5" fillId="0" borderId="0" xfId="3" applyNumberFormat="1" applyFont="1"/>
    <xf numFmtId="166" fontId="4" fillId="0" borderId="0" xfId="2" applyNumberFormat="1" applyFont="1"/>
    <xf numFmtId="0" fontId="4" fillId="2" borderId="16" xfId="3" applyFont="1" applyFill="1" applyBorder="1" applyAlignment="1">
      <alignment horizontal="right"/>
    </xf>
    <xf numFmtId="0" fontId="4" fillId="2" borderId="0" xfId="3" applyFont="1" applyFill="1" applyBorder="1" applyAlignment="1">
      <alignment horizontal="center"/>
    </xf>
    <xf numFmtId="0" fontId="4" fillId="2" borderId="16" xfId="3" applyFont="1" applyFill="1" applyBorder="1" applyAlignment="1">
      <alignment horizontal="center"/>
    </xf>
    <xf numFmtId="165" fontId="6" fillId="0" borderId="8" xfId="4" applyNumberFormat="1" applyFont="1" applyBorder="1"/>
    <xf numFmtId="165" fontId="6" fillId="0" borderId="0" xfId="4" applyNumberFormat="1" applyFont="1" applyBorder="1"/>
    <xf numFmtId="0" fontId="6" fillId="0" borderId="0" xfId="0" applyFont="1"/>
    <xf numFmtId="44" fontId="6" fillId="0" borderId="8" xfId="3" applyNumberFormat="1" applyFont="1" applyBorder="1" applyAlignment="1">
      <alignment vertical="center" wrapText="1"/>
    </xf>
    <xf numFmtId="44" fontId="6" fillId="0" borderId="0" xfId="3" applyNumberFormat="1" applyFont="1" applyBorder="1" applyAlignment="1">
      <alignment vertical="center" wrapText="1"/>
    </xf>
    <xf numFmtId="44" fontId="6" fillId="0" borderId="9" xfId="3" applyNumberFormat="1" applyFont="1" applyBorder="1" applyAlignment="1">
      <alignment vertical="center" wrapText="1"/>
    </xf>
    <xf numFmtId="166" fontId="6" fillId="0" borderId="9" xfId="2" applyNumberFormat="1" applyFont="1" applyBorder="1"/>
    <xf numFmtId="0" fontId="6" fillId="0" borderId="8" xfId="3" applyFont="1" applyBorder="1"/>
    <xf numFmtId="0" fontId="6" fillId="0" borderId="0" xfId="3" applyFont="1" applyBorder="1"/>
    <xf numFmtId="0" fontId="6" fillId="0" borderId="9" xfId="3" applyFont="1" applyBorder="1"/>
    <xf numFmtId="165" fontId="6" fillId="0" borderId="8" xfId="1" applyNumberFormat="1" applyFont="1" applyBorder="1"/>
    <xf numFmtId="166" fontId="6" fillId="0" borderId="0" xfId="2" applyNumberFormat="1" applyFont="1" applyBorder="1"/>
    <xf numFmtId="166" fontId="6" fillId="0" borderId="9" xfId="3" applyNumberFormat="1" applyFont="1" applyBorder="1"/>
    <xf numFmtId="167" fontId="6" fillId="0" borderId="8" xfId="3" applyNumberFormat="1" applyFont="1" applyBorder="1"/>
    <xf numFmtId="167" fontId="6" fillId="0" borderId="0" xfId="3" applyNumberFormat="1" applyFont="1" applyBorder="1"/>
    <xf numFmtId="166" fontId="6" fillId="0" borderId="0" xfId="3" applyNumberFormat="1" applyFont="1" applyBorder="1"/>
    <xf numFmtId="166" fontId="6" fillId="0" borderId="8" xfId="3" applyNumberFormat="1" applyFont="1" applyBorder="1"/>
    <xf numFmtId="0" fontId="6" fillId="0" borderId="8" xfId="0" applyFont="1" applyBorder="1"/>
    <xf numFmtId="166" fontId="6" fillId="0" borderId="10" xfId="3" applyNumberFormat="1" applyFont="1" applyBorder="1"/>
    <xf numFmtId="166" fontId="6" fillId="0" borderId="2" xfId="3" applyNumberFormat="1" applyFont="1" applyBorder="1"/>
    <xf numFmtId="166" fontId="6" fillId="0" borderId="11" xfId="3" applyNumberFormat="1" applyFont="1" applyBorder="1"/>
    <xf numFmtId="0" fontId="6" fillId="0" borderId="8" xfId="3" applyFont="1" applyBorder="1" applyAlignment="1">
      <alignment horizontal="center"/>
    </xf>
    <xf numFmtId="166" fontId="6" fillId="0" borderId="0" xfId="3" applyNumberFormat="1" applyFont="1" applyBorder="1" applyAlignment="1">
      <alignment horizontal="center"/>
    </xf>
    <xf numFmtId="166" fontId="6" fillId="0" borderId="9" xfId="3" applyNumberFormat="1" applyFont="1" applyBorder="1" applyAlignment="1">
      <alignment horizontal="center"/>
    </xf>
    <xf numFmtId="164" fontId="6" fillId="0" borderId="8" xfId="3" applyNumberFormat="1" applyFont="1" applyBorder="1" applyAlignment="1">
      <alignment horizontal="center" vertical="center"/>
    </xf>
    <xf numFmtId="164" fontId="6" fillId="0" borderId="0" xfId="3" applyNumberFormat="1" applyFont="1" applyBorder="1" applyAlignment="1">
      <alignment horizontal="center" vertical="center"/>
    </xf>
    <xf numFmtId="164" fontId="6" fillId="0" borderId="9" xfId="3" applyNumberFormat="1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165" fontId="6" fillId="0" borderId="9" xfId="3" applyNumberFormat="1" applyFont="1" applyBorder="1"/>
    <xf numFmtId="166" fontId="6" fillId="0" borderId="8" xfId="2" applyNumberFormat="1" applyFont="1" applyBorder="1"/>
    <xf numFmtId="0" fontId="6" fillId="0" borderId="9" xfId="3" applyFont="1" applyFill="1" applyBorder="1"/>
    <xf numFmtId="166" fontId="6" fillId="0" borderId="12" xfId="3" applyNumberFormat="1" applyFont="1" applyBorder="1"/>
    <xf numFmtId="166" fontId="6" fillId="0" borderId="13" xfId="3" applyNumberFormat="1" applyFont="1" applyBorder="1"/>
    <xf numFmtId="166" fontId="6" fillId="0" borderId="14" xfId="3" applyNumberFormat="1" applyFont="1" applyBorder="1"/>
    <xf numFmtId="166" fontId="6" fillId="0" borderId="12" xfId="2" applyNumberFormat="1" applyFont="1" applyBorder="1"/>
    <xf numFmtId="166" fontId="6" fillId="0" borderId="13" xfId="2" applyNumberFormat="1" applyFont="1" applyBorder="1"/>
    <xf numFmtId="166" fontId="6" fillId="0" borderId="14" xfId="2" applyNumberFormat="1" applyFont="1" applyBorder="1"/>
    <xf numFmtId="0" fontId="4" fillId="2" borderId="0" xfId="3" applyFont="1" applyFill="1" applyBorder="1" applyAlignment="1">
      <alignment horizontal="right"/>
    </xf>
    <xf numFmtId="164" fontId="4" fillId="0" borderId="3" xfId="3" applyNumberFormat="1" applyFont="1" applyBorder="1" applyAlignment="1">
      <alignment horizontal="center" wrapText="1"/>
    </xf>
    <xf numFmtId="164" fontId="4" fillId="0" borderId="4" xfId="3" applyNumberFormat="1" applyFont="1" applyBorder="1" applyAlignment="1">
      <alignment horizontal="center" wrapText="1"/>
    </xf>
    <xf numFmtId="166" fontId="4" fillId="0" borderId="0" xfId="0" applyNumberFormat="1" applyFont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2" borderId="0" xfId="3" quotePrefix="1" applyFont="1" applyFill="1" applyAlignment="1"/>
    <xf numFmtId="0" fontId="3" fillId="2" borderId="0" xfId="3" applyFont="1" applyFill="1" applyAlignment="1"/>
    <xf numFmtId="0" fontId="4" fillId="0" borderId="0" xfId="0" applyFont="1" applyAlignment="1"/>
    <xf numFmtId="0" fontId="7" fillId="0" borderId="0" xfId="0" applyFont="1"/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workbookViewId="0">
      <selection activeCell="B7" sqref="B7"/>
    </sheetView>
  </sheetViews>
  <sheetFormatPr defaultRowHeight="15" x14ac:dyDescent="0.25"/>
  <cols>
    <col min="1" max="1" width="5" customWidth="1"/>
    <col min="2" max="2" width="38" customWidth="1"/>
    <col min="3" max="3" width="14.85546875" bestFit="1" customWidth="1"/>
    <col min="4" max="4" width="15" customWidth="1"/>
    <col min="5" max="5" width="15.140625" customWidth="1"/>
    <col min="6" max="6" width="12.7109375" customWidth="1"/>
    <col min="8" max="8" width="15" customWidth="1"/>
    <col min="9" max="9" width="15.140625" customWidth="1"/>
    <col min="10" max="10" width="13.5703125" customWidth="1"/>
  </cols>
  <sheetData>
    <row r="1" spans="1:15" ht="15.75" x14ac:dyDescent="0.25">
      <c r="B1" s="95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5.75" x14ac:dyDescent="0.25">
      <c r="B2" s="95" t="s">
        <v>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5.75" x14ac:dyDescent="0.25">
      <c r="B3" s="94" t="s">
        <v>29</v>
      </c>
      <c r="E3" s="94"/>
      <c r="F3" s="94"/>
      <c r="G3" s="94"/>
      <c r="H3" s="94"/>
      <c r="I3" s="94"/>
      <c r="J3" s="94"/>
      <c r="K3" s="95"/>
      <c r="L3" s="95"/>
      <c r="M3" s="95"/>
      <c r="N3" s="95"/>
      <c r="O3" s="95"/>
    </row>
    <row r="4" spans="1:15" ht="15.75" x14ac:dyDescent="0.25">
      <c r="B4" s="96" t="s">
        <v>30</v>
      </c>
      <c r="E4" s="96"/>
      <c r="F4" s="96"/>
      <c r="G4" s="96"/>
      <c r="H4" s="96"/>
      <c r="I4" s="96"/>
      <c r="J4" s="96"/>
      <c r="K4" s="1"/>
      <c r="L4" s="1"/>
      <c r="M4" s="1"/>
      <c r="N4" s="1"/>
      <c r="O4" s="1"/>
    </row>
    <row r="5" spans="1:15" ht="15.75" x14ac:dyDescent="0.25">
      <c r="B5" s="96"/>
      <c r="E5" s="96"/>
      <c r="F5" s="96"/>
      <c r="G5" s="96"/>
      <c r="H5" s="96"/>
      <c r="I5" s="96"/>
      <c r="J5" s="96"/>
      <c r="K5" s="1"/>
      <c r="L5" s="1"/>
      <c r="M5" s="1"/>
      <c r="N5" s="1"/>
      <c r="O5" s="1"/>
    </row>
    <row r="6" spans="1:15" ht="15.75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97" t="s">
        <v>33</v>
      </c>
      <c r="C7" s="1"/>
      <c r="D7" s="98" t="s">
        <v>31</v>
      </c>
      <c r="E7" s="98"/>
      <c r="F7" s="98"/>
      <c r="G7" s="2"/>
      <c r="H7" s="99" t="s">
        <v>32</v>
      </c>
      <c r="I7" s="99"/>
      <c r="J7" s="99"/>
      <c r="K7" s="1"/>
      <c r="L7" s="1"/>
      <c r="M7" s="1"/>
      <c r="N7" s="1"/>
      <c r="O7" s="1"/>
    </row>
    <row r="8" spans="1:15" ht="47.25" x14ac:dyDescent="0.25">
      <c r="A8" s="3" t="s">
        <v>2</v>
      </c>
      <c r="B8" s="4"/>
      <c r="C8" s="5" t="s">
        <v>36</v>
      </c>
      <c r="D8" s="6" t="s">
        <v>12</v>
      </c>
      <c r="E8" s="7" t="s">
        <v>13</v>
      </c>
      <c r="F8" s="8"/>
      <c r="G8" s="1"/>
      <c r="H8" s="88" t="s">
        <v>27</v>
      </c>
      <c r="I8" s="89" t="s">
        <v>28</v>
      </c>
      <c r="J8" s="9"/>
      <c r="K8" s="1"/>
      <c r="L8" s="1"/>
      <c r="M8" s="1"/>
      <c r="N8" s="1"/>
      <c r="O8" s="1"/>
    </row>
    <row r="9" spans="1:15" ht="15.75" x14ac:dyDescent="0.25">
      <c r="A9" s="46"/>
      <c r="B9" s="10" t="s">
        <v>3</v>
      </c>
      <c r="C9" s="10" t="s">
        <v>9</v>
      </c>
      <c r="D9" s="11" t="s">
        <v>18</v>
      </c>
      <c r="E9" s="12" t="s">
        <v>19</v>
      </c>
      <c r="F9" s="13" t="s">
        <v>20</v>
      </c>
      <c r="G9" s="1"/>
      <c r="H9" s="14" t="s">
        <v>23</v>
      </c>
      <c r="I9" s="15" t="s">
        <v>24</v>
      </c>
      <c r="J9" s="16" t="s">
        <v>25</v>
      </c>
      <c r="K9" s="1"/>
      <c r="L9" s="1"/>
      <c r="M9" s="1"/>
      <c r="N9" s="1"/>
      <c r="O9" s="1"/>
    </row>
    <row r="10" spans="1:15" ht="15.75" x14ac:dyDescent="0.25">
      <c r="A10" s="46"/>
      <c r="B10" s="47"/>
      <c r="C10" s="17"/>
      <c r="D10" s="18" t="s">
        <v>14</v>
      </c>
      <c r="E10" s="19" t="s">
        <v>15</v>
      </c>
      <c r="F10" s="20" t="s">
        <v>16</v>
      </c>
      <c r="G10" s="1"/>
      <c r="H10" s="21" t="s">
        <v>14</v>
      </c>
      <c r="I10" s="22" t="s">
        <v>15</v>
      </c>
      <c r="J10" s="23" t="s">
        <v>16</v>
      </c>
      <c r="K10" s="1"/>
      <c r="L10" s="1"/>
      <c r="M10" s="1"/>
      <c r="N10" s="1"/>
      <c r="O10" s="1"/>
    </row>
    <row r="11" spans="1:15" ht="15.75" x14ac:dyDescent="0.25">
      <c r="A11" s="24"/>
      <c r="B11" s="25" t="s">
        <v>4</v>
      </c>
      <c r="C11" s="24"/>
      <c r="D11" s="26"/>
      <c r="E11" s="27"/>
      <c r="F11" s="28"/>
      <c r="G11" s="1"/>
      <c r="H11" s="26"/>
      <c r="I11" s="27"/>
      <c r="J11" s="28"/>
      <c r="K11" s="1"/>
      <c r="L11" s="1"/>
      <c r="M11" s="1"/>
      <c r="N11" s="1"/>
      <c r="O11" s="1"/>
    </row>
    <row r="12" spans="1:15" ht="15.75" x14ac:dyDescent="0.25">
      <c r="A12" s="24">
        <v>1</v>
      </c>
      <c r="B12" s="29" t="s">
        <v>5</v>
      </c>
      <c r="C12" s="24" t="s">
        <v>10</v>
      </c>
      <c r="D12" s="48">
        <v>208100</v>
      </c>
      <c r="E12" s="49">
        <v>203090.08333333334</v>
      </c>
      <c r="F12" s="30">
        <f>+D12-E12</f>
        <v>5009.916666666657</v>
      </c>
      <c r="G12" s="50"/>
      <c r="H12" s="48">
        <v>208100</v>
      </c>
      <c r="I12" s="49">
        <v>207849.75</v>
      </c>
      <c r="J12" s="30">
        <f>+H12-I12</f>
        <v>250.25</v>
      </c>
      <c r="K12" s="1"/>
      <c r="L12" s="1"/>
      <c r="M12" s="1"/>
      <c r="N12" s="1"/>
      <c r="O12" s="1"/>
    </row>
    <row r="13" spans="1:15" ht="31.5" x14ac:dyDescent="0.25">
      <c r="A13" s="31">
        <f t="shared" ref="A13:A38" si="0">A12+1</f>
        <v>2</v>
      </c>
      <c r="B13" s="32" t="s">
        <v>34</v>
      </c>
      <c r="C13" s="31" t="s">
        <v>11</v>
      </c>
      <c r="D13" s="51">
        <v>471.32</v>
      </c>
      <c r="E13" s="52">
        <v>471.32</v>
      </c>
      <c r="F13" s="53">
        <f>+E13</f>
        <v>471.32</v>
      </c>
      <c r="G13" s="50"/>
      <c r="H13" s="51">
        <v>443.33</v>
      </c>
      <c r="I13" s="52">
        <v>443.33</v>
      </c>
      <c r="J13" s="53">
        <f>+I13</f>
        <v>443.33</v>
      </c>
      <c r="K13" s="1"/>
      <c r="L13" s="1"/>
      <c r="M13" s="1"/>
      <c r="N13" s="1"/>
      <c r="O13" s="1"/>
    </row>
    <row r="14" spans="1:15" ht="15.75" x14ac:dyDescent="0.25">
      <c r="A14" s="24">
        <f t="shared" si="0"/>
        <v>3</v>
      </c>
      <c r="B14" s="29" t="s">
        <v>6</v>
      </c>
      <c r="C14" s="24" t="str">
        <f>"("&amp;A12&amp;") x ("&amp;A13&amp;")"</f>
        <v>(1) x (2)</v>
      </c>
      <c r="D14" s="79">
        <f>+D12*D13</f>
        <v>98081692</v>
      </c>
      <c r="E14" s="59">
        <f>+E12*E13</f>
        <v>95720418.076666668</v>
      </c>
      <c r="F14" s="54">
        <f>+E13*F12</f>
        <v>2361273.9233333287</v>
      </c>
      <c r="G14" s="50"/>
      <c r="H14" s="79">
        <f>+H12*H13</f>
        <v>92256973</v>
      </c>
      <c r="I14" s="59">
        <f>+I12*I13</f>
        <v>92146029.667499989</v>
      </c>
      <c r="J14" s="54">
        <f>+I13*J12</f>
        <v>110943.33249999999</v>
      </c>
      <c r="K14" s="1"/>
      <c r="L14" s="1"/>
      <c r="M14" s="1"/>
      <c r="N14" s="1"/>
      <c r="O14" s="1"/>
    </row>
    <row r="15" spans="1:15" ht="15.75" x14ac:dyDescent="0.25">
      <c r="A15" s="24"/>
      <c r="B15" s="29"/>
      <c r="C15" s="24"/>
      <c r="D15" s="55"/>
      <c r="E15" s="56"/>
      <c r="F15" s="57"/>
      <c r="G15" s="50"/>
      <c r="H15" s="79"/>
      <c r="I15" s="59"/>
      <c r="J15" s="57"/>
      <c r="K15" s="1"/>
      <c r="L15" s="1"/>
      <c r="M15" s="1"/>
      <c r="N15" s="1"/>
      <c r="O15" s="1"/>
    </row>
    <row r="16" spans="1:15" ht="15.75" x14ac:dyDescent="0.25">
      <c r="A16" s="24">
        <v>4</v>
      </c>
      <c r="B16" s="29"/>
      <c r="C16" s="24"/>
      <c r="D16" s="58"/>
      <c r="E16" s="56"/>
      <c r="F16" s="57"/>
      <c r="G16" s="50"/>
      <c r="H16" s="79"/>
      <c r="I16" s="59"/>
      <c r="J16" s="57"/>
      <c r="K16" s="1"/>
      <c r="L16" s="1"/>
      <c r="M16" s="1"/>
      <c r="N16" s="1"/>
      <c r="O16" s="1"/>
    </row>
    <row r="17" spans="1:15" ht="15.75" x14ac:dyDescent="0.25">
      <c r="A17" s="24">
        <v>5</v>
      </c>
      <c r="B17" s="29" t="s">
        <v>7</v>
      </c>
      <c r="C17" s="24" t="s">
        <v>10</v>
      </c>
      <c r="D17" s="79">
        <v>37458000</v>
      </c>
      <c r="E17" s="59">
        <v>36556215</v>
      </c>
      <c r="F17" s="54">
        <f>+D17-E17</f>
        <v>901785</v>
      </c>
      <c r="G17" s="50"/>
      <c r="H17" s="79">
        <v>37458000</v>
      </c>
      <c r="I17" s="59">
        <v>37412955</v>
      </c>
      <c r="J17" s="60">
        <f>+H17-I17</f>
        <v>45045</v>
      </c>
      <c r="K17" s="1"/>
      <c r="L17" s="1"/>
      <c r="M17" s="1"/>
      <c r="N17" s="1"/>
      <c r="O17" s="1"/>
    </row>
    <row r="18" spans="1:15" ht="15.75" x14ac:dyDescent="0.25">
      <c r="A18" s="24">
        <v>6</v>
      </c>
      <c r="B18" s="33"/>
      <c r="C18" s="24"/>
      <c r="D18" s="79"/>
      <c r="E18" s="59"/>
      <c r="F18" s="54"/>
      <c r="G18" s="50"/>
      <c r="H18" s="79"/>
      <c r="I18" s="59"/>
      <c r="J18" s="57"/>
      <c r="K18" s="1"/>
      <c r="L18" s="1"/>
      <c r="M18" s="1"/>
      <c r="N18" s="1"/>
      <c r="O18" s="1"/>
    </row>
    <row r="19" spans="1:15" ht="15.75" x14ac:dyDescent="0.25">
      <c r="A19" s="24">
        <v>7</v>
      </c>
      <c r="B19" s="29"/>
      <c r="C19" s="34"/>
      <c r="D19" s="79"/>
      <c r="E19" s="59"/>
      <c r="F19" s="54"/>
      <c r="G19" s="50"/>
      <c r="H19" s="79"/>
      <c r="I19" s="59"/>
      <c r="J19" s="57"/>
      <c r="K19" s="1"/>
      <c r="L19" s="1"/>
      <c r="M19" s="1"/>
      <c r="N19" s="1"/>
      <c r="O19" s="1"/>
    </row>
    <row r="20" spans="1:15" ht="15.75" x14ac:dyDescent="0.25">
      <c r="A20" s="24">
        <v>8</v>
      </c>
      <c r="B20" s="29" t="s">
        <v>35</v>
      </c>
      <c r="C20" s="24"/>
      <c r="D20" s="79">
        <v>85760394.697980508</v>
      </c>
      <c r="E20" s="59">
        <v>82752330.126848251</v>
      </c>
      <c r="F20" s="54">
        <f>+D20-E20</f>
        <v>3008064.5711322576</v>
      </c>
      <c r="G20" s="50"/>
      <c r="H20" s="79">
        <v>85760394.697980508</v>
      </c>
      <c r="I20" s="59">
        <v>85760394.708285421</v>
      </c>
      <c r="J20" s="54">
        <f>+H20-I20</f>
        <v>-1.0304912924766541E-2</v>
      </c>
      <c r="K20" s="1"/>
      <c r="L20" s="1"/>
      <c r="M20" s="1"/>
      <c r="N20" s="1"/>
      <c r="O20" s="1"/>
    </row>
    <row r="21" spans="1:15" ht="15.75" x14ac:dyDescent="0.25">
      <c r="A21" s="24">
        <v>9</v>
      </c>
      <c r="B21" s="29"/>
      <c r="C21" s="24"/>
      <c r="D21" s="64"/>
      <c r="E21" s="63"/>
      <c r="F21" s="57"/>
      <c r="G21" s="50"/>
      <c r="H21" s="65"/>
      <c r="I21" s="63"/>
      <c r="J21" s="57"/>
      <c r="K21" s="1"/>
      <c r="L21" s="1"/>
      <c r="M21" s="1"/>
      <c r="N21" s="1"/>
      <c r="O21" s="1"/>
    </row>
    <row r="22" spans="1:15" ht="15.75" x14ac:dyDescent="0.25">
      <c r="A22" s="24">
        <v>10</v>
      </c>
      <c r="B22" s="45" t="s">
        <v>17</v>
      </c>
      <c r="C22" s="17" t="s">
        <v>21</v>
      </c>
      <c r="D22" s="66">
        <f>+D14+D17+D20</f>
        <v>221300086.69798052</v>
      </c>
      <c r="E22" s="67">
        <f>+E14+E17+E20</f>
        <v>215028963.20351493</v>
      </c>
      <c r="F22" s="68">
        <f>+F14+F17+F20</f>
        <v>6271123.4944655858</v>
      </c>
      <c r="G22" s="50"/>
      <c r="H22" s="66">
        <f>+H14+H17+H20</f>
        <v>215475367.69798052</v>
      </c>
      <c r="I22" s="67">
        <f>+I14+I17+I20</f>
        <v>215319379.37578541</v>
      </c>
      <c r="J22" s="68">
        <f>+J14+J17+J20</f>
        <v>155988.32219508706</v>
      </c>
      <c r="K22" s="1"/>
      <c r="L22" s="1"/>
      <c r="M22" s="1"/>
      <c r="N22" s="1"/>
      <c r="O22" s="1"/>
    </row>
    <row r="23" spans="1:15" x14ac:dyDescent="0.25">
      <c r="D23" s="91"/>
      <c r="E23" s="92"/>
      <c r="F23" s="93"/>
      <c r="H23" s="91"/>
      <c r="I23" s="92"/>
      <c r="J23" s="93"/>
    </row>
    <row r="24" spans="1:15" ht="15.75" x14ac:dyDescent="0.25">
      <c r="A24" s="24"/>
      <c r="B24" s="87"/>
      <c r="C24" s="46"/>
      <c r="D24" s="64"/>
      <c r="E24" s="63"/>
      <c r="F24" s="60"/>
      <c r="G24" s="50"/>
      <c r="H24" s="64"/>
      <c r="I24" s="63"/>
      <c r="J24" s="60"/>
      <c r="K24" s="1"/>
      <c r="L24" s="1"/>
      <c r="M24" s="1"/>
      <c r="N24" s="1"/>
      <c r="O24" s="1"/>
    </row>
    <row r="25" spans="1:15" ht="15.75" x14ac:dyDescent="0.25">
      <c r="A25" s="24"/>
      <c r="B25" s="29"/>
      <c r="C25" s="24"/>
      <c r="D25" s="55"/>
      <c r="E25" s="56"/>
      <c r="F25" s="57"/>
      <c r="G25" s="50"/>
      <c r="H25" s="69" t="s">
        <v>26</v>
      </c>
      <c r="I25" s="70" t="s">
        <v>26</v>
      </c>
      <c r="J25" s="71" t="s">
        <v>26</v>
      </c>
      <c r="K25" s="1"/>
      <c r="L25" s="1"/>
      <c r="M25" s="1"/>
      <c r="N25" s="1"/>
      <c r="O25" s="1"/>
    </row>
    <row r="26" spans="1:15" ht="15.75" x14ac:dyDescent="0.25">
      <c r="A26" s="24"/>
      <c r="B26" s="29"/>
      <c r="C26" s="24"/>
      <c r="D26" s="72" t="s">
        <v>12</v>
      </c>
      <c r="E26" s="73" t="s">
        <v>13</v>
      </c>
      <c r="F26" s="74"/>
      <c r="G26" s="50"/>
      <c r="H26" s="72" t="s">
        <v>12</v>
      </c>
      <c r="I26" s="73" t="s">
        <v>13</v>
      </c>
      <c r="J26" s="74"/>
      <c r="K26" s="1"/>
      <c r="L26" s="1"/>
      <c r="M26" s="1"/>
      <c r="N26" s="1"/>
      <c r="O26" s="1"/>
    </row>
    <row r="27" spans="1:15" ht="15.75" x14ac:dyDescent="0.25">
      <c r="A27" s="24"/>
      <c r="B27" s="36" t="s">
        <v>8</v>
      </c>
      <c r="C27" s="10"/>
      <c r="D27" s="75" t="s">
        <v>14</v>
      </c>
      <c r="E27" s="76" t="s">
        <v>15</v>
      </c>
      <c r="F27" s="77" t="s">
        <v>16</v>
      </c>
      <c r="G27" s="50"/>
      <c r="H27" s="75" t="s">
        <v>14</v>
      </c>
      <c r="I27" s="76" t="s">
        <v>15</v>
      </c>
      <c r="J27" s="77" t="s">
        <v>16</v>
      </c>
      <c r="K27" s="1"/>
      <c r="L27" s="1"/>
      <c r="M27" s="1"/>
      <c r="N27" s="1"/>
      <c r="O27" s="1"/>
    </row>
    <row r="28" spans="1:15" ht="15.75" x14ac:dyDescent="0.25">
      <c r="A28" s="24">
        <v>11</v>
      </c>
      <c r="B28" s="29" t="s">
        <v>5</v>
      </c>
      <c r="C28" s="24" t="s">
        <v>10</v>
      </c>
      <c r="D28" s="48">
        <v>34905.747919420064</v>
      </c>
      <c r="E28" s="49">
        <v>33872</v>
      </c>
      <c r="F28" s="78">
        <f>+D28-E28</f>
        <v>1033.7479194200641</v>
      </c>
      <c r="G28" s="50"/>
      <c r="H28" s="48">
        <v>34905.747919420064</v>
      </c>
      <c r="I28" s="49">
        <v>35277.5</v>
      </c>
      <c r="J28" s="78">
        <f>+H28-I28</f>
        <v>-371.75208057993586</v>
      </c>
      <c r="K28" s="1"/>
      <c r="L28" s="1"/>
      <c r="M28" s="1"/>
      <c r="N28" s="1"/>
      <c r="O28" s="1"/>
    </row>
    <row r="29" spans="1:15" ht="31.5" x14ac:dyDescent="0.25">
      <c r="A29" s="31">
        <f t="shared" si="0"/>
        <v>12</v>
      </c>
      <c r="B29" s="32" t="s">
        <v>34</v>
      </c>
      <c r="C29" s="31" t="s">
        <v>11</v>
      </c>
      <c r="D29" s="51">
        <v>3496.1000000000004</v>
      </c>
      <c r="E29" s="52">
        <v>3496.1</v>
      </c>
      <c r="F29" s="53">
        <v>3496.1</v>
      </c>
      <c r="G29" s="50"/>
      <c r="H29" s="51">
        <v>3337.3699999999994</v>
      </c>
      <c r="I29" s="52">
        <v>3337.37</v>
      </c>
      <c r="J29" s="53">
        <v>3337.37</v>
      </c>
      <c r="K29" s="1"/>
      <c r="L29" s="1"/>
      <c r="M29" s="1"/>
      <c r="N29" s="1"/>
      <c r="O29" s="1"/>
    </row>
    <row r="30" spans="1:15" ht="15.75" x14ac:dyDescent="0.25">
      <c r="A30" s="24">
        <f t="shared" si="0"/>
        <v>13</v>
      </c>
      <c r="B30" s="29" t="s">
        <v>6</v>
      </c>
      <c r="C30" s="24" t="str">
        <f>"("&amp;A28&amp;") x ("&amp;A29&amp;")"</f>
        <v>(11) x (12)</v>
      </c>
      <c r="D30" s="79">
        <v>122033985.3010845</v>
      </c>
      <c r="E30" s="59">
        <v>118419899.2</v>
      </c>
      <c r="F30" s="54">
        <f>+F28*F29</f>
        <v>3614086.1010844861</v>
      </c>
      <c r="G30" s="50"/>
      <c r="H30" s="64">
        <f>+H28*H29</f>
        <v>116493395.93383493</v>
      </c>
      <c r="I30" s="63">
        <f>+I28*I29</f>
        <v>117734070.175</v>
      </c>
      <c r="J30" s="54">
        <f>+J28*J29</f>
        <v>-1240674.2411650605</v>
      </c>
      <c r="K30" s="1"/>
      <c r="L30" s="1"/>
      <c r="M30" s="1"/>
      <c r="N30" s="1"/>
      <c r="O30" s="1"/>
    </row>
    <row r="31" spans="1:15" ht="15.75" x14ac:dyDescent="0.25">
      <c r="A31" s="24"/>
      <c r="B31" s="29"/>
      <c r="C31" s="24"/>
      <c r="D31" s="55"/>
      <c r="E31" s="56"/>
      <c r="F31" s="57"/>
      <c r="G31" s="50"/>
      <c r="H31" s="55"/>
      <c r="I31" s="56"/>
      <c r="J31" s="57"/>
      <c r="K31" s="1"/>
      <c r="L31" s="1"/>
      <c r="M31" s="1"/>
      <c r="N31" s="1"/>
      <c r="O31" s="1"/>
    </row>
    <row r="32" spans="1:15" ht="15.75" x14ac:dyDescent="0.25">
      <c r="A32" s="24">
        <v>14</v>
      </c>
      <c r="B32" s="29"/>
      <c r="C32" s="24"/>
      <c r="D32" s="58"/>
      <c r="E32" s="56"/>
      <c r="F32" s="57"/>
      <c r="G32" s="50"/>
      <c r="H32" s="55"/>
      <c r="I32" s="56"/>
      <c r="J32" s="57"/>
      <c r="K32" s="1"/>
      <c r="L32" s="1"/>
      <c r="M32" s="1"/>
      <c r="N32" s="1"/>
      <c r="O32" s="1"/>
    </row>
    <row r="33" spans="1:15" ht="15.75" x14ac:dyDescent="0.25">
      <c r="A33" s="24">
        <f t="shared" si="0"/>
        <v>15</v>
      </c>
      <c r="B33" s="29" t="s">
        <v>7</v>
      </c>
      <c r="C33" s="24" t="s">
        <v>10</v>
      </c>
      <c r="D33" s="79">
        <v>20168541.147840906</v>
      </c>
      <c r="E33" s="59">
        <v>19572166</v>
      </c>
      <c r="F33" s="54">
        <f>+D33-E33</f>
        <v>596375.14784090593</v>
      </c>
      <c r="G33" s="50"/>
      <c r="H33" s="79">
        <v>19023892.349875413</v>
      </c>
      <c r="I33" s="59">
        <v>19226500</v>
      </c>
      <c r="J33" s="54">
        <f>+H33-I33</f>
        <v>-202607.65012458712</v>
      </c>
      <c r="K33" s="1"/>
      <c r="L33" s="1"/>
      <c r="M33" s="1"/>
      <c r="N33" s="1"/>
      <c r="O33" s="1"/>
    </row>
    <row r="34" spans="1:15" ht="15.75" x14ac:dyDescent="0.25">
      <c r="A34" s="24">
        <f t="shared" si="0"/>
        <v>16</v>
      </c>
      <c r="B34" s="33"/>
      <c r="C34" s="24"/>
      <c r="D34" s="58"/>
      <c r="E34" s="49"/>
      <c r="F34" s="80"/>
      <c r="G34" s="50"/>
      <c r="H34" s="79"/>
      <c r="I34" s="49"/>
      <c r="J34" s="80"/>
      <c r="K34" s="1"/>
      <c r="L34" s="1"/>
      <c r="M34" s="1"/>
      <c r="N34" s="1"/>
      <c r="O34" s="1"/>
    </row>
    <row r="35" spans="1:15" ht="15.75" x14ac:dyDescent="0.25">
      <c r="A35" s="24">
        <f t="shared" si="0"/>
        <v>17</v>
      </c>
      <c r="B35" s="29"/>
      <c r="C35" s="34"/>
      <c r="D35" s="61"/>
      <c r="E35" s="62"/>
      <c r="F35" s="57"/>
      <c r="G35" s="50"/>
      <c r="H35" s="79"/>
      <c r="I35" s="62"/>
      <c r="J35" s="57"/>
      <c r="K35" s="1"/>
      <c r="L35" s="1"/>
      <c r="M35" s="1"/>
      <c r="N35" s="1"/>
      <c r="O35" s="1"/>
    </row>
    <row r="36" spans="1:15" ht="15.75" x14ac:dyDescent="0.25">
      <c r="A36" s="24">
        <f t="shared" si="0"/>
        <v>18</v>
      </c>
      <c r="B36" s="29" t="s">
        <v>35</v>
      </c>
      <c r="C36" s="24" t="str">
        <f>"("&amp;A34&amp;") x ("&amp;A35&amp;")"</f>
        <v>(16) x (17)</v>
      </c>
      <c r="D36" s="79">
        <v>75664729.241865054</v>
      </c>
      <c r="E36" s="59">
        <v>74355877.454462051</v>
      </c>
      <c r="F36" s="54">
        <f>+D36-E36</f>
        <v>1308851.7874030024</v>
      </c>
      <c r="G36" s="50"/>
      <c r="H36" s="79">
        <v>75674492.700642377</v>
      </c>
      <c r="I36" s="63">
        <v>75674492.691172272</v>
      </c>
      <c r="J36" s="54">
        <f>+H36-I36</f>
        <v>9.4701051712036133E-3</v>
      </c>
      <c r="K36" s="1"/>
      <c r="L36" s="1"/>
      <c r="M36" s="1"/>
      <c r="N36" s="1"/>
      <c r="O36" s="1"/>
    </row>
    <row r="37" spans="1:15" ht="15.75" x14ac:dyDescent="0.25">
      <c r="A37" s="24">
        <f t="shared" si="0"/>
        <v>19</v>
      </c>
      <c r="B37" s="29"/>
      <c r="C37" s="24"/>
      <c r="D37" s="79"/>
      <c r="E37" s="59"/>
      <c r="F37" s="54"/>
      <c r="G37" s="50"/>
      <c r="H37" s="55"/>
      <c r="I37" s="56"/>
      <c r="J37" s="54"/>
      <c r="K37" s="1"/>
      <c r="L37" s="1"/>
      <c r="M37" s="1"/>
      <c r="N37" s="1"/>
      <c r="O37" s="1"/>
    </row>
    <row r="38" spans="1:15" ht="16.5" thickBot="1" x14ac:dyDescent="0.3">
      <c r="A38" s="24">
        <f t="shared" si="0"/>
        <v>20</v>
      </c>
      <c r="B38" s="45" t="s">
        <v>17</v>
      </c>
      <c r="C38" s="35" t="s">
        <v>22</v>
      </c>
      <c r="D38" s="81">
        <f>+D30+D33+D36</f>
        <v>217867255.69079047</v>
      </c>
      <c r="E38" s="82">
        <f>+E30+E33+E36</f>
        <v>212347942.65446204</v>
      </c>
      <c r="F38" s="83">
        <f>+F30+F33+F36</f>
        <v>5519313.036328394</v>
      </c>
      <c r="G38" s="50"/>
      <c r="H38" s="84">
        <f>+H30+H33+H36</f>
        <v>211191780.98435271</v>
      </c>
      <c r="I38" s="85">
        <f>+I30+I33+I36</f>
        <v>212635062.86617228</v>
      </c>
      <c r="J38" s="86">
        <f>+H38-I38</f>
        <v>-1443281.881819576</v>
      </c>
      <c r="K38" s="1"/>
      <c r="L38" s="1"/>
      <c r="M38" s="1"/>
      <c r="N38" s="1"/>
      <c r="O38" s="1"/>
    </row>
    <row r="39" spans="1:15" ht="15.75" x14ac:dyDescent="0.25">
      <c r="A39" s="24"/>
      <c r="B39" s="29"/>
      <c r="C39" s="24"/>
      <c r="D39" s="37"/>
      <c r="E39" s="37"/>
      <c r="F39" s="38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x14ac:dyDescent="0.25">
      <c r="A40" s="24"/>
      <c r="B40" s="29"/>
      <c r="C40" s="24"/>
      <c r="D40" s="37"/>
      <c r="E40" s="37"/>
      <c r="F40" s="42"/>
      <c r="G40" s="1"/>
      <c r="H40" s="1"/>
      <c r="I40" s="39"/>
      <c r="J40" s="90"/>
      <c r="K40" s="1"/>
      <c r="L40" s="1"/>
      <c r="M40" s="1"/>
      <c r="N40" s="1"/>
      <c r="O40" s="1"/>
    </row>
    <row r="41" spans="1:15" ht="15.75" x14ac:dyDescent="0.25">
      <c r="A41" s="24"/>
      <c r="B41" s="29"/>
      <c r="C41" s="24"/>
      <c r="D41" s="37"/>
      <c r="E41" s="37"/>
      <c r="F41" s="37"/>
      <c r="G41" s="1"/>
      <c r="H41" s="1"/>
      <c r="I41" s="40"/>
      <c r="J41" s="1"/>
      <c r="K41" s="1"/>
      <c r="L41" s="1"/>
      <c r="M41" s="1"/>
      <c r="N41" s="1"/>
      <c r="O41" s="1"/>
    </row>
    <row r="42" spans="1:15" ht="15.75" x14ac:dyDescent="0.25">
      <c r="A42" s="24"/>
      <c r="B42" s="29"/>
      <c r="C42" s="24"/>
      <c r="D42" s="37"/>
      <c r="E42" s="37"/>
      <c r="F42" s="37"/>
      <c r="G42" s="1"/>
      <c r="H42" s="1"/>
      <c r="I42" s="41"/>
      <c r="J42" s="1"/>
      <c r="K42" s="1"/>
      <c r="L42" s="1"/>
      <c r="M42" s="1"/>
      <c r="N42" s="1"/>
      <c r="O42" s="1"/>
    </row>
    <row r="43" spans="1:15" ht="15.75" x14ac:dyDescent="0.25">
      <c r="A43" s="24"/>
      <c r="B43" s="29"/>
      <c r="C43" s="24"/>
      <c r="D43" s="37"/>
      <c r="E43" s="37"/>
      <c r="F43" s="42"/>
      <c r="G43" s="1"/>
      <c r="H43" s="1"/>
      <c r="I43" s="43"/>
      <c r="J43" s="1"/>
      <c r="K43" s="1"/>
      <c r="L43" s="1"/>
      <c r="M43" s="1"/>
      <c r="N43" s="1"/>
      <c r="O43" s="1"/>
    </row>
    <row r="44" spans="1:15" ht="15.75" x14ac:dyDescent="0.25">
      <c r="A44" s="1"/>
      <c r="B44" s="1"/>
      <c r="C44" s="1"/>
      <c r="D44" s="1"/>
      <c r="E44" s="1"/>
      <c r="F44" s="1"/>
      <c r="G44" s="1"/>
      <c r="H44" s="1"/>
      <c r="I44" s="37"/>
      <c r="J44" s="1"/>
      <c r="K44" s="1"/>
      <c r="L44" s="1"/>
      <c r="M44" s="1"/>
      <c r="N44" s="1"/>
      <c r="O44" s="1"/>
    </row>
    <row r="45" spans="1:15" ht="15.75" x14ac:dyDescent="0.25">
      <c r="A45" s="1"/>
      <c r="B45" s="1"/>
      <c r="C45" s="1"/>
      <c r="D45" s="1"/>
      <c r="E45" s="1"/>
      <c r="F45" s="1"/>
      <c r="G45" s="1"/>
      <c r="H45" s="1"/>
      <c r="I45" s="44"/>
      <c r="J45" s="1"/>
      <c r="K45" s="1"/>
      <c r="L45" s="1"/>
      <c r="M45" s="1"/>
      <c r="N45" s="1"/>
      <c r="O45" s="1"/>
    </row>
    <row r="46" spans="1:15" ht="15.75" x14ac:dyDescent="0.25">
      <c r="A46" s="1"/>
      <c r="B46" s="1"/>
      <c r="C46" s="1"/>
      <c r="D46" s="1"/>
      <c r="E46" s="1"/>
      <c r="F46" s="1"/>
      <c r="G46" s="1"/>
      <c r="H46" s="37"/>
      <c r="I46" s="37"/>
      <c r="J46" s="38"/>
      <c r="K46" s="1"/>
      <c r="L46" s="1"/>
      <c r="M46" s="1"/>
      <c r="N46" s="1"/>
      <c r="O46" s="1"/>
    </row>
    <row r="47" spans="1:15" ht="15.75" x14ac:dyDescent="0.25">
      <c r="A47" s="1"/>
      <c r="B47" s="1"/>
      <c r="C47" s="1"/>
      <c r="D47" s="1"/>
      <c r="E47" s="1"/>
      <c r="F47" s="1"/>
      <c r="G47" s="1"/>
      <c r="H47" s="37"/>
      <c r="I47" s="37"/>
      <c r="J47" s="37"/>
      <c r="K47" s="1"/>
      <c r="L47" s="1"/>
      <c r="M47" s="1"/>
      <c r="N47" s="1"/>
      <c r="O47" s="1"/>
    </row>
    <row r="48" spans="1:15" ht="15.75" x14ac:dyDescent="0.25">
      <c r="A48" s="1"/>
      <c r="B48" s="1"/>
      <c r="C48" s="1"/>
      <c r="D48" s="1"/>
      <c r="E48" s="1"/>
      <c r="F48" s="1"/>
      <c r="G48" s="1"/>
      <c r="H48" s="37"/>
      <c r="I48" s="37"/>
      <c r="J48" s="37"/>
      <c r="K48" s="1"/>
      <c r="L48" s="1"/>
      <c r="M48" s="1"/>
      <c r="N48" s="1"/>
      <c r="O48" s="1"/>
    </row>
    <row r="49" spans="1:15" ht="15.75" x14ac:dyDescent="0.25">
      <c r="A49" s="1"/>
      <c r="B49" s="1"/>
      <c r="C49" s="1"/>
      <c r="D49" s="1"/>
      <c r="E49" s="1"/>
      <c r="F49" s="1"/>
      <c r="G49" s="1"/>
      <c r="H49" s="37"/>
      <c r="I49" s="37"/>
      <c r="J49" s="37"/>
      <c r="K49" s="1"/>
      <c r="L49" s="1"/>
      <c r="M49" s="1"/>
      <c r="N49" s="1"/>
      <c r="O49" s="1"/>
    </row>
    <row r="50" spans="1:15" ht="15.75" x14ac:dyDescent="0.25">
      <c r="A50" s="1"/>
      <c r="B50" s="1"/>
      <c r="C50" s="1"/>
      <c r="D50" s="1"/>
      <c r="E50" s="1"/>
      <c r="F50" s="1"/>
      <c r="G50" s="1"/>
      <c r="H50" s="37"/>
      <c r="I50" s="37"/>
      <c r="J50" s="42"/>
      <c r="K50" s="1"/>
      <c r="L50" s="1"/>
      <c r="M50" s="1"/>
      <c r="N50" s="1"/>
      <c r="O50" s="1"/>
    </row>
  </sheetData>
  <mergeCells count="2">
    <mergeCell ref="D7:F7"/>
    <mergeCell ref="H7:J7"/>
  </mergeCells>
  <pageMargins left="1.2" right="0.2" top="1.5" bottom="1" header="0.5" footer="0.5"/>
  <pageSetup scale="66" orientation="landscape" r:id="rId1"/>
  <headerFooter>
    <oddHeader>&amp;R&amp;"Times New Roman,Regular"&amp;10Exhibit No. ___ (TES-5)
Avista General Rate Case
UE-140188/UG-140189
July 22, 2014</oddHeader>
    <oddFooter>&amp;R&amp;"Times New Roman,Regular"&amp;10Page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2014-02-04T08:00:00+00:00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7CAF0-D743-4502-8247-0BBED3BCFB26}"/>
</file>

<file path=customXml/itemProps2.xml><?xml version="1.0" encoding="utf-8"?>
<ds:datastoreItem xmlns:ds="http://schemas.openxmlformats.org/officeDocument/2006/customXml" ds:itemID="{CA919F0D-A5DA-4356-B8DD-601ADEDF9484}"/>
</file>

<file path=customXml/itemProps3.xml><?xml version="1.0" encoding="utf-8"?>
<ds:datastoreItem xmlns:ds="http://schemas.openxmlformats.org/officeDocument/2006/customXml" ds:itemID="{CAC1DD74-CFEC-4234-8AB0-CDA06EC9A579}"/>
</file>

<file path=customXml/itemProps4.xml><?xml version="1.0" encoding="utf-8"?>
<ds:datastoreItem xmlns:ds="http://schemas.openxmlformats.org/officeDocument/2006/customXml" ds:itemID="{CC9DBBEB-C71C-44CF-B01C-6A54C3CC1F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No. ___ (TES-5) decoupling results compared </dc:title>
  <dc:creator>Thomas Schooley</dc:creator>
  <cp:lastModifiedBy>Thomas Schooley</cp:lastModifiedBy>
  <cp:lastPrinted>2014-07-20T22:19:36Z</cp:lastPrinted>
  <dcterms:created xsi:type="dcterms:W3CDTF">2014-07-12T21:18:26Z</dcterms:created>
  <dcterms:modified xsi:type="dcterms:W3CDTF">2014-07-20T22:20:26Z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