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255" activeTab="0"/>
  </bookViews>
  <sheets>
    <sheet name="Exhibit No. ___(JAH-17)" sheetId="1" r:id="rId1"/>
  </sheets>
  <externalReferences>
    <externalReference r:id="rId4"/>
  </externalReferences>
  <definedNames>
    <definedName name="_xlnm.Print_Area" localSheetId="0">'Exhibit No. ___(JAH-17)'!$A$1:$H$361</definedName>
  </definedNames>
  <calcPr fullCalcOnLoad="1"/>
</workbook>
</file>

<file path=xl/sharedStrings.xml><?xml version="1.0" encoding="utf-8"?>
<sst xmlns="http://schemas.openxmlformats.org/spreadsheetml/2006/main" count="531" uniqueCount="32">
  <si>
    <t>Year</t>
  </si>
  <si>
    <t>Average Use</t>
  </si>
  <si>
    <t>BEFORE 1986</t>
  </si>
  <si>
    <t>1986 TO 1997</t>
  </si>
  <si>
    <t>Adjust to Actual</t>
  </si>
  <si>
    <t>Customers</t>
  </si>
  <si>
    <t>Vintage</t>
  </si>
  <si>
    <t>Year-on-Year Decline</t>
  </si>
  <si>
    <t>Annualized Decline</t>
  </si>
  <si>
    <t>Average Across Years of Consmption</t>
  </si>
  <si>
    <t>2003 kWh</t>
  </si>
  <si>
    <t xml:space="preserve">2002 kWh </t>
  </si>
  <si>
    <t>2001 kWh</t>
  </si>
  <si>
    <t>2003 Therms</t>
  </si>
  <si>
    <t>2002 Therms</t>
  </si>
  <si>
    <t>2001 Therms</t>
  </si>
  <si>
    <t>Electric Consumption for New Customers</t>
  </si>
  <si>
    <t>Natural Gas Consumption for New Customers</t>
  </si>
  <si>
    <t>SINGLE FAM</t>
  </si>
  <si>
    <t>Y</t>
  </si>
  <si>
    <t>MULTI FAM</t>
  </si>
  <si>
    <t>OTHER</t>
  </si>
  <si>
    <t>N</t>
  </si>
  <si>
    <t>?</t>
  </si>
  <si>
    <t>Housing Type</t>
  </si>
  <si>
    <t>Space Heat</t>
  </si>
  <si>
    <t>2002 kWh</t>
  </si>
  <si>
    <t>Consumption</t>
  </si>
  <si>
    <t>Year Service Started</t>
  </si>
  <si>
    <t>Therms</t>
  </si>
  <si>
    <r>
      <t>Electric Consumption for New Customers by Housing Type</t>
    </r>
    <r>
      <rPr>
        <b/>
        <vertAlign val="superscript"/>
        <sz val="12"/>
        <rFont val="Arial"/>
        <family val="2"/>
      </rPr>
      <t>1</t>
    </r>
  </si>
  <si>
    <r>
      <t>Natural Gas Consumption for New Customers by Housing Type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</si>
</sst>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0" fillId="0" borderId="0" xfId="0" applyNumberFormat="1" applyFill="1" applyAlignment="1">
      <alignment/>
    </xf>
    <xf numFmtId="164" fontId="0" fillId="0" borderId="0" xfId="15" applyNumberFormat="1" applyAlignment="1">
      <alignment/>
    </xf>
    <xf numFmtId="166" fontId="0" fillId="0" borderId="0" xfId="21" applyNumberFormat="1" applyAlignment="1">
      <alignment/>
    </xf>
    <xf numFmtId="166" fontId="0" fillId="0" borderId="0" xfId="21" applyNumberForma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15" applyNumberForma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0" xfId="15" applyNumberFormat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0" fillId="0" borderId="0" xfId="15" applyNumberFormat="1" applyBorder="1" applyAlignment="1">
      <alignment/>
    </xf>
    <xf numFmtId="166" fontId="0" fillId="0" borderId="0" xfId="21" applyNumberForma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Customer Additions Account for Only Some of the Decline in Use Per Customer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'[1]Exhibit JAH-17'!$C$35</c:f>
              <c:strCache>
                <c:ptCount val="1"/>
                <c:pt idx="0">
                  <c:v>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'[1]Exhibit JAH-17'!$B$36:$B$39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'[1]Exhibit JAH-17'!$C$36:$C$39</c:f>
              <c:numCache>
                <c:ptCount val="4"/>
                <c:pt idx="0">
                  <c:v>9546.8542</c:v>
                </c:pt>
                <c:pt idx="1">
                  <c:v>9723.4497</c:v>
                </c:pt>
                <c:pt idx="2">
                  <c:v>9099.613800000001</c:v>
                </c:pt>
                <c:pt idx="3">
                  <c:v>8963.7524</c:v>
                </c:pt>
              </c:numCache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 Residential Electric Service Started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  <c:max val="10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Annual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1828"/>
        <c:crossesAt val="1"/>
        <c:crossBetween val="between"/>
        <c:dispUnits/>
        <c:majorUnit val="2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Customer Additions Account for Only Some of the Decline in Use Per Customer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'[1]Exhibit JAH-17'!$D$92</c:f>
              <c:strCache>
                <c:ptCount val="1"/>
                <c:pt idx="0">
                  <c:v>Therms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'[1]Exhibit JAH-17'!$C$93:$C$96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'[1]Exhibit JAH-17'!$D$93:$D$96</c:f>
              <c:numCache>
                <c:ptCount val="4"/>
                <c:pt idx="0">
                  <c:v>838.9752</c:v>
                </c:pt>
                <c:pt idx="1">
                  <c:v>801.3842666666666</c:v>
                </c:pt>
                <c:pt idx="2">
                  <c:v>816.7491666666666</c:v>
                </c:pt>
                <c:pt idx="3">
                  <c:v>846.00095</c:v>
                </c:pt>
              </c:numCache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 Residential Natural Gas Service Started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57007"/>
        <c:crossesAt val="700"/>
        <c:auto val="1"/>
        <c:lblOffset val="100"/>
        <c:noMultiLvlLbl val="0"/>
      </c:catAx>
      <c:valAx>
        <c:axId val="30357007"/>
        <c:scaling>
          <c:orientation val="minMax"/>
          <c:max val="9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Annual Therms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42622"/>
        <c:crossesAt val="1"/>
        <c:crossBetween val="between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142875</xdr:rowOff>
    </xdr:from>
    <xdr:to>
      <xdr:col>6</xdr:col>
      <xdr:colOff>828675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33350" y="5838825"/>
        <a:ext cx="67151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84</xdr:row>
      <xdr:rowOff>104775</xdr:rowOff>
    </xdr:from>
    <xdr:to>
      <xdr:col>7</xdr:col>
      <xdr:colOff>152400</xdr:colOff>
      <xdr:row>107</xdr:row>
      <xdr:rowOff>123825</xdr:rowOff>
    </xdr:to>
    <xdr:graphicFrame>
      <xdr:nvGraphicFramePr>
        <xdr:cNvPr id="2" name="Chart 2"/>
        <xdr:cNvGraphicFramePr/>
      </xdr:nvGraphicFramePr>
      <xdr:xfrm>
        <a:off x="419100" y="14887575"/>
        <a:ext cx="6629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ljh\My%20Documents\PSE%20GRC04\Rebuttal\JAH%20Rebuttal%20Exhib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JAH-15"/>
      <sheetName val="Exhibit JAH-17"/>
      <sheetName val="Exhibit JAH-21"/>
    </sheetNames>
    <sheetDataSet>
      <sheetData sheetId="1">
        <row r="35">
          <cell r="C35" t="str">
            <v>Consumption</v>
          </cell>
        </row>
        <row r="36">
          <cell r="B36">
            <v>1998</v>
          </cell>
          <cell r="C36">
            <v>9546.8542</v>
          </cell>
        </row>
        <row r="37">
          <cell r="B37">
            <v>1999</v>
          </cell>
          <cell r="C37">
            <v>9723.4497</v>
          </cell>
        </row>
        <row r="38">
          <cell r="B38">
            <v>2000</v>
          </cell>
          <cell r="C38">
            <v>9099.613800000001</v>
          </cell>
        </row>
        <row r="39">
          <cell r="B39">
            <v>2001</v>
          </cell>
          <cell r="C39">
            <v>8963.7524</v>
          </cell>
        </row>
        <row r="92">
          <cell r="D92" t="str">
            <v>Therms</v>
          </cell>
        </row>
        <row r="93">
          <cell r="C93">
            <v>1998</v>
          </cell>
          <cell r="D93">
            <v>838.9752</v>
          </cell>
        </row>
        <row r="94">
          <cell r="C94">
            <v>1999</v>
          </cell>
          <cell r="D94">
            <v>801.3842666666666</v>
          </cell>
        </row>
        <row r="95">
          <cell r="C95">
            <v>2000</v>
          </cell>
          <cell r="D95">
            <v>816.7491666666666</v>
          </cell>
        </row>
        <row r="96">
          <cell r="C96">
            <v>2001</v>
          </cell>
          <cell r="D96">
            <v>846.00095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1"/>
  <sheetViews>
    <sheetView tabSelected="1" workbookViewId="0" topLeftCell="A340">
      <selection activeCell="H361" sqref="A1:H361"/>
    </sheetView>
  </sheetViews>
  <sheetFormatPr defaultColWidth="9.140625" defaultRowHeight="12.75"/>
  <cols>
    <col min="1" max="1" width="16.8515625" style="1" customWidth="1"/>
    <col min="2" max="2" width="19.140625" style="3" customWidth="1"/>
    <col min="3" max="3" width="13.421875" style="3" customWidth="1"/>
    <col min="4" max="4" width="15.28125" style="0" customWidth="1"/>
    <col min="5" max="5" width="13.00390625" style="0" customWidth="1"/>
    <col min="6" max="6" width="12.57421875" style="0" customWidth="1"/>
    <col min="7" max="7" width="13.140625" style="0" customWidth="1"/>
    <col min="8" max="8" width="13.57421875" style="0" customWidth="1"/>
    <col min="9" max="16384" width="4.28125" style="0" customWidth="1"/>
  </cols>
  <sheetData>
    <row r="1" ht="15.75">
      <c r="B1" s="2" t="s">
        <v>16</v>
      </c>
    </row>
    <row r="2" spans="1:6" s="7" customFormat="1" ht="25.5">
      <c r="A2" s="4" t="s">
        <v>6</v>
      </c>
      <c r="B2" s="5" t="s">
        <v>5</v>
      </c>
      <c r="C2" s="6" t="s">
        <v>10</v>
      </c>
      <c r="D2" s="4" t="s">
        <v>1</v>
      </c>
      <c r="E2" s="6" t="s">
        <v>7</v>
      </c>
      <c r="F2" s="6" t="s">
        <v>8</v>
      </c>
    </row>
    <row r="3" spans="1:3" ht="12.75">
      <c r="A3" s="1" t="s">
        <v>2</v>
      </c>
      <c r="B3" s="3">
        <f>508817</f>
        <v>508817</v>
      </c>
      <c r="C3" s="3">
        <v>12162.7769</v>
      </c>
    </row>
    <row r="4" spans="1:3" ht="12.75">
      <c r="A4" s="1" t="s">
        <v>3</v>
      </c>
      <c r="B4" s="3">
        <f>219013+38000</f>
        <v>257013</v>
      </c>
      <c r="C4" s="3">
        <v>11130.2179</v>
      </c>
    </row>
    <row r="5" spans="1:3" ht="12.75">
      <c r="A5" s="1" t="s">
        <v>4</v>
      </c>
      <c r="B5" s="8">
        <v>1646</v>
      </c>
      <c r="C5" s="8">
        <f>C4</f>
        <v>11130.2179</v>
      </c>
    </row>
    <row r="6" spans="1:4" ht="12.75">
      <c r="A6" s="1">
        <v>1998</v>
      </c>
      <c r="B6" s="3">
        <v>16161</v>
      </c>
      <c r="C6" s="3">
        <v>9867.2645</v>
      </c>
      <c r="D6" s="9">
        <f>SUMPRODUCT(C$3:C6,B$3:B6)/SUM(B$3:B6)</f>
        <v>11774.614454534309</v>
      </c>
    </row>
    <row r="7" spans="1:4" ht="12.75">
      <c r="A7" s="1">
        <v>1999</v>
      </c>
      <c r="B7" s="3">
        <v>15036</v>
      </c>
      <c r="C7" s="3">
        <v>10166.7958</v>
      </c>
      <c r="D7" s="9">
        <f>SUMPRODUCT(C$3:C7,B$3:B7)/SUM(B$3:B7)</f>
        <v>11744.34529395222</v>
      </c>
    </row>
    <row r="8" spans="1:5" ht="12.75">
      <c r="A8" s="1">
        <v>2000</v>
      </c>
      <c r="B8" s="3">
        <v>13313</v>
      </c>
      <c r="C8" s="3">
        <v>9822.1122</v>
      </c>
      <c r="D8" s="9">
        <f>SUMPRODUCT(C$3:C8,B$3:B8)/SUM(B$3:B8)</f>
        <v>11712.829123501268</v>
      </c>
      <c r="E8" s="10">
        <f>(D8-D7)/D7</f>
        <v>-0.0026835187200414854</v>
      </c>
    </row>
    <row r="9" spans="1:5" ht="12.75">
      <c r="A9" s="1">
        <v>2001</v>
      </c>
      <c r="B9" s="3">
        <v>15697</v>
      </c>
      <c r="C9" s="3">
        <v>9423.6181</v>
      </c>
      <c r="D9" s="9">
        <f>SUMPRODUCT(C$3:C9,B$3:B9)/SUM(B$3:B9)</f>
        <v>11669.414258829771</v>
      </c>
      <c r="E9" s="10">
        <f>(D9-D8)/D8</f>
        <v>-0.003706607875324215</v>
      </c>
    </row>
    <row r="10" spans="1:6" ht="12.75">
      <c r="A10" s="1">
        <v>2002</v>
      </c>
      <c r="B10" s="3">
        <v>13871</v>
      </c>
      <c r="C10" s="3">
        <v>8793.7462</v>
      </c>
      <c r="D10" s="9">
        <f>SUMPRODUCT(C3:C10,B3:B10)/SUM(B3:B10)</f>
        <v>11622.0157655138</v>
      </c>
      <c r="E10" s="10">
        <f>(D10-D9)/D9</f>
        <v>-0.004061771419255879</v>
      </c>
      <c r="F10" s="11">
        <f>(1+(D10-D7)/D7)^(1/3)-1</f>
        <v>-0.0034841372578243712</v>
      </c>
    </row>
    <row r="12" spans="1:6" s="7" customFormat="1" ht="25.5">
      <c r="A12" s="4" t="s">
        <v>6</v>
      </c>
      <c r="B12" s="5" t="s">
        <v>5</v>
      </c>
      <c r="C12" s="6" t="s">
        <v>11</v>
      </c>
      <c r="D12" s="4" t="s">
        <v>1</v>
      </c>
      <c r="E12" s="6" t="s">
        <v>7</v>
      </c>
      <c r="F12" s="6" t="s">
        <v>8</v>
      </c>
    </row>
    <row r="13" spans="1:3" ht="12.75">
      <c r="A13" s="1" t="s">
        <v>2</v>
      </c>
      <c r="B13" s="3">
        <v>509991</v>
      </c>
      <c r="C13" s="3">
        <v>12222.1682</v>
      </c>
    </row>
    <row r="14" spans="1:3" ht="12.75">
      <c r="A14" s="1" t="s">
        <v>3</v>
      </c>
      <c r="B14" s="3">
        <v>218769</v>
      </c>
      <c r="C14" s="3">
        <v>11054.7342</v>
      </c>
    </row>
    <row r="15" spans="1:3" ht="12.75">
      <c r="A15" s="1" t="s">
        <v>4</v>
      </c>
      <c r="B15" s="8">
        <v>38716</v>
      </c>
      <c r="C15" s="8">
        <f>C14</f>
        <v>11054.7342</v>
      </c>
    </row>
    <row r="16" spans="1:4" ht="12.75">
      <c r="A16" s="1">
        <v>1998</v>
      </c>
      <c r="B16" s="3">
        <v>16368</v>
      </c>
      <c r="C16" s="3">
        <v>9572.6708</v>
      </c>
      <c r="D16" s="9">
        <f>SUMPRODUCT(C$13:C16,B$13:B16)/SUM(B$13:B16)</f>
        <v>11783.351653680582</v>
      </c>
    </row>
    <row r="17" spans="1:4" ht="12.75">
      <c r="A17" s="1">
        <v>1999</v>
      </c>
      <c r="B17" s="3">
        <v>15236</v>
      </c>
      <c r="C17" s="3">
        <v>9750.946</v>
      </c>
      <c r="D17" s="9">
        <f>SUMPRODUCT(C$13:C17,B$13:B17)/SUM(B$13:B17)</f>
        <v>11744.599923516547</v>
      </c>
    </row>
    <row r="18" spans="1:5" ht="12.75">
      <c r="A18" s="1">
        <v>2000</v>
      </c>
      <c r="B18" s="3">
        <v>13679</v>
      </c>
      <c r="C18" s="3">
        <v>9240.2665</v>
      </c>
      <c r="D18" s="9">
        <f>SUMPRODUCT(C$13:C18,B13:B18)/SUM(B$13:B18)</f>
        <v>11702.451172287361</v>
      </c>
      <c r="E18" s="10">
        <f>(D18-D17)/D17</f>
        <v>-0.0035887770978720503</v>
      </c>
    </row>
    <row r="19" spans="1:6" ht="12.75">
      <c r="A19" s="1">
        <v>2001</v>
      </c>
      <c r="B19" s="3">
        <v>14403</v>
      </c>
      <c r="C19" s="3">
        <v>8503.8867</v>
      </c>
      <c r="D19" s="9">
        <f>SUMPRODUCT(C13:C19,B13:B19)/SUM(B13:B19)</f>
        <v>11646.756007260008</v>
      </c>
      <c r="E19" s="10">
        <f>(D19-D18)/D18</f>
        <v>-0.00475927343830711</v>
      </c>
      <c r="F19" s="11">
        <f>(1+(D19-D17)/D17)^(1/2)-1</f>
        <v>-0.004174197243645095</v>
      </c>
    </row>
    <row r="22" spans="1:6" s="7" customFormat="1" ht="25.5">
      <c r="A22" s="4" t="s">
        <v>6</v>
      </c>
      <c r="B22" s="5" t="s">
        <v>5</v>
      </c>
      <c r="C22" s="6" t="s">
        <v>12</v>
      </c>
      <c r="D22" s="4" t="s">
        <v>1</v>
      </c>
      <c r="E22" s="6" t="s">
        <v>7</v>
      </c>
      <c r="F22" s="6" t="s">
        <v>8</v>
      </c>
    </row>
    <row r="23" spans="1:3" ht="12.75">
      <c r="A23" s="1" t="s">
        <v>2</v>
      </c>
      <c r="B23" s="3">
        <v>512311</v>
      </c>
      <c r="C23" s="3">
        <v>12042.5781</v>
      </c>
    </row>
    <row r="24" spans="1:3" ht="12.75">
      <c r="A24" s="1" t="s">
        <v>3</v>
      </c>
      <c r="B24" s="3">
        <v>218926</v>
      </c>
      <c r="C24" s="3">
        <v>10768.5437</v>
      </c>
    </row>
    <row r="25" spans="1:3" ht="12.75">
      <c r="A25" s="1" t="s">
        <v>4</v>
      </c>
      <c r="B25" s="8">
        <v>36239</v>
      </c>
      <c r="C25" s="8">
        <f>C24</f>
        <v>10768.5437</v>
      </c>
    </row>
    <row r="26" spans="1:4" ht="12.75">
      <c r="A26" s="1">
        <v>1998</v>
      </c>
      <c r="B26" s="3">
        <v>16339</v>
      </c>
      <c r="C26" s="3">
        <v>9200.6273</v>
      </c>
      <c r="D26" s="9">
        <f>SUMPRODUCT(C22:C26,B22:B26)/SUM(B22:B26)</f>
        <v>11568.584081261906</v>
      </c>
    </row>
    <row r="27" spans="1:4" ht="12.75">
      <c r="A27" s="1">
        <v>1999</v>
      </c>
      <c r="B27" s="3">
        <v>15200</v>
      </c>
      <c r="C27" s="3">
        <v>9252.6073</v>
      </c>
      <c r="D27" s="9">
        <f>SUMPRODUCT(C23:C27,B23:B27)/SUM(B23:B27)</f>
        <v>11524.526276245502</v>
      </c>
    </row>
    <row r="28" spans="1:6" ht="12.75">
      <c r="A28" s="1">
        <v>2000</v>
      </c>
      <c r="B28" s="3">
        <v>12460</v>
      </c>
      <c r="C28" s="3">
        <v>8236.4627</v>
      </c>
      <c r="D28" s="9">
        <f>SUMPRODUCT(C23:C28,B23:B28)/SUM(B23:B28)</f>
        <v>11474.038864852646</v>
      </c>
      <c r="E28" s="10">
        <f>(D28-D27)/D27</f>
        <v>-0.004380866526108027</v>
      </c>
      <c r="F28" s="10">
        <f>(D28-D27)/D27</f>
        <v>-0.004380866526108027</v>
      </c>
    </row>
    <row r="30" spans="5:6" ht="24" customHeight="1" thickBot="1">
      <c r="E30" s="28" t="s">
        <v>9</v>
      </c>
      <c r="F30" s="29"/>
    </row>
    <row r="31" spans="5:6" ht="13.5" thickBot="1">
      <c r="E31" s="13">
        <f>AVERAGE(E10,E19,E28)</f>
        <v>-0.004400637127890339</v>
      </c>
      <c r="F31" s="14">
        <f>AVERAGE(F10,F19,F28)</f>
        <v>-0.004013067009192497</v>
      </c>
    </row>
    <row r="34" spans="1:3" ht="12.75">
      <c r="A34" s="6"/>
      <c r="B34" s="6"/>
      <c r="C34" s="6"/>
    </row>
    <row r="35" spans="1:3" ht="12.75">
      <c r="A35" s="15"/>
      <c r="B35" s="3" t="s">
        <v>28</v>
      </c>
      <c r="C35" s="3" t="s">
        <v>27</v>
      </c>
    </row>
    <row r="36" spans="1:3" ht="12.75">
      <c r="A36" s="15"/>
      <c r="B36" s="16">
        <v>1998</v>
      </c>
      <c r="C36" s="3">
        <f>AVERAGE(C26,C16,C6)</f>
        <v>9546.8542</v>
      </c>
    </row>
    <row r="37" spans="1:3" ht="12.75">
      <c r="A37" s="15"/>
      <c r="B37" s="16">
        <v>1999</v>
      </c>
      <c r="C37" s="3">
        <f>AVERAGE(C27,C17,C7)</f>
        <v>9723.4497</v>
      </c>
    </row>
    <row r="38" spans="1:3" ht="12.75">
      <c r="A38" s="15"/>
      <c r="B38" s="16">
        <v>2000</v>
      </c>
      <c r="C38" s="3">
        <f>AVERAGE(C28,C18,C8)</f>
        <v>9099.613800000001</v>
      </c>
    </row>
    <row r="39" spans="1:3" ht="12.75">
      <c r="A39" s="15"/>
      <c r="B39" s="16">
        <v>2001</v>
      </c>
      <c r="C39" s="3">
        <f>AVERAGE(C9,C19)</f>
        <v>8963.7524</v>
      </c>
    </row>
    <row r="40" spans="1:2" ht="12.75">
      <c r="A40" s="15"/>
      <c r="B40" s="16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6" ht="12.75">
      <c r="A56" s="17"/>
    </row>
    <row r="57" ht="15.75">
      <c r="B57" s="2" t="s">
        <v>17</v>
      </c>
    </row>
    <row r="59" spans="1:6" ht="25.5">
      <c r="A59" s="4" t="s">
        <v>6</v>
      </c>
      <c r="B59" s="5" t="s">
        <v>5</v>
      </c>
      <c r="C59" s="6" t="s">
        <v>13</v>
      </c>
      <c r="D59" s="4" t="s">
        <v>1</v>
      </c>
      <c r="E59" s="6" t="s">
        <v>7</v>
      </c>
      <c r="F59" s="6" t="s">
        <v>8</v>
      </c>
    </row>
    <row r="60" spans="1:3" ht="12.75">
      <c r="A60" s="1" t="s">
        <v>2</v>
      </c>
      <c r="B60" s="3">
        <v>136260</v>
      </c>
      <c r="C60" s="3">
        <v>910.6426</v>
      </c>
    </row>
    <row r="61" spans="1:3" ht="12.75">
      <c r="A61" s="1" t="s">
        <v>3</v>
      </c>
      <c r="B61" s="3">
        <v>312236</v>
      </c>
      <c r="C61" s="3">
        <v>854.348</v>
      </c>
    </row>
    <row r="62" spans="1:3" ht="12.75">
      <c r="A62" s="1">
        <v>1998</v>
      </c>
      <c r="B62" s="3">
        <v>19704</v>
      </c>
      <c r="C62" s="3">
        <v>817.972</v>
      </c>
    </row>
    <row r="63" spans="1:5" ht="12.75">
      <c r="A63" s="1">
        <v>1999</v>
      </c>
      <c r="B63" s="3">
        <v>22654</v>
      </c>
      <c r="C63" s="3">
        <v>783.076</v>
      </c>
      <c r="D63" s="9">
        <f>SUMPRODUCT(C$60:C63,B$60:B63)/SUM(B$60:B63)</f>
        <v>865.2256817628053</v>
      </c>
      <c r="E63" s="10"/>
    </row>
    <row r="64" spans="1:5" ht="12.75">
      <c r="A64" s="1">
        <v>2000</v>
      </c>
      <c r="B64" s="3">
        <v>18077</v>
      </c>
      <c r="C64" s="3">
        <v>806.1562</v>
      </c>
      <c r="D64" s="9">
        <f>SUMPRODUCT(C$60:C64,B$60:B64)/SUM(B$60:B64)</f>
        <v>863.1275603635856</v>
      </c>
      <c r="E64" s="10">
        <f>(D64-D63)/D63</f>
        <v>-0.002424941195625311</v>
      </c>
    </row>
    <row r="65" spans="1:5" ht="12.75">
      <c r="A65" s="1">
        <v>2001</v>
      </c>
      <c r="B65" s="3">
        <v>18561</v>
      </c>
      <c r="C65" s="3">
        <v>835.1602</v>
      </c>
      <c r="D65" s="9">
        <f>SUMPRODUCT(C$60:C65,B$60:B65)/SUM(B$60:B65)</f>
        <v>862.1434654849741</v>
      </c>
      <c r="E65" s="10">
        <f>(D65-D64)/D64</f>
        <v>-0.0011401499891824144</v>
      </c>
    </row>
    <row r="66" spans="1:6" ht="12.75">
      <c r="A66" s="1">
        <v>2002</v>
      </c>
      <c r="B66" s="3">
        <v>20040</v>
      </c>
      <c r="C66" s="3">
        <v>785.6433</v>
      </c>
      <c r="D66" s="9">
        <f>SUMPRODUCT(C60:C66,B60:B66)/SUM(B60:B66)</f>
        <v>859.3435134888919</v>
      </c>
      <c r="E66" s="10">
        <f>(D66-D65)/D65</f>
        <v>-0.0032476636524840646</v>
      </c>
      <c r="F66" s="11">
        <f>(1+(D66-D63)/D63)^(1/3)-1</f>
        <v>-0.00227129514348523</v>
      </c>
    </row>
    <row r="68" spans="1:6" ht="25.5">
      <c r="A68" s="4" t="s">
        <v>6</v>
      </c>
      <c r="B68" s="5" t="s">
        <v>5</v>
      </c>
      <c r="C68" s="6" t="s">
        <v>14</v>
      </c>
      <c r="D68" s="4" t="s">
        <v>1</v>
      </c>
      <c r="E68" s="6" t="s">
        <v>7</v>
      </c>
      <c r="F68" s="6" t="s">
        <v>8</v>
      </c>
    </row>
    <row r="69" spans="1:3" ht="12.75">
      <c r="A69" s="1" t="s">
        <v>2</v>
      </c>
      <c r="B69" s="3">
        <v>136690</v>
      </c>
      <c r="C69" s="3">
        <v>962.7806</v>
      </c>
    </row>
    <row r="70" spans="1:3" ht="12.75">
      <c r="A70" s="1" t="s">
        <v>3</v>
      </c>
      <c r="B70" s="3">
        <v>313116</v>
      </c>
      <c r="C70" s="3">
        <v>900.6931</v>
      </c>
    </row>
    <row r="71" spans="1:3" ht="12.75">
      <c r="A71" s="1">
        <v>1998</v>
      </c>
      <c r="B71" s="3">
        <v>19794</v>
      </c>
      <c r="C71" s="3">
        <v>853.5922</v>
      </c>
    </row>
    <row r="72" spans="1:4" ht="12.75">
      <c r="A72" s="1">
        <v>1999</v>
      </c>
      <c r="B72" s="3">
        <v>22782</v>
      </c>
      <c r="C72" s="3">
        <v>816.1737</v>
      </c>
      <c r="D72" s="9">
        <f>SUMPRODUCT(C69:C72,B69:B72)/SUM(B69:B72)</f>
        <v>912.12508611972</v>
      </c>
    </row>
    <row r="73" spans="1:5" ht="12.75">
      <c r="A73" s="1">
        <v>2000</v>
      </c>
      <c r="B73" s="3">
        <v>18333</v>
      </c>
      <c r="C73" s="3">
        <v>831.799</v>
      </c>
      <c r="D73" s="9">
        <f>SUMPRODUCT(C69:C73,B69:B73)/SUM(B69:B73)</f>
        <v>909.2416420524165</v>
      </c>
      <c r="E73" s="10">
        <f>(D73-D72)/D72</f>
        <v>-0.003161237544260453</v>
      </c>
    </row>
    <row r="74" spans="1:6" ht="12.75">
      <c r="A74" s="1">
        <v>2001</v>
      </c>
      <c r="B74" s="3">
        <v>18596</v>
      </c>
      <c r="C74" s="3">
        <v>856.8417</v>
      </c>
      <c r="D74" s="9">
        <f>SUMPRODUCT(C69:C74,B69:B74)/SUM(B69:B74)</f>
        <v>907.4007029402372</v>
      </c>
      <c r="E74" s="10">
        <f>(D74-D73)/D73</f>
        <v>-0.0020246973159123716</v>
      </c>
      <c r="F74" s="11">
        <f>(1+(D74-D72)/D72)^(1/2)-1</f>
        <v>-0.002593129315324072</v>
      </c>
    </row>
    <row r="76" spans="1:6" ht="25.5">
      <c r="A76" s="4" t="s">
        <v>6</v>
      </c>
      <c r="B76" s="5" t="s">
        <v>5</v>
      </c>
      <c r="C76" s="6" t="s">
        <v>15</v>
      </c>
      <c r="D76" s="4" t="s">
        <v>1</v>
      </c>
      <c r="E76" s="6" t="s">
        <v>7</v>
      </c>
      <c r="F76" s="6" t="s">
        <v>8</v>
      </c>
    </row>
    <row r="77" spans="1:3" ht="12.75">
      <c r="A77" s="1" t="s">
        <v>2</v>
      </c>
      <c r="B77" s="3">
        <v>137525</v>
      </c>
      <c r="C77" s="3">
        <v>955.8772</v>
      </c>
    </row>
    <row r="78" spans="1:3" ht="12.75">
      <c r="A78" s="1" t="s">
        <v>3</v>
      </c>
      <c r="B78" s="3">
        <v>315750</v>
      </c>
      <c r="C78" s="3">
        <v>891.6649</v>
      </c>
    </row>
    <row r="79" spans="1:3" ht="12.75">
      <c r="A79" s="1">
        <v>1998</v>
      </c>
      <c r="B79" s="3">
        <v>20067</v>
      </c>
      <c r="C79" s="3">
        <v>845.3614</v>
      </c>
    </row>
    <row r="80" spans="1:4" ht="12.75">
      <c r="A80" s="1">
        <v>1999</v>
      </c>
      <c r="B80" s="3">
        <v>23092</v>
      </c>
      <c r="C80" s="3">
        <v>804.9031</v>
      </c>
      <c r="D80" s="9">
        <f>SUMPRODUCT(C77:C80,B77:B80)/SUM(B77:B80)</f>
        <v>903.5458765999107</v>
      </c>
    </row>
    <row r="81" spans="1:6" ht="12.75">
      <c r="A81" s="1">
        <v>2000</v>
      </c>
      <c r="B81" s="3">
        <v>18386</v>
      </c>
      <c r="C81" s="3">
        <v>812.2923</v>
      </c>
      <c r="D81" s="9">
        <f>SUMPRODUCT(C77:C81,B77:B81)/SUM(B77:B81)</f>
        <v>900.2868962584982</v>
      </c>
      <c r="E81" s="10">
        <f>(D81-D80)/D80</f>
        <v>-0.0036068786608557703</v>
      </c>
      <c r="F81" s="10">
        <f>(D81-D80)/D80</f>
        <v>-0.0036068786608557703</v>
      </c>
    </row>
    <row r="83" spans="5:6" ht="12" customHeight="1" thickBot="1">
      <c r="E83" s="28" t="s">
        <v>9</v>
      </c>
      <c r="F83" s="29"/>
    </row>
    <row r="84" spans="5:6" ht="12" customHeight="1" thickBot="1">
      <c r="E84" s="13">
        <f>AVERAGE(E66,E74,E81)</f>
        <v>-0.0029597465430840687</v>
      </c>
      <c r="F84" s="14">
        <f>AVERAGE(F66,F74,F81)</f>
        <v>-0.002823767706555024</v>
      </c>
    </row>
    <row r="85" spans="5:6" ht="12" customHeight="1">
      <c r="E85" s="13"/>
      <c r="F85" s="18"/>
    </row>
    <row r="86" spans="5:6" ht="12" customHeight="1">
      <c r="E86" s="13"/>
      <c r="F86" s="18"/>
    </row>
    <row r="87" spans="5:6" ht="12" customHeight="1">
      <c r="E87" s="6"/>
      <c r="F87" s="12"/>
    </row>
    <row r="88" spans="5:6" ht="12" customHeight="1">
      <c r="E88" s="6"/>
      <c r="F88" s="12"/>
    </row>
    <row r="89" spans="5:6" ht="12" customHeight="1">
      <c r="E89" s="6"/>
      <c r="F89" s="12"/>
    </row>
    <row r="90" spans="5:6" ht="12" customHeight="1">
      <c r="E90" s="6"/>
      <c r="F90" s="12"/>
    </row>
    <row r="91" spans="5:6" ht="12" customHeight="1">
      <c r="E91" s="6"/>
      <c r="F91" s="12"/>
    </row>
    <row r="92" spans="3:6" ht="12" customHeight="1">
      <c r="C92" s="3" t="s">
        <v>0</v>
      </c>
      <c r="D92" t="s">
        <v>29</v>
      </c>
      <c r="E92" s="6"/>
      <c r="F92" s="12"/>
    </row>
    <row r="93" spans="3:6" ht="12" customHeight="1">
      <c r="C93" s="19">
        <v>1998</v>
      </c>
      <c r="D93" s="3">
        <f>AVERAGE(C79,C71,C62)</f>
        <v>838.9752</v>
      </c>
      <c r="E93" s="6"/>
      <c r="F93" s="12"/>
    </row>
    <row r="94" spans="3:6" ht="12" customHeight="1">
      <c r="C94" s="19">
        <v>1999</v>
      </c>
      <c r="D94" s="3">
        <f>AVERAGE(C80,C72,C63)</f>
        <v>801.3842666666666</v>
      </c>
      <c r="E94" s="6"/>
      <c r="F94" s="12"/>
    </row>
    <row r="95" spans="3:6" ht="12" customHeight="1">
      <c r="C95" s="19">
        <v>2000</v>
      </c>
      <c r="D95" s="3">
        <f>AVERAGE(C81,C73,C64)</f>
        <v>816.7491666666666</v>
      </c>
      <c r="E95" s="6"/>
      <c r="F95" s="12"/>
    </row>
    <row r="96" spans="3:6" ht="12" customHeight="1">
      <c r="C96" s="19">
        <v>2001</v>
      </c>
      <c r="D96" s="3">
        <f>AVERAGE(C65,C74)</f>
        <v>846.00095</v>
      </c>
      <c r="E96" s="6"/>
      <c r="F96" s="12"/>
    </row>
    <row r="97" spans="5:6" ht="12" customHeight="1">
      <c r="E97" s="6"/>
      <c r="F97" s="12"/>
    </row>
    <row r="98" spans="5:6" ht="12" customHeight="1">
      <c r="E98" s="6"/>
      <c r="F98" s="12"/>
    </row>
    <row r="99" spans="5:6" ht="12" customHeight="1">
      <c r="E99" s="6"/>
      <c r="F99" s="12"/>
    </row>
    <row r="100" spans="5:6" ht="12" customHeight="1">
      <c r="E100" s="6"/>
      <c r="F100" s="12"/>
    </row>
    <row r="101" spans="5:6" ht="12" customHeight="1">
      <c r="E101" s="6"/>
      <c r="F101" s="12"/>
    </row>
    <row r="102" spans="5:6" ht="12" customHeight="1">
      <c r="E102" s="6"/>
      <c r="F102" s="12"/>
    </row>
    <row r="103" spans="5:6" ht="12" customHeight="1">
      <c r="E103" s="6"/>
      <c r="F103" s="12"/>
    </row>
    <row r="104" spans="5:6" ht="12" customHeight="1">
      <c r="E104" s="6"/>
      <c r="F104" s="12"/>
    </row>
    <row r="105" spans="5:6" ht="12" customHeight="1">
      <c r="E105" s="6"/>
      <c r="F105" s="12"/>
    </row>
    <row r="106" spans="5:6" ht="12" customHeight="1">
      <c r="E106" s="6"/>
      <c r="F106" s="12"/>
    </row>
    <row r="107" spans="5:6" ht="12" customHeight="1">
      <c r="E107" s="6"/>
      <c r="F107" s="12"/>
    </row>
    <row r="110" spans="1:5" ht="18.75">
      <c r="A110" s="2" t="s">
        <v>30</v>
      </c>
      <c r="C110"/>
      <c r="D110" s="3"/>
      <c r="E110" s="3"/>
    </row>
    <row r="111" spans="2:5" ht="12.75">
      <c r="B111"/>
      <c r="C111"/>
      <c r="D111" s="3"/>
      <c r="E111" s="3"/>
    </row>
    <row r="112" spans="1:8" ht="45.75" customHeight="1">
      <c r="A112" s="4" t="s">
        <v>6</v>
      </c>
      <c r="B112" s="4" t="s">
        <v>24</v>
      </c>
      <c r="C112" s="4" t="s">
        <v>25</v>
      </c>
      <c r="D112" s="5" t="s">
        <v>5</v>
      </c>
      <c r="E112" s="6" t="s">
        <v>10</v>
      </c>
      <c r="F112" s="6" t="s">
        <v>1</v>
      </c>
      <c r="G112" s="6" t="s">
        <v>7</v>
      </c>
      <c r="H112" s="6" t="s">
        <v>8</v>
      </c>
    </row>
    <row r="113" spans="1:5" ht="12.75">
      <c r="A113" s="20" t="s">
        <v>2</v>
      </c>
      <c r="B113" s="15" t="s">
        <v>18</v>
      </c>
      <c r="C113" s="15" t="s">
        <v>19</v>
      </c>
      <c r="D113" s="21">
        <v>135491</v>
      </c>
      <c r="E113" s="21">
        <v>16148.1233</v>
      </c>
    </row>
    <row r="114" spans="1:5" ht="12.75">
      <c r="A114" s="20" t="s">
        <v>3</v>
      </c>
      <c r="B114" s="15" t="s">
        <v>18</v>
      </c>
      <c r="C114" s="15" t="s">
        <v>19</v>
      </c>
      <c r="D114" s="21">
        <v>33367</v>
      </c>
      <c r="E114" s="21">
        <v>16469.6717</v>
      </c>
    </row>
    <row r="115" spans="1:5" ht="12.75">
      <c r="A115" s="20">
        <v>1998</v>
      </c>
      <c r="B115" s="15" t="s">
        <v>18</v>
      </c>
      <c r="C115" s="15" t="s">
        <v>19</v>
      </c>
      <c r="D115" s="21">
        <v>1358</v>
      </c>
      <c r="E115" s="21">
        <v>16897.5574</v>
      </c>
    </row>
    <row r="116" spans="1:6" ht="12.75">
      <c r="A116" s="20">
        <v>1999</v>
      </c>
      <c r="B116" s="15" t="s">
        <v>18</v>
      </c>
      <c r="C116" s="15" t="s">
        <v>19</v>
      </c>
      <c r="D116" s="21">
        <v>1456</v>
      </c>
      <c r="E116" s="21">
        <v>16229.9256</v>
      </c>
      <c r="F116" s="22">
        <f>SUMPRODUCT(E$113:E116,D$113:D116)/SUM(D$113:D116)</f>
        <v>16217.243139690805</v>
      </c>
    </row>
    <row r="117" spans="1:7" ht="12.75">
      <c r="A117" s="20">
        <v>2000</v>
      </c>
      <c r="B117" s="15" t="s">
        <v>18</v>
      </c>
      <c r="C117" s="15" t="s">
        <v>19</v>
      </c>
      <c r="D117" s="21">
        <v>1323</v>
      </c>
      <c r="E117" s="21">
        <v>15903.5935</v>
      </c>
      <c r="F117" s="22">
        <f>SUMPRODUCT(E$113:E117,D$113:D117)/SUM(D$113:D117)</f>
        <v>16214.84446647302</v>
      </c>
      <c r="G117" s="11">
        <f>(F117-F116)/F116</f>
        <v>-0.00014790881514965094</v>
      </c>
    </row>
    <row r="118" spans="1:7" ht="12.75">
      <c r="A118" s="20">
        <v>2001</v>
      </c>
      <c r="B118" s="15" t="s">
        <v>18</v>
      </c>
      <c r="C118" s="15" t="s">
        <v>19</v>
      </c>
      <c r="D118" s="21">
        <v>1506</v>
      </c>
      <c r="E118" s="21">
        <v>16285.1674</v>
      </c>
      <c r="F118" s="22">
        <f>SUMPRODUCT(E$113:E118,D$113:D118)/SUM(D$113:D118)</f>
        <v>16215.451376106155</v>
      </c>
      <c r="G118" s="11">
        <f>(F118-F117)/F117</f>
        <v>3.742926023068669E-05</v>
      </c>
    </row>
    <row r="119" spans="1:8" ht="12.75">
      <c r="A119" s="20">
        <v>2002</v>
      </c>
      <c r="B119" s="15" t="s">
        <v>18</v>
      </c>
      <c r="C119" s="15" t="s">
        <v>19</v>
      </c>
      <c r="D119" s="21">
        <v>1407</v>
      </c>
      <c r="E119" s="21">
        <v>15916.0287</v>
      </c>
      <c r="F119" s="22">
        <f>SUMPRODUCT(E$113:E119,D$113:D119)/SUM(D$113:D119)</f>
        <v>16213.056444066216</v>
      </c>
      <c r="G119" s="11">
        <f>(F119-F118)/F118</f>
        <v>-0.00014769444182526935</v>
      </c>
      <c r="H119" s="11">
        <f>(1+(F119-F116)/F116)^(1/3)-1</f>
        <v>-8.606181136550095E-05</v>
      </c>
    </row>
    <row r="120" spans="1:5" ht="12.75">
      <c r="A120" s="20"/>
      <c r="B120" s="15"/>
      <c r="C120" s="15"/>
      <c r="D120" s="21"/>
      <c r="E120" s="21"/>
    </row>
    <row r="121" spans="1:5" ht="12.75">
      <c r="A121" s="20" t="s">
        <v>2</v>
      </c>
      <c r="B121" s="15" t="s">
        <v>20</v>
      </c>
      <c r="C121" s="15" t="s">
        <v>19</v>
      </c>
      <c r="D121" s="21">
        <v>89593</v>
      </c>
      <c r="E121" s="21">
        <v>9246.0382</v>
      </c>
    </row>
    <row r="122" spans="1:5" ht="12.75">
      <c r="A122" s="20" t="s">
        <v>3</v>
      </c>
      <c r="B122" s="15" t="s">
        <v>20</v>
      </c>
      <c r="C122" s="15" t="s">
        <v>19</v>
      </c>
      <c r="D122" s="21">
        <v>57326</v>
      </c>
      <c r="E122" s="21">
        <v>9138.7125</v>
      </c>
    </row>
    <row r="123" spans="1:5" ht="12.75">
      <c r="A123" s="20">
        <v>1998</v>
      </c>
      <c r="B123" s="15" t="s">
        <v>20</v>
      </c>
      <c r="C123" s="15" t="s">
        <v>19</v>
      </c>
      <c r="D123" s="21">
        <v>1453</v>
      </c>
      <c r="E123" s="21">
        <v>8089.1013</v>
      </c>
    </row>
    <row r="124" spans="1:6" ht="12.75">
      <c r="A124" s="20">
        <v>1999</v>
      </c>
      <c r="B124" s="15" t="s">
        <v>20</v>
      </c>
      <c r="C124" s="15" t="s">
        <v>19</v>
      </c>
      <c r="D124" s="21">
        <v>1289</v>
      </c>
      <c r="E124" s="21">
        <v>7980.062</v>
      </c>
      <c r="F124" s="22">
        <f>SUMPRODUCT(E$121:E124,D$121:D124)/SUM(D$121:D124)</f>
        <v>9182.792426447104</v>
      </c>
    </row>
    <row r="125" spans="1:7" ht="12.75">
      <c r="A125" s="20">
        <v>2000</v>
      </c>
      <c r="B125" s="15" t="s">
        <v>20</v>
      </c>
      <c r="C125" s="15" t="s">
        <v>19</v>
      </c>
      <c r="D125" s="21">
        <v>1936</v>
      </c>
      <c r="E125" s="21">
        <v>7524.5041</v>
      </c>
      <c r="F125" s="22">
        <f>SUMPRODUCT(E$121:E125,D$121:D125)/SUM(D$121:D125)</f>
        <v>9161.614921615203</v>
      </c>
      <c r="G125" s="11">
        <f>(F125-F124)/F124</f>
        <v>-0.002306216219252506</v>
      </c>
    </row>
    <row r="126" spans="1:7" ht="12.75">
      <c r="A126" s="20">
        <v>2001</v>
      </c>
      <c r="B126" s="15" t="s">
        <v>20</v>
      </c>
      <c r="C126" s="15" t="s">
        <v>19</v>
      </c>
      <c r="D126" s="21">
        <v>2312</v>
      </c>
      <c r="E126" s="21">
        <v>6603.394</v>
      </c>
      <c r="F126" s="22">
        <f>SUMPRODUCT(E$121:E126,D$121:D126)/SUM(D$121:D126)</f>
        <v>9123.185675952023</v>
      </c>
      <c r="G126" s="11">
        <f>(F126-F125)/F125</f>
        <v>-0.004194592983002622</v>
      </c>
    </row>
    <row r="127" spans="1:8" ht="12.75">
      <c r="A127" s="20">
        <v>2002</v>
      </c>
      <c r="B127" s="15" t="s">
        <v>20</v>
      </c>
      <c r="C127" s="15" t="s">
        <v>19</v>
      </c>
      <c r="D127" s="21">
        <v>1635</v>
      </c>
      <c r="E127" s="21">
        <v>5343.9975</v>
      </c>
      <c r="F127" s="22">
        <f>SUMPRODUCT(E$121:E127,D$121:D127)/SUM(D$121:D127)</f>
        <v>9083.460757808722</v>
      </c>
      <c r="G127" s="11">
        <f>(F127-F126)/F126</f>
        <v>-0.004354281448859838</v>
      </c>
      <c r="H127" s="11">
        <f>(1+(F127-F124)/F124)^(1/3)-1</f>
        <v>-0.0036187974922591293</v>
      </c>
    </row>
    <row r="128" spans="1:5" ht="12.75">
      <c r="A128" s="20"/>
      <c r="B128" s="15"/>
      <c r="C128" s="15"/>
      <c r="D128" s="21"/>
      <c r="E128" s="21"/>
    </row>
    <row r="129" spans="1:5" ht="12.75">
      <c r="A129" s="20" t="s">
        <v>2</v>
      </c>
      <c r="B129" s="15" t="s">
        <v>21</v>
      </c>
      <c r="C129" s="15" t="s">
        <v>19</v>
      </c>
      <c r="D129" s="21">
        <v>48545</v>
      </c>
      <c r="E129" s="21">
        <v>14656.1273</v>
      </c>
    </row>
    <row r="130" spans="1:5" ht="12.75">
      <c r="A130" s="20" t="s">
        <v>3</v>
      </c>
      <c r="B130" s="15" t="s">
        <v>21</v>
      </c>
      <c r="C130" s="15" t="s">
        <v>19</v>
      </c>
      <c r="D130" s="21">
        <v>19926</v>
      </c>
      <c r="E130" s="21">
        <v>15234.6094</v>
      </c>
    </row>
    <row r="131" spans="1:5" ht="12.75">
      <c r="A131" s="20">
        <v>1998</v>
      </c>
      <c r="B131" s="15" t="s">
        <v>21</v>
      </c>
      <c r="C131" s="15" t="s">
        <v>19</v>
      </c>
      <c r="D131" s="21">
        <v>820</v>
      </c>
      <c r="E131" s="21">
        <v>15523.1838</v>
      </c>
    </row>
    <row r="132" spans="1:6" ht="12.75">
      <c r="A132" s="20">
        <v>1999</v>
      </c>
      <c r="B132" s="15" t="s">
        <v>21</v>
      </c>
      <c r="C132" s="15" t="s">
        <v>19</v>
      </c>
      <c r="D132" s="21">
        <v>672</v>
      </c>
      <c r="E132" s="21">
        <v>14523.7238</v>
      </c>
      <c r="F132" s="22">
        <f>SUMPRODUCT(E$129:E132,D$129:D132)/SUM(D$129:D132)</f>
        <v>14829.77402044652</v>
      </c>
    </row>
    <row r="133" spans="1:7" ht="12.75">
      <c r="A133" s="20">
        <v>2000</v>
      </c>
      <c r="B133" s="15" t="s">
        <v>21</v>
      </c>
      <c r="C133" s="15" t="s">
        <v>19</v>
      </c>
      <c r="D133" s="21">
        <v>609</v>
      </c>
      <c r="E133" s="21">
        <v>14562.0428</v>
      </c>
      <c r="F133" s="22">
        <f>SUMPRODUCT(E$129:E133,D$129:D133)/SUM(D$129:D133)</f>
        <v>14827.463637954144</v>
      </c>
      <c r="G133" s="11">
        <f>(F133-F132)/F132</f>
        <v>-0.00015579350630636802</v>
      </c>
    </row>
    <row r="134" spans="1:7" ht="12.75">
      <c r="A134" s="20">
        <v>2001</v>
      </c>
      <c r="B134" s="15" t="s">
        <v>21</v>
      </c>
      <c r="C134" s="15" t="s">
        <v>19</v>
      </c>
      <c r="D134" s="21">
        <v>642</v>
      </c>
      <c r="E134" s="21">
        <v>14978.0375</v>
      </c>
      <c r="F134" s="22">
        <f>SUMPRODUCT(E$129:E134,D$129:D134)/SUM(D$129:D134)</f>
        <v>14828.821073562782</v>
      </c>
      <c r="G134" s="11">
        <f>(F134-F133)/F133</f>
        <v>9.154873967539088E-05</v>
      </c>
    </row>
    <row r="135" spans="1:8" ht="12.75">
      <c r="A135" s="20">
        <v>2002</v>
      </c>
      <c r="B135" s="15" t="s">
        <v>21</v>
      </c>
      <c r="C135" s="15" t="s">
        <v>19</v>
      </c>
      <c r="D135" s="21">
        <v>533</v>
      </c>
      <c r="E135" s="21">
        <v>14549.9183</v>
      </c>
      <c r="F135" s="22">
        <f>SUMPRODUCT(E$129:E135,D$129:D135)/SUM(D$129:D135)</f>
        <v>14826.749137756282</v>
      </c>
      <c r="G135" s="11">
        <f>(F135-F134)/F134</f>
        <v>-0.00013972356913751732</v>
      </c>
      <c r="H135" s="11">
        <f>(1+(F135-F132)/F132)^(1/3)-1</f>
        <v>-6.799582998362474E-05</v>
      </c>
    </row>
    <row r="136" spans="1:8" ht="12.75">
      <c r="A136" s="20"/>
      <c r="B136" s="15"/>
      <c r="C136" s="15"/>
      <c r="D136" s="21"/>
      <c r="E136" s="21"/>
      <c r="F136" s="22"/>
      <c r="G136" s="11"/>
      <c r="H136" s="11"/>
    </row>
    <row r="137" spans="1:5" ht="12.75">
      <c r="A137" s="20" t="s">
        <v>3</v>
      </c>
      <c r="B137" s="15" t="s">
        <v>18</v>
      </c>
      <c r="C137" s="15" t="s">
        <v>22</v>
      </c>
      <c r="D137" s="21">
        <v>94329</v>
      </c>
      <c r="E137" s="21">
        <v>10223.2267</v>
      </c>
    </row>
    <row r="138" spans="1:5" ht="12.75">
      <c r="A138" s="20" t="s">
        <v>2</v>
      </c>
      <c r="B138" s="15" t="s">
        <v>18</v>
      </c>
      <c r="C138" s="15" t="s">
        <v>22</v>
      </c>
      <c r="D138" s="21">
        <v>215671</v>
      </c>
      <c r="E138" s="21">
        <v>10657.1023</v>
      </c>
    </row>
    <row r="139" spans="1:5" ht="12.75">
      <c r="A139" s="20">
        <v>1998</v>
      </c>
      <c r="B139" s="15" t="s">
        <v>18</v>
      </c>
      <c r="C139" s="15" t="s">
        <v>22</v>
      </c>
      <c r="D139" s="21">
        <v>8689</v>
      </c>
      <c r="E139" s="21">
        <v>10106.176</v>
      </c>
    </row>
    <row r="140" spans="1:6" ht="12.75">
      <c r="A140" s="20">
        <v>1999</v>
      </c>
      <c r="B140" s="15" t="s">
        <v>18</v>
      </c>
      <c r="C140" s="15" t="s">
        <v>22</v>
      </c>
      <c r="D140" s="21">
        <v>8057</v>
      </c>
      <c r="E140" s="21">
        <v>10245.3991</v>
      </c>
      <c r="F140" s="22">
        <f>SUMPRODUCT(E$137:E140,D$137:D140)/SUM(D$137:D140)</f>
        <v>10507.043407846766</v>
      </c>
    </row>
    <row r="141" spans="1:7" ht="12.75">
      <c r="A141" s="20">
        <v>2000</v>
      </c>
      <c r="B141" s="15" t="s">
        <v>18</v>
      </c>
      <c r="C141" s="15" t="s">
        <v>22</v>
      </c>
      <c r="D141" s="21">
        <v>5781</v>
      </c>
      <c r="E141" s="21">
        <v>10301.6085</v>
      </c>
      <c r="F141" s="22">
        <f>SUMPRODUCT(E$137:E141,D$137:D141)/SUM(D$137:D141)</f>
        <v>10503.471910788598</v>
      </c>
      <c r="G141" s="11">
        <f>(F141-F140)/F140</f>
        <v>-0.0003399145620261958</v>
      </c>
    </row>
    <row r="142" spans="1:7" ht="12.75">
      <c r="A142" s="20">
        <v>2001</v>
      </c>
      <c r="B142" s="15" t="s">
        <v>18</v>
      </c>
      <c r="C142" s="15" t="s">
        <v>22</v>
      </c>
      <c r="D142" s="21">
        <v>8529</v>
      </c>
      <c r="E142" s="21">
        <v>9426.8755</v>
      </c>
      <c r="F142" s="22">
        <f>SUMPRODUCT(E$137:E142,D$137:D142)/SUM(D$137:D142)</f>
        <v>10476.548793213724</v>
      </c>
      <c r="G142" s="11">
        <f>(F142-F141)/F141</f>
        <v>-0.0025632588732131248</v>
      </c>
    </row>
    <row r="143" spans="1:8" ht="12.75">
      <c r="A143" s="20">
        <v>2002</v>
      </c>
      <c r="B143" s="15" t="s">
        <v>18</v>
      </c>
      <c r="C143" s="15" t="s">
        <v>22</v>
      </c>
      <c r="D143" s="21">
        <v>8174</v>
      </c>
      <c r="E143" s="21">
        <v>8679.4447</v>
      </c>
      <c r="F143" s="22">
        <f>SUMPRODUCT(E$137:E143,D$137:D143)/SUM(D$137:D143)</f>
        <v>10434.486172998024</v>
      </c>
      <c r="G143" s="11">
        <f>(F143-F142)/F142</f>
        <v>-0.004014930970678668</v>
      </c>
      <c r="H143" s="11">
        <f>(1+(F143-F140)/F140)^(1/3)-1</f>
        <v>-0.0023071791733506597</v>
      </c>
    </row>
    <row r="144" spans="1:5" ht="12.75">
      <c r="A144" s="20"/>
      <c r="B144" s="15"/>
      <c r="C144" s="15"/>
      <c r="D144" s="21"/>
      <c r="E144" s="21"/>
    </row>
    <row r="145" spans="1:5" ht="12.75">
      <c r="A145" s="20" t="s">
        <v>3</v>
      </c>
      <c r="B145" s="15" t="s">
        <v>20</v>
      </c>
      <c r="C145" s="15" t="s">
        <v>22</v>
      </c>
      <c r="D145" s="21">
        <v>6909</v>
      </c>
      <c r="E145" s="21">
        <v>5808.5736</v>
      </c>
    </row>
    <row r="146" spans="1:5" ht="12.75">
      <c r="A146" s="20" t="s">
        <v>2</v>
      </c>
      <c r="B146" s="15" t="s">
        <v>20</v>
      </c>
      <c r="C146" s="15" t="s">
        <v>22</v>
      </c>
      <c r="D146" s="21">
        <v>6196</v>
      </c>
      <c r="E146" s="21">
        <v>4905.9222</v>
      </c>
    </row>
    <row r="147" spans="1:5" ht="12.75">
      <c r="A147" s="20">
        <v>1998</v>
      </c>
      <c r="B147" s="15" t="s">
        <v>20</v>
      </c>
      <c r="C147" s="15" t="s">
        <v>22</v>
      </c>
      <c r="D147" s="21">
        <v>3097</v>
      </c>
      <c r="E147" s="21">
        <v>5969.135</v>
      </c>
    </row>
    <row r="148" spans="1:6" ht="12.75">
      <c r="A148" s="20">
        <v>1999</v>
      </c>
      <c r="B148" s="15" t="s">
        <v>20</v>
      </c>
      <c r="C148" s="15" t="s">
        <v>22</v>
      </c>
      <c r="D148" s="21">
        <v>2580</v>
      </c>
      <c r="E148" s="21">
        <v>6731.2611</v>
      </c>
      <c r="F148" s="22">
        <f>SUMPRODUCT(E$145:E148,D$145:D148)/SUM(D$145:D148)</f>
        <v>5664.018405207113</v>
      </c>
    </row>
    <row r="149" spans="1:7" ht="12.75">
      <c r="A149" s="20">
        <v>2000</v>
      </c>
      <c r="B149" s="15" t="s">
        <v>20</v>
      </c>
      <c r="C149" s="15" t="s">
        <v>22</v>
      </c>
      <c r="D149" s="21">
        <v>2440</v>
      </c>
      <c r="E149" s="21">
        <v>6333.4017</v>
      </c>
      <c r="F149" s="22">
        <f>SUMPRODUCT(E$145:E149,D$145:D149)/SUM(D$145:D149)</f>
        <v>5740.980766873998</v>
      </c>
      <c r="G149" s="11">
        <f>(F149-F148)/F148</f>
        <v>0.013587943428314268</v>
      </c>
    </row>
    <row r="150" spans="1:7" ht="12.75">
      <c r="A150" s="20">
        <v>2001</v>
      </c>
      <c r="B150" s="15" t="s">
        <v>20</v>
      </c>
      <c r="C150" s="15" t="s">
        <v>22</v>
      </c>
      <c r="D150" s="21">
        <v>1910</v>
      </c>
      <c r="E150" s="21">
        <v>5799.1801</v>
      </c>
      <c r="F150" s="22">
        <f>SUMPRODUCT(E$145:E150,D$145:D150)/SUM(D$145:D150)</f>
        <v>5745.786262562683</v>
      </c>
      <c r="G150" s="11">
        <f>(F150-F149)/F149</f>
        <v>0.0008370513478138672</v>
      </c>
    </row>
    <row r="151" spans="1:8" ht="12.75">
      <c r="A151" s="20">
        <v>2002</v>
      </c>
      <c r="B151" s="15" t="s">
        <v>20</v>
      </c>
      <c r="C151" s="15" t="s">
        <v>22</v>
      </c>
      <c r="D151" s="21">
        <v>1422</v>
      </c>
      <c r="E151" s="21">
        <v>5209.9371</v>
      </c>
      <c r="F151" s="22">
        <f>SUMPRODUCT(E$145:E151,D$145:D151)/SUM(D$145:D151)</f>
        <v>5714.753538397003</v>
      </c>
      <c r="G151" s="11">
        <f>(F151-F150)/F150</f>
        <v>-0.005400953454860952</v>
      </c>
      <c r="H151" s="11">
        <f>(1+(F151-F148)/F148)^(1/3)-1</f>
        <v>0.0029769440012787918</v>
      </c>
    </row>
    <row r="152" spans="1:5" ht="12.75">
      <c r="A152" s="20"/>
      <c r="B152" s="15"/>
      <c r="C152" s="15"/>
      <c r="D152" s="21"/>
      <c r="E152" s="21"/>
    </row>
    <row r="153" spans="1:5" ht="12.75">
      <c r="A153" s="20" t="s">
        <v>3</v>
      </c>
      <c r="B153" s="15" t="s">
        <v>21</v>
      </c>
      <c r="C153" s="15" t="s">
        <v>22</v>
      </c>
      <c r="D153" s="21">
        <v>5731</v>
      </c>
      <c r="E153" s="21">
        <v>7360.4801</v>
      </c>
    </row>
    <row r="154" spans="1:5" ht="12.75">
      <c r="A154" s="20" t="s">
        <v>2</v>
      </c>
      <c r="B154" s="15" t="s">
        <v>21</v>
      </c>
      <c r="C154" s="15" t="s">
        <v>22</v>
      </c>
      <c r="D154" s="21">
        <v>10614</v>
      </c>
      <c r="E154" s="21">
        <v>8361.1501</v>
      </c>
    </row>
    <row r="155" spans="1:5" ht="12.75">
      <c r="A155" s="20">
        <v>1998</v>
      </c>
      <c r="B155" s="15" t="s">
        <v>21</v>
      </c>
      <c r="C155" s="15" t="s">
        <v>22</v>
      </c>
      <c r="D155" s="21">
        <v>659</v>
      </c>
      <c r="E155" s="21">
        <v>7606.4739</v>
      </c>
    </row>
    <row r="156" spans="1:6" ht="12.75">
      <c r="A156" s="20">
        <v>1999</v>
      </c>
      <c r="B156" s="15" t="s">
        <v>21</v>
      </c>
      <c r="C156" s="15" t="s">
        <v>22</v>
      </c>
      <c r="D156" s="21">
        <v>860</v>
      </c>
      <c r="E156" s="21">
        <v>9534.4414</v>
      </c>
      <c r="F156" s="22">
        <f>SUMPRODUCT(E$153:E156,D$153:D156)/SUM(D$153:D156)</f>
        <v>8068.766486710704</v>
      </c>
    </row>
    <row r="157" spans="1:7" ht="12.75">
      <c r="A157" s="20">
        <v>2000</v>
      </c>
      <c r="B157" s="15" t="s">
        <v>21</v>
      </c>
      <c r="C157" s="15" t="s">
        <v>22</v>
      </c>
      <c r="D157" s="21">
        <v>1052</v>
      </c>
      <c r="E157" s="21">
        <v>9549.862</v>
      </c>
      <c r="F157" s="22">
        <f>SUMPRODUCT(E$153:E157,D$153:D157)/SUM(D$153:D157)</f>
        <v>8151.136569179532</v>
      </c>
      <c r="G157" s="11">
        <f>(F157-F156)/F156</f>
        <v>0.010208509888654172</v>
      </c>
    </row>
    <row r="158" spans="1:7" ht="12.75">
      <c r="A158" s="20">
        <v>2001</v>
      </c>
      <c r="B158" s="15" t="s">
        <v>21</v>
      </c>
      <c r="C158" s="15" t="s">
        <v>22</v>
      </c>
      <c r="D158" s="21">
        <v>676</v>
      </c>
      <c r="E158" s="21">
        <v>9123.4586</v>
      </c>
      <c r="F158" s="22">
        <f>SUMPRODUCT(E$153:E158,D$153:D158)/SUM(D$153:D158)</f>
        <v>8184.685451010617</v>
      </c>
      <c r="G158" s="11">
        <f>(F158-F157)/F157</f>
        <v>0.004115853236705367</v>
      </c>
    </row>
    <row r="159" spans="1:8" ht="12.75">
      <c r="A159" s="20">
        <v>2002</v>
      </c>
      <c r="B159" s="15" t="s">
        <v>21</v>
      </c>
      <c r="C159" s="15" t="s">
        <v>22</v>
      </c>
      <c r="D159" s="21">
        <v>586</v>
      </c>
      <c r="E159" s="21">
        <v>6675.2095</v>
      </c>
      <c r="F159" s="22">
        <f>SUMPRODUCT(E$153:E159,D$153:D159)/SUM(D$153:D159)</f>
        <v>8140.847959322034</v>
      </c>
      <c r="G159" s="11">
        <f>(F159-F158)/F158</f>
        <v>-0.005356038659148509</v>
      </c>
      <c r="H159" s="11">
        <f>(1+(F159-F156)/F156)^(1/3)-1</f>
        <v>0.0029689745692877967</v>
      </c>
    </row>
    <row r="160" spans="1:5" ht="12" customHeight="1">
      <c r="A160" s="20"/>
      <c r="B160" s="15"/>
      <c r="C160" s="15"/>
      <c r="D160" s="21"/>
      <c r="E160" s="21"/>
    </row>
    <row r="161" spans="1:256" ht="18.75">
      <c r="A161" s="2" t="s">
        <v>30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8" ht="42" customHeight="1">
      <c r="A162" s="4" t="s">
        <v>6</v>
      </c>
      <c r="B162" s="4" t="s">
        <v>24</v>
      </c>
      <c r="C162" s="4" t="s">
        <v>25</v>
      </c>
      <c r="D162" s="5" t="s">
        <v>5</v>
      </c>
      <c r="E162" s="6" t="s">
        <v>10</v>
      </c>
      <c r="F162" s="6" t="s">
        <v>1</v>
      </c>
      <c r="G162" s="6" t="s">
        <v>7</v>
      </c>
      <c r="H162" s="6" t="s">
        <v>8</v>
      </c>
    </row>
    <row r="163" spans="1:5" ht="12.75">
      <c r="A163" s="20" t="s">
        <v>2</v>
      </c>
      <c r="B163" s="15" t="s">
        <v>18</v>
      </c>
      <c r="C163" s="15" t="s">
        <v>23</v>
      </c>
      <c r="D163" s="21">
        <v>1439</v>
      </c>
      <c r="E163" s="21">
        <v>21193.004</v>
      </c>
    </row>
    <row r="164" spans="1:5" ht="12.75">
      <c r="A164" s="20" t="s">
        <v>3</v>
      </c>
      <c r="B164" s="15" t="s">
        <v>18</v>
      </c>
      <c r="C164" s="15" t="s">
        <v>23</v>
      </c>
      <c r="D164" s="21">
        <v>468</v>
      </c>
      <c r="E164" s="21">
        <v>10493.3056</v>
      </c>
    </row>
    <row r="165" spans="1:5" ht="12.75">
      <c r="A165" s="20">
        <v>1998</v>
      </c>
      <c r="B165" s="15" t="s">
        <v>18</v>
      </c>
      <c r="C165" s="15" t="s">
        <v>23</v>
      </c>
      <c r="D165" s="21">
        <v>29</v>
      </c>
      <c r="E165" s="21">
        <v>10435.6614</v>
      </c>
    </row>
    <row r="166" spans="1:5" ht="12.75">
      <c r="A166" s="20">
        <v>1999</v>
      </c>
      <c r="B166" s="15" t="s">
        <v>18</v>
      </c>
      <c r="C166" s="15" t="s">
        <v>23</v>
      </c>
      <c r="D166" s="21">
        <v>54</v>
      </c>
      <c r="E166" s="21">
        <v>10533.7974</v>
      </c>
    </row>
    <row r="167" spans="1:5" ht="12.75">
      <c r="A167" s="20">
        <v>2000</v>
      </c>
      <c r="B167" s="15" t="s">
        <v>18</v>
      </c>
      <c r="C167" s="15" t="s">
        <v>23</v>
      </c>
      <c r="D167" s="21">
        <v>48</v>
      </c>
      <c r="E167" s="21">
        <v>9056.7858</v>
      </c>
    </row>
    <row r="168" spans="1:6" ht="12.75">
      <c r="A168" s="20">
        <v>2001</v>
      </c>
      <c r="B168" s="15" t="s">
        <v>18</v>
      </c>
      <c r="C168" s="15" t="s">
        <v>23</v>
      </c>
      <c r="D168" s="21">
        <v>36</v>
      </c>
      <c r="E168" s="21">
        <v>9563.6295</v>
      </c>
      <c r="F168" s="22">
        <f>SUMPRODUCT(E163:E168,D163:D168)/SUM(D163:D168)</f>
        <v>17867.924492478305</v>
      </c>
    </row>
    <row r="169" spans="1:7" ht="12.75">
      <c r="A169" s="20">
        <v>2002</v>
      </c>
      <c r="B169" s="15" t="s">
        <v>18</v>
      </c>
      <c r="C169" s="15" t="s">
        <v>23</v>
      </c>
      <c r="D169" s="21">
        <v>39</v>
      </c>
      <c r="E169" s="21">
        <v>9239.9323</v>
      </c>
      <c r="F169" s="22">
        <f>SUMPRODUCT(E163:E169,D163:D169)/SUM(D163:D169)</f>
        <v>17708.676174680553</v>
      </c>
      <c r="G169" s="11">
        <f>(F169-F168)/F168</f>
        <v>-0.0089125246675846</v>
      </c>
    </row>
    <row r="170" spans="1:5" ht="12.75">
      <c r="A170" s="20"/>
      <c r="B170" s="15"/>
      <c r="C170" s="15"/>
      <c r="D170" s="21"/>
      <c r="E170" s="21"/>
    </row>
    <row r="171" spans="1:5" ht="12.75">
      <c r="A171" s="20" t="s">
        <v>2</v>
      </c>
      <c r="B171" s="15" t="s">
        <v>20</v>
      </c>
      <c r="C171" s="15" t="s">
        <v>23</v>
      </c>
      <c r="D171" s="21">
        <v>877</v>
      </c>
      <c r="E171" s="21">
        <v>9079.4919</v>
      </c>
    </row>
    <row r="172" spans="1:5" ht="12.75">
      <c r="A172" s="20" t="s">
        <v>3</v>
      </c>
      <c r="B172" s="15" t="s">
        <v>20</v>
      </c>
      <c r="C172" s="15" t="s">
        <v>23</v>
      </c>
      <c r="D172" s="21">
        <v>825</v>
      </c>
      <c r="E172" s="21">
        <v>9192.4825</v>
      </c>
    </row>
    <row r="173" spans="1:5" ht="12.75">
      <c r="A173" s="20">
        <v>1998</v>
      </c>
      <c r="B173" s="15" t="s">
        <v>20</v>
      </c>
      <c r="C173" s="15" t="s">
        <v>23</v>
      </c>
      <c r="D173" s="21">
        <v>42</v>
      </c>
      <c r="E173" s="21">
        <v>7017.9512</v>
      </c>
    </row>
    <row r="174" spans="1:5" ht="12.75">
      <c r="A174" s="20">
        <v>1999</v>
      </c>
      <c r="B174" s="15" t="s">
        <v>20</v>
      </c>
      <c r="C174" s="15" t="s">
        <v>23</v>
      </c>
      <c r="D174" s="21">
        <v>63</v>
      </c>
      <c r="E174" s="21">
        <v>7077.8529</v>
      </c>
    </row>
    <row r="175" spans="1:5" ht="12.75">
      <c r="A175" s="20">
        <v>2000</v>
      </c>
      <c r="B175" s="15" t="s">
        <v>20</v>
      </c>
      <c r="C175" s="15" t="s">
        <v>23</v>
      </c>
      <c r="D175" s="21">
        <v>114</v>
      </c>
      <c r="E175" s="21">
        <v>6386.0695</v>
      </c>
    </row>
    <row r="176" spans="1:6" ht="12.75">
      <c r="A176" s="20">
        <v>2001</v>
      </c>
      <c r="B176" s="15" t="s">
        <v>20</v>
      </c>
      <c r="C176" s="15" t="s">
        <v>23</v>
      </c>
      <c r="D176" s="21">
        <v>82</v>
      </c>
      <c r="E176" s="21">
        <v>6079.5876</v>
      </c>
      <c r="F176" s="22">
        <f>SUMPRODUCT(E171:E176,D171:D176)/SUM(D171:D176)</f>
        <v>8743.739015526711</v>
      </c>
    </row>
    <row r="177" spans="1:7" ht="12.75">
      <c r="A177" s="20">
        <v>2002</v>
      </c>
      <c r="B177" s="15" t="s">
        <v>20</v>
      </c>
      <c r="C177" s="15" t="s">
        <v>23</v>
      </c>
      <c r="D177" s="21">
        <v>68</v>
      </c>
      <c r="E177" s="21">
        <v>6286.4535</v>
      </c>
      <c r="F177" s="22">
        <f>SUMPRODUCT(E171:E177,D171:D177)/SUM(D171:D177)</f>
        <v>8663.055570304201</v>
      </c>
      <c r="G177" s="11">
        <f>(F177-F176)/F176</f>
        <v>-0.00922756787219249</v>
      </c>
    </row>
    <row r="178" spans="1:5" ht="12.75">
      <c r="A178" s="20"/>
      <c r="B178" s="15"/>
      <c r="C178" s="15"/>
      <c r="D178" s="21"/>
      <c r="E178" s="21"/>
    </row>
    <row r="179" spans="1:5" ht="12.75">
      <c r="A179" s="20" t="s">
        <v>2</v>
      </c>
      <c r="B179" s="15" t="s">
        <v>21</v>
      </c>
      <c r="C179" s="15" t="s">
        <v>23</v>
      </c>
      <c r="D179" s="21">
        <v>391</v>
      </c>
      <c r="E179" s="21">
        <v>12303.2374</v>
      </c>
    </row>
    <row r="180" spans="1:5" ht="12.75">
      <c r="A180" s="20" t="s">
        <v>3</v>
      </c>
      <c r="B180" s="15" t="s">
        <v>21</v>
      </c>
      <c r="C180" s="15" t="s">
        <v>23</v>
      </c>
      <c r="D180" s="21">
        <v>132</v>
      </c>
      <c r="E180" s="21">
        <v>11457.9602</v>
      </c>
    </row>
    <row r="181" spans="1:5" ht="12.75">
      <c r="A181" s="20">
        <v>1998</v>
      </c>
      <c r="B181" s="15" t="s">
        <v>21</v>
      </c>
      <c r="C181" s="15" t="s">
        <v>23</v>
      </c>
      <c r="D181" s="21">
        <v>14</v>
      </c>
      <c r="E181" s="21">
        <v>9033.8932</v>
      </c>
    </row>
    <row r="182" spans="1:5" ht="12.75">
      <c r="A182" s="20">
        <v>1999</v>
      </c>
      <c r="B182" s="15" t="s">
        <v>21</v>
      </c>
      <c r="C182" s="15" t="s">
        <v>23</v>
      </c>
      <c r="D182" s="21">
        <v>5</v>
      </c>
      <c r="E182" s="21">
        <v>12548.9737</v>
      </c>
    </row>
    <row r="183" spans="1:5" ht="12.75">
      <c r="A183" s="20">
        <v>2000</v>
      </c>
      <c r="B183" s="15" t="s">
        <v>21</v>
      </c>
      <c r="C183" s="15" t="s">
        <v>23</v>
      </c>
      <c r="D183" s="21">
        <v>10</v>
      </c>
      <c r="E183" s="21">
        <v>6930.9457</v>
      </c>
    </row>
    <row r="184" spans="1:6" ht="12.75">
      <c r="A184" s="20">
        <v>2001</v>
      </c>
      <c r="B184" s="15" t="s">
        <v>21</v>
      </c>
      <c r="C184" s="15" t="s">
        <v>23</v>
      </c>
      <c r="D184" s="21">
        <v>4</v>
      </c>
      <c r="E184" s="21">
        <v>6398.3775</v>
      </c>
      <c r="F184" s="22">
        <f>SUMPRODUCT(E179:E184,D179:D184)/SUM(D179:D184)</f>
        <v>11883.343363489208</v>
      </c>
    </row>
    <row r="185" spans="1:7" ht="12.75">
      <c r="A185" s="20">
        <v>2002</v>
      </c>
      <c r="B185" s="15" t="s">
        <v>21</v>
      </c>
      <c r="C185" s="15" t="s">
        <v>23</v>
      </c>
      <c r="D185" s="21">
        <v>7</v>
      </c>
      <c r="E185" s="21">
        <v>5405.5045</v>
      </c>
      <c r="F185" s="22">
        <f>SUMPRODUCT(E179:E185,D179:D185)/SUM(D179:D185)</f>
        <v>11802.801850088808</v>
      </c>
      <c r="G185" s="11">
        <f>(F185-F184)/F184</f>
        <v>-0.006777681241447438</v>
      </c>
    </row>
    <row r="186" spans="1:5" ht="18.75">
      <c r="A186" s="2" t="s">
        <v>30</v>
      </c>
      <c r="B186" s="15"/>
      <c r="C186" s="15"/>
      <c r="D186" s="21"/>
      <c r="E186" s="21"/>
    </row>
    <row r="187" spans="1:8" ht="44.25" customHeight="1">
      <c r="A187" s="4" t="s">
        <v>6</v>
      </c>
      <c r="B187" s="4" t="s">
        <v>24</v>
      </c>
      <c r="C187" s="4" t="s">
        <v>25</v>
      </c>
      <c r="D187" s="5" t="s">
        <v>5</v>
      </c>
      <c r="E187" s="6" t="s">
        <v>26</v>
      </c>
      <c r="F187" s="6" t="s">
        <v>1</v>
      </c>
      <c r="G187" s="6" t="s">
        <v>7</v>
      </c>
      <c r="H187" s="6" t="s">
        <v>8</v>
      </c>
    </row>
    <row r="188" spans="1:5" ht="12.75">
      <c r="A188" s="20" t="s">
        <v>2</v>
      </c>
      <c r="B188" s="15" t="s">
        <v>18</v>
      </c>
      <c r="C188" s="15" t="s">
        <v>19</v>
      </c>
      <c r="D188" s="21">
        <v>135222</v>
      </c>
      <c r="E188" s="21">
        <v>16384.6562</v>
      </c>
    </row>
    <row r="189" spans="1:5" ht="12.75">
      <c r="A189" s="20" t="s">
        <v>3</v>
      </c>
      <c r="B189" s="15" t="s">
        <v>18</v>
      </c>
      <c r="C189" s="15" t="s">
        <v>19</v>
      </c>
      <c r="D189" s="21">
        <v>33366</v>
      </c>
      <c r="E189" s="21">
        <v>16529.8192</v>
      </c>
    </row>
    <row r="190" spans="1:5" ht="12.75">
      <c r="A190" s="20">
        <v>1998</v>
      </c>
      <c r="B190" s="15" t="s">
        <v>18</v>
      </c>
      <c r="C190" s="15" t="s">
        <v>19</v>
      </c>
      <c r="D190" s="21">
        <v>1364</v>
      </c>
      <c r="E190" s="21">
        <v>16821.3225</v>
      </c>
    </row>
    <row r="191" spans="1:6" ht="12.75">
      <c r="A191" s="20">
        <v>1999</v>
      </c>
      <c r="B191" s="15" t="s">
        <v>18</v>
      </c>
      <c r="C191" s="15" t="s">
        <v>19</v>
      </c>
      <c r="D191" s="21">
        <v>1430</v>
      </c>
      <c r="E191" s="21">
        <v>16027.7433</v>
      </c>
      <c r="F191" s="22">
        <f>SUMPRODUCT(E$188:E191,D$188:D191)/SUM(D$188:D191)</f>
        <v>16413.41497305785</v>
      </c>
    </row>
    <row r="192" spans="1:7" ht="12.75">
      <c r="A192" s="20">
        <v>2000</v>
      </c>
      <c r="B192" s="15" t="s">
        <v>18</v>
      </c>
      <c r="C192" s="15" t="s">
        <v>19</v>
      </c>
      <c r="D192" s="21">
        <v>1311</v>
      </c>
      <c r="E192" s="21">
        <v>15650.8875</v>
      </c>
      <c r="F192" s="22">
        <f>SUMPRODUCT(E$188:E192,D$188:D192)/SUM(D$188:D192)</f>
        <v>16407.62624093102</v>
      </c>
      <c r="G192" s="11">
        <f>(F192-F191)/F191</f>
        <v>-0.0003526829813499375</v>
      </c>
    </row>
    <row r="193" spans="1:8" ht="12.75">
      <c r="A193" s="20">
        <v>2001</v>
      </c>
      <c r="B193" s="15" t="s">
        <v>18</v>
      </c>
      <c r="C193" s="15" t="s">
        <v>19</v>
      </c>
      <c r="D193" s="21">
        <v>1333</v>
      </c>
      <c r="E193" s="21">
        <v>15599.8872</v>
      </c>
      <c r="F193" s="22">
        <f>SUMPRODUCT(E$188:E193,D$188:D193)/SUM(D$188:D193)</f>
        <v>16401.43914163803</v>
      </c>
      <c r="G193" s="11">
        <f>(F193-F192)/F192</f>
        <v>-0.00037708680110914316</v>
      </c>
      <c r="H193" s="11">
        <f>(1+(F193-F191)/F191)^(1/2)-1</f>
        <v>-0.0003648849656999742</v>
      </c>
    </row>
    <row r="194" spans="1:5" ht="12.75">
      <c r="A194" s="20"/>
      <c r="B194" s="15"/>
      <c r="C194" s="15"/>
      <c r="D194" s="21"/>
      <c r="E194" s="21"/>
    </row>
    <row r="195" spans="1:5" ht="12.75">
      <c r="A195" s="20" t="s">
        <v>2</v>
      </c>
      <c r="B195" s="15" t="s">
        <v>20</v>
      </c>
      <c r="C195" s="15" t="s">
        <v>19</v>
      </c>
      <c r="D195" s="21">
        <v>88978</v>
      </c>
      <c r="E195" s="21">
        <v>9497.3074</v>
      </c>
    </row>
    <row r="196" spans="1:5" ht="12.75">
      <c r="A196" s="20" t="s">
        <v>3</v>
      </c>
      <c r="B196" s="15" t="s">
        <v>20</v>
      </c>
      <c r="C196" s="15" t="s">
        <v>19</v>
      </c>
      <c r="D196" s="21">
        <v>56778</v>
      </c>
      <c r="E196" s="21">
        <v>9314.1793</v>
      </c>
    </row>
    <row r="197" spans="1:5" ht="12.75">
      <c r="A197" s="20">
        <v>1998</v>
      </c>
      <c r="B197" s="15" t="s">
        <v>20</v>
      </c>
      <c r="C197" s="15" t="s">
        <v>19</v>
      </c>
      <c r="D197" s="21">
        <v>1455</v>
      </c>
      <c r="E197" s="21">
        <v>8307.9229</v>
      </c>
    </row>
    <row r="198" spans="1:6" ht="12.75">
      <c r="A198" s="20">
        <v>1999</v>
      </c>
      <c r="B198" s="15" t="s">
        <v>20</v>
      </c>
      <c r="C198" s="15" t="s">
        <v>19</v>
      </c>
      <c r="D198" s="21">
        <v>1277</v>
      </c>
      <c r="E198" s="21">
        <v>7958.4998</v>
      </c>
      <c r="F198" s="22">
        <f>SUMPRODUCT(E$195:E198,D$195:D198)/SUM(D$195:D198)</f>
        <v>9402.395629254215</v>
      </c>
    </row>
    <row r="199" spans="1:7" ht="12.75">
      <c r="A199" s="20">
        <v>2000</v>
      </c>
      <c r="B199" s="15" t="s">
        <v>20</v>
      </c>
      <c r="C199" s="15" t="s">
        <v>19</v>
      </c>
      <c r="D199" s="21">
        <v>1834</v>
      </c>
      <c r="E199" s="21">
        <v>7569.5814</v>
      </c>
      <c r="F199" s="22">
        <f>SUMPRODUCT(E$195:E199,D$195:D199)/SUM(D$195:D199)</f>
        <v>9380.034422668004</v>
      </c>
      <c r="G199" s="11">
        <f>(F199-F198)/F198</f>
        <v>-0.002378245658652891</v>
      </c>
    </row>
    <row r="200" spans="1:8" ht="12.75">
      <c r="A200" s="20">
        <v>2001</v>
      </c>
      <c r="B200" s="15" t="s">
        <v>20</v>
      </c>
      <c r="C200" s="15" t="s">
        <v>19</v>
      </c>
      <c r="D200" s="21">
        <v>2202</v>
      </c>
      <c r="E200" s="21">
        <v>5843.1305</v>
      </c>
      <c r="F200" s="22">
        <f>SUMPRODUCT(E$195:E200,D$195:D200)/SUM(D$195:D200)</f>
        <v>9328.971885377383</v>
      </c>
      <c r="G200" s="11">
        <f>(F200-F199)/F199</f>
        <v>-0.005443747324340587</v>
      </c>
      <c r="H200" s="11">
        <f>(1+(F200-F198)/F198)^(1/2)-1</f>
        <v>-0.0039121757668918455</v>
      </c>
    </row>
    <row r="201" spans="1:5" ht="12.75">
      <c r="A201" s="20"/>
      <c r="B201" s="15"/>
      <c r="C201" s="15"/>
      <c r="D201" s="21"/>
      <c r="E201" s="21"/>
    </row>
    <row r="202" spans="1:5" ht="12.75">
      <c r="A202" s="20" t="s">
        <v>2</v>
      </c>
      <c r="B202" s="15" t="s">
        <v>21</v>
      </c>
      <c r="C202" s="15" t="s">
        <v>19</v>
      </c>
      <c r="D202" s="21">
        <v>48567</v>
      </c>
      <c r="E202" s="21">
        <v>14951.9601</v>
      </c>
    </row>
    <row r="203" spans="1:5" ht="12.75">
      <c r="A203" s="20" t="s">
        <v>3</v>
      </c>
      <c r="B203" s="15" t="s">
        <v>21</v>
      </c>
      <c r="C203" s="15" t="s">
        <v>19</v>
      </c>
      <c r="D203" s="21">
        <v>19903</v>
      </c>
      <c r="E203" s="21">
        <v>15375.4624</v>
      </c>
    </row>
    <row r="204" spans="1:5" ht="12.75">
      <c r="A204" s="20">
        <v>1998</v>
      </c>
      <c r="B204" s="15" t="s">
        <v>21</v>
      </c>
      <c r="C204" s="15" t="s">
        <v>19</v>
      </c>
      <c r="D204" s="21">
        <v>808</v>
      </c>
      <c r="E204" s="21">
        <v>15472.8954</v>
      </c>
    </row>
    <row r="205" spans="1:6" ht="12.75">
      <c r="A205" s="20">
        <v>1999</v>
      </c>
      <c r="B205" s="15" t="s">
        <v>21</v>
      </c>
      <c r="C205" s="15" t="s">
        <v>19</v>
      </c>
      <c r="D205" s="21">
        <v>656</v>
      </c>
      <c r="E205" s="21">
        <v>14819.8192</v>
      </c>
      <c r="F205" s="22">
        <f>SUMPRODUCT(E$202:E205,D$202:D205)/SUM(D$202:D205)</f>
        <v>15077.266782999684</v>
      </c>
    </row>
    <row r="206" spans="1:7" ht="12.75">
      <c r="A206" s="20">
        <v>2000</v>
      </c>
      <c r="B206" s="15" t="s">
        <v>21</v>
      </c>
      <c r="C206" s="15" t="s">
        <v>19</v>
      </c>
      <c r="D206" s="21">
        <v>615</v>
      </c>
      <c r="E206" s="21">
        <v>14654.8314</v>
      </c>
      <c r="F206" s="22">
        <f>SUMPRODUCT(E$202:E206,D$202:D206)/SUM(D$202:D206)</f>
        <v>15073.584267860635</v>
      </c>
      <c r="G206" s="11">
        <f>(F206-F205)/F205</f>
        <v>-0.00024424288513629237</v>
      </c>
    </row>
    <row r="207" spans="1:8" ht="12.75">
      <c r="A207" s="20">
        <v>2001</v>
      </c>
      <c r="B207" s="15" t="s">
        <v>21</v>
      </c>
      <c r="C207" s="15" t="s">
        <v>19</v>
      </c>
      <c r="D207" s="21">
        <v>591</v>
      </c>
      <c r="E207" s="21">
        <v>15396.252</v>
      </c>
      <c r="F207" s="22">
        <f>SUMPRODUCT(E$202:E207,D$202:D207)/SUM(D$202:D207)</f>
        <v>15076.264850229125</v>
      </c>
      <c r="G207" s="11">
        <f>(F207-F206)/F206</f>
        <v>0.00017783310995284416</v>
      </c>
      <c r="H207" s="11">
        <f>(1+(F207-F205)/F205)^(1/2)-1</f>
        <v>-3.3227156849613415E-05</v>
      </c>
    </row>
    <row r="208" spans="1:5" ht="12.75">
      <c r="A208" s="20"/>
      <c r="B208" s="15"/>
      <c r="C208" s="15"/>
      <c r="D208" s="21"/>
      <c r="E208" s="21"/>
    </row>
    <row r="209" spans="1:5" ht="12.75">
      <c r="A209" s="20" t="s">
        <v>2</v>
      </c>
      <c r="B209" s="15" t="s">
        <v>18</v>
      </c>
      <c r="C209" s="15" t="s">
        <v>22</v>
      </c>
      <c r="D209" s="21">
        <v>215784</v>
      </c>
      <c r="E209" s="21">
        <v>10550.9627</v>
      </c>
    </row>
    <row r="210" spans="1:5" ht="12.75">
      <c r="A210" s="20" t="s">
        <v>3</v>
      </c>
      <c r="B210" s="15" t="s">
        <v>18</v>
      </c>
      <c r="C210" s="15" t="s">
        <v>22</v>
      </c>
      <c r="D210" s="21">
        <v>94356</v>
      </c>
      <c r="E210" s="21">
        <v>9892.5952</v>
      </c>
    </row>
    <row r="211" spans="1:5" ht="12.75">
      <c r="A211" s="20">
        <v>1998</v>
      </c>
      <c r="B211" s="15" t="s">
        <v>18</v>
      </c>
      <c r="C211" s="15" t="s">
        <v>22</v>
      </c>
      <c r="D211" s="21">
        <v>8710</v>
      </c>
      <c r="E211" s="21">
        <v>9654.1622</v>
      </c>
    </row>
    <row r="212" spans="1:6" ht="12.75">
      <c r="A212" s="20">
        <v>1999</v>
      </c>
      <c r="B212" s="15" t="s">
        <v>18</v>
      </c>
      <c r="C212" s="15" t="s">
        <v>22</v>
      </c>
      <c r="D212" s="21">
        <v>8048</v>
      </c>
      <c r="E212" s="21">
        <v>9737.4225</v>
      </c>
      <c r="F212" s="22">
        <f>SUMPRODUCT(E$209:E212,D$209:D212)/SUM(D$209:D212)</f>
        <v>10317.007681264493</v>
      </c>
    </row>
    <row r="213" spans="1:7" ht="12.75">
      <c r="A213" s="20">
        <v>2000</v>
      </c>
      <c r="B213" s="15" t="s">
        <v>18</v>
      </c>
      <c r="C213" s="15" t="s">
        <v>22</v>
      </c>
      <c r="D213" s="21">
        <v>5754</v>
      </c>
      <c r="E213" s="21">
        <v>9456.3691</v>
      </c>
      <c r="F213" s="22">
        <f>SUMPRODUCT(E$209:E213,D$209:D213)/SUM(D$209:D213)</f>
        <v>10302.120909513247</v>
      </c>
      <c r="G213" s="11">
        <f>(F213-F212)/F212</f>
        <v>-0.001442935026430181</v>
      </c>
    </row>
    <row r="214" spans="1:8" ht="12.75">
      <c r="A214" s="20">
        <v>2001</v>
      </c>
      <c r="B214" s="15" t="s">
        <v>18</v>
      </c>
      <c r="C214" s="15" t="s">
        <v>22</v>
      </c>
      <c r="D214" s="21">
        <v>7497</v>
      </c>
      <c r="E214" s="21">
        <v>8429.5395</v>
      </c>
      <c r="F214" s="22">
        <f>SUMPRODUCT(E$209:E214,D$209:D214)/SUM(D$209:D214)</f>
        <v>10260.848576426508</v>
      </c>
      <c r="G214" s="11">
        <f>(F214-F213)/F213</f>
        <v>-0.004006197699410357</v>
      </c>
      <c r="H214" s="11">
        <f>(1+(F214-F212)/F212)^(1/2)-1</f>
        <v>-0.00272538989647253</v>
      </c>
    </row>
    <row r="215" spans="1:5" ht="12.75">
      <c r="A215" s="20"/>
      <c r="B215" s="15"/>
      <c r="C215" s="15"/>
      <c r="D215" s="21"/>
      <c r="E215" s="21"/>
    </row>
    <row r="216" spans="1:5" ht="12.75">
      <c r="A216" s="20" t="s">
        <v>2</v>
      </c>
      <c r="B216" s="15" t="s">
        <v>20</v>
      </c>
      <c r="C216" s="15" t="s">
        <v>22</v>
      </c>
      <c r="D216" s="21">
        <v>6175</v>
      </c>
      <c r="E216" s="21">
        <v>4865.5895</v>
      </c>
    </row>
    <row r="217" spans="1:5" ht="12.75">
      <c r="A217" s="20" t="s">
        <v>3</v>
      </c>
      <c r="B217" s="15" t="s">
        <v>20</v>
      </c>
      <c r="C217" s="15" t="s">
        <v>22</v>
      </c>
      <c r="D217" s="21">
        <v>6868</v>
      </c>
      <c r="E217" s="21">
        <v>5754.8717</v>
      </c>
    </row>
    <row r="218" spans="1:5" ht="12.75">
      <c r="A218" s="20">
        <v>1998</v>
      </c>
      <c r="B218" s="15" t="s">
        <v>20</v>
      </c>
      <c r="C218" s="15" t="s">
        <v>22</v>
      </c>
      <c r="D218" s="21">
        <v>3057</v>
      </c>
      <c r="E218" s="21">
        <v>5861.6839</v>
      </c>
    </row>
    <row r="219" spans="1:6" ht="12.75">
      <c r="A219" s="20">
        <v>1999</v>
      </c>
      <c r="B219" s="15" t="s">
        <v>20</v>
      </c>
      <c r="C219" s="15" t="s">
        <v>22</v>
      </c>
      <c r="D219" s="21">
        <v>2546</v>
      </c>
      <c r="E219" s="21">
        <v>6597.6233</v>
      </c>
      <c r="F219" s="22">
        <f>SUMPRODUCT(E$216:E219,D$216:D219)/SUM(D$216:D219)</f>
        <v>5592.952408141156</v>
      </c>
    </row>
    <row r="220" spans="1:7" ht="12.75">
      <c r="A220" s="20">
        <v>2000</v>
      </c>
      <c r="B220" s="15" t="s">
        <v>20</v>
      </c>
      <c r="C220" s="15" t="s">
        <v>22</v>
      </c>
      <c r="D220" s="21">
        <v>2346</v>
      </c>
      <c r="E220" s="21">
        <v>6080.8983</v>
      </c>
      <c r="F220" s="22">
        <f>SUMPRODUCT(E$216:E220,D$216:D220)/SUM(D$216:D220)</f>
        <v>5647.483708746189</v>
      </c>
      <c r="G220" s="11">
        <f>(F220-F219)/F219</f>
        <v>0.009750002615015374</v>
      </c>
    </row>
    <row r="221" spans="1:8" ht="12.75">
      <c r="A221" s="20">
        <v>2001</v>
      </c>
      <c r="B221" s="15" t="s">
        <v>20</v>
      </c>
      <c r="C221" s="15" t="s">
        <v>22</v>
      </c>
      <c r="D221" s="21">
        <v>1945</v>
      </c>
      <c r="E221" s="21">
        <v>5250.1102</v>
      </c>
      <c r="F221" s="22">
        <f>SUMPRODUCT(E$216:E221,D$216:D221)/SUM(D$216:D221)</f>
        <v>5613.787433099359</v>
      </c>
      <c r="G221" s="11">
        <f>(F221-F220)/F220</f>
        <v>-0.005966599884944357</v>
      </c>
      <c r="H221" s="11">
        <f>(1+(F221-F219)/F219)^(1/2)-1</f>
        <v>0.0018608827405079964</v>
      </c>
    </row>
    <row r="222" spans="1:5" ht="12.75">
      <c r="A222" s="20"/>
      <c r="B222" s="15"/>
      <c r="C222" s="15"/>
      <c r="D222" s="21"/>
      <c r="E222" s="21"/>
    </row>
    <row r="223" spans="1:5" ht="12.75">
      <c r="A223" s="20" t="s">
        <v>2</v>
      </c>
      <c r="B223" s="15" t="s">
        <v>21</v>
      </c>
      <c r="C223" s="15" t="s">
        <v>22</v>
      </c>
      <c r="D223" s="21">
        <v>10592</v>
      </c>
      <c r="E223" s="21">
        <v>8334.5249</v>
      </c>
    </row>
    <row r="224" spans="1:5" ht="12.75">
      <c r="A224" s="20" t="s">
        <v>3</v>
      </c>
      <c r="B224" s="15" t="s">
        <v>21</v>
      </c>
      <c r="C224" s="15" t="s">
        <v>22</v>
      </c>
      <c r="D224" s="21">
        <v>5680</v>
      </c>
      <c r="E224" s="21">
        <v>7246.8102</v>
      </c>
    </row>
    <row r="225" spans="1:5" ht="12.75">
      <c r="A225" s="20">
        <v>1998</v>
      </c>
      <c r="B225" s="15" t="s">
        <v>21</v>
      </c>
      <c r="C225" s="15" t="s">
        <v>22</v>
      </c>
      <c r="D225" s="21">
        <v>668</v>
      </c>
      <c r="E225" s="21">
        <v>7314.0183</v>
      </c>
    </row>
    <row r="226" spans="1:6" ht="12.75">
      <c r="A226" s="20">
        <v>1999</v>
      </c>
      <c r="B226" s="15" t="s">
        <v>21</v>
      </c>
      <c r="C226" s="15" t="s">
        <v>22</v>
      </c>
      <c r="D226" s="21">
        <v>837</v>
      </c>
      <c r="E226" s="21">
        <v>9086.6111</v>
      </c>
      <c r="F226" s="22">
        <f>SUMPRODUCT(E$223:E226,D$223:D226)/SUM(D$223:D226)</f>
        <v>7984.048342909379</v>
      </c>
    </row>
    <row r="227" spans="1:7" ht="12.75">
      <c r="A227" s="20">
        <v>2000</v>
      </c>
      <c r="B227" s="15" t="s">
        <v>21</v>
      </c>
      <c r="C227" s="15" t="s">
        <v>22</v>
      </c>
      <c r="D227" s="21">
        <v>1051</v>
      </c>
      <c r="E227" s="21">
        <v>9039.947</v>
      </c>
      <c r="F227" s="22">
        <f>SUMPRODUCT(E$223:E227,D$223:D227)/SUM(D$223:D227)</f>
        <v>8042.989785898662</v>
      </c>
      <c r="G227" s="11">
        <f>(F227-F226)/F226</f>
        <v>0.007382400563948105</v>
      </c>
    </row>
    <row r="228" spans="1:8" ht="12.75">
      <c r="A228" s="20">
        <v>2001</v>
      </c>
      <c r="B228" s="15" t="s">
        <v>21</v>
      </c>
      <c r="C228" s="15" t="s">
        <v>22</v>
      </c>
      <c r="D228" s="21">
        <v>645</v>
      </c>
      <c r="E228" s="21">
        <v>8057.8204</v>
      </c>
      <c r="F228" s="22">
        <f>SUMPRODUCT(E$223:E228,D$223:D228)/SUM(D$223:D228)</f>
        <v>8043.48101714682</v>
      </c>
      <c r="G228" s="11">
        <f>(F228-F227)/F227</f>
        <v>6.107570210006584E-05</v>
      </c>
      <c r="H228" s="11">
        <f>(1+(F228-F226)/F226)^(1/2)-1</f>
        <v>0.00371506273012856</v>
      </c>
    </row>
    <row r="229" spans="1:5" ht="12.75">
      <c r="A229" s="20"/>
      <c r="B229" s="15"/>
      <c r="C229" s="15"/>
      <c r="D229" s="21"/>
      <c r="E229" s="21"/>
    </row>
    <row r="230" spans="1:5" ht="12.75">
      <c r="A230" s="20" t="s">
        <v>2</v>
      </c>
      <c r="B230" s="15" t="s">
        <v>18</v>
      </c>
      <c r="C230" s="15" t="s">
        <v>23</v>
      </c>
      <c r="D230" s="21">
        <v>2759</v>
      </c>
      <c r="E230" s="21">
        <v>11484.0172</v>
      </c>
    </row>
    <row r="231" spans="1:5" ht="12.75">
      <c r="A231" s="20" t="s">
        <v>3</v>
      </c>
      <c r="B231" s="15" t="s">
        <v>18</v>
      </c>
      <c r="C231" s="15" t="s">
        <v>23</v>
      </c>
      <c r="D231" s="21">
        <v>696</v>
      </c>
      <c r="E231" s="21">
        <v>10612.084</v>
      </c>
    </row>
    <row r="232" spans="1:5" ht="12.75">
      <c r="A232" s="20">
        <v>1998</v>
      </c>
      <c r="B232" s="15" t="s">
        <v>18</v>
      </c>
      <c r="C232" s="15" t="s">
        <v>23</v>
      </c>
      <c r="D232" s="21">
        <v>70</v>
      </c>
      <c r="E232" s="21">
        <v>9906.6828</v>
      </c>
    </row>
    <row r="233" spans="1:5" ht="12.75">
      <c r="A233" s="20">
        <v>1999</v>
      </c>
      <c r="B233" s="15" t="s">
        <v>18</v>
      </c>
      <c r="C233" s="15" t="s">
        <v>23</v>
      </c>
      <c r="D233" s="21">
        <v>125</v>
      </c>
      <c r="E233" s="21">
        <v>9903.1211</v>
      </c>
    </row>
    <row r="234" spans="1:6" ht="12.75">
      <c r="A234" s="20">
        <v>2000</v>
      </c>
      <c r="B234" s="15" t="s">
        <v>18</v>
      </c>
      <c r="C234" s="15" t="s">
        <v>23</v>
      </c>
      <c r="D234" s="21">
        <v>129</v>
      </c>
      <c r="E234" s="21">
        <v>8844.2778</v>
      </c>
      <c r="F234" s="22">
        <f>SUMPRODUCT(E230:E234,D230:D234)/SUM(D230:D234)</f>
        <v>11151.80833249537</v>
      </c>
    </row>
    <row r="235" spans="1:7" ht="12.75">
      <c r="A235" s="20">
        <v>2001</v>
      </c>
      <c r="B235" s="15" t="s">
        <v>18</v>
      </c>
      <c r="C235" s="15" t="s">
        <v>23</v>
      </c>
      <c r="D235" s="21">
        <v>40</v>
      </c>
      <c r="E235" s="21">
        <v>7514.2299</v>
      </c>
      <c r="F235" s="22">
        <f>SUMPRODUCT(E230:E235,D230:D235)/SUM(D230:D235)</f>
        <v>11113.708532207385</v>
      </c>
      <c r="G235" s="11">
        <f>(F235-F234)/F234</f>
        <v>-0.0034164683567027222</v>
      </c>
    </row>
    <row r="236" spans="1:5" ht="12.75">
      <c r="A236" s="20"/>
      <c r="B236" s="15"/>
      <c r="C236" s="15"/>
      <c r="D236" s="21"/>
      <c r="E236" s="21"/>
    </row>
    <row r="237" spans="1:5" ht="12.75">
      <c r="A237" s="20" t="s">
        <v>2</v>
      </c>
      <c r="B237" s="15" t="s">
        <v>20</v>
      </c>
      <c r="C237" s="15" t="s">
        <v>23</v>
      </c>
      <c r="D237" s="21">
        <v>1180</v>
      </c>
      <c r="E237" s="21">
        <v>8969.6778</v>
      </c>
    </row>
    <row r="238" spans="1:5" ht="12.75">
      <c r="A238" s="20" t="s">
        <v>3</v>
      </c>
      <c r="B238" s="15" t="s">
        <v>20</v>
      </c>
      <c r="C238" s="15" t="s">
        <v>23</v>
      </c>
      <c r="D238" s="21">
        <v>912</v>
      </c>
      <c r="E238" s="21">
        <v>8860.5624</v>
      </c>
    </row>
    <row r="239" spans="1:5" ht="12.75">
      <c r="A239" s="20">
        <v>1998</v>
      </c>
      <c r="B239" s="15" t="s">
        <v>20</v>
      </c>
      <c r="C239" s="15" t="s">
        <v>23</v>
      </c>
      <c r="D239" s="21">
        <v>208</v>
      </c>
      <c r="E239" s="21">
        <v>6400.909</v>
      </c>
    </row>
    <row r="240" spans="1:5" ht="12.75">
      <c r="A240" s="20">
        <v>1999</v>
      </c>
      <c r="B240" s="15" t="s">
        <v>20</v>
      </c>
      <c r="C240" s="15" t="s">
        <v>23</v>
      </c>
      <c r="D240" s="21">
        <v>302</v>
      </c>
      <c r="E240" s="21">
        <v>5339.558</v>
      </c>
    </row>
    <row r="241" spans="1:6" ht="12.75">
      <c r="A241" s="20">
        <v>2000</v>
      </c>
      <c r="B241" s="15" t="s">
        <v>20</v>
      </c>
      <c r="C241" s="15" t="s">
        <v>23</v>
      </c>
      <c r="D241" s="21">
        <v>603</v>
      </c>
      <c r="E241" s="21">
        <v>5634.541</v>
      </c>
      <c r="F241" s="22">
        <f>SUMPRODUCT(E237:E241,D237:D241)/SUM(D237:D241)</f>
        <v>7802.37645048362</v>
      </c>
    </row>
    <row r="242" spans="1:7" ht="12.75">
      <c r="A242" s="20">
        <v>2001</v>
      </c>
      <c r="B242" s="15" t="s">
        <v>20</v>
      </c>
      <c r="C242" s="15" t="s">
        <v>23</v>
      </c>
      <c r="D242" s="21">
        <v>139</v>
      </c>
      <c r="E242" s="21">
        <v>5208.7242</v>
      </c>
      <c r="F242" s="22">
        <f>SUMPRODUCT(E237:E242,D237:D242)/SUM(D237:D242)</f>
        <v>7694.566144617225</v>
      </c>
      <c r="G242" s="11">
        <f>(F242-F241)/F241</f>
        <v>-0.01381762422648963</v>
      </c>
    </row>
    <row r="243" spans="1:5" ht="12.75">
      <c r="A243" s="20"/>
      <c r="B243" s="15"/>
      <c r="C243" s="15"/>
      <c r="D243" s="21"/>
      <c r="E243" s="21"/>
    </row>
    <row r="244" spans="1:5" ht="12.75">
      <c r="A244" s="20" t="s">
        <v>2</v>
      </c>
      <c r="B244" s="15" t="s">
        <v>21</v>
      </c>
      <c r="C244" s="15" t="s">
        <v>23</v>
      </c>
      <c r="D244" s="21">
        <v>734</v>
      </c>
      <c r="E244" s="21">
        <v>12376.9825</v>
      </c>
    </row>
    <row r="245" spans="1:5" ht="12.75">
      <c r="A245" s="20" t="s">
        <v>3</v>
      </c>
      <c r="B245" s="15" t="s">
        <v>21</v>
      </c>
      <c r="C245" s="15" t="s">
        <v>23</v>
      </c>
      <c r="D245" s="21">
        <v>210</v>
      </c>
      <c r="E245" s="21">
        <v>11723.8056</v>
      </c>
    </row>
    <row r="246" spans="1:5" ht="12.75">
      <c r="A246" s="20">
        <v>1998</v>
      </c>
      <c r="B246" s="15" t="s">
        <v>21</v>
      </c>
      <c r="C246" s="15" t="s">
        <v>23</v>
      </c>
      <c r="D246" s="21">
        <v>28</v>
      </c>
      <c r="E246" s="21">
        <v>8340.1149</v>
      </c>
    </row>
    <row r="247" spans="1:5" ht="12.75">
      <c r="A247" s="20">
        <v>1999</v>
      </c>
      <c r="B247" s="15" t="s">
        <v>21</v>
      </c>
      <c r="C247" s="15" t="s">
        <v>23</v>
      </c>
      <c r="D247" s="21">
        <v>15</v>
      </c>
      <c r="E247" s="21">
        <v>9378.57</v>
      </c>
    </row>
    <row r="248" spans="1:6" ht="12.75">
      <c r="A248" s="20">
        <v>2000</v>
      </c>
      <c r="B248" s="15" t="s">
        <v>21</v>
      </c>
      <c r="C248" s="15" t="s">
        <v>23</v>
      </c>
      <c r="D248" s="21">
        <v>36</v>
      </c>
      <c r="E248" s="21">
        <v>7408.2874</v>
      </c>
      <c r="F248" s="22">
        <f>SUMPRODUCT(E244:E248,D244:D248)/SUM(D244:D248)</f>
        <v>11913.591832453569</v>
      </c>
    </row>
    <row r="249" spans="1:7" ht="12.75">
      <c r="A249" s="20">
        <v>2001</v>
      </c>
      <c r="B249" s="15" t="s">
        <v>21</v>
      </c>
      <c r="C249" s="15" t="s">
        <v>23</v>
      </c>
      <c r="D249" s="21">
        <v>11</v>
      </c>
      <c r="E249" s="21">
        <v>8315.8293</v>
      </c>
      <c r="F249" s="22">
        <f>SUMPRODUCT(E244:E249,D244:D249)/SUM(D244:D249)</f>
        <v>11875.317762959383</v>
      </c>
      <c r="G249" s="11">
        <f>(F249-F248)/F248</f>
        <v>-0.003212638978441768</v>
      </c>
    </row>
    <row r="250" spans="1:5" ht="12.75">
      <c r="A250" s="20"/>
      <c r="B250" s="15"/>
      <c r="C250" s="15"/>
      <c r="D250" s="21"/>
      <c r="E250" s="21"/>
    </row>
    <row r="251" spans="1:5" ht="12.75">
      <c r="A251" s="20"/>
      <c r="B251" s="15"/>
      <c r="C251" s="15"/>
      <c r="D251" s="21"/>
      <c r="E251" s="21"/>
    </row>
    <row r="252" spans="1:5" ht="18.75">
      <c r="A252" s="2" t="s">
        <v>30</v>
      </c>
      <c r="B252" s="15"/>
      <c r="C252" s="15"/>
      <c r="D252" s="21"/>
      <c r="E252" s="21"/>
    </row>
    <row r="253" spans="1:5" ht="12.75">
      <c r="A253" s="20"/>
      <c r="B253" s="15"/>
      <c r="C253" s="15"/>
      <c r="D253" s="21"/>
      <c r="E253" s="21"/>
    </row>
    <row r="254" spans="1:8" ht="38.25" customHeight="1">
      <c r="A254" s="4" t="s">
        <v>6</v>
      </c>
      <c r="B254" s="4" t="s">
        <v>24</v>
      </c>
      <c r="C254" s="4" t="s">
        <v>25</v>
      </c>
      <c r="D254" s="5" t="s">
        <v>5</v>
      </c>
      <c r="E254" s="6" t="s">
        <v>12</v>
      </c>
      <c r="F254" s="6" t="s">
        <v>1</v>
      </c>
      <c r="G254" s="6" t="s">
        <v>7</v>
      </c>
      <c r="H254" s="6" t="s">
        <v>8</v>
      </c>
    </row>
    <row r="255" spans="1:5" ht="12.75">
      <c r="A255" s="20" t="s">
        <v>2</v>
      </c>
      <c r="B255" s="15" t="s">
        <v>18</v>
      </c>
      <c r="C255" s="15" t="s">
        <v>19</v>
      </c>
      <c r="D255" s="21">
        <v>135406</v>
      </c>
      <c r="E255" s="21">
        <v>16084.7498</v>
      </c>
    </row>
    <row r="256" spans="1:5" ht="12.75">
      <c r="A256" s="20" t="s">
        <v>3</v>
      </c>
      <c r="B256" s="15" t="s">
        <v>18</v>
      </c>
      <c r="C256" s="15" t="s">
        <v>19</v>
      </c>
      <c r="D256" s="21">
        <v>33299</v>
      </c>
      <c r="E256" s="21">
        <v>16090.9504</v>
      </c>
    </row>
    <row r="257" spans="1:5" ht="12.75">
      <c r="A257" s="20">
        <v>1998</v>
      </c>
      <c r="B257" s="15" t="s">
        <v>18</v>
      </c>
      <c r="C257" s="15" t="s">
        <v>19</v>
      </c>
      <c r="D257" s="21">
        <v>1350</v>
      </c>
      <c r="E257" s="21">
        <v>16244.0354</v>
      </c>
    </row>
    <row r="258" spans="1:6" ht="12.75">
      <c r="A258" s="20">
        <v>1999</v>
      </c>
      <c r="B258" s="15" t="s">
        <v>18</v>
      </c>
      <c r="C258" s="15" t="s">
        <v>19</v>
      </c>
      <c r="D258" s="21">
        <v>1426</v>
      </c>
      <c r="E258" s="21">
        <v>15289.1581</v>
      </c>
      <c r="F258" s="22">
        <f>SUMPRODUCT(E255:E258,D255:D258)/SUM(D255:D258)</f>
        <v>16080.591879152791</v>
      </c>
    </row>
    <row r="259" spans="1:8" ht="12.75">
      <c r="A259" s="20">
        <v>2000</v>
      </c>
      <c r="B259" s="15" t="s">
        <v>18</v>
      </c>
      <c r="C259" s="15" t="s">
        <v>19</v>
      </c>
      <c r="D259" s="21">
        <v>1135</v>
      </c>
      <c r="E259" s="21">
        <v>14325.5531</v>
      </c>
      <c r="F259" s="22">
        <f>SUMPRODUCT(E255:E259,D255:D259)/SUM(D255:D259)</f>
        <v>16069.051992848286</v>
      </c>
      <c r="G259" s="11">
        <f>(F259-F258)/F258</f>
        <v>-0.0007176282061772432</v>
      </c>
      <c r="H259" s="11">
        <f>(F259-F258)/F258</f>
        <v>-0.0007176282061772432</v>
      </c>
    </row>
    <row r="260" spans="1:5" ht="12.75">
      <c r="A260" s="20"/>
      <c r="B260" s="15"/>
      <c r="C260" s="15"/>
      <c r="D260" s="21"/>
      <c r="E260" s="21"/>
    </row>
    <row r="261" spans="1:5" ht="12.75">
      <c r="A261" s="20" t="s">
        <v>2</v>
      </c>
      <c r="B261" s="15" t="s">
        <v>20</v>
      </c>
      <c r="C261" s="15" t="s">
        <v>19</v>
      </c>
      <c r="D261" s="21">
        <v>89457</v>
      </c>
      <c r="E261" s="21">
        <v>9473.0326</v>
      </c>
    </row>
    <row r="262" spans="1:5" ht="12.75">
      <c r="A262" s="20" t="s">
        <v>3</v>
      </c>
      <c r="B262" s="15" t="s">
        <v>20</v>
      </c>
      <c r="C262" s="15" t="s">
        <v>19</v>
      </c>
      <c r="D262" s="21">
        <v>56900</v>
      </c>
      <c r="E262" s="21">
        <v>9239.9419</v>
      </c>
    </row>
    <row r="263" spans="1:5" ht="12.75">
      <c r="A263" s="20">
        <v>1998</v>
      </c>
      <c r="B263" s="15" t="s">
        <v>20</v>
      </c>
      <c r="C263" s="15" t="s">
        <v>19</v>
      </c>
      <c r="D263" s="21">
        <v>1452</v>
      </c>
      <c r="E263" s="21">
        <v>8159.7997</v>
      </c>
    </row>
    <row r="264" spans="1:6" ht="12.75">
      <c r="A264" s="20">
        <v>1999</v>
      </c>
      <c r="B264" s="15" t="s">
        <v>20</v>
      </c>
      <c r="C264" s="15" t="s">
        <v>19</v>
      </c>
      <c r="D264" s="21">
        <v>1277</v>
      </c>
      <c r="E264" s="21">
        <v>7792.0009</v>
      </c>
      <c r="F264" s="22">
        <f>SUMPRODUCT(E261:E264,D261:D264)/SUM(D261:D264)</f>
        <v>9356.882508900233</v>
      </c>
    </row>
    <row r="265" spans="1:8" ht="12.75">
      <c r="A265" s="20">
        <v>2000</v>
      </c>
      <c r="B265" s="15" t="s">
        <v>20</v>
      </c>
      <c r="C265" s="15" t="s">
        <v>19</v>
      </c>
      <c r="D265" s="21">
        <v>1855</v>
      </c>
      <c r="E265" s="21">
        <v>6938.4193</v>
      </c>
      <c r="F265" s="22">
        <f>SUMPRODUCT(E261:E265,D261:D265)/SUM(D261:D265)</f>
        <v>9327.16063576762</v>
      </c>
      <c r="G265" s="11">
        <f>(F265-F264)/F264</f>
        <v>-0.003176471768705282</v>
      </c>
      <c r="H265" s="11">
        <f>(F265-F264)/F264</f>
        <v>-0.003176471768705282</v>
      </c>
    </row>
    <row r="266" spans="1:5" ht="12.75">
      <c r="A266" s="20"/>
      <c r="B266" s="15"/>
      <c r="C266" s="15"/>
      <c r="D266" s="21"/>
      <c r="E266" s="21"/>
    </row>
    <row r="267" spans="1:5" ht="12.75">
      <c r="A267" s="20" t="s">
        <v>2</v>
      </c>
      <c r="B267" s="15" t="s">
        <v>21</v>
      </c>
      <c r="C267" s="15" t="s">
        <v>19</v>
      </c>
      <c r="D267" s="21">
        <v>48625</v>
      </c>
      <c r="E267" s="21">
        <v>14686.3854</v>
      </c>
    </row>
    <row r="268" spans="1:5" ht="12.75">
      <c r="A268" s="20" t="s">
        <v>3</v>
      </c>
      <c r="B268" s="15" t="s">
        <v>21</v>
      </c>
      <c r="C268" s="15" t="s">
        <v>19</v>
      </c>
      <c r="D268" s="21">
        <v>19974</v>
      </c>
      <c r="E268" s="21">
        <v>14972.777</v>
      </c>
    </row>
    <row r="269" spans="1:5" ht="12.75">
      <c r="A269" s="20">
        <v>1998</v>
      </c>
      <c r="B269" s="15" t="s">
        <v>21</v>
      </c>
      <c r="C269" s="15" t="s">
        <v>19</v>
      </c>
      <c r="D269" s="21">
        <v>813</v>
      </c>
      <c r="E269" s="21">
        <v>14865.1394</v>
      </c>
    </row>
    <row r="270" spans="1:6" ht="12.75">
      <c r="A270" s="20">
        <v>1999</v>
      </c>
      <c r="B270" s="15" t="s">
        <v>21</v>
      </c>
      <c r="C270" s="15" t="s">
        <v>19</v>
      </c>
      <c r="D270" s="21">
        <v>663</v>
      </c>
      <c r="E270" s="21">
        <v>14133.401</v>
      </c>
      <c r="F270" s="22">
        <f>SUMPRODUCT(E267:E270,D267:D270)/SUM(D267:D270)</f>
        <v>14764.859665618265</v>
      </c>
    </row>
    <row r="271" spans="1:8" ht="12.75">
      <c r="A271" s="20">
        <v>2000</v>
      </c>
      <c r="B271" s="15" t="s">
        <v>21</v>
      </c>
      <c r="C271" s="15" t="s">
        <v>19</v>
      </c>
      <c r="D271" s="21">
        <v>608</v>
      </c>
      <c r="E271" s="21">
        <v>14155.592</v>
      </c>
      <c r="F271" s="22">
        <f>SUMPRODUCT(E267:E271,D267:D271)/SUM(D267:D271)</f>
        <v>14759.61887588529</v>
      </c>
      <c r="G271" s="11">
        <f>(F271-F270)/F270</f>
        <v>-0.00035495018927810267</v>
      </c>
      <c r="H271" s="11">
        <f>(F271-F270)/F270</f>
        <v>-0.00035495018927810267</v>
      </c>
    </row>
    <row r="272" spans="1:5" ht="12.75">
      <c r="A272" s="20"/>
      <c r="B272" s="15"/>
      <c r="C272" s="15"/>
      <c r="D272" s="21"/>
      <c r="E272" s="21"/>
    </row>
    <row r="273" spans="1:5" ht="12.75">
      <c r="A273" s="20" t="s">
        <v>2</v>
      </c>
      <c r="B273" s="15" t="s">
        <v>18</v>
      </c>
      <c r="C273" s="15" t="s">
        <v>22</v>
      </c>
      <c r="D273" s="21">
        <v>215933</v>
      </c>
      <c r="E273" s="21">
        <v>10337.5326</v>
      </c>
    </row>
    <row r="274" spans="1:5" ht="12.75">
      <c r="A274" s="20" t="s">
        <v>3</v>
      </c>
      <c r="B274" s="15" t="s">
        <v>18</v>
      </c>
      <c r="C274" s="15" t="s">
        <v>22</v>
      </c>
      <c r="D274" s="21">
        <v>94196</v>
      </c>
      <c r="E274" s="21">
        <v>9541.9661</v>
      </c>
    </row>
    <row r="275" spans="1:5" ht="12.75">
      <c r="A275" s="20">
        <v>1998</v>
      </c>
      <c r="B275" s="15" t="s">
        <v>18</v>
      </c>
      <c r="C275" s="15" t="s">
        <v>22</v>
      </c>
      <c r="D275" s="21">
        <v>8716</v>
      </c>
      <c r="E275" s="21">
        <v>9166.8535</v>
      </c>
    </row>
    <row r="276" spans="1:6" ht="12.75">
      <c r="A276" s="20">
        <v>1999</v>
      </c>
      <c r="B276" s="15" t="s">
        <v>18</v>
      </c>
      <c r="C276" s="15" t="s">
        <v>22</v>
      </c>
      <c r="D276" s="21">
        <v>8028</v>
      </c>
      <c r="E276" s="21">
        <v>9079.4481</v>
      </c>
      <c r="F276" s="22">
        <f>SUMPRODUCT(E273:E276,D273:D276)/SUM(D273:D276)</f>
        <v>10046.157284707517</v>
      </c>
    </row>
    <row r="277" spans="1:8" ht="12.75">
      <c r="A277" s="20">
        <v>2000</v>
      </c>
      <c r="B277" s="15" t="s">
        <v>18</v>
      </c>
      <c r="C277" s="15" t="s">
        <v>22</v>
      </c>
      <c r="D277" s="21">
        <v>4616</v>
      </c>
      <c r="E277" s="21">
        <v>8218.9225</v>
      </c>
      <c r="F277" s="22">
        <f>SUMPRODUCT(E273:E277,D273:D277)/SUM(D273:D277)</f>
        <v>10020.712953926677</v>
      </c>
      <c r="G277" s="11">
        <f>(F277-F276)/F276</f>
        <v>-0.0025327426258368053</v>
      </c>
      <c r="H277" s="11">
        <f>(F277-F276)/F276</f>
        <v>-0.0025327426258368053</v>
      </c>
    </row>
    <row r="278" spans="1:5" ht="12.75">
      <c r="A278" s="20">
        <v>2001</v>
      </c>
      <c r="B278" s="15" t="s">
        <v>18</v>
      </c>
      <c r="C278" s="15" t="s">
        <v>22</v>
      </c>
      <c r="D278" s="21">
        <v>1</v>
      </c>
      <c r="E278" s="21">
        <v>11453.1258</v>
      </c>
    </row>
    <row r="279" spans="1:5" ht="12.75">
      <c r="A279" s="20"/>
      <c r="B279" s="15"/>
      <c r="C279" s="15"/>
      <c r="D279" s="21"/>
      <c r="E279" s="21"/>
    </row>
    <row r="280" spans="1:5" ht="12.75">
      <c r="A280" s="20" t="s">
        <v>2</v>
      </c>
      <c r="B280" s="15" t="s">
        <v>20</v>
      </c>
      <c r="C280" s="15" t="s">
        <v>22</v>
      </c>
      <c r="D280" s="21">
        <v>6273</v>
      </c>
      <c r="E280" s="21">
        <v>4742.6942</v>
      </c>
    </row>
    <row r="281" spans="1:5" ht="12.75">
      <c r="A281" s="20" t="s">
        <v>3</v>
      </c>
      <c r="B281" s="15" t="s">
        <v>20</v>
      </c>
      <c r="C281" s="15" t="s">
        <v>22</v>
      </c>
      <c r="D281" s="21">
        <v>6894</v>
      </c>
      <c r="E281" s="21">
        <v>5623.9595</v>
      </c>
    </row>
    <row r="282" spans="1:5" ht="12.75">
      <c r="A282" s="20">
        <v>1998</v>
      </c>
      <c r="B282" s="15" t="s">
        <v>20</v>
      </c>
      <c r="C282" s="15" t="s">
        <v>22</v>
      </c>
      <c r="D282" s="21">
        <v>3040</v>
      </c>
      <c r="E282" s="21">
        <v>5809.997</v>
      </c>
    </row>
    <row r="283" spans="1:6" ht="12.75">
      <c r="A283" s="20">
        <v>1999</v>
      </c>
      <c r="B283" s="15" t="s">
        <v>20</v>
      </c>
      <c r="C283" s="15" t="s">
        <v>22</v>
      </c>
      <c r="D283" s="21">
        <v>2558</v>
      </c>
      <c r="E283" s="21">
        <v>6566.5511</v>
      </c>
      <c r="F283" s="22">
        <f>SUMPRODUCT(E280:E283,D280:D283)/SUM(D280:D283)</f>
        <v>5487.989667114309</v>
      </c>
    </row>
    <row r="284" spans="1:8" ht="12.75">
      <c r="A284" s="20">
        <v>2000</v>
      </c>
      <c r="B284" s="15" t="s">
        <v>20</v>
      </c>
      <c r="C284" s="15" t="s">
        <v>22</v>
      </c>
      <c r="D284" s="21">
        <v>2466</v>
      </c>
      <c r="E284" s="21">
        <v>5634.3468</v>
      </c>
      <c r="F284" s="22">
        <f>SUMPRODUCT(E280:E284,D280:D284)/SUM(D280:D284)</f>
        <v>5504.989181489332</v>
      </c>
      <c r="G284" s="11">
        <f>(F284-F283)/F283</f>
        <v>0.003097584982145498</v>
      </c>
      <c r="H284" s="11">
        <f>(F284-F283)/F283</f>
        <v>0.003097584982145498</v>
      </c>
    </row>
    <row r="285" spans="1:5" ht="12.75">
      <c r="A285" s="20"/>
      <c r="B285" s="15"/>
      <c r="C285" s="15"/>
      <c r="D285" s="21"/>
      <c r="E285" s="21"/>
    </row>
    <row r="286" spans="1:5" ht="12.75">
      <c r="A286" s="20" t="s">
        <v>2</v>
      </c>
      <c r="B286" s="15" t="s">
        <v>21</v>
      </c>
      <c r="C286" s="15" t="s">
        <v>22</v>
      </c>
      <c r="D286" s="21">
        <v>10634</v>
      </c>
      <c r="E286" s="21">
        <v>8109.4202</v>
      </c>
    </row>
    <row r="287" spans="1:5" ht="12.75">
      <c r="A287" s="20" t="s">
        <v>3</v>
      </c>
      <c r="B287" s="15" t="s">
        <v>21</v>
      </c>
      <c r="C287" s="15" t="s">
        <v>22</v>
      </c>
      <c r="D287" s="21">
        <v>5667</v>
      </c>
      <c r="E287" s="21">
        <v>6990.1323</v>
      </c>
    </row>
    <row r="288" spans="1:5" ht="12.75">
      <c r="A288" s="20">
        <v>1998</v>
      </c>
      <c r="B288" s="15" t="s">
        <v>21</v>
      </c>
      <c r="C288" s="15" t="s">
        <v>22</v>
      </c>
      <c r="D288" s="21">
        <v>659</v>
      </c>
      <c r="E288" s="21">
        <v>7064.394</v>
      </c>
    </row>
    <row r="289" spans="1:6" ht="12.75">
      <c r="A289" s="20">
        <v>1999</v>
      </c>
      <c r="B289" s="15" t="s">
        <v>21</v>
      </c>
      <c r="C289" s="15" t="s">
        <v>22</v>
      </c>
      <c r="D289" s="21">
        <v>797</v>
      </c>
      <c r="E289" s="21">
        <v>8501.446</v>
      </c>
      <c r="F289" s="22">
        <f>SUMPRODUCT(E286:E289,D286:D289)/SUM(D286:D289)</f>
        <v>7731.021133012334</v>
      </c>
    </row>
    <row r="290" spans="1:8" ht="12.75">
      <c r="A290" s="20">
        <v>2000</v>
      </c>
      <c r="B290" s="15" t="s">
        <v>21</v>
      </c>
      <c r="C290" s="15" t="s">
        <v>22</v>
      </c>
      <c r="D290" s="21">
        <v>988</v>
      </c>
      <c r="E290" s="21">
        <v>8500.2374</v>
      </c>
      <c r="F290" s="22">
        <f>SUMPRODUCT(E286:E290,D286:D290)/SUM(D286:D290)</f>
        <v>7771.564513742333</v>
      </c>
      <c r="G290" s="11">
        <f>(F290-F289)/F289</f>
        <v>0.005244246527392598</v>
      </c>
      <c r="H290" s="11">
        <f>(F290-F289)/F289</f>
        <v>0.005244246527392598</v>
      </c>
    </row>
    <row r="291" ht="18.75">
      <c r="A291" s="2" t="s">
        <v>31</v>
      </c>
    </row>
    <row r="292" ht="15.75">
      <c r="A292" s="2"/>
    </row>
    <row r="293" spans="1:7" ht="25.5">
      <c r="A293" s="23" t="s">
        <v>6</v>
      </c>
      <c r="B293" s="23" t="s">
        <v>24</v>
      </c>
      <c r="C293" s="24" t="s">
        <v>5</v>
      </c>
      <c r="D293" s="25" t="s">
        <v>13</v>
      </c>
      <c r="E293" s="25" t="s">
        <v>1</v>
      </c>
      <c r="F293" s="25" t="s">
        <v>7</v>
      </c>
      <c r="G293" s="25"/>
    </row>
    <row r="294" spans="1:7" ht="12.75">
      <c r="A294" s="20" t="s">
        <v>2</v>
      </c>
      <c r="B294" s="15" t="s">
        <v>18</v>
      </c>
      <c r="C294" s="21">
        <v>101579</v>
      </c>
      <c r="D294" s="21">
        <v>930.695</v>
      </c>
      <c r="E294" s="15"/>
      <c r="F294" s="15"/>
      <c r="G294" s="15"/>
    </row>
    <row r="295" spans="1:7" ht="12.75">
      <c r="A295" s="20" t="s">
        <v>3</v>
      </c>
      <c r="B295" s="15" t="s">
        <v>18</v>
      </c>
      <c r="C295" s="21">
        <v>284636</v>
      </c>
      <c r="D295" s="21">
        <v>880.6077</v>
      </c>
      <c r="E295" s="15"/>
      <c r="F295" s="15"/>
      <c r="G295" s="15"/>
    </row>
    <row r="296" spans="1:7" ht="12.75">
      <c r="A296" s="20">
        <v>1998</v>
      </c>
      <c r="B296" s="15" t="s">
        <v>18</v>
      </c>
      <c r="C296" s="21">
        <v>17156</v>
      </c>
      <c r="D296" s="21">
        <v>865.0127</v>
      </c>
      <c r="E296" s="15"/>
      <c r="F296" s="15"/>
      <c r="G296" s="15"/>
    </row>
    <row r="297" spans="1:7" ht="12.75">
      <c r="A297" s="20">
        <v>1999</v>
      </c>
      <c r="B297" s="15" t="s">
        <v>18</v>
      </c>
      <c r="C297" s="21">
        <v>19189</v>
      </c>
      <c r="D297" s="21">
        <v>844.0502</v>
      </c>
      <c r="E297" s="15"/>
      <c r="F297" s="15"/>
      <c r="G297" s="15"/>
    </row>
    <row r="298" spans="1:7" ht="12.75">
      <c r="A298" s="20">
        <v>2000</v>
      </c>
      <c r="B298" s="15" t="s">
        <v>18</v>
      </c>
      <c r="C298" s="21">
        <v>15601</v>
      </c>
      <c r="D298" s="21">
        <v>846.6977</v>
      </c>
      <c r="E298" s="26">
        <f>SUMPRODUCT(D294:D298,C294:C298)/SUM(C294:C298)</f>
        <v>888.800437941533</v>
      </c>
      <c r="F298" s="15"/>
      <c r="G298" s="15"/>
    </row>
    <row r="299" spans="1:7" ht="12.75">
      <c r="A299" s="20">
        <v>2001</v>
      </c>
      <c r="B299" s="15" t="s">
        <v>18</v>
      </c>
      <c r="C299" s="21">
        <v>13115</v>
      </c>
      <c r="D299" s="21">
        <v>879.0064</v>
      </c>
      <c r="E299" s="26">
        <f>SUMPRODUCT(D294:D299,C294:C299)/SUM(C294:C299)</f>
        <v>888.5158032443561</v>
      </c>
      <c r="F299" s="27">
        <f>(E299-E298)/E298</f>
        <v>-0.0003202459011340202</v>
      </c>
      <c r="G299" s="15"/>
    </row>
    <row r="300" spans="1:7" ht="12.75">
      <c r="A300" s="20">
        <v>2002</v>
      </c>
      <c r="B300" s="15" t="s">
        <v>18</v>
      </c>
      <c r="C300" s="21">
        <v>16073</v>
      </c>
      <c r="D300" s="21">
        <v>841.9454</v>
      </c>
      <c r="E300" s="26">
        <f>SUMPRODUCT(D294:D300,C294:C300)/SUM(C294:C300)</f>
        <v>886.9141605932613</v>
      </c>
      <c r="F300" s="27">
        <f>(E300-E299)/E299</f>
        <v>-0.001802604574107229</v>
      </c>
      <c r="G300" s="15"/>
    </row>
    <row r="301" spans="1:7" ht="12.75">
      <c r="A301" s="20"/>
      <c r="B301" s="15"/>
      <c r="C301" s="21"/>
      <c r="D301" s="21"/>
      <c r="E301" s="15"/>
      <c r="F301" s="15"/>
      <c r="G301" s="15"/>
    </row>
    <row r="302" spans="1:7" ht="12.75">
      <c r="A302" s="20" t="s">
        <v>2</v>
      </c>
      <c r="B302" s="15" t="s">
        <v>20</v>
      </c>
      <c r="C302" s="21">
        <v>1241</v>
      </c>
      <c r="D302" s="21">
        <v>373.4512</v>
      </c>
      <c r="E302" s="15"/>
      <c r="F302" s="15"/>
      <c r="G302" s="15"/>
    </row>
    <row r="303" spans="1:7" ht="12.75">
      <c r="A303" s="20" t="s">
        <v>3</v>
      </c>
      <c r="B303" s="15" t="s">
        <v>20</v>
      </c>
      <c r="C303" s="21">
        <v>9121</v>
      </c>
      <c r="D303" s="21">
        <v>367.1447</v>
      </c>
      <c r="E303" s="15"/>
      <c r="F303" s="15"/>
      <c r="G303" s="15"/>
    </row>
    <row r="304" spans="1:7" ht="12.75">
      <c r="A304" s="20">
        <v>1998</v>
      </c>
      <c r="B304" s="15" t="s">
        <v>20</v>
      </c>
      <c r="C304" s="21">
        <v>1228</v>
      </c>
      <c r="D304" s="21">
        <v>438.1636</v>
      </c>
      <c r="E304" s="15"/>
      <c r="F304" s="15"/>
      <c r="G304" s="15"/>
    </row>
    <row r="305" spans="1:7" ht="12.75">
      <c r="A305" s="20">
        <v>1999</v>
      </c>
      <c r="B305" s="15" t="s">
        <v>20</v>
      </c>
      <c r="C305" s="21">
        <v>2633</v>
      </c>
      <c r="D305" s="21">
        <v>387.2329</v>
      </c>
      <c r="E305" s="15"/>
      <c r="F305" s="15"/>
      <c r="G305" s="15"/>
    </row>
    <row r="306" spans="1:7" ht="12.75">
      <c r="A306" s="20">
        <v>2000</v>
      </c>
      <c r="B306" s="15" t="s">
        <v>20</v>
      </c>
      <c r="C306" s="21">
        <v>1087</v>
      </c>
      <c r="D306" s="21">
        <v>428.0304</v>
      </c>
      <c r="E306" s="26">
        <f>SUMPRODUCT(D302:D306,C302:C306)/SUM(C302:C306)</f>
        <v>381.1298444937949</v>
      </c>
      <c r="F306" s="15"/>
      <c r="G306" s="15"/>
    </row>
    <row r="307" spans="1:7" ht="12.75">
      <c r="A307" s="20">
        <v>2001</v>
      </c>
      <c r="B307" s="15" t="s">
        <v>20</v>
      </c>
      <c r="C307" s="21">
        <v>1477</v>
      </c>
      <c r="D307" s="21">
        <v>551.8989</v>
      </c>
      <c r="E307" s="26">
        <f>SUMPRODUCT(D302:D307,C302:C307)/SUM(C302:C307)</f>
        <v>396.1549171680467</v>
      </c>
      <c r="F307" s="27">
        <f>(E307-E306)/E306</f>
        <v>0.03942245114445882</v>
      </c>
      <c r="G307" s="15"/>
    </row>
    <row r="308" spans="1:7" ht="12.75">
      <c r="A308" s="20">
        <v>2002</v>
      </c>
      <c r="B308" s="15" t="s">
        <v>20</v>
      </c>
      <c r="C308" s="21">
        <v>1918</v>
      </c>
      <c r="D308" s="21">
        <v>487.9602</v>
      </c>
      <c r="E308" s="26">
        <f>SUMPRODUCT(D302:D308,C302:C308)/SUM(C302:C308)</f>
        <v>405.56857835338144</v>
      </c>
      <c r="F308" s="27">
        <f>(E308-E307)/E307</f>
        <v>0.023762575642451246</v>
      </c>
      <c r="G308" s="15"/>
    </row>
    <row r="309" spans="1:7" ht="12.75">
      <c r="A309" s="20"/>
      <c r="B309" s="15"/>
      <c r="C309" s="21"/>
      <c r="D309" s="21"/>
      <c r="E309" s="15"/>
      <c r="F309" s="15"/>
      <c r="G309" s="15"/>
    </row>
    <row r="310" spans="1:7" ht="12.75">
      <c r="A310" s="20" t="s">
        <v>2</v>
      </c>
      <c r="B310" s="15" t="s">
        <v>21</v>
      </c>
      <c r="C310" s="21">
        <v>33440</v>
      </c>
      <c r="D310" s="21">
        <v>869.6661</v>
      </c>
      <c r="E310" s="15"/>
      <c r="F310" s="15"/>
      <c r="G310" s="15"/>
    </row>
    <row r="311" spans="1:7" ht="12.75">
      <c r="A311" s="20" t="s">
        <v>3</v>
      </c>
      <c r="B311" s="15" t="s">
        <v>21</v>
      </c>
      <c r="C311" s="21">
        <v>18479</v>
      </c>
      <c r="D311" s="21">
        <v>690.341</v>
      </c>
      <c r="E311" s="15"/>
      <c r="F311" s="15"/>
      <c r="G311" s="15"/>
    </row>
    <row r="312" spans="1:7" ht="12.75">
      <c r="A312" s="20">
        <v>1998</v>
      </c>
      <c r="B312" s="15" t="s">
        <v>21</v>
      </c>
      <c r="C312" s="21">
        <v>1320</v>
      </c>
      <c r="D312" s="21">
        <v>559.9225</v>
      </c>
      <c r="E312" s="15"/>
      <c r="F312" s="15"/>
      <c r="G312" s="15"/>
    </row>
    <row r="313" spans="1:7" ht="12.75">
      <c r="A313" s="20">
        <v>1999</v>
      </c>
      <c r="B313" s="15" t="s">
        <v>21</v>
      </c>
      <c r="C313" s="21">
        <v>832</v>
      </c>
      <c r="D313" s="21">
        <v>629.4937</v>
      </c>
      <c r="E313" s="15"/>
      <c r="F313" s="15"/>
      <c r="G313" s="15"/>
    </row>
    <row r="314" spans="1:7" ht="12.75">
      <c r="A314" s="20">
        <v>2000</v>
      </c>
      <c r="B314" s="15" t="s">
        <v>21</v>
      </c>
      <c r="C314" s="21">
        <v>1389</v>
      </c>
      <c r="D314" s="21">
        <v>646.714</v>
      </c>
      <c r="E314" s="26">
        <f>SUMPRODUCT(D310:D314,C310:C314)/SUM(C310:C314)</f>
        <v>793.3567963829787</v>
      </c>
      <c r="F314" s="15"/>
      <c r="G314" s="15"/>
    </row>
    <row r="315" spans="1:7" ht="12.75">
      <c r="A315" s="20">
        <v>2001</v>
      </c>
      <c r="B315" s="15" t="s">
        <v>21</v>
      </c>
      <c r="C315" s="21">
        <v>3969</v>
      </c>
      <c r="D315" s="21">
        <v>795.6878</v>
      </c>
      <c r="E315" s="26">
        <f>SUMPRODUCT(D310:D315,C310:C315)/SUM(C310:C315)</f>
        <v>793.5124738023525</v>
      </c>
      <c r="F315" s="27">
        <f>(E315-E314)/E314</f>
        <v>0.00019622623778296002</v>
      </c>
      <c r="G315" s="15"/>
    </row>
    <row r="316" spans="1:7" ht="12.75">
      <c r="A316" s="20">
        <v>2002</v>
      </c>
      <c r="B316" s="15" t="s">
        <v>21</v>
      </c>
      <c r="C316" s="21">
        <v>2049</v>
      </c>
      <c r="D316" s="21">
        <v>622.6436</v>
      </c>
      <c r="E316" s="26">
        <f>SUMPRODUCT(D311:D316,C311:C316)/SUM(C311:C316)</f>
        <v>690.1995562450959</v>
      </c>
      <c r="F316" s="27">
        <f>(E316-E315)/E315</f>
        <v>-0.13019696724136146</v>
      </c>
      <c r="G316" s="15"/>
    </row>
    <row r="317" spans="1:7" ht="12.75">
      <c r="A317" s="20"/>
      <c r="B317" s="15"/>
      <c r="C317" s="21"/>
      <c r="D317" s="21"/>
      <c r="E317" s="15"/>
      <c r="F317" s="15"/>
      <c r="G317" s="15"/>
    </row>
    <row r="318" spans="1:7" ht="12.75">
      <c r="A318" s="20"/>
      <c r="B318" s="15"/>
      <c r="C318" s="21"/>
      <c r="D318" s="21"/>
      <c r="E318" s="15"/>
      <c r="F318" s="15"/>
      <c r="G318" s="15"/>
    </row>
    <row r="319" spans="1:7" ht="25.5">
      <c r="A319" s="23" t="s">
        <v>6</v>
      </c>
      <c r="B319" s="23" t="s">
        <v>24</v>
      </c>
      <c r="C319" s="24" t="s">
        <v>5</v>
      </c>
      <c r="D319" s="25" t="s">
        <v>14</v>
      </c>
      <c r="E319" s="25" t="s">
        <v>1</v>
      </c>
      <c r="F319" s="25" t="s">
        <v>7</v>
      </c>
      <c r="G319" s="25"/>
    </row>
    <row r="320" spans="1:7" ht="12.75">
      <c r="A320" s="20" t="s">
        <v>2</v>
      </c>
      <c r="B320" s="15" t="s">
        <v>18</v>
      </c>
      <c r="C320" s="21">
        <v>101830</v>
      </c>
      <c r="D320" s="21">
        <v>985.4735</v>
      </c>
      <c r="E320" s="15"/>
      <c r="F320" s="15"/>
      <c r="G320" s="15"/>
    </row>
    <row r="321" spans="1:7" ht="12.75">
      <c r="A321" s="20" t="s">
        <v>3</v>
      </c>
      <c r="B321" s="15" t="s">
        <v>18</v>
      </c>
      <c r="C321" s="21">
        <v>285422</v>
      </c>
      <c r="D321" s="21">
        <v>928.6024</v>
      </c>
      <c r="E321" s="15"/>
      <c r="F321" s="15"/>
      <c r="G321" s="15"/>
    </row>
    <row r="322" spans="1:7" ht="12.75">
      <c r="A322" s="20">
        <v>1998</v>
      </c>
      <c r="B322" s="15" t="s">
        <v>18</v>
      </c>
      <c r="C322" s="21">
        <v>17188</v>
      </c>
      <c r="D322" s="21">
        <v>904.358</v>
      </c>
      <c r="E322" s="15"/>
      <c r="F322" s="15"/>
      <c r="G322" s="15"/>
    </row>
    <row r="323" spans="1:7" ht="12.75">
      <c r="A323" s="20">
        <v>1999</v>
      </c>
      <c r="B323" s="15" t="s">
        <v>18</v>
      </c>
      <c r="C323" s="21">
        <v>19289</v>
      </c>
      <c r="D323" s="21">
        <v>880.7223</v>
      </c>
      <c r="E323" s="15"/>
      <c r="F323" s="15"/>
      <c r="G323" s="15"/>
    </row>
    <row r="324" spans="1:7" ht="12.75">
      <c r="A324" s="20">
        <v>2000</v>
      </c>
      <c r="B324" s="15" t="s">
        <v>18</v>
      </c>
      <c r="C324" s="21">
        <v>15726</v>
      </c>
      <c r="D324" s="21">
        <v>876.0115</v>
      </c>
      <c r="E324" s="26">
        <f>SUMPRODUCT(D320:D324,C320:C324)/SUM(C320:C324)</f>
        <v>936.8486769191385</v>
      </c>
      <c r="F324" s="15"/>
      <c r="G324" s="15"/>
    </row>
    <row r="325" spans="1:7" ht="12.75">
      <c r="A325" s="20">
        <v>2001</v>
      </c>
      <c r="B325" s="15" t="s">
        <v>18</v>
      </c>
      <c r="C325" s="21">
        <v>13107</v>
      </c>
      <c r="D325" s="21">
        <v>904.6574</v>
      </c>
      <c r="E325" s="26">
        <f>SUMPRODUCT(D320:D325,C320:C325)/SUM(C320:C325)</f>
        <v>935.9163603159348</v>
      </c>
      <c r="F325" s="27">
        <f>(E325-E324)/E324</f>
        <v>-0.0009951624271591953</v>
      </c>
      <c r="G325" s="15"/>
    </row>
    <row r="326" spans="1:7" ht="12.75">
      <c r="A326" s="20"/>
      <c r="B326" s="15"/>
      <c r="C326" s="21"/>
      <c r="D326" s="21"/>
      <c r="E326" s="15"/>
      <c r="F326" s="15"/>
      <c r="G326" s="15"/>
    </row>
    <row r="327" spans="1:7" ht="12.75">
      <c r="A327" s="20" t="s">
        <v>2</v>
      </c>
      <c r="B327" s="15" t="s">
        <v>20</v>
      </c>
      <c r="C327" s="21">
        <v>1299</v>
      </c>
      <c r="D327" s="21">
        <v>390.658</v>
      </c>
      <c r="E327" s="15"/>
      <c r="F327" s="15"/>
      <c r="G327" s="15"/>
    </row>
    <row r="328" spans="1:7" ht="12.75">
      <c r="A328" s="20" t="s">
        <v>3</v>
      </c>
      <c r="B328" s="15" t="s">
        <v>20</v>
      </c>
      <c r="C328" s="21">
        <v>9193</v>
      </c>
      <c r="D328" s="21">
        <v>387.7104</v>
      </c>
      <c r="E328" s="15"/>
      <c r="F328" s="15"/>
      <c r="G328" s="15"/>
    </row>
    <row r="329" spans="1:7" ht="12.75">
      <c r="A329" s="20">
        <v>1998</v>
      </c>
      <c r="B329" s="15" t="s">
        <v>20</v>
      </c>
      <c r="C329" s="21">
        <v>1264</v>
      </c>
      <c r="D329" s="21">
        <v>446.7797</v>
      </c>
      <c r="E329" s="15"/>
      <c r="F329" s="15"/>
      <c r="G329" s="15"/>
    </row>
    <row r="330" spans="1:7" ht="12.75">
      <c r="A330" s="20">
        <v>1999</v>
      </c>
      <c r="B330" s="15" t="s">
        <v>20</v>
      </c>
      <c r="C330" s="21">
        <v>2658</v>
      </c>
      <c r="D330" s="21">
        <v>397.8347</v>
      </c>
      <c r="E330" s="15"/>
      <c r="F330" s="15"/>
      <c r="G330" s="15"/>
    </row>
    <row r="331" spans="1:7" ht="12.75">
      <c r="A331" s="20">
        <v>2000</v>
      </c>
      <c r="B331" s="15" t="s">
        <v>20</v>
      </c>
      <c r="C331" s="21">
        <v>1227</v>
      </c>
      <c r="D331" s="21">
        <v>448.4591</v>
      </c>
      <c r="E331" s="26">
        <f>SUMPRODUCT(D327:D331,C327:C331)/SUM(C327:C331)</f>
        <v>399.2148800140656</v>
      </c>
      <c r="F331" s="15"/>
      <c r="G331" s="15"/>
    </row>
    <row r="332" spans="1:7" ht="12.75">
      <c r="A332" s="20">
        <v>2001</v>
      </c>
      <c r="B332" s="15" t="s">
        <v>20</v>
      </c>
      <c r="C332" s="21">
        <v>1482</v>
      </c>
      <c r="D332" s="21">
        <v>537.3783</v>
      </c>
      <c r="E332" s="26">
        <f>SUMPRODUCT(D327:D332,C327:C332)/SUM(C327:C332)</f>
        <v>411.1729591134731</v>
      </c>
      <c r="F332" s="27">
        <f>(E332-E331)/E331</f>
        <v>0.029953991441867507</v>
      </c>
      <c r="G332" s="15"/>
    </row>
    <row r="333" spans="1:7" ht="12.75">
      <c r="A333" s="20"/>
      <c r="B333" s="15"/>
      <c r="C333" s="21"/>
      <c r="D333" s="21"/>
      <c r="E333" s="15"/>
      <c r="F333" s="15"/>
      <c r="G333" s="15"/>
    </row>
    <row r="334" spans="1:7" ht="12.75">
      <c r="A334" s="20" t="s">
        <v>2</v>
      </c>
      <c r="B334" s="15" t="s">
        <v>21</v>
      </c>
      <c r="C334" s="21">
        <v>33561</v>
      </c>
      <c r="D334" s="21">
        <v>916.0708</v>
      </c>
      <c r="E334" s="15"/>
      <c r="F334" s="15"/>
      <c r="G334" s="15"/>
    </row>
    <row r="335" spans="1:7" ht="12.75">
      <c r="A335" s="20" t="s">
        <v>3</v>
      </c>
      <c r="B335" s="15" t="s">
        <v>21</v>
      </c>
      <c r="C335" s="21">
        <v>18501</v>
      </c>
      <c r="D335" s="21">
        <v>725.0232</v>
      </c>
      <c r="E335" s="15"/>
      <c r="F335" s="15"/>
      <c r="G335" s="15"/>
    </row>
    <row r="336" spans="1:7" ht="12.75">
      <c r="A336" s="20">
        <v>1998</v>
      </c>
      <c r="B336" s="15" t="s">
        <v>21</v>
      </c>
      <c r="C336" s="21">
        <v>1342</v>
      </c>
      <c r="D336" s="21">
        <v>586.5642</v>
      </c>
      <c r="E336" s="15"/>
      <c r="F336" s="15"/>
      <c r="G336" s="15"/>
    </row>
    <row r="337" spans="1:7" ht="12.75">
      <c r="A337" s="20">
        <v>1999</v>
      </c>
      <c r="B337" s="15" t="s">
        <v>21</v>
      </c>
      <c r="C337" s="21">
        <v>835</v>
      </c>
      <c r="D337" s="21">
        <v>656.7336</v>
      </c>
      <c r="E337" s="15"/>
      <c r="F337" s="15"/>
      <c r="G337" s="15"/>
    </row>
    <row r="338" spans="1:7" ht="12.75">
      <c r="A338" s="20">
        <v>2000</v>
      </c>
      <c r="B338" s="15" t="s">
        <v>21</v>
      </c>
      <c r="C338" s="21">
        <v>1380</v>
      </c>
      <c r="D338" s="21">
        <v>668.8089</v>
      </c>
      <c r="E338" s="26">
        <f>SUMPRODUCT(D334:D338,C334:C338)/SUM(C334:C338)</f>
        <v>834.542230827595</v>
      </c>
      <c r="F338" s="15"/>
      <c r="G338" s="15"/>
    </row>
    <row r="339" spans="1:7" ht="12.75">
      <c r="A339" s="20">
        <v>2001</v>
      </c>
      <c r="B339" s="15" t="s">
        <v>21</v>
      </c>
      <c r="C339" s="21">
        <v>4007</v>
      </c>
      <c r="D339" s="21">
        <v>818.5896</v>
      </c>
      <c r="E339" s="26">
        <f>SUMPRODUCT(D334:D339,C334:C339)/SUM(C334:C339)</f>
        <v>833.4701785060208</v>
      </c>
      <c r="F339" s="27">
        <f>(E339-E338)/E338</f>
        <v>-0.0012845992473154914</v>
      </c>
      <c r="G339" s="15"/>
    </row>
    <row r="340" spans="1:7" ht="12.75">
      <c r="A340" s="20"/>
      <c r="B340" s="15"/>
      <c r="C340" s="21"/>
      <c r="D340" s="21"/>
      <c r="E340" s="15"/>
      <c r="F340" s="15"/>
      <c r="G340" s="15"/>
    </row>
    <row r="341" spans="1:7" ht="12.75">
      <c r="A341" s="20"/>
      <c r="B341" s="15"/>
      <c r="C341" s="21"/>
      <c r="D341" s="21"/>
      <c r="E341" s="15"/>
      <c r="F341" s="15"/>
      <c r="G341" s="15"/>
    </row>
    <row r="342" spans="1:7" ht="18.75">
      <c r="A342" s="2" t="s">
        <v>31</v>
      </c>
      <c r="B342" s="15"/>
      <c r="C342" s="21"/>
      <c r="D342" s="21"/>
      <c r="E342" s="15"/>
      <c r="F342" s="15"/>
      <c r="G342" s="15"/>
    </row>
    <row r="343" spans="1:7" ht="15.75">
      <c r="A343" s="2"/>
      <c r="B343" s="15"/>
      <c r="C343" s="21"/>
      <c r="D343" s="21"/>
      <c r="E343" s="15"/>
      <c r="F343" s="15"/>
      <c r="G343" s="15"/>
    </row>
    <row r="344" spans="1:7" ht="25.5">
      <c r="A344" s="23" t="s">
        <v>6</v>
      </c>
      <c r="B344" s="23" t="s">
        <v>24</v>
      </c>
      <c r="C344" s="24" t="s">
        <v>5</v>
      </c>
      <c r="D344" s="25" t="s">
        <v>15</v>
      </c>
      <c r="E344" s="25" t="s">
        <v>1</v>
      </c>
      <c r="F344" s="25" t="s">
        <v>7</v>
      </c>
      <c r="G344" s="25"/>
    </row>
    <row r="345" spans="1:7" ht="12.75">
      <c r="A345" s="20" t="s">
        <v>2</v>
      </c>
      <c r="B345" s="15" t="s">
        <v>18</v>
      </c>
      <c r="C345" s="21">
        <v>102398</v>
      </c>
      <c r="D345" s="21">
        <v>978.7169</v>
      </c>
      <c r="E345" s="15"/>
      <c r="F345" s="15"/>
      <c r="G345" s="15"/>
    </row>
    <row r="346" spans="1:7" ht="12.75">
      <c r="A346" s="20" t="s">
        <v>3</v>
      </c>
      <c r="B346" s="15" t="s">
        <v>18</v>
      </c>
      <c r="C346" s="21">
        <v>287108</v>
      </c>
      <c r="D346" s="21">
        <v>920.0921</v>
      </c>
      <c r="E346" s="15"/>
      <c r="F346" s="15"/>
      <c r="G346" s="15"/>
    </row>
    <row r="347" spans="1:7" ht="12.75">
      <c r="A347" s="20">
        <v>1998</v>
      </c>
      <c r="B347" s="15" t="s">
        <v>18</v>
      </c>
      <c r="C347" s="21">
        <v>17344</v>
      </c>
      <c r="D347" s="21">
        <v>896.8524</v>
      </c>
      <c r="E347" s="15"/>
      <c r="F347" s="15"/>
      <c r="G347" s="15"/>
    </row>
    <row r="348" spans="1:7" ht="12.75">
      <c r="A348" s="20">
        <v>1999</v>
      </c>
      <c r="B348" s="15" t="s">
        <v>18</v>
      </c>
      <c r="C348" s="21">
        <v>19591</v>
      </c>
      <c r="D348" s="21">
        <v>867.7719</v>
      </c>
      <c r="E348" s="26">
        <f>SUMPRODUCT(D345:D348,C345:C348)/SUM(C345:C348)</f>
        <v>930.820402099001</v>
      </c>
      <c r="F348" s="15"/>
      <c r="G348" s="15"/>
    </row>
    <row r="349" spans="1:7" ht="12.75">
      <c r="A349" s="20">
        <v>2000</v>
      </c>
      <c r="B349" s="15" t="s">
        <v>18</v>
      </c>
      <c r="C349" s="21">
        <v>15639</v>
      </c>
      <c r="D349" s="21">
        <v>864.2718</v>
      </c>
      <c r="E349" s="26">
        <f>SUMPRODUCT(D345:D349,C345:C349)/SUM(C345:C349)</f>
        <v>928.4661820749639</v>
      </c>
      <c r="F349" s="27">
        <f>(E349-E348)/E348</f>
        <v>-0.0025291882502019958</v>
      </c>
      <c r="G349" s="15"/>
    </row>
    <row r="350" spans="1:7" ht="12.75">
      <c r="A350" s="20"/>
      <c r="B350" s="15"/>
      <c r="C350" s="21"/>
      <c r="D350" s="21"/>
      <c r="E350" s="15"/>
      <c r="F350" s="15"/>
      <c r="G350" s="15"/>
    </row>
    <row r="351" spans="1:7" ht="12.75">
      <c r="A351" s="20" t="s">
        <v>2</v>
      </c>
      <c r="B351" s="15" t="s">
        <v>20</v>
      </c>
      <c r="C351" s="21">
        <v>1339</v>
      </c>
      <c r="D351" s="21">
        <v>381.5495</v>
      </c>
      <c r="E351" s="15"/>
      <c r="F351" s="15"/>
      <c r="G351" s="15"/>
    </row>
    <row r="352" spans="1:7" ht="12.75">
      <c r="A352" s="20" t="s">
        <v>3</v>
      </c>
      <c r="B352" s="15" t="s">
        <v>20</v>
      </c>
      <c r="C352" s="21">
        <v>9715</v>
      </c>
      <c r="D352" s="21">
        <v>386.6187</v>
      </c>
      <c r="E352" s="15"/>
      <c r="F352" s="15"/>
      <c r="G352" s="15"/>
    </row>
    <row r="353" spans="1:7" ht="12.75">
      <c r="A353" s="20">
        <v>1998</v>
      </c>
      <c r="B353" s="15" t="s">
        <v>20</v>
      </c>
      <c r="C353" s="21">
        <v>1349</v>
      </c>
      <c r="D353" s="21">
        <v>442.2761</v>
      </c>
      <c r="E353" s="15"/>
      <c r="F353" s="15"/>
      <c r="G353" s="15"/>
    </row>
    <row r="354" spans="1:7" ht="12.75">
      <c r="A354" s="20">
        <v>1999</v>
      </c>
      <c r="B354" s="15" t="s">
        <v>20</v>
      </c>
      <c r="C354" s="21">
        <v>2678</v>
      </c>
      <c r="D354" s="21">
        <v>395.8141</v>
      </c>
      <c r="E354" s="26">
        <f>SUMPRODUCT(D351:D354,C351:C354)/SUM(C351:C354)</f>
        <v>392.78005899476165</v>
      </c>
      <c r="F354" s="15"/>
      <c r="G354" s="15"/>
    </row>
    <row r="355" spans="1:7" ht="12.75">
      <c r="A355" s="20">
        <v>2000</v>
      </c>
      <c r="B355" s="15" t="s">
        <v>20</v>
      </c>
      <c r="C355" s="21">
        <v>1395</v>
      </c>
      <c r="D355" s="21">
        <v>398.2058</v>
      </c>
      <c r="E355" s="26">
        <f>SUMPRODUCT(D351:D355,C351:C355)/SUM(C351:C355)</f>
        <v>393.23944893784903</v>
      </c>
      <c r="F355" s="27">
        <f>(E355-E354)/E354</f>
        <v>0.0011695857072354945</v>
      </c>
      <c r="G355" s="15"/>
    </row>
    <row r="356" spans="1:7" ht="12.75">
      <c r="A356" s="20"/>
      <c r="B356" s="15"/>
      <c r="C356" s="21"/>
      <c r="D356" s="21"/>
      <c r="E356" s="15"/>
      <c r="F356" s="15"/>
      <c r="G356" s="15"/>
    </row>
    <row r="357" spans="1:7" ht="12.75">
      <c r="A357" s="20" t="s">
        <v>2</v>
      </c>
      <c r="B357" s="15" t="s">
        <v>21</v>
      </c>
      <c r="C357" s="21">
        <v>33788</v>
      </c>
      <c r="D357" s="21">
        <v>909.4194</v>
      </c>
      <c r="E357" s="15"/>
      <c r="F357" s="15"/>
      <c r="G357" s="15"/>
    </row>
    <row r="358" spans="1:7" ht="12.75">
      <c r="A358" s="20" t="s">
        <v>3</v>
      </c>
      <c r="B358" s="15" t="s">
        <v>21</v>
      </c>
      <c r="C358" s="21">
        <v>18927</v>
      </c>
      <c r="D358" s="21">
        <v>719.679</v>
      </c>
      <c r="E358" s="15"/>
      <c r="F358" s="15"/>
      <c r="G358" s="15"/>
    </row>
    <row r="359" spans="1:7" ht="12.75">
      <c r="A359" s="20">
        <v>1998</v>
      </c>
      <c r="B359" s="15" t="s">
        <v>21</v>
      </c>
      <c r="C359" s="21">
        <v>1374</v>
      </c>
      <c r="D359" s="21">
        <v>591.1425</v>
      </c>
      <c r="E359" s="15"/>
      <c r="F359" s="15"/>
      <c r="G359" s="15"/>
    </row>
    <row r="360" spans="1:7" ht="12.75">
      <c r="A360" s="20">
        <v>1999</v>
      </c>
      <c r="B360" s="15" t="s">
        <v>21</v>
      </c>
      <c r="C360" s="21">
        <v>823</v>
      </c>
      <c r="D360" s="21">
        <v>639.5039</v>
      </c>
      <c r="E360" s="26">
        <f>SUMPRODUCT(D357:D360,C357:C360)/SUM(C357:C360)</f>
        <v>832.0106465781615</v>
      </c>
      <c r="F360" s="15"/>
      <c r="G360" s="15"/>
    </row>
    <row r="361" spans="1:7" ht="12.75">
      <c r="A361" s="20">
        <v>2000</v>
      </c>
      <c r="B361" s="15" t="s">
        <v>21</v>
      </c>
      <c r="C361" s="21">
        <v>1352</v>
      </c>
      <c r="D361" s="21">
        <v>638.2867</v>
      </c>
      <c r="E361" s="26">
        <f>SUMPRODUCT(D357:D361,C357:C361)/SUM(C357:C361)</f>
        <v>827.355542501422</v>
      </c>
      <c r="F361" s="27">
        <f>(E361-E360)/E360</f>
        <v>-0.005595005419563777</v>
      </c>
      <c r="G361" s="15"/>
    </row>
  </sheetData>
  <mergeCells count="2">
    <mergeCell ref="E30:F30"/>
    <mergeCell ref="E83:F83"/>
  </mergeCells>
  <printOptions horizontalCentered="1" verticalCentered="1"/>
  <pageMargins left="0.75" right="0.75" top="1" bottom="1" header="0.5" footer="0.5"/>
  <pageSetup horizontalDpi="600" verticalDpi="600" orientation="portrait" paperSize="121" scale="74" r:id="rId2"/>
  <headerFooter alignWithMargins="0">
    <oddHeader xml:space="preserve">&amp;LThird Exhibit to the
Prefiled Rebuttal Testimony of
James A. Heidell&amp;RExhibit No. ___(JAH-17)
Page  &amp;P of 8 </oddHeader>
    <oddFooter>&amp;L(1) Categorization of customers by housing type and fuel source for space heat is subject to futher verification</oddFooter>
  </headerFooter>
  <rowBreaks count="6" manualBreakCount="6">
    <brk id="55" max="255" man="1"/>
    <brk id="109" max="255" man="1"/>
    <brk id="160" max="255" man="1"/>
    <brk id="185" max="255" man="1"/>
    <brk id="290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2004-11-03T08:08:40Z</cp:lastPrinted>
  <dcterms:created xsi:type="dcterms:W3CDTF">2004-11-03T03:06:12Z</dcterms:created>
  <dcterms:modified xsi:type="dcterms:W3CDTF">2004-11-05T00:56:22Z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