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495" yWindow="-75" windowWidth="24495" windowHeight="11940"/>
  </bookViews>
  <sheets>
    <sheet name="Actl Forcst - WA E" sheetId="1" r:id="rId1"/>
    <sheet name="Actl Forcst - WA G" sheetId="2" r:id="rId2"/>
  </sheets>
  <externalReferences>
    <externalReference r:id="rId3"/>
  </externalReferences>
  <definedNames>
    <definedName name="_xlnm._FilterDatabase" localSheetId="0" hidden="1">'Actl Forcst - WA E'!$A$3:$F$208</definedName>
    <definedName name="Allocation_Categories">OFFSET('[1]Allocation Factors'!$A$4,0,0,COUNTA('[1]Allocation Factors'!$A:$A)-COUNTA('[1]Allocation Factors'!$A$1:$A$3),1)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E9" i="2"/>
  <c r="D9"/>
  <c r="C9"/>
  <c r="D8"/>
  <c r="C8"/>
  <c r="F5"/>
  <c r="F6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4"/>
  <c r="E7"/>
  <c r="D7"/>
  <c r="C7"/>
  <c r="F7" s="1"/>
  <c r="D5" i="1"/>
  <c r="E5"/>
  <c r="C5"/>
  <c r="E4"/>
  <c r="D4"/>
  <c r="C4"/>
  <c r="F9" i="2" l="1"/>
  <c r="F8"/>
  <c r="D222" l="1"/>
  <c r="E222"/>
  <c r="F222"/>
  <c r="C222"/>
  <c r="D209"/>
  <c r="E209"/>
  <c r="F209"/>
  <c r="C209"/>
  <c r="D213"/>
  <c r="E213"/>
  <c r="D214"/>
  <c r="E214"/>
  <c r="D215"/>
  <c r="E215"/>
  <c r="D216"/>
  <c r="E216"/>
  <c r="D217"/>
  <c r="E217"/>
  <c r="D218"/>
  <c r="E218"/>
  <c r="D219"/>
  <c r="E219"/>
  <c r="D220"/>
  <c r="E220"/>
  <c r="D221"/>
  <c r="E221"/>
  <c r="C221"/>
  <c r="C220"/>
  <c r="C219"/>
  <c r="C218"/>
  <c r="C217"/>
  <c r="C216"/>
  <c r="C215"/>
  <c r="C214"/>
  <c r="C213"/>
  <c r="B213"/>
  <c r="D213" i="1"/>
  <c r="E213"/>
  <c r="D214"/>
  <c r="E214"/>
  <c r="D215"/>
  <c r="E215"/>
  <c r="D216"/>
  <c r="E216"/>
  <c r="D217"/>
  <c r="E217"/>
  <c r="D218"/>
  <c r="E218"/>
  <c r="D219"/>
  <c r="E219"/>
  <c r="D220"/>
  <c r="E220"/>
  <c r="D221"/>
  <c r="E221"/>
  <c r="C221"/>
  <c r="C220"/>
  <c r="C219"/>
  <c r="C218"/>
  <c r="C217"/>
  <c r="C216"/>
  <c r="C215"/>
  <c r="C214"/>
  <c r="C213"/>
  <c r="D210"/>
  <c r="E210"/>
  <c r="F210"/>
  <c r="C210"/>
  <c r="D223" i="2" l="1"/>
  <c r="E223"/>
  <c r="C223"/>
  <c r="F218"/>
  <c r="F215"/>
  <c r="F219"/>
  <c r="F217"/>
  <c r="F216"/>
  <c r="F214"/>
  <c r="F213"/>
  <c r="F221"/>
  <c r="F215" i="1"/>
  <c r="F219"/>
  <c r="F220" i="2"/>
  <c r="F217" i="1"/>
  <c r="F221"/>
  <c r="F218"/>
  <c r="F214"/>
  <c r="F216"/>
  <c r="F220"/>
  <c r="F213"/>
  <c r="D222"/>
  <c r="E222"/>
  <c r="C222"/>
  <c r="F223" i="2" l="1"/>
  <c r="F222" i="1"/>
  <c r="A164" i="2" l="1"/>
  <c r="A80"/>
  <c r="E2"/>
  <c r="D2"/>
  <c r="C2"/>
  <c r="A164" i="1"/>
  <c r="A80"/>
  <c r="E2"/>
  <c r="D2"/>
  <c r="C2"/>
</calcChain>
</file>

<file path=xl/sharedStrings.xml><?xml version="1.0" encoding="utf-8"?>
<sst xmlns="http://schemas.openxmlformats.org/spreadsheetml/2006/main" count="446" uniqueCount="19">
  <si>
    <t>Erval</t>
  </si>
  <si>
    <t>Depreciation category</t>
  </si>
  <si>
    <t>Oct</t>
  </si>
  <si>
    <t>Nov</t>
  </si>
  <si>
    <t>Dec</t>
  </si>
  <si>
    <t>Total</t>
  </si>
  <si>
    <t>Elec Distribution 360-373</t>
  </si>
  <si>
    <t>Gas Distribution 374-387</t>
  </si>
  <si>
    <t>Elec Transmission 350-359</t>
  </si>
  <si>
    <t>General 389-391 / 393-395 / 397-398</t>
  </si>
  <si>
    <t>Hydro 331-336</t>
  </si>
  <si>
    <t>Thermal 311-316</t>
  </si>
  <si>
    <t>Other Elec Production / Turbines 340-346</t>
  </si>
  <si>
    <t>Software 303</t>
  </si>
  <si>
    <t>Transportation and Tools 392 / 396</t>
  </si>
  <si>
    <t>Gas Underground Storage 350-357</t>
  </si>
  <si>
    <t xml:space="preserve">Total </t>
  </si>
  <si>
    <t>Totals by Functional Group:</t>
  </si>
  <si>
    <t>Total by Functional Group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</si>
</sst>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\(#,##0.00\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164" fontId="7" fillId="2" borderId="0" applyBorder="0">
      <alignment horizontal="right"/>
    </xf>
    <xf numFmtId="0" fontId="8" fillId="3" borderId="0" applyBorder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NumberFormat="1"/>
    <xf numFmtId="41" fontId="0" fillId="0" borderId="0" xfId="0" applyNumberFormat="1"/>
    <xf numFmtId="0" fontId="9" fillId="0" borderId="0" xfId="0" applyFont="1"/>
    <xf numFmtId="41" fontId="9" fillId="0" borderId="1" xfId="0" applyNumberFormat="1" applyFont="1" applyBorder="1"/>
    <xf numFmtId="165" fontId="0" fillId="0" borderId="0" xfId="26" applyNumberFormat="1" applyFont="1"/>
    <xf numFmtId="165" fontId="9" fillId="0" borderId="1" xfId="0" applyNumberFormat="1" applyFont="1" applyBorder="1"/>
    <xf numFmtId="41" fontId="0" fillId="0" borderId="0" xfId="0" applyNumberFormat="1" applyFill="1"/>
  </cellXfs>
  <cellStyles count="27">
    <cellStyle name="Comma" xfId="26" builtinId="3"/>
    <cellStyle name="Comma 2" xfId="1"/>
    <cellStyle name="Comma 2 2" xfId="2"/>
    <cellStyle name="Comma 3" xfId="3"/>
    <cellStyle name="Comma 4" xfId="4"/>
    <cellStyle name="Comma 5" xfId="5"/>
    <cellStyle name="Comma 6" xfId="6"/>
    <cellStyle name="Currency 2" xfId="7"/>
    <cellStyle name="Normal" xfId="0" builtinId="0"/>
    <cellStyle name="Normal 10" xfId="8"/>
    <cellStyle name="Normal 11" xfId="9"/>
    <cellStyle name="Normal 12" xfId="10"/>
    <cellStyle name="Normal 13" xfId="11"/>
    <cellStyle name="Normal 2" xfId="12"/>
    <cellStyle name="Normal 2 2" xfId="13"/>
    <cellStyle name="Normal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OUTPUT AMOUNTS" xfId="21"/>
    <cellStyle name="OUTPUT LINE ITEMS" xfId="22"/>
    <cellStyle name="Percent 2" xfId="23"/>
    <cellStyle name="Percent 2 2" xfId="24"/>
    <cellStyle name="Percent 3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CHADO/1.%20Capital/Unified%20Model/Unified%20Model%20-%20v3%20-%20for%20WA%20DRs%20-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Washington"/>
      <sheetName val="Idaho"/>
      <sheetName val="Oregon"/>
      <sheetName val="2015 Inputs"/>
      <sheetName val="Actl Forcst - WA E"/>
      <sheetName val="Actl Forcst - WA G"/>
      <sheetName val="Actl Forcst - ID E"/>
      <sheetName val="Actl Forcst - ID G"/>
      <sheetName val="Actl Forcst - OR"/>
      <sheetName val="Actual"/>
      <sheetName val="Actual_Transfers"/>
      <sheetName val="Budget"/>
      <sheetName val="CAP15.3"/>
      <sheetName val="Allocation Factors"/>
    </sheetNames>
    <sheetDataSet>
      <sheetData sheetId="0"/>
      <sheetData sheetId="1"/>
      <sheetData sheetId="2"/>
      <sheetData sheetId="3"/>
      <sheetData sheetId="4">
        <row r="5">
          <cell r="B5" t="str">
            <v>Forecast</v>
          </cell>
        </row>
        <row r="6">
          <cell r="B6" t="str">
            <v>Forecast</v>
          </cell>
        </row>
        <row r="7">
          <cell r="B7" t="str">
            <v>Forecast</v>
          </cell>
        </row>
        <row r="8">
          <cell r="B8" t="str">
            <v>Forecast</v>
          </cell>
        </row>
        <row r="9">
          <cell r="B9" t="str">
            <v>Forecast</v>
          </cell>
        </row>
        <row r="10">
          <cell r="B10" t="str">
            <v>Forecast</v>
          </cell>
        </row>
        <row r="11">
          <cell r="B11" t="str">
            <v>Forecast</v>
          </cell>
        </row>
        <row r="12">
          <cell r="B12" t="str">
            <v>Forecast</v>
          </cell>
        </row>
        <row r="13">
          <cell r="B13" t="str">
            <v>Forecast</v>
          </cell>
        </row>
        <row r="14">
          <cell r="B14" t="str">
            <v>Actual</v>
          </cell>
        </row>
        <row r="15">
          <cell r="B15" t="str">
            <v>Actual</v>
          </cell>
        </row>
        <row r="16">
          <cell r="B16" t="str">
            <v>Actual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">
          <cell r="T3" t="str">
            <v>1000 Elec Distribution 360-373</v>
          </cell>
        </row>
      </sheetData>
      <sheetData sheetId="12"/>
      <sheetData sheetId="13">
        <row r="14">
          <cell r="AE14" t="str">
            <v xml:space="preserve"> </v>
          </cell>
        </row>
      </sheetData>
      <sheetData sheetId="14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ED AN</v>
          </cell>
        </row>
        <row r="6">
          <cell r="A6" t="str">
            <v>Elec Distribution 360-373 ED ID</v>
          </cell>
        </row>
        <row r="7">
          <cell r="A7" t="str">
            <v>Elec Distribution 360-373 ED WA</v>
          </cell>
        </row>
        <row r="8">
          <cell r="A8" t="str">
            <v>Elec Distribution 360-373 ED MT</v>
          </cell>
        </row>
        <row r="9">
          <cell r="A9" t="str">
            <v>Elec Distribution 360-373 CD AA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Elec Transmission 350-359 ED MT</v>
          </cell>
        </row>
        <row r="14">
          <cell r="A14" t="str">
            <v>Gas Distribution 374-387 GD AA</v>
          </cell>
        </row>
        <row r="15">
          <cell r="A15" t="str">
            <v>Gas Distribution 374-387 GD AN</v>
          </cell>
        </row>
        <row r="16">
          <cell r="A16" t="str">
            <v>Gas Distribution 374-387 GD ID</v>
          </cell>
        </row>
        <row r="17">
          <cell r="A17" t="str">
            <v>Gas Distribution 374-387 GD OR</v>
          </cell>
        </row>
        <row r="18">
          <cell r="A18" t="str">
            <v>Gas Distribution 374-387 GD WA</v>
          </cell>
        </row>
        <row r="19">
          <cell r="A19" t="str">
            <v>Gas Underground Storage 350-357 GD AA</v>
          </cell>
        </row>
        <row r="20">
          <cell r="A20" t="str">
            <v>Gas Underground Storage 350-357 GD AN</v>
          </cell>
        </row>
        <row r="21">
          <cell r="A21" t="str">
            <v>Gas Underground Storage 350-357 GD OR</v>
          </cell>
        </row>
        <row r="22">
          <cell r="A22" t="str">
            <v>General 389-391 / 393-395 / 397-398 CD AA</v>
          </cell>
        </row>
        <row r="23">
          <cell r="A23" t="str">
            <v>General 389-391 / 393-395 / 397-398 CD AN</v>
          </cell>
        </row>
        <row r="24">
          <cell r="A24" t="str">
            <v>General 389-391 / 393-395 / 397-398 CD ID</v>
          </cell>
        </row>
        <row r="25">
          <cell r="A25" t="str">
            <v>General 389-391 / 393-395 / 397-398 CD WA</v>
          </cell>
        </row>
        <row r="26">
          <cell r="A26" t="str">
            <v>General 389-391 / 393-395 / 397-398 ED AN</v>
          </cell>
        </row>
        <row r="27">
          <cell r="A27" t="str">
            <v>General 389-391 / 393-395 / 397-398 GD AA</v>
          </cell>
        </row>
        <row r="28">
          <cell r="A28" t="str">
            <v>General 389-391 / 393-395 / 397-398 ED WA</v>
          </cell>
        </row>
        <row r="29">
          <cell r="A29" t="str">
            <v>General 389-391 / 393-395 / 397-398 ED ID</v>
          </cell>
        </row>
        <row r="30">
          <cell r="A30" t="str">
            <v>General 389-391 / 393-395 / 397-398 ED AA</v>
          </cell>
        </row>
        <row r="31">
          <cell r="A31" t="str">
            <v>General 389-391 / 393-395 / 397-398 GD WA</v>
          </cell>
        </row>
        <row r="32">
          <cell r="A32" t="str">
            <v>General 389-391 / 393-395 / 397-398 GD OR</v>
          </cell>
        </row>
        <row r="33">
          <cell r="A33" t="str">
            <v>General 389-391 / 393-395 / 397-398 CD OR</v>
          </cell>
        </row>
        <row r="34">
          <cell r="A34" t="str">
            <v>General 389-391 / 393-395 / 397-398 ED OR</v>
          </cell>
        </row>
        <row r="35">
          <cell r="A35" t="str">
            <v>General 389-391 / 393-395 / 397-398 GD AN</v>
          </cell>
        </row>
        <row r="36">
          <cell r="A36" t="str">
            <v>General 389-391 / 393-395 / 397-398 ZZ AA</v>
          </cell>
        </row>
        <row r="37">
          <cell r="A37" t="str">
            <v>Hydro 331-336 ED AN</v>
          </cell>
        </row>
        <row r="38">
          <cell r="A38" t="str">
            <v>Hydro 331-336 ED WA</v>
          </cell>
        </row>
        <row r="39">
          <cell r="A39" t="str">
            <v>Hydro 331-336 ED ID</v>
          </cell>
        </row>
        <row r="40">
          <cell r="A40" t="str">
            <v>Other Elec Production / Turbines 340-346 ED AN</v>
          </cell>
        </row>
        <row r="41">
          <cell r="A41" t="str">
            <v>Software 303 CD AA</v>
          </cell>
        </row>
        <row r="42">
          <cell r="A42" t="str">
            <v>Software 303 CD ID</v>
          </cell>
        </row>
        <row r="43">
          <cell r="A43" t="str">
            <v>Software 303 CD WA</v>
          </cell>
        </row>
        <row r="44">
          <cell r="A44" t="str">
            <v>Software 303 ED AN</v>
          </cell>
        </row>
        <row r="45">
          <cell r="A45" t="str">
            <v>Software 303 ED MT</v>
          </cell>
        </row>
        <row r="46">
          <cell r="A46" t="str">
            <v>Software 303 ED WA</v>
          </cell>
        </row>
        <row r="47">
          <cell r="A47" t="str">
            <v>Software 303 CD AN</v>
          </cell>
        </row>
        <row r="48">
          <cell r="A48" t="str">
            <v>Software 303 GD AA</v>
          </cell>
        </row>
        <row r="49">
          <cell r="A49" t="str">
            <v>Software 303 GD WA</v>
          </cell>
        </row>
        <row r="50">
          <cell r="A50" t="str">
            <v>Thermal 311-316 ED AN</v>
          </cell>
        </row>
        <row r="51">
          <cell r="A51" t="str">
            <v>Transportation and Tools 392 / 396 CD AA</v>
          </cell>
        </row>
        <row r="52">
          <cell r="A52" t="str">
            <v>Transportation and Tools 392 / 396 CD AN</v>
          </cell>
        </row>
        <row r="53">
          <cell r="A53" t="str">
            <v>Transportation and Tools 392 / 396 CD WA</v>
          </cell>
        </row>
        <row r="54">
          <cell r="A54" t="str">
            <v>Transportation and Tools 392 / 396 CD ID</v>
          </cell>
        </row>
        <row r="55">
          <cell r="A55" t="str">
            <v>Transportation and Tools 392 / 396 ED AN</v>
          </cell>
        </row>
        <row r="56">
          <cell r="A56" t="str">
            <v>Transportation and Tools 392 / 396 ED WA</v>
          </cell>
        </row>
        <row r="57">
          <cell r="A57" t="str">
            <v>Transportation and Tools 392 / 396 ED ID</v>
          </cell>
        </row>
        <row r="58">
          <cell r="A58" t="str">
            <v>Transportation and Tools 392 / 396 GD AN</v>
          </cell>
        </row>
        <row r="59">
          <cell r="A59" t="str">
            <v>Transportation and Tools 392 / 396 GD ID</v>
          </cell>
        </row>
        <row r="60">
          <cell r="A60" t="str">
            <v>Transportation and Tools 392 / 396 GD WA</v>
          </cell>
        </row>
        <row r="61">
          <cell r="A61" t="str">
            <v>Transportation and Tools 392 / 396 GD OR</v>
          </cell>
        </row>
        <row r="62">
          <cell r="A62" t="str">
            <v>Gas Distribution 374-387 GD AA 1050</v>
          </cell>
        </row>
        <row r="63">
          <cell r="A63" t="str">
            <v>Gas Distribution 374-387 GD AA 1051</v>
          </cell>
        </row>
        <row r="64">
          <cell r="A64" t="str">
            <v>Gas Distribution 374-387 GD AA 1053</v>
          </cell>
        </row>
        <row r="65">
          <cell r="A65" t="str">
            <v>Gas Distribution 374-387 GD AA 3000</v>
          </cell>
        </row>
        <row r="66">
          <cell r="A66" t="str">
            <v>Gas Distribution 374-387 GD AA 3001</v>
          </cell>
        </row>
        <row r="67">
          <cell r="A67" t="str">
            <v>Gas Distribution 374-387 GD AA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AA 3004</v>
          </cell>
        </row>
        <row r="70">
          <cell r="A70" t="str">
            <v>Gas Distribution 374-387 GD AA 3005</v>
          </cell>
        </row>
        <row r="71">
          <cell r="A71" t="str">
            <v>Gas Distribution 374-387 GD AA 3006</v>
          </cell>
        </row>
        <row r="72">
          <cell r="A72" t="str">
            <v>Gas Distribution 374-387 GD AA 3007</v>
          </cell>
        </row>
        <row r="73">
          <cell r="A73" t="str">
            <v>Gas Distribution 374-387 GD AA 3008</v>
          </cell>
        </row>
        <row r="74">
          <cell r="A74" t="str">
            <v>Gas Distribution 374-387 GD AA 3054</v>
          </cell>
        </row>
        <row r="75">
          <cell r="A75" t="str">
            <v>Gas Distribution 374-387 GD AA 3055</v>
          </cell>
        </row>
        <row r="76">
          <cell r="A76" t="str">
            <v>Gas Distribution 374-387 GD AA 3117</v>
          </cell>
        </row>
        <row r="77">
          <cell r="A77" t="str">
            <v>Gas Distribution 374-387 ED ID</v>
          </cell>
        </row>
        <row r="78">
          <cell r="A78" t="str">
            <v>Elec Distribution 360-373 ED AN 1006</v>
          </cell>
        </row>
        <row r="79">
          <cell r="A79" t="str">
            <v>Elec Distribution 360-373 ED AN 2054</v>
          </cell>
        </row>
        <row r="80">
          <cell r="A80" t="str">
            <v>Elec Distribution 360-373 ED AN 2055</v>
          </cell>
        </row>
        <row r="81">
          <cell r="A81" t="str">
            <v>Elec Distribution 360-373 ED AN 2056</v>
          </cell>
        </row>
        <row r="82">
          <cell r="A82" t="str">
            <v>Elec Distribution 360-373 ED AN 2059</v>
          </cell>
        </row>
        <row r="83">
          <cell r="A83" t="str">
            <v>Elec Distribution 360-373 ED AN 2060</v>
          </cell>
        </row>
        <row r="84">
          <cell r="A84" t="str">
            <v>Elec Distribution 360-373 ED AN 2204</v>
          </cell>
        </row>
        <row r="85">
          <cell r="A85" t="str">
            <v>Elec Distribution 360-373 ED AN 2535</v>
          </cell>
        </row>
        <row r="86">
          <cell r="A86" t="str">
            <v>Elec Distribution 360-373 CD WA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F222"/>
  <sheetViews>
    <sheetView tabSelected="1" workbookViewId="0">
      <selection activeCell="L22" sqref="L22"/>
    </sheetView>
  </sheetViews>
  <sheetFormatPr defaultRowHeight="15"/>
  <cols>
    <col min="2" max="2" width="37.7109375" bestFit="1" customWidth="1"/>
    <col min="3" max="3" width="10.5703125" customWidth="1"/>
    <col min="4" max="4" width="11.5703125" bestFit="1" customWidth="1"/>
    <col min="5" max="6" width="11.5703125" customWidth="1"/>
  </cols>
  <sheetData>
    <row r="1" spans="1:6">
      <c r="C1">
        <v>10</v>
      </c>
      <c r="D1">
        <v>11</v>
      </c>
      <c r="E1">
        <v>12</v>
      </c>
    </row>
    <row r="2" spans="1:6">
      <c r="C2" t="str">
        <f>INDEX('[1]2015 Inputs'!$B$5:$B$16,'Actl Forcst - WA E'!C$1)</f>
        <v>Actual</v>
      </c>
      <c r="D2" t="str">
        <f>INDEX('[1]2015 Inputs'!$B$5:$B$16,'Actl Forcst - WA E'!D$1)</f>
        <v>Actual</v>
      </c>
      <c r="E2" t="str">
        <f>INDEX('[1]2015 Inputs'!$B$5:$B$16,'Actl Forcst - WA E'!E$1)</f>
        <v>Actual</v>
      </c>
    </row>
    <row r="3" spans="1:6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>
      <c r="A4" s="1">
        <v>1002</v>
      </c>
      <c r="B4" t="s">
        <v>6</v>
      </c>
      <c r="C4" s="7">
        <f>80615.09*0.213</f>
        <v>17171.014169999999</v>
      </c>
      <c r="D4" s="7">
        <f>25663.45*0.213</f>
        <v>5466.3148499999998</v>
      </c>
      <c r="E4" s="7">
        <f>104644.43*0.213</f>
        <v>22289.263589999999</v>
      </c>
      <c r="F4" s="2">
        <v>210922.96999999997</v>
      </c>
    </row>
    <row r="5" spans="1:6">
      <c r="A5" s="1">
        <v>1003</v>
      </c>
      <c r="B5" t="s">
        <v>6</v>
      </c>
      <c r="C5" s="7">
        <f>327339.31*0.829</f>
        <v>271364.28798999998</v>
      </c>
      <c r="D5" s="7">
        <f>118916.2*0.829</f>
        <v>98581.529799999989</v>
      </c>
      <c r="E5" s="7">
        <f>290627.43*0.829</f>
        <v>240930.13946999999</v>
      </c>
      <c r="F5" s="2">
        <v>736882.94000000006</v>
      </c>
    </row>
    <row r="6" spans="1:6">
      <c r="A6" s="1">
        <v>1006</v>
      </c>
      <c r="B6" t="s">
        <v>6</v>
      </c>
      <c r="C6" s="2">
        <v>748.51</v>
      </c>
      <c r="D6" s="2">
        <v>5547.16</v>
      </c>
      <c r="E6" s="2">
        <v>2162.44</v>
      </c>
      <c r="F6" s="2">
        <v>8458.11</v>
      </c>
    </row>
    <row r="7" spans="1:6">
      <c r="A7" s="1">
        <v>1050</v>
      </c>
      <c r="B7" t="s">
        <v>7</v>
      </c>
      <c r="C7" s="2">
        <v>0</v>
      </c>
      <c r="D7" s="2">
        <v>0</v>
      </c>
      <c r="E7" s="2">
        <v>0</v>
      </c>
      <c r="F7" s="2">
        <v>0</v>
      </c>
    </row>
    <row r="8" spans="1:6">
      <c r="A8" s="1">
        <v>1051</v>
      </c>
      <c r="B8" t="s">
        <v>7</v>
      </c>
      <c r="C8" s="2">
        <v>0</v>
      </c>
      <c r="D8" s="2">
        <v>0</v>
      </c>
      <c r="E8" s="2">
        <v>0</v>
      </c>
      <c r="F8" s="2">
        <v>0</v>
      </c>
    </row>
    <row r="9" spans="1:6">
      <c r="A9" s="1">
        <v>1053</v>
      </c>
      <c r="B9" t="s">
        <v>7</v>
      </c>
      <c r="C9" s="2">
        <v>0</v>
      </c>
      <c r="D9" s="2">
        <v>0</v>
      </c>
      <c r="E9" s="2">
        <v>0</v>
      </c>
      <c r="F9" s="2">
        <v>0</v>
      </c>
    </row>
    <row r="10" spans="1:6">
      <c r="A10" s="1">
        <v>1106</v>
      </c>
      <c r="B10" t="s">
        <v>6</v>
      </c>
      <c r="C10" s="2">
        <v>0</v>
      </c>
      <c r="D10" s="2">
        <v>0</v>
      </c>
      <c r="E10" s="2">
        <v>0</v>
      </c>
      <c r="F10" s="2">
        <v>0</v>
      </c>
    </row>
    <row r="11" spans="1:6">
      <c r="A11" s="1">
        <v>1107</v>
      </c>
      <c r="B11" t="s">
        <v>6</v>
      </c>
      <c r="C11" s="2">
        <v>0</v>
      </c>
      <c r="D11" s="2">
        <v>0</v>
      </c>
      <c r="E11" s="2">
        <v>490325.96188800002</v>
      </c>
      <c r="F11" s="2">
        <v>490325.96188800002</v>
      </c>
    </row>
    <row r="12" spans="1:6">
      <c r="A12" s="1">
        <v>2000</v>
      </c>
      <c r="B12" t="s">
        <v>8</v>
      </c>
      <c r="C12" s="2">
        <v>3272.6047140000001</v>
      </c>
      <c r="D12" s="2">
        <v>155460.44289600002</v>
      </c>
      <c r="E12" s="2">
        <v>3089.7989640000119</v>
      </c>
      <c r="F12" s="2">
        <v>161822.84657400002</v>
      </c>
    </row>
    <row r="13" spans="1:6">
      <c r="A13" s="1">
        <v>2001</v>
      </c>
      <c r="B13" t="s">
        <v>8</v>
      </c>
      <c r="C13" s="2">
        <v>0</v>
      </c>
      <c r="D13" s="2">
        <v>0</v>
      </c>
      <c r="E13" s="2">
        <v>0</v>
      </c>
      <c r="F13" s="2">
        <v>0</v>
      </c>
    </row>
    <row r="14" spans="1:6">
      <c r="A14" s="1">
        <v>2051</v>
      </c>
      <c r="B14" t="s">
        <v>8</v>
      </c>
      <c r="C14" s="2">
        <v>91559.770865999992</v>
      </c>
      <c r="D14" s="2">
        <v>105984.380502</v>
      </c>
      <c r="E14" s="2">
        <v>66081.476682000124</v>
      </c>
      <c r="F14" s="2">
        <v>263625.62805000012</v>
      </c>
    </row>
    <row r="15" spans="1:6">
      <c r="A15" s="1">
        <v>2054</v>
      </c>
      <c r="B15" t="s">
        <v>6</v>
      </c>
      <c r="C15" s="2">
        <v>23516.44</v>
      </c>
      <c r="D15" s="2">
        <v>23588.25</v>
      </c>
      <c r="E15" s="2">
        <v>42597.67</v>
      </c>
      <c r="F15" s="2">
        <v>89702.36</v>
      </c>
    </row>
    <row r="16" spans="1:6">
      <c r="A16" s="1">
        <v>2055</v>
      </c>
      <c r="B16" t="s">
        <v>6</v>
      </c>
      <c r="C16" s="2">
        <v>577460.3600000001</v>
      </c>
      <c r="D16" s="2">
        <v>346248.65999999992</v>
      </c>
      <c r="E16" s="2">
        <v>413593.27000000043</v>
      </c>
      <c r="F16" s="2">
        <v>1337302.2900000005</v>
      </c>
    </row>
    <row r="17" spans="1:6">
      <c r="A17" s="1">
        <v>2056</v>
      </c>
      <c r="B17" t="s">
        <v>6</v>
      </c>
      <c r="C17" s="2">
        <v>83826.08882460001</v>
      </c>
      <c r="D17" s="2">
        <v>173913.82</v>
      </c>
      <c r="E17" s="2">
        <v>1769.2699999999575</v>
      </c>
      <c r="F17" s="2">
        <v>259509.17882459998</v>
      </c>
    </row>
    <row r="18" spans="1:6">
      <c r="A18" s="1">
        <v>2057</v>
      </c>
      <c r="B18" t="s">
        <v>8</v>
      </c>
      <c r="C18" s="2">
        <v>46755.899892000001</v>
      </c>
      <c r="D18" s="2">
        <v>4378.7574539999996</v>
      </c>
      <c r="E18" s="2">
        <v>2052333.022347</v>
      </c>
      <c r="F18" s="2">
        <v>2103467.6796929999</v>
      </c>
    </row>
    <row r="19" spans="1:6">
      <c r="A19" s="1">
        <v>2058</v>
      </c>
      <c r="B19" t="s">
        <v>6</v>
      </c>
      <c r="C19" s="2">
        <v>183003.14</v>
      </c>
      <c r="D19" s="2">
        <v>66428.97</v>
      </c>
      <c r="E19" s="2">
        <v>-385610.6100000001</v>
      </c>
      <c r="F19" s="2">
        <v>-136178.50000000009</v>
      </c>
    </row>
    <row r="20" spans="1:6">
      <c r="A20" s="1">
        <v>2059</v>
      </c>
      <c r="B20" t="s">
        <v>6</v>
      </c>
      <c r="C20" s="2">
        <v>262543.84999999998</v>
      </c>
      <c r="D20" s="2">
        <v>61945.700000000004</v>
      </c>
      <c r="E20" s="2">
        <v>138690.99000000008</v>
      </c>
      <c r="F20" s="2">
        <v>463180.54000000004</v>
      </c>
    </row>
    <row r="21" spans="1:6">
      <c r="A21" s="1">
        <v>2060</v>
      </c>
      <c r="B21" t="s">
        <v>6</v>
      </c>
      <c r="C21" s="2">
        <v>308100.01999999984</v>
      </c>
      <c r="D21" s="2">
        <v>141743.12000000002</v>
      </c>
      <c r="E21" s="2">
        <v>327378.86</v>
      </c>
      <c r="F21" s="2">
        <v>777221.99999999988</v>
      </c>
    </row>
    <row r="22" spans="1:6">
      <c r="A22" s="1">
        <v>2061</v>
      </c>
      <c r="B22" t="s">
        <v>6</v>
      </c>
      <c r="C22" s="2">
        <v>611.03</v>
      </c>
      <c r="D22" s="2">
        <v>812.5</v>
      </c>
      <c r="E22" s="2">
        <v>606.04999999999995</v>
      </c>
      <c r="F22" s="2">
        <v>2029.58</v>
      </c>
    </row>
    <row r="23" spans="1:6">
      <c r="A23" s="1">
        <v>2073</v>
      </c>
      <c r="B23" t="s">
        <v>6</v>
      </c>
      <c r="C23" s="2">
        <v>-6289.03</v>
      </c>
      <c r="D23" s="2">
        <v>-3196.01</v>
      </c>
      <c r="E23" s="2">
        <v>-2359.6999999999998</v>
      </c>
      <c r="F23" s="2">
        <v>-11844.740000000002</v>
      </c>
    </row>
    <row r="24" spans="1:6">
      <c r="A24" s="1">
        <v>2204</v>
      </c>
      <c r="B24" t="s">
        <v>6</v>
      </c>
      <c r="C24" s="2">
        <v>293.450626</v>
      </c>
      <c r="D24" s="2">
        <v>0</v>
      </c>
      <c r="E24" s="2">
        <v>0</v>
      </c>
      <c r="F24" s="2">
        <v>293.450626</v>
      </c>
    </row>
    <row r="25" spans="1:6">
      <c r="A25" s="1">
        <v>2214</v>
      </c>
      <c r="B25" t="s">
        <v>8</v>
      </c>
      <c r="C25" s="2">
        <v>5142.0572009999996</v>
      </c>
      <c r="D25" s="2">
        <v>15299.424125999998</v>
      </c>
      <c r="E25" s="2">
        <v>32569.681896000006</v>
      </c>
      <c r="F25" s="2">
        <v>53011.163223000003</v>
      </c>
    </row>
    <row r="26" spans="1:6">
      <c r="A26" s="1">
        <v>2215</v>
      </c>
      <c r="B26" t="s">
        <v>8</v>
      </c>
      <c r="C26" s="2">
        <v>0</v>
      </c>
      <c r="D26" s="2">
        <v>0</v>
      </c>
      <c r="E26" s="2">
        <v>408.02890500000007</v>
      </c>
      <c r="F26" s="2">
        <v>408.02890500000007</v>
      </c>
    </row>
    <row r="27" spans="1:6">
      <c r="A27" s="1">
        <v>2217</v>
      </c>
      <c r="B27" t="s">
        <v>8</v>
      </c>
      <c r="C27" s="2">
        <v>0</v>
      </c>
      <c r="D27" s="2">
        <v>8070.5600189999996</v>
      </c>
      <c r="E27" s="2">
        <v>5364.5301810000001</v>
      </c>
      <c r="F27" s="2">
        <v>13435.090199999999</v>
      </c>
    </row>
    <row r="28" spans="1:6">
      <c r="A28" s="1">
        <v>2237</v>
      </c>
      <c r="B28" t="s">
        <v>6</v>
      </c>
      <c r="C28" s="2">
        <v>0</v>
      </c>
      <c r="D28" s="2">
        <v>0</v>
      </c>
      <c r="E28" s="2">
        <v>0</v>
      </c>
      <c r="F28" s="2">
        <v>0</v>
      </c>
    </row>
    <row r="29" spans="1:6">
      <c r="A29" s="1">
        <v>2251</v>
      </c>
      <c r="B29" t="s">
        <v>6</v>
      </c>
      <c r="C29" s="2">
        <v>0</v>
      </c>
      <c r="D29" s="2">
        <v>0</v>
      </c>
      <c r="E29" s="2">
        <v>0</v>
      </c>
      <c r="F29" s="2">
        <v>0</v>
      </c>
    </row>
    <row r="30" spans="1:6">
      <c r="A30" s="1">
        <v>2252</v>
      </c>
      <c r="B30" t="s">
        <v>8</v>
      </c>
      <c r="C30" s="2">
        <v>-47353.865589000001</v>
      </c>
      <c r="D30" s="2">
        <v>6828.4839240000001</v>
      </c>
      <c r="E30" s="2">
        <v>59595.120998999999</v>
      </c>
      <c r="F30" s="2">
        <v>19069.739333999998</v>
      </c>
    </row>
    <row r="31" spans="1:6">
      <c r="A31" s="1">
        <v>2253</v>
      </c>
      <c r="B31" t="s">
        <v>6</v>
      </c>
      <c r="C31" s="2">
        <v>0</v>
      </c>
      <c r="D31" s="2">
        <v>2516.9859574999996</v>
      </c>
      <c r="E31" s="2">
        <v>2701.0394382999998</v>
      </c>
      <c r="F31" s="2">
        <v>5218.0253957999994</v>
      </c>
    </row>
    <row r="32" spans="1:6">
      <c r="A32" s="1">
        <v>2254</v>
      </c>
      <c r="B32" t="s">
        <v>8</v>
      </c>
      <c r="C32" s="2">
        <v>0</v>
      </c>
      <c r="D32" s="2">
        <v>0</v>
      </c>
      <c r="E32" s="2">
        <v>25397.989074000001</v>
      </c>
      <c r="F32" s="2">
        <v>25397.989074000001</v>
      </c>
    </row>
    <row r="33" spans="1:6">
      <c r="A33" s="1">
        <v>2260</v>
      </c>
      <c r="B33" t="s">
        <v>8</v>
      </c>
      <c r="C33" s="2">
        <v>0</v>
      </c>
      <c r="D33" s="2">
        <v>0</v>
      </c>
      <c r="E33" s="2">
        <v>0</v>
      </c>
      <c r="F33" s="2">
        <v>0</v>
      </c>
    </row>
    <row r="34" spans="1:6">
      <c r="A34" s="1">
        <v>2273</v>
      </c>
      <c r="B34" t="s">
        <v>6</v>
      </c>
      <c r="C34" s="2">
        <v>0</v>
      </c>
      <c r="D34" s="2">
        <v>0</v>
      </c>
      <c r="E34" s="2">
        <v>0</v>
      </c>
      <c r="F34" s="2">
        <v>0</v>
      </c>
    </row>
    <row r="35" spans="1:6">
      <c r="A35" s="1">
        <v>2274</v>
      </c>
      <c r="B35" t="s">
        <v>8</v>
      </c>
      <c r="C35" s="2">
        <v>0</v>
      </c>
      <c r="D35" s="2">
        <v>0</v>
      </c>
      <c r="E35" s="2">
        <v>0</v>
      </c>
      <c r="F35" s="2">
        <v>0</v>
      </c>
    </row>
    <row r="36" spans="1:6">
      <c r="A36" s="1">
        <v>2275</v>
      </c>
      <c r="B36" t="s">
        <v>6</v>
      </c>
      <c r="C36" s="2">
        <v>0</v>
      </c>
      <c r="D36" s="2">
        <v>0</v>
      </c>
      <c r="E36" s="2">
        <v>0</v>
      </c>
      <c r="F36" s="2">
        <v>0</v>
      </c>
    </row>
    <row r="37" spans="1:6">
      <c r="A37" s="1">
        <v>2276</v>
      </c>
      <c r="B37" t="s">
        <v>6</v>
      </c>
      <c r="C37" s="2">
        <v>12141.88</v>
      </c>
      <c r="D37" s="2">
        <v>114205.81999999999</v>
      </c>
      <c r="E37" s="2">
        <v>101120.34</v>
      </c>
      <c r="F37" s="2">
        <v>227468.03999999998</v>
      </c>
    </row>
    <row r="38" spans="1:6">
      <c r="A38" s="1">
        <v>2277</v>
      </c>
      <c r="B38" t="s">
        <v>9</v>
      </c>
      <c r="C38" s="2">
        <v>73332.406524904814</v>
      </c>
      <c r="D38" s="2">
        <v>652.46478259690002</v>
      </c>
      <c r="E38" s="2">
        <v>377739.02891673206</v>
      </c>
      <c r="F38" s="2">
        <v>451723.90022423374</v>
      </c>
    </row>
    <row r="39" spans="1:6">
      <c r="A39" s="1">
        <v>2278</v>
      </c>
      <c r="B39" t="s">
        <v>6</v>
      </c>
      <c r="C39" s="2">
        <v>0</v>
      </c>
      <c r="D39" s="2">
        <v>0</v>
      </c>
      <c r="E39" s="2">
        <v>0</v>
      </c>
      <c r="F39" s="2">
        <v>0</v>
      </c>
    </row>
    <row r="40" spans="1:6">
      <c r="A40" s="1">
        <v>2280</v>
      </c>
      <c r="B40" t="s">
        <v>8</v>
      </c>
      <c r="C40" s="2">
        <v>0</v>
      </c>
      <c r="D40" s="2">
        <v>0</v>
      </c>
      <c r="E40" s="2">
        <v>0</v>
      </c>
      <c r="F40" s="2">
        <v>0</v>
      </c>
    </row>
    <row r="41" spans="1:6">
      <c r="A41" s="1">
        <v>2283</v>
      </c>
      <c r="B41" t="s">
        <v>6</v>
      </c>
      <c r="C41" s="2">
        <v>0</v>
      </c>
      <c r="D41" s="2">
        <v>87.703641899999994</v>
      </c>
      <c r="E41" s="2">
        <v>0</v>
      </c>
      <c r="F41" s="2">
        <v>87.703641899999994</v>
      </c>
    </row>
    <row r="42" spans="1:6">
      <c r="A42" s="1">
        <v>2289</v>
      </c>
      <c r="B42" t="s">
        <v>6</v>
      </c>
      <c r="C42" s="2">
        <v>0</v>
      </c>
      <c r="D42" s="2">
        <v>0</v>
      </c>
      <c r="E42" s="2">
        <v>0</v>
      </c>
      <c r="F42" s="2">
        <v>0</v>
      </c>
    </row>
    <row r="43" spans="1:6">
      <c r="A43" s="1">
        <v>2293</v>
      </c>
      <c r="B43" t="s">
        <v>6</v>
      </c>
      <c r="C43" s="2">
        <v>96.265327200000002</v>
      </c>
      <c r="D43" s="2">
        <v>27767.164151999994</v>
      </c>
      <c r="E43" s="2">
        <v>78030.664282599988</v>
      </c>
      <c r="F43" s="2">
        <v>105894.09376179997</v>
      </c>
    </row>
    <row r="44" spans="1:6">
      <c r="A44" s="1">
        <v>2294</v>
      </c>
      <c r="B44" t="s">
        <v>8</v>
      </c>
      <c r="C44" s="2">
        <v>0</v>
      </c>
      <c r="D44" s="2">
        <v>18112.600782000001</v>
      </c>
      <c r="E44" s="2">
        <v>0</v>
      </c>
      <c r="F44" s="2">
        <v>18112.600782000001</v>
      </c>
    </row>
    <row r="45" spans="1:6">
      <c r="A45" s="1">
        <v>2301</v>
      </c>
      <c r="B45" t="s">
        <v>8</v>
      </c>
      <c r="C45" s="2">
        <v>0</v>
      </c>
      <c r="D45" s="2">
        <v>0</v>
      </c>
      <c r="E45" s="2">
        <v>148536.45355899999</v>
      </c>
      <c r="F45" s="2">
        <v>148536.45355899999</v>
      </c>
    </row>
    <row r="46" spans="1:6">
      <c r="A46" s="1">
        <v>2306</v>
      </c>
      <c r="B46" t="s">
        <v>6</v>
      </c>
      <c r="C46" s="2">
        <v>0</v>
      </c>
      <c r="D46" s="2">
        <v>0</v>
      </c>
      <c r="E46" s="2">
        <v>0</v>
      </c>
      <c r="F46" s="2">
        <v>0</v>
      </c>
    </row>
    <row r="47" spans="1:6">
      <c r="A47" s="1">
        <v>2310</v>
      </c>
      <c r="B47" t="s">
        <v>8</v>
      </c>
      <c r="C47" s="2">
        <v>0</v>
      </c>
      <c r="D47" s="2">
        <v>0</v>
      </c>
      <c r="E47" s="2">
        <v>0</v>
      </c>
      <c r="F47" s="2">
        <v>0</v>
      </c>
    </row>
    <row r="48" spans="1:6">
      <c r="A48" s="1">
        <v>2317</v>
      </c>
      <c r="B48" t="s">
        <v>6</v>
      </c>
      <c r="C48" s="2">
        <v>0</v>
      </c>
      <c r="D48" s="2">
        <v>0</v>
      </c>
      <c r="E48" s="2">
        <v>0</v>
      </c>
      <c r="F48" s="2">
        <v>0</v>
      </c>
    </row>
    <row r="49" spans="1:6">
      <c r="A49" s="1">
        <v>2336</v>
      </c>
      <c r="B49" t="s">
        <v>6</v>
      </c>
      <c r="C49" s="2">
        <v>0</v>
      </c>
      <c r="D49" s="2">
        <v>0</v>
      </c>
      <c r="E49" s="2">
        <v>94225.195259299988</v>
      </c>
      <c r="F49" s="2">
        <v>94225.195259299988</v>
      </c>
    </row>
    <row r="50" spans="1:6">
      <c r="A50" s="1">
        <v>2341</v>
      </c>
      <c r="B50" t="s">
        <v>8</v>
      </c>
      <c r="C50" s="2">
        <v>0</v>
      </c>
      <c r="D50" s="2">
        <v>0</v>
      </c>
      <c r="E50" s="2">
        <v>0</v>
      </c>
      <c r="F50" s="2">
        <v>0</v>
      </c>
    </row>
    <row r="51" spans="1:6">
      <c r="A51" s="1">
        <v>2343</v>
      </c>
      <c r="B51" t="s">
        <v>6</v>
      </c>
      <c r="C51" s="2">
        <v>0</v>
      </c>
      <c r="D51" s="2">
        <v>0</v>
      </c>
      <c r="E51" s="2">
        <v>0</v>
      </c>
      <c r="F51" s="2">
        <v>0</v>
      </c>
    </row>
    <row r="52" spans="1:6">
      <c r="A52" s="1">
        <v>2414</v>
      </c>
      <c r="B52" t="s">
        <v>6</v>
      </c>
      <c r="C52" s="2">
        <v>112.36</v>
      </c>
      <c r="D52" s="2">
        <v>161.92000000000002</v>
      </c>
      <c r="E52" s="2">
        <v>916.2</v>
      </c>
      <c r="F52" s="2">
        <v>1190.48</v>
      </c>
    </row>
    <row r="53" spans="1:6">
      <c r="A53" s="1">
        <v>2423</v>
      </c>
      <c r="B53" t="s">
        <v>6</v>
      </c>
      <c r="C53" s="2">
        <v>0</v>
      </c>
      <c r="D53" s="2">
        <v>0</v>
      </c>
      <c r="E53" s="2">
        <v>0</v>
      </c>
      <c r="F53" s="2">
        <v>0</v>
      </c>
    </row>
    <row r="54" spans="1:6">
      <c r="A54" s="1">
        <v>2425</v>
      </c>
      <c r="B54" t="s">
        <v>6</v>
      </c>
      <c r="C54" s="2">
        <v>0</v>
      </c>
      <c r="D54" s="2">
        <v>0</v>
      </c>
      <c r="E54" s="2">
        <v>0</v>
      </c>
      <c r="F54" s="2">
        <v>0</v>
      </c>
    </row>
    <row r="55" spans="1:6">
      <c r="A55" s="1">
        <v>2443</v>
      </c>
      <c r="B55" t="s">
        <v>6</v>
      </c>
      <c r="C55" s="2">
        <v>1273.42</v>
      </c>
      <c r="D55" s="2">
        <v>31992.860000000004</v>
      </c>
      <c r="E55" s="2">
        <v>1371.39</v>
      </c>
      <c r="F55" s="2">
        <v>34637.670000000006</v>
      </c>
    </row>
    <row r="56" spans="1:6">
      <c r="A56" s="1">
        <v>2446</v>
      </c>
      <c r="B56" t="s">
        <v>8</v>
      </c>
      <c r="C56" s="2">
        <v>0</v>
      </c>
      <c r="D56" s="2">
        <v>0</v>
      </c>
      <c r="E56" s="2">
        <v>0</v>
      </c>
      <c r="F56" s="2">
        <v>0</v>
      </c>
    </row>
    <row r="57" spans="1:6">
      <c r="A57" s="1">
        <v>2449</v>
      </c>
      <c r="B57" t="s">
        <v>8</v>
      </c>
      <c r="C57" s="2">
        <v>5988.11</v>
      </c>
      <c r="D57" s="2">
        <v>671.87745899999993</v>
      </c>
      <c r="E57" s="2">
        <v>1859.925735</v>
      </c>
      <c r="F57" s="2">
        <v>8519.9131940000007</v>
      </c>
    </row>
    <row r="58" spans="1:6">
      <c r="A58" s="1">
        <v>2457</v>
      </c>
      <c r="B58" t="s">
        <v>8</v>
      </c>
      <c r="C58" s="2">
        <v>0</v>
      </c>
      <c r="D58" s="2">
        <v>0</v>
      </c>
      <c r="E58" s="2">
        <v>1478898.0062909999</v>
      </c>
      <c r="F58" s="2">
        <v>1478898.0062909999</v>
      </c>
    </row>
    <row r="59" spans="1:6">
      <c r="A59" s="1">
        <v>2470</v>
      </c>
      <c r="B59" t="s">
        <v>6</v>
      </c>
      <c r="C59" s="2">
        <v>1082093.06</v>
      </c>
      <c r="D59" s="2">
        <v>670302.77999999991</v>
      </c>
      <c r="E59" s="2">
        <v>717974.16000000061</v>
      </c>
      <c r="F59" s="2">
        <v>2470370.0000000005</v>
      </c>
    </row>
    <row r="60" spans="1:6">
      <c r="A60" s="1">
        <v>2474</v>
      </c>
      <c r="B60" t="s">
        <v>8</v>
      </c>
      <c r="C60" s="2">
        <v>0</v>
      </c>
      <c r="D60" s="2">
        <v>0</v>
      </c>
      <c r="E60" s="2">
        <v>0</v>
      </c>
      <c r="F60" s="2">
        <v>0</v>
      </c>
    </row>
    <row r="61" spans="1:6">
      <c r="A61" s="1">
        <v>2481</v>
      </c>
      <c r="B61" t="s">
        <v>8</v>
      </c>
      <c r="C61" s="2">
        <v>108600.26092399999</v>
      </c>
      <c r="D61" s="2">
        <v>42.042087000000002</v>
      </c>
      <c r="E61" s="2">
        <v>1282.468077</v>
      </c>
      <c r="F61" s="2">
        <v>109924.77108799998</v>
      </c>
    </row>
    <row r="62" spans="1:6">
      <c r="A62" s="1">
        <v>2483</v>
      </c>
      <c r="B62" t="s">
        <v>8</v>
      </c>
      <c r="C62" s="2">
        <v>0</v>
      </c>
      <c r="D62" s="2">
        <v>0</v>
      </c>
      <c r="E62" s="2">
        <v>0</v>
      </c>
      <c r="F62" s="2">
        <v>0</v>
      </c>
    </row>
    <row r="63" spans="1:6">
      <c r="A63" s="1">
        <v>2484</v>
      </c>
      <c r="B63" t="s">
        <v>8</v>
      </c>
      <c r="C63" s="2">
        <v>1932.609447</v>
      </c>
      <c r="D63" s="2">
        <v>4016331.0772649995</v>
      </c>
      <c r="E63" s="2">
        <v>-169680.03183899997</v>
      </c>
      <c r="F63" s="2">
        <v>3848583.6548729995</v>
      </c>
    </row>
    <row r="64" spans="1:6">
      <c r="A64" s="1">
        <v>2492</v>
      </c>
      <c r="B64" t="s">
        <v>8</v>
      </c>
      <c r="C64" s="2">
        <v>0</v>
      </c>
      <c r="D64" s="2">
        <v>0</v>
      </c>
      <c r="E64" s="2">
        <v>0</v>
      </c>
      <c r="F64" s="2">
        <v>0</v>
      </c>
    </row>
    <row r="65" spans="1:6">
      <c r="A65" s="1">
        <v>2493</v>
      </c>
      <c r="B65" t="s">
        <v>6</v>
      </c>
      <c r="C65" s="2">
        <v>0</v>
      </c>
      <c r="D65" s="2">
        <v>0</v>
      </c>
      <c r="E65" s="2">
        <v>0</v>
      </c>
      <c r="F65" s="2">
        <v>0</v>
      </c>
    </row>
    <row r="66" spans="1:6">
      <c r="A66" s="1">
        <v>2502</v>
      </c>
      <c r="B66" t="s">
        <v>6</v>
      </c>
      <c r="C66" s="2">
        <v>0</v>
      </c>
      <c r="D66" s="2">
        <v>0</v>
      </c>
      <c r="E66" s="2">
        <v>0</v>
      </c>
      <c r="F66" s="2">
        <v>0</v>
      </c>
    </row>
    <row r="67" spans="1:6">
      <c r="A67" s="1">
        <v>2505</v>
      </c>
      <c r="B67" t="s">
        <v>8</v>
      </c>
      <c r="C67" s="2">
        <v>0</v>
      </c>
      <c r="D67" s="2">
        <v>0</v>
      </c>
      <c r="E67" s="2">
        <v>0</v>
      </c>
      <c r="F67" s="2">
        <v>0</v>
      </c>
    </row>
    <row r="68" spans="1:6">
      <c r="A68" s="1">
        <v>2514</v>
      </c>
      <c r="B68" t="s">
        <v>6</v>
      </c>
      <c r="C68" s="2">
        <v>16308.12</v>
      </c>
      <c r="D68" s="2">
        <v>153404.93000000002</v>
      </c>
      <c r="E68" s="2">
        <v>937887.1599999998</v>
      </c>
      <c r="F68" s="2">
        <v>1107600.2099999997</v>
      </c>
    </row>
    <row r="69" spans="1:6">
      <c r="A69" s="1">
        <v>2515</v>
      </c>
      <c r="B69" t="s">
        <v>6</v>
      </c>
      <c r="C69" s="2">
        <v>0</v>
      </c>
      <c r="D69" s="2">
        <v>0</v>
      </c>
      <c r="E69" s="2">
        <v>0</v>
      </c>
      <c r="F69" s="2">
        <v>0</v>
      </c>
    </row>
    <row r="70" spans="1:6">
      <c r="A70" s="1">
        <v>2516</v>
      </c>
      <c r="B70" t="s">
        <v>6</v>
      </c>
      <c r="C70" s="2">
        <v>0</v>
      </c>
      <c r="D70" s="2">
        <v>0</v>
      </c>
      <c r="E70" s="2">
        <v>0</v>
      </c>
      <c r="F70" s="2">
        <v>0</v>
      </c>
    </row>
    <row r="71" spans="1:6">
      <c r="A71" s="1">
        <v>2522</v>
      </c>
      <c r="B71" t="s">
        <v>6</v>
      </c>
      <c r="C71" s="2">
        <v>0</v>
      </c>
      <c r="D71" s="2">
        <v>0</v>
      </c>
      <c r="E71" s="2">
        <v>0</v>
      </c>
      <c r="F71" s="2">
        <v>0</v>
      </c>
    </row>
    <row r="72" spans="1:6">
      <c r="A72" s="1">
        <v>2526</v>
      </c>
      <c r="B72" t="s">
        <v>6</v>
      </c>
      <c r="C72" s="2">
        <v>0</v>
      </c>
      <c r="D72" s="2">
        <v>0</v>
      </c>
      <c r="E72" s="2">
        <v>0</v>
      </c>
      <c r="F72" s="2">
        <v>0</v>
      </c>
    </row>
    <row r="73" spans="1:6">
      <c r="A73" s="1">
        <v>2529</v>
      </c>
      <c r="B73" t="s">
        <v>6</v>
      </c>
      <c r="C73" s="2">
        <v>191636.35</v>
      </c>
      <c r="D73" s="2">
        <v>0</v>
      </c>
      <c r="E73" s="2">
        <v>0</v>
      </c>
      <c r="F73" s="2">
        <v>191636.35</v>
      </c>
    </row>
    <row r="74" spans="1:6">
      <c r="A74" s="1">
        <v>2530</v>
      </c>
      <c r="B74" t="s">
        <v>6</v>
      </c>
      <c r="C74" s="2">
        <v>367074.27999999985</v>
      </c>
      <c r="D74" s="2">
        <v>93006.37000000001</v>
      </c>
      <c r="E74" s="2">
        <v>143486.18</v>
      </c>
      <c r="F74" s="2">
        <v>603566.82999999984</v>
      </c>
    </row>
    <row r="75" spans="1:6">
      <c r="A75" s="1">
        <v>2531</v>
      </c>
      <c r="B75" t="s">
        <v>8</v>
      </c>
      <c r="C75" s="2">
        <v>0</v>
      </c>
      <c r="D75" s="2">
        <v>0</v>
      </c>
      <c r="E75" s="2">
        <v>0</v>
      </c>
      <c r="F75" s="2">
        <v>0</v>
      </c>
    </row>
    <row r="76" spans="1:6">
      <c r="A76" s="1">
        <v>2532</v>
      </c>
      <c r="B76" t="s">
        <v>8</v>
      </c>
      <c r="C76" s="2">
        <v>0</v>
      </c>
      <c r="D76" s="2">
        <v>0</v>
      </c>
      <c r="E76" s="2">
        <v>0</v>
      </c>
      <c r="F76" s="2">
        <v>0</v>
      </c>
    </row>
    <row r="77" spans="1:6">
      <c r="A77" s="1">
        <v>2535</v>
      </c>
      <c r="B77" t="s">
        <v>6</v>
      </c>
      <c r="C77" s="2">
        <v>157867.74</v>
      </c>
      <c r="D77" s="2">
        <v>76448.800000000003</v>
      </c>
      <c r="E77" s="2">
        <v>72670.429999999993</v>
      </c>
      <c r="F77" s="2">
        <v>306986.96999999997</v>
      </c>
    </row>
    <row r="78" spans="1:6">
      <c r="A78" s="1">
        <v>2545</v>
      </c>
      <c r="B78" t="s">
        <v>8</v>
      </c>
      <c r="C78" s="2">
        <v>0</v>
      </c>
      <c r="D78" s="2">
        <v>0</v>
      </c>
      <c r="E78" s="2">
        <v>0</v>
      </c>
      <c r="F78" s="2">
        <v>0</v>
      </c>
    </row>
    <row r="79" spans="1:6">
      <c r="A79" s="1">
        <v>2546</v>
      </c>
      <c r="B79" t="s">
        <v>6</v>
      </c>
      <c r="C79" s="2">
        <v>6943.0457116999996</v>
      </c>
      <c r="D79" s="2">
        <v>7431.5948476000003</v>
      </c>
      <c r="E79" s="2">
        <v>107098.73250229999</v>
      </c>
      <c r="F79" s="2">
        <v>121473.37306159998</v>
      </c>
    </row>
    <row r="80" spans="1:6">
      <c r="A80">
        <f>A79</f>
        <v>2546</v>
      </c>
      <c r="B80" t="s">
        <v>8</v>
      </c>
      <c r="C80" s="2">
        <v>0</v>
      </c>
      <c r="D80" s="2">
        <v>0</v>
      </c>
      <c r="E80" s="2">
        <v>0</v>
      </c>
      <c r="F80" s="2">
        <v>0</v>
      </c>
    </row>
    <row r="81" spans="1:6">
      <c r="A81" s="1">
        <v>2547</v>
      </c>
      <c r="B81" t="s">
        <v>6</v>
      </c>
      <c r="C81" s="2">
        <v>0</v>
      </c>
      <c r="D81" s="2">
        <v>0</v>
      </c>
      <c r="E81" s="2">
        <v>0</v>
      </c>
      <c r="F81" s="2">
        <v>0</v>
      </c>
    </row>
    <row r="82" spans="1:6">
      <c r="A82" s="1">
        <v>2549</v>
      </c>
      <c r="B82" t="s">
        <v>8</v>
      </c>
      <c r="C82" s="2">
        <v>0</v>
      </c>
      <c r="D82" s="2">
        <v>0</v>
      </c>
      <c r="E82" s="2">
        <v>0</v>
      </c>
      <c r="F82" s="2">
        <v>0</v>
      </c>
    </row>
    <row r="83" spans="1:6">
      <c r="A83" s="1">
        <v>2549</v>
      </c>
      <c r="B83" t="s">
        <v>6</v>
      </c>
      <c r="C83" s="2">
        <v>0</v>
      </c>
      <c r="D83" s="2">
        <v>0</v>
      </c>
      <c r="E83" s="2">
        <v>0</v>
      </c>
      <c r="F83" s="2">
        <v>0</v>
      </c>
    </row>
    <row r="84" spans="1:6">
      <c r="A84" s="1">
        <v>2550</v>
      </c>
      <c r="B84" t="s">
        <v>8</v>
      </c>
      <c r="C84" s="2">
        <v>363885.50958299998</v>
      </c>
      <c r="D84" s="2">
        <v>737800.2020520001</v>
      </c>
      <c r="E84" s="2">
        <v>1295.8242210000001</v>
      </c>
      <c r="F84" s="2">
        <v>1102981.5358560001</v>
      </c>
    </row>
    <row r="85" spans="1:6">
      <c r="A85" s="1">
        <v>2552</v>
      </c>
      <c r="B85" t="s">
        <v>8</v>
      </c>
      <c r="C85" s="2">
        <v>0</v>
      </c>
      <c r="D85" s="2">
        <v>0</v>
      </c>
      <c r="E85" s="2">
        <v>0</v>
      </c>
      <c r="F85" s="2">
        <v>0</v>
      </c>
    </row>
    <row r="86" spans="1:6">
      <c r="A86" s="1">
        <v>2554</v>
      </c>
      <c r="B86" t="s">
        <v>6</v>
      </c>
      <c r="C86" s="2">
        <v>0</v>
      </c>
      <c r="D86" s="2">
        <v>0</v>
      </c>
      <c r="E86" s="2">
        <v>0</v>
      </c>
      <c r="F86" s="2">
        <v>0</v>
      </c>
    </row>
    <row r="87" spans="1:6">
      <c r="A87" s="1">
        <v>2555</v>
      </c>
      <c r="B87" t="s">
        <v>8</v>
      </c>
      <c r="C87" s="2">
        <v>0</v>
      </c>
      <c r="D87" s="2">
        <v>0</v>
      </c>
      <c r="E87" s="2">
        <v>0</v>
      </c>
      <c r="F87" s="2">
        <v>0</v>
      </c>
    </row>
    <row r="88" spans="1:6">
      <c r="A88" s="1">
        <v>2556</v>
      </c>
      <c r="B88" t="s">
        <v>8</v>
      </c>
      <c r="C88" s="2">
        <v>0</v>
      </c>
      <c r="D88" s="2">
        <v>0</v>
      </c>
      <c r="E88" s="2">
        <v>0</v>
      </c>
      <c r="F88" s="2">
        <v>0</v>
      </c>
    </row>
    <row r="89" spans="1:6">
      <c r="A89" s="1">
        <v>2557</v>
      </c>
      <c r="B89" t="s">
        <v>8</v>
      </c>
      <c r="C89" s="2">
        <v>0</v>
      </c>
      <c r="D89" s="2">
        <v>0</v>
      </c>
      <c r="E89" s="2">
        <v>0</v>
      </c>
      <c r="F89" s="2">
        <v>0</v>
      </c>
    </row>
    <row r="90" spans="1:6">
      <c r="A90" s="1">
        <v>2559</v>
      </c>
      <c r="B90" t="s">
        <v>8</v>
      </c>
      <c r="C90" s="2">
        <v>0</v>
      </c>
      <c r="D90" s="2">
        <v>0</v>
      </c>
      <c r="E90" s="2">
        <v>0</v>
      </c>
      <c r="F90" s="2">
        <v>0</v>
      </c>
    </row>
    <row r="91" spans="1:6">
      <c r="A91" s="1">
        <v>2560</v>
      </c>
      <c r="B91" t="s">
        <v>8</v>
      </c>
      <c r="C91" s="2">
        <v>0</v>
      </c>
      <c r="D91" s="2">
        <v>0</v>
      </c>
      <c r="E91" s="2">
        <v>1420962.903864</v>
      </c>
      <c r="F91" s="2">
        <v>1420962.903864</v>
      </c>
    </row>
    <row r="92" spans="1:6">
      <c r="A92" s="1">
        <v>2563</v>
      </c>
      <c r="B92" t="s">
        <v>6</v>
      </c>
      <c r="C92" s="2">
        <v>0</v>
      </c>
      <c r="D92" s="2">
        <v>1838489.8653932998</v>
      </c>
      <c r="E92" s="2">
        <v>145013.09295620001</v>
      </c>
      <c r="F92" s="2">
        <v>1983502.9583494999</v>
      </c>
    </row>
    <row r="93" spans="1:6">
      <c r="A93" s="1">
        <v>2564</v>
      </c>
      <c r="B93" t="s">
        <v>8</v>
      </c>
      <c r="C93" s="2">
        <v>19388.313135</v>
      </c>
      <c r="D93" s="2">
        <v>4127.4626400000006</v>
      </c>
      <c r="E93" s="2">
        <v>588.58274699999993</v>
      </c>
      <c r="F93" s="2">
        <v>24104.358522000002</v>
      </c>
    </row>
    <row r="94" spans="1:6">
      <c r="A94" s="1">
        <v>2566</v>
      </c>
      <c r="B94" t="s">
        <v>6</v>
      </c>
      <c r="C94" s="2">
        <v>0</v>
      </c>
      <c r="D94" s="2">
        <v>0</v>
      </c>
      <c r="E94" s="2">
        <v>0</v>
      </c>
      <c r="F94" s="2">
        <v>0</v>
      </c>
    </row>
    <row r="95" spans="1:6">
      <c r="A95" s="1">
        <v>2567</v>
      </c>
      <c r="B95" t="s">
        <v>6</v>
      </c>
      <c r="C95" s="2">
        <v>0</v>
      </c>
      <c r="D95" s="2">
        <v>0</v>
      </c>
      <c r="E95" s="2">
        <v>0</v>
      </c>
      <c r="F95" s="2">
        <v>0</v>
      </c>
    </row>
    <row r="96" spans="1:6">
      <c r="A96" s="1">
        <v>2569</v>
      </c>
      <c r="B96" t="s">
        <v>6</v>
      </c>
      <c r="C96" s="2">
        <v>0</v>
      </c>
      <c r="D96" s="2">
        <v>0</v>
      </c>
      <c r="E96" s="2">
        <v>0</v>
      </c>
      <c r="F96" s="2">
        <v>0</v>
      </c>
    </row>
    <row r="97" spans="1:6">
      <c r="A97" s="1">
        <v>2570</v>
      </c>
      <c r="B97" t="s">
        <v>6</v>
      </c>
      <c r="C97" s="2">
        <v>0</v>
      </c>
      <c r="D97" s="2">
        <v>0</v>
      </c>
      <c r="E97" s="2">
        <v>0</v>
      </c>
      <c r="F97" s="2">
        <v>0</v>
      </c>
    </row>
    <row r="98" spans="1:6">
      <c r="A98" s="1">
        <v>2571</v>
      </c>
      <c r="B98" t="s">
        <v>8</v>
      </c>
      <c r="C98" s="2">
        <v>0</v>
      </c>
      <c r="D98" s="2">
        <v>3838.6748520000006</v>
      </c>
      <c r="E98" s="2">
        <v>814806.70038900012</v>
      </c>
      <c r="F98" s="2">
        <v>818645.37524100009</v>
      </c>
    </row>
    <row r="99" spans="1:6">
      <c r="A99" s="1">
        <v>2572</v>
      </c>
      <c r="B99" t="s">
        <v>6</v>
      </c>
      <c r="C99" s="2">
        <v>0</v>
      </c>
      <c r="D99" s="2">
        <v>0</v>
      </c>
      <c r="E99" s="2">
        <v>631868.00980449992</v>
      </c>
      <c r="F99" s="2">
        <v>631868.00980449992</v>
      </c>
    </row>
    <row r="100" spans="1:6">
      <c r="A100" s="1">
        <v>2573</v>
      </c>
      <c r="B100" t="s">
        <v>8</v>
      </c>
      <c r="C100" s="2">
        <v>0</v>
      </c>
      <c r="D100" s="2">
        <v>0</v>
      </c>
      <c r="E100" s="2">
        <v>0</v>
      </c>
      <c r="F100" s="2">
        <v>0</v>
      </c>
    </row>
    <row r="101" spans="1:6">
      <c r="A101" s="1">
        <v>2577</v>
      </c>
      <c r="B101" t="s">
        <v>8</v>
      </c>
      <c r="C101" s="2">
        <v>0</v>
      </c>
      <c r="D101" s="2">
        <v>0</v>
      </c>
      <c r="E101" s="2">
        <v>0</v>
      </c>
      <c r="F101" s="2">
        <v>0</v>
      </c>
    </row>
    <row r="102" spans="1:6">
      <c r="A102" s="1">
        <v>2579</v>
      </c>
      <c r="B102" t="s">
        <v>8</v>
      </c>
      <c r="C102" s="2">
        <v>0</v>
      </c>
      <c r="D102" s="2">
        <v>0</v>
      </c>
      <c r="E102" s="2">
        <v>710197.82800200011</v>
      </c>
      <c r="F102" s="2">
        <v>710197.82800200011</v>
      </c>
    </row>
    <row r="103" spans="1:6">
      <c r="A103" s="1">
        <v>2580</v>
      </c>
      <c r="B103" t="s">
        <v>8</v>
      </c>
      <c r="C103" s="2">
        <v>0</v>
      </c>
      <c r="D103" s="2">
        <v>0</v>
      </c>
      <c r="E103" s="2">
        <v>0</v>
      </c>
      <c r="F103" s="2">
        <v>0</v>
      </c>
    </row>
    <row r="104" spans="1:6">
      <c r="A104" s="1">
        <v>2581</v>
      </c>
      <c r="B104" t="s">
        <v>8</v>
      </c>
      <c r="C104" s="2">
        <v>14186.942748000001</v>
      </c>
      <c r="D104" s="2">
        <v>1472.003667</v>
      </c>
      <c r="E104" s="2">
        <v>1009523.4971400001</v>
      </c>
      <c r="F104" s="2">
        <v>1025182.4435550001</v>
      </c>
    </row>
    <row r="105" spans="1:6">
      <c r="A105" s="1">
        <v>2584</v>
      </c>
      <c r="B105" t="s">
        <v>6</v>
      </c>
      <c r="C105" s="2">
        <v>0</v>
      </c>
      <c r="D105" s="2">
        <v>0</v>
      </c>
      <c r="E105" s="2">
        <v>0</v>
      </c>
      <c r="F105" s="2">
        <v>0</v>
      </c>
    </row>
    <row r="106" spans="1:6">
      <c r="A106" s="1">
        <v>2585</v>
      </c>
      <c r="B106" t="s">
        <v>6</v>
      </c>
      <c r="C106" s="2">
        <v>0</v>
      </c>
      <c r="D106" s="2">
        <v>0</v>
      </c>
      <c r="E106" s="2">
        <v>0</v>
      </c>
      <c r="F106" s="2">
        <v>0</v>
      </c>
    </row>
    <row r="107" spans="1:6">
      <c r="A107" s="1">
        <v>2589</v>
      </c>
      <c r="B107" t="s">
        <v>6</v>
      </c>
      <c r="C107" s="2">
        <v>0</v>
      </c>
      <c r="D107" s="2">
        <v>0</v>
      </c>
      <c r="E107" s="2">
        <v>0</v>
      </c>
      <c r="F107" s="2">
        <v>0</v>
      </c>
    </row>
    <row r="108" spans="1:6">
      <c r="A108" s="1">
        <v>2590</v>
      </c>
      <c r="B108" t="s">
        <v>6</v>
      </c>
      <c r="C108" s="2">
        <v>0</v>
      </c>
      <c r="D108" s="2">
        <v>0</v>
      </c>
      <c r="E108" s="2">
        <v>0</v>
      </c>
      <c r="F108" s="2">
        <v>0</v>
      </c>
    </row>
    <row r="109" spans="1:6">
      <c r="A109" s="1">
        <v>3000</v>
      </c>
      <c r="B109" t="s">
        <v>7</v>
      </c>
      <c r="C109" s="2">
        <v>0</v>
      </c>
      <c r="D109" s="2">
        <v>0</v>
      </c>
      <c r="E109" s="2">
        <v>0</v>
      </c>
      <c r="F109" s="2">
        <v>0</v>
      </c>
    </row>
    <row r="110" spans="1:6">
      <c r="A110" s="1">
        <v>3001</v>
      </c>
      <c r="B110" t="s">
        <v>7</v>
      </c>
      <c r="C110" s="2">
        <v>0</v>
      </c>
      <c r="D110" s="2">
        <v>0</v>
      </c>
      <c r="E110" s="2">
        <v>0</v>
      </c>
      <c r="F110" s="2">
        <v>0</v>
      </c>
    </row>
    <row r="111" spans="1:6">
      <c r="A111" s="1">
        <v>3002</v>
      </c>
      <c r="B111" t="s">
        <v>7</v>
      </c>
      <c r="C111" s="2">
        <v>0</v>
      </c>
      <c r="D111" s="2">
        <v>0</v>
      </c>
      <c r="E111" s="2">
        <v>0</v>
      </c>
      <c r="F111" s="2">
        <v>0</v>
      </c>
    </row>
    <row r="112" spans="1:6">
      <c r="A112" s="1">
        <v>3003</v>
      </c>
      <c r="B112" t="s">
        <v>7</v>
      </c>
      <c r="C112" s="2">
        <v>0</v>
      </c>
      <c r="D112" s="2">
        <v>0</v>
      </c>
      <c r="E112" s="2">
        <v>0</v>
      </c>
      <c r="F112" s="2">
        <v>0</v>
      </c>
    </row>
    <row r="113" spans="1:6">
      <c r="A113" s="1">
        <v>3004</v>
      </c>
      <c r="B113" t="s">
        <v>7</v>
      </c>
      <c r="C113" s="2">
        <v>0</v>
      </c>
      <c r="D113" s="2">
        <v>0</v>
      </c>
      <c r="E113" s="2">
        <v>0</v>
      </c>
      <c r="F113" s="2">
        <v>0</v>
      </c>
    </row>
    <row r="114" spans="1:6">
      <c r="A114" s="1">
        <v>3005</v>
      </c>
      <c r="B114" t="s">
        <v>7</v>
      </c>
      <c r="C114" s="2">
        <v>0</v>
      </c>
      <c r="D114" s="2">
        <v>0</v>
      </c>
      <c r="E114" s="2">
        <v>0</v>
      </c>
      <c r="F114" s="2">
        <v>0</v>
      </c>
    </row>
    <row r="115" spans="1:6">
      <c r="A115" s="1">
        <v>3006</v>
      </c>
      <c r="B115" t="s">
        <v>7</v>
      </c>
      <c r="C115" s="2">
        <v>0</v>
      </c>
      <c r="D115" s="2">
        <v>0</v>
      </c>
      <c r="E115" s="2">
        <v>0</v>
      </c>
      <c r="F115" s="2">
        <v>0</v>
      </c>
    </row>
    <row r="116" spans="1:6">
      <c r="A116" s="1">
        <v>3007</v>
      </c>
      <c r="B116" t="s">
        <v>7</v>
      </c>
      <c r="C116" s="2">
        <v>0</v>
      </c>
      <c r="D116" s="2">
        <v>0</v>
      </c>
      <c r="E116" s="2">
        <v>0</v>
      </c>
      <c r="F116" s="2">
        <v>0</v>
      </c>
    </row>
    <row r="117" spans="1:6">
      <c r="A117" s="1">
        <v>3008</v>
      </c>
      <c r="B117" t="s">
        <v>7</v>
      </c>
      <c r="C117" s="2">
        <v>0</v>
      </c>
      <c r="D117" s="2">
        <v>0</v>
      </c>
      <c r="E117" s="2">
        <v>0</v>
      </c>
      <c r="F117" s="2">
        <v>0</v>
      </c>
    </row>
    <row r="118" spans="1:6">
      <c r="A118" s="1">
        <v>3054</v>
      </c>
      <c r="B118" t="s">
        <v>7</v>
      </c>
      <c r="C118" s="2">
        <v>0</v>
      </c>
      <c r="D118" s="2">
        <v>0</v>
      </c>
      <c r="E118" s="2">
        <v>0</v>
      </c>
      <c r="F118" s="2">
        <v>0</v>
      </c>
    </row>
    <row r="119" spans="1:6">
      <c r="A119" s="1">
        <v>3055</v>
      </c>
      <c r="B119" t="s">
        <v>7</v>
      </c>
      <c r="C119" s="2">
        <v>0</v>
      </c>
      <c r="D119" s="2">
        <v>0</v>
      </c>
      <c r="E119" s="2">
        <v>0</v>
      </c>
      <c r="F119" s="2">
        <v>0</v>
      </c>
    </row>
    <row r="120" spans="1:6">
      <c r="A120" s="1">
        <v>3057</v>
      </c>
      <c r="B120" t="s">
        <v>7</v>
      </c>
      <c r="C120" s="2">
        <v>0</v>
      </c>
      <c r="D120" s="2">
        <v>0</v>
      </c>
      <c r="E120" s="2">
        <v>0</v>
      </c>
      <c r="F120" s="2">
        <v>0</v>
      </c>
    </row>
    <row r="121" spans="1:6">
      <c r="A121" s="1">
        <v>3117</v>
      </c>
      <c r="B121" t="s">
        <v>7</v>
      </c>
      <c r="C121" s="2">
        <v>0</v>
      </c>
      <c r="D121" s="2">
        <v>0</v>
      </c>
      <c r="E121" s="2">
        <v>0</v>
      </c>
      <c r="F121" s="2">
        <v>0</v>
      </c>
    </row>
    <row r="122" spans="1:6">
      <c r="A122" s="1">
        <v>3203</v>
      </c>
      <c r="B122" t="s">
        <v>7</v>
      </c>
      <c r="C122" s="2">
        <v>0</v>
      </c>
      <c r="D122" s="2">
        <v>0</v>
      </c>
      <c r="E122" s="2">
        <v>0</v>
      </c>
      <c r="F122" s="2">
        <v>0</v>
      </c>
    </row>
    <row r="123" spans="1:6">
      <c r="A123" s="1">
        <v>3209</v>
      </c>
      <c r="B123" t="s">
        <v>7</v>
      </c>
      <c r="C123" s="2">
        <v>0</v>
      </c>
      <c r="D123" s="2">
        <v>0</v>
      </c>
      <c r="E123" s="2">
        <v>0</v>
      </c>
      <c r="F123" s="2">
        <v>0</v>
      </c>
    </row>
    <row r="124" spans="1:6">
      <c r="A124" s="1">
        <v>3225</v>
      </c>
      <c r="B124" t="s">
        <v>7</v>
      </c>
      <c r="C124" s="2">
        <v>0</v>
      </c>
      <c r="D124" s="2">
        <v>0</v>
      </c>
      <c r="E124" s="2">
        <v>0</v>
      </c>
      <c r="F124" s="2">
        <v>0</v>
      </c>
    </row>
    <row r="125" spans="1:6">
      <c r="A125" s="1">
        <v>3237</v>
      </c>
      <c r="B125" t="s">
        <v>7</v>
      </c>
      <c r="C125" s="2">
        <v>0</v>
      </c>
      <c r="D125" s="2">
        <v>0</v>
      </c>
      <c r="E125" s="2">
        <v>0</v>
      </c>
      <c r="F125" s="2">
        <v>0</v>
      </c>
    </row>
    <row r="126" spans="1:6">
      <c r="A126" s="1">
        <v>3246</v>
      </c>
      <c r="B126" t="s">
        <v>7</v>
      </c>
      <c r="C126" s="2">
        <v>0</v>
      </c>
      <c r="D126" s="2">
        <v>0</v>
      </c>
      <c r="E126" s="2">
        <v>0</v>
      </c>
      <c r="F126" s="2">
        <v>0</v>
      </c>
    </row>
    <row r="127" spans="1:6">
      <c r="A127" s="1">
        <v>3257</v>
      </c>
      <c r="B127" t="s">
        <v>7</v>
      </c>
      <c r="C127" s="2">
        <v>0</v>
      </c>
      <c r="D127" s="2">
        <v>0</v>
      </c>
      <c r="E127" s="2">
        <v>0</v>
      </c>
      <c r="F127" s="2">
        <v>0</v>
      </c>
    </row>
    <row r="128" spans="1:6">
      <c r="A128" s="1">
        <v>3263</v>
      </c>
      <c r="B128" t="s">
        <v>7</v>
      </c>
      <c r="C128" s="2">
        <v>0</v>
      </c>
      <c r="D128" s="2">
        <v>0</v>
      </c>
      <c r="E128" s="2">
        <v>0</v>
      </c>
      <c r="F128" s="2">
        <v>0</v>
      </c>
    </row>
    <row r="129" spans="1:6">
      <c r="A129" s="1">
        <v>3268</v>
      </c>
      <c r="B129" t="s">
        <v>7</v>
      </c>
      <c r="C129" s="2">
        <v>0</v>
      </c>
      <c r="D129" s="2">
        <v>0</v>
      </c>
      <c r="E129" s="2">
        <v>0</v>
      </c>
      <c r="F129" s="2">
        <v>0</v>
      </c>
    </row>
    <row r="130" spans="1:6">
      <c r="A130" s="1">
        <v>3291</v>
      </c>
      <c r="B130" t="s">
        <v>7</v>
      </c>
      <c r="C130" s="2">
        <v>0</v>
      </c>
      <c r="D130" s="2">
        <v>0</v>
      </c>
      <c r="E130" s="2">
        <v>0</v>
      </c>
      <c r="F130" s="2">
        <v>0</v>
      </c>
    </row>
    <row r="131" spans="1:6">
      <c r="A131" s="1">
        <v>3297</v>
      </c>
      <c r="B131" t="s">
        <v>7</v>
      </c>
      <c r="C131" s="2">
        <v>0</v>
      </c>
      <c r="D131" s="2">
        <v>0</v>
      </c>
      <c r="E131" s="2">
        <v>0</v>
      </c>
      <c r="F131" s="2">
        <v>0</v>
      </c>
    </row>
    <row r="132" spans="1:6">
      <c r="A132" s="1">
        <v>3298</v>
      </c>
      <c r="B132" t="s">
        <v>7</v>
      </c>
      <c r="C132" s="2">
        <v>0</v>
      </c>
      <c r="D132" s="2">
        <v>0</v>
      </c>
      <c r="E132" s="2">
        <v>0</v>
      </c>
      <c r="F132" s="2">
        <v>0</v>
      </c>
    </row>
    <row r="133" spans="1:6">
      <c r="A133" s="1">
        <v>3300</v>
      </c>
      <c r="B133" t="s">
        <v>7</v>
      </c>
      <c r="C133" s="2">
        <v>0</v>
      </c>
      <c r="D133" s="2">
        <v>0</v>
      </c>
      <c r="E133" s="2">
        <v>0</v>
      </c>
      <c r="F133" s="2">
        <v>0</v>
      </c>
    </row>
    <row r="134" spans="1:6">
      <c r="A134" s="1">
        <v>3301</v>
      </c>
      <c r="B134" t="s">
        <v>7</v>
      </c>
      <c r="C134" s="2">
        <v>0</v>
      </c>
      <c r="D134" s="2">
        <v>0</v>
      </c>
      <c r="E134" s="2">
        <v>0</v>
      </c>
      <c r="F134" s="2">
        <v>0</v>
      </c>
    </row>
    <row r="135" spans="1:6">
      <c r="A135" s="1">
        <v>3302</v>
      </c>
      <c r="B135" t="s">
        <v>7</v>
      </c>
      <c r="C135" s="2">
        <v>0</v>
      </c>
      <c r="D135" s="2">
        <v>0</v>
      </c>
      <c r="E135" s="2">
        <v>0</v>
      </c>
      <c r="F135" s="2">
        <v>0</v>
      </c>
    </row>
    <row r="136" spans="1:6">
      <c r="A136" s="1">
        <v>3303</v>
      </c>
      <c r="B136" t="s">
        <v>7</v>
      </c>
      <c r="C136" s="2">
        <v>0</v>
      </c>
      <c r="D136" s="2">
        <v>0</v>
      </c>
      <c r="E136" s="2">
        <v>0</v>
      </c>
      <c r="F136" s="2">
        <v>0</v>
      </c>
    </row>
    <row r="137" spans="1:6">
      <c r="A137" s="1">
        <v>3305</v>
      </c>
      <c r="B137" t="s">
        <v>7</v>
      </c>
      <c r="C137" s="2">
        <v>0</v>
      </c>
      <c r="D137" s="2">
        <v>0</v>
      </c>
      <c r="E137" s="2">
        <v>0</v>
      </c>
      <c r="F137" s="2">
        <v>0</v>
      </c>
    </row>
    <row r="138" spans="1:6">
      <c r="A138" s="1">
        <v>3306</v>
      </c>
      <c r="B138" t="s">
        <v>7</v>
      </c>
      <c r="C138" s="2">
        <v>0</v>
      </c>
      <c r="D138" s="2">
        <v>0</v>
      </c>
      <c r="E138" s="2">
        <v>0</v>
      </c>
      <c r="F138" s="2">
        <v>0</v>
      </c>
    </row>
    <row r="139" spans="1:6">
      <c r="A139" s="1">
        <v>3307</v>
      </c>
      <c r="B139" t="s">
        <v>7</v>
      </c>
      <c r="C139" s="2">
        <v>0</v>
      </c>
      <c r="D139" s="2">
        <v>0</v>
      </c>
      <c r="E139" s="2">
        <v>0</v>
      </c>
      <c r="F139" s="2">
        <v>0</v>
      </c>
    </row>
    <row r="140" spans="1:6">
      <c r="A140" s="1">
        <v>4108</v>
      </c>
      <c r="B140" t="s">
        <v>10</v>
      </c>
      <c r="C140" s="2">
        <v>0</v>
      </c>
      <c r="D140" s="2">
        <v>0</v>
      </c>
      <c r="E140" s="2">
        <v>0</v>
      </c>
      <c r="F140" s="2">
        <v>0</v>
      </c>
    </row>
    <row r="141" spans="1:6">
      <c r="A141" s="1">
        <v>4116</v>
      </c>
      <c r="B141" t="s">
        <v>11</v>
      </c>
      <c r="C141" s="2">
        <v>311108.8554</v>
      </c>
      <c r="D141" s="2">
        <v>86273.960399999996</v>
      </c>
      <c r="E141" s="2">
        <v>202786.25669999997</v>
      </c>
      <c r="F141" s="2">
        <v>600169.07250000001</v>
      </c>
    </row>
    <row r="142" spans="1:6">
      <c r="A142" s="1">
        <v>4139</v>
      </c>
      <c r="B142" t="s">
        <v>10</v>
      </c>
      <c r="C142" s="2">
        <v>0</v>
      </c>
      <c r="D142" s="2">
        <v>0</v>
      </c>
      <c r="E142" s="2">
        <v>0</v>
      </c>
      <c r="F142" s="2">
        <v>0</v>
      </c>
    </row>
    <row r="143" spans="1:6">
      <c r="A143" s="1">
        <v>4140</v>
      </c>
      <c r="B143" t="s">
        <v>10</v>
      </c>
      <c r="C143" s="2">
        <v>81641.494449000005</v>
      </c>
      <c r="D143" s="2">
        <v>3266972.730918</v>
      </c>
      <c r="E143" s="2">
        <v>122022.79282800002</v>
      </c>
      <c r="F143" s="2">
        <v>3470637.018195</v>
      </c>
    </row>
    <row r="144" spans="1:6">
      <c r="A144" s="1">
        <v>4142</v>
      </c>
      <c r="B144" t="s">
        <v>12</v>
      </c>
      <c r="C144" s="2">
        <v>0</v>
      </c>
      <c r="D144" s="2">
        <v>0</v>
      </c>
      <c r="E144" s="2">
        <v>0</v>
      </c>
      <c r="F144" s="2">
        <v>0</v>
      </c>
    </row>
    <row r="145" spans="1:6">
      <c r="A145" s="1">
        <v>4143</v>
      </c>
      <c r="B145" t="s">
        <v>12</v>
      </c>
      <c r="C145" s="2">
        <v>0</v>
      </c>
      <c r="D145" s="2">
        <v>0</v>
      </c>
      <c r="E145" s="2">
        <v>0</v>
      </c>
      <c r="F145" s="2">
        <v>0</v>
      </c>
    </row>
    <row r="146" spans="1:6">
      <c r="A146" s="1">
        <v>4147</v>
      </c>
      <c r="B146" t="s">
        <v>10</v>
      </c>
      <c r="C146" s="2">
        <v>81424.936168</v>
      </c>
      <c r="D146" s="2">
        <v>10541.828448</v>
      </c>
      <c r="E146" s="2">
        <v>27897.587541000001</v>
      </c>
      <c r="F146" s="2">
        <v>119864.352157</v>
      </c>
    </row>
    <row r="147" spans="1:6">
      <c r="A147" s="1">
        <v>4148</v>
      </c>
      <c r="B147" t="s">
        <v>10</v>
      </c>
      <c r="C147" s="2">
        <v>283218.314778</v>
      </c>
      <c r="D147" s="2">
        <v>58010.703120000006</v>
      </c>
      <c r="E147" s="2">
        <v>1046669.5931849999</v>
      </c>
      <c r="F147" s="2">
        <v>1387898.611083</v>
      </c>
    </row>
    <row r="148" spans="1:6">
      <c r="A148" s="1">
        <v>4149</v>
      </c>
      <c r="B148" t="s">
        <v>12</v>
      </c>
      <c r="C148" s="2">
        <v>24518.056023000005</v>
      </c>
      <c r="D148" s="2">
        <v>105452.63901900001</v>
      </c>
      <c r="E148" s="2">
        <v>134526.09138299999</v>
      </c>
      <c r="F148" s="2">
        <v>264496.786425</v>
      </c>
    </row>
    <row r="149" spans="1:6">
      <c r="A149" s="1">
        <v>4150</v>
      </c>
      <c r="B149" t="s">
        <v>12</v>
      </c>
      <c r="C149" s="2">
        <v>0</v>
      </c>
      <c r="D149" s="2">
        <v>0</v>
      </c>
      <c r="E149" s="2">
        <v>21146.962689</v>
      </c>
      <c r="F149" s="2">
        <v>21146.962689</v>
      </c>
    </row>
    <row r="150" spans="1:6">
      <c r="A150" s="1">
        <v>4151</v>
      </c>
      <c r="B150" t="s">
        <v>11</v>
      </c>
      <c r="C150" s="2">
        <v>0</v>
      </c>
      <c r="D150" s="2">
        <v>0</v>
      </c>
      <c r="E150" s="2">
        <v>0</v>
      </c>
      <c r="F150" s="2">
        <v>0</v>
      </c>
    </row>
    <row r="151" spans="1:6">
      <c r="A151" s="1">
        <v>4152</v>
      </c>
      <c r="B151" t="s">
        <v>10</v>
      </c>
      <c r="C151" s="2">
        <v>0</v>
      </c>
      <c r="D151" s="2">
        <v>0</v>
      </c>
      <c r="E151" s="2">
        <v>0</v>
      </c>
      <c r="F151" s="2">
        <v>0</v>
      </c>
    </row>
    <row r="152" spans="1:6">
      <c r="A152" s="1">
        <v>4161</v>
      </c>
      <c r="B152" t="s">
        <v>10</v>
      </c>
      <c r="C152" s="2">
        <v>0</v>
      </c>
      <c r="D152" s="2">
        <v>0</v>
      </c>
      <c r="E152" s="2">
        <v>0</v>
      </c>
      <c r="F152" s="2">
        <v>0</v>
      </c>
    </row>
    <row r="153" spans="1:6">
      <c r="A153" s="1">
        <v>4162</v>
      </c>
      <c r="B153" t="s">
        <v>9</v>
      </c>
      <c r="C153" s="2">
        <v>0</v>
      </c>
      <c r="D153" s="2">
        <v>0</v>
      </c>
      <c r="E153" s="2">
        <v>0</v>
      </c>
      <c r="F153" s="2">
        <v>0</v>
      </c>
    </row>
    <row r="154" spans="1:6">
      <c r="A154" s="1">
        <v>4162</v>
      </c>
      <c r="B154" t="s">
        <v>10</v>
      </c>
      <c r="C154" s="2">
        <v>0</v>
      </c>
      <c r="D154" s="2">
        <v>0</v>
      </c>
      <c r="E154" s="2">
        <v>0</v>
      </c>
      <c r="F154" s="2">
        <v>0</v>
      </c>
    </row>
    <row r="155" spans="1:6">
      <c r="A155" s="1">
        <v>4163</v>
      </c>
      <c r="B155" t="s">
        <v>10</v>
      </c>
      <c r="C155" s="2">
        <v>0</v>
      </c>
      <c r="D155" s="2">
        <v>0</v>
      </c>
      <c r="E155" s="2">
        <v>0</v>
      </c>
      <c r="F155" s="2">
        <v>0</v>
      </c>
    </row>
    <row r="156" spans="1:6">
      <c r="A156" s="1">
        <v>4164</v>
      </c>
      <c r="B156" t="s">
        <v>10</v>
      </c>
      <c r="C156" s="2">
        <v>0</v>
      </c>
      <c r="D156" s="2">
        <v>0</v>
      </c>
      <c r="E156" s="2">
        <v>0</v>
      </c>
      <c r="F156" s="2">
        <v>0</v>
      </c>
    </row>
    <row r="157" spans="1:6">
      <c r="A157" s="1">
        <v>4166</v>
      </c>
      <c r="B157" t="s">
        <v>10</v>
      </c>
      <c r="C157" s="2">
        <v>0</v>
      </c>
      <c r="D157" s="2">
        <v>0</v>
      </c>
      <c r="E157" s="2">
        <v>0</v>
      </c>
      <c r="F157" s="2">
        <v>0</v>
      </c>
    </row>
    <row r="158" spans="1:6">
      <c r="A158" s="1">
        <v>4168</v>
      </c>
      <c r="B158" t="s">
        <v>11</v>
      </c>
      <c r="C158" s="2">
        <v>5122.9742220000007</v>
      </c>
      <c r="D158" s="2">
        <v>6935.2036560000006</v>
      </c>
      <c r="E158" s="2">
        <v>41892.975746999997</v>
      </c>
      <c r="F158" s="2">
        <v>53951.153624999999</v>
      </c>
    </row>
    <row r="159" spans="1:6">
      <c r="A159" s="1">
        <v>4169</v>
      </c>
      <c r="B159" t="s">
        <v>10</v>
      </c>
      <c r="C159" s="2">
        <v>0</v>
      </c>
      <c r="D159" s="2">
        <v>0</v>
      </c>
      <c r="E159" s="2">
        <v>0</v>
      </c>
      <c r="F159" s="2">
        <v>0</v>
      </c>
    </row>
    <row r="160" spans="1:6">
      <c r="A160" s="1">
        <v>4170</v>
      </c>
      <c r="B160" t="s">
        <v>11</v>
      </c>
      <c r="C160" s="2">
        <v>0</v>
      </c>
      <c r="D160" s="2">
        <v>0</v>
      </c>
      <c r="E160" s="2">
        <v>0</v>
      </c>
      <c r="F160" s="2">
        <v>0</v>
      </c>
    </row>
    <row r="161" spans="1:6">
      <c r="A161" s="1">
        <v>4171</v>
      </c>
      <c r="B161" t="s">
        <v>10</v>
      </c>
      <c r="C161" s="2">
        <v>0</v>
      </c>
      <c r="D161" s="2">
        <v>0</v>
      </c>
      <c r="E161" s="2">
        <v>0</v>
      </c>
      <c r="F161" s="2">
        <v>0</v>
      </c>
    </row>
    <row r="162" spans="1:6">
      <c r="A162" s="1">
        <v>5005</v>
      </c>
      <c r="B162" t="s">
        <v>13</v>
      </c>
      <c r="C162" s="2">
        <v>605639.6125464075</v>
      </c>
      <c r="D162" s="2">
        <v>290700.49766117393</v>
      </c>
      <c r="E162" s="2">
        <v>954255.75017905666</v>
      </c>
      <c r="F162" s="2">
        <v>1850595.860386638</v>
      </c>
    </row>
    <row r="163" spans="1:6">
      <c r="A163" s="1">
        <v>5006</v>
      </c>
      <c r="B163" t="s">
        <v>9</v>
      </c>
      <c r="C163" s="2">
        <v>0</v>
      </c>
      <c r="D163" s="2">
        <v>0</v>
      </c>
      <c r="E163" s="2">
        <v>0</v>
      </c>
      <c r="F163" s="2">
        <v>0</v>
      </c>
    </row>
    <row r="164" spans="1:6">
      <c r="A164">
        <f>A163</f>
        <v>5006</v>
      </c>
      <c r="B164" t="s">
        <v>13</v>
      </c>
      <c r="C164" s="2">
        <v>107319.64822435708</v>
      </c>
      <c r="D164" s="2">
        <v>107153.07853182241</v>
      </c>
      <c r="E164" s="2">
        <v>329265.31583855004</v>
      </c>
      <c r="F164" s="2">
        <v>543738.04259472946</v>
      </c>
    </row>
    <row r="165" spans="1:6">
      <c r="A165" s="1">
        <v>5010</v>
      </c>
      <c r="B165" t="s">
        <v>13</v>
      </c>
      <c r="C165" s="2">
        <v>0</v>
      </c>
      <c r="D165" s="2">
        <v>0</v>
      </c>
      <c r="E165" s="2">
        <v>0</v>
      </c>
      <c r="F165" s="2">
        <v>0</v>
      </c>
    </row>
    <row r="166" spans="1:6">
      <c r="A166" s="1">
        <v>5014</v>
      </c>
      <c r="B166" t="s">
        <v>9</v>
      </c>
      <c r="C166" s="2">
        <v>231.23790783875205</v>
      </c>
      <c r="D166" s="2">
        <v>-1.2592334046530596E-11</v>
      </c>
      <c r="E166" s="2">
        <v>13451.472090000001</v>
      </c>
      <c r="F166" s="2">
        <v>13682.709997838741</v>
      </c>
    </row>
    <row r="167" spans="1:6">
      <c r="A167" s="1">
        <v>5106</v>
      </c>
      <c r="B167" t="s">
        <v>9</v>
      </c>
      <c r="C167" s="2">
        <v>0</v>
      </c>
      <c r="D167" s="2">
        <v>0</v>
      </c>
      <c r="E167" s="2">
        <v>540418.70638264762</v>
      </c>
      <c r="F167" s="2">
        <v>540418.70638264762</v>
      </c>
    </row>
    <row r="168" spans="1:6">
      <c r="A168" s="1">
        <v>5121</v>
      </c>
      <c r="B168" t="s">
        <v>9</v>
      </c>
      <c r="C168" s="2">
        <v>85098.350260000021</v>
      </c>
      <c r="D168" s="2">
        <v>8668.3448600000011</v>
      </c>
      <c r="E168" s="2">
        <v>18585.547260000003</v>
      </c>
      <c r="F168" s="2">
        <v>112352.24238000003</v>
      </c>
    </row>
    <row r="169" spans="1:6">
      <c r="A169" s="1">
        <v>5127</v>
      </c>
      <c r="B169" t="s">
        <v>9</v>
      </c>
      <c r="C169" s="2">
        <v>0</v>
      </c>
      <c r="D169" s="2">
        <v>0</v>
      </c>
      <c r="E169" s="2">
        <v>0</v>
      </c>
      <c r="F169" s="2">
        <v>0</v>
      </c>
    </row>
    <row r="170" spans="1:6">
      <c r="A170" s="1">
        <v>5138</v>
      </c>
      <c r="B170" t="s">
        <v>13</v>
      </c>
      <c r="C170" s="2">
        <v>0</v>
      </c>
      <c r="D170" s="2">
        <v>0</v>
      </c>
      <c r="E170" s="2">
        <v>0</v>
      </c>
      <c r="F170" s="2">
        <v>0</v>
      </c>
    </row>
    <row r="171" spans="1:6">
      <c r="A171" s="1">
        <v>5142</v>
      </c>
      <c r="B171" t="s">
        <v>9</v>
      </c>
      <c r="C171" s="2">
        <v>4268.3799999999992</v>
      </c>
      <c r="D171" s="2">
        <v>2244.7499999999995</v>
      </c>
      <c r="E171" s="2">
        <v>1044.93</v>
      </c>
      <c r="F171" s="2">
        <v>7558.0599999999995</v>
      </c>
    </row>
    <row r="172" spans="1:6">
      <c r="A172" s="1">
        <v>5143</v>
      </c>
      <c r="B172" t="s">
        <v>13</v>
      </c>
      <c r="C172" s="2">
        <v>0</v>
      </c>
      <c r="D172" s="2">
        <v>0</v>
      </c>
      <c r="E172" s="2">
        <v>146648.17701421442</v>
      </c>
      <c r="F172" s="2">
        <v>146648.17701421442</v>
      </c>
    </row>
    <row r="173" spans="1:6">
      <c r="A173" s="1">
        <v>5144</v>
      </c>
      <c r="B173" t="s">
        <v>13</v>
      </c>
      <c r="C173" s="2">
        <v>0</v>
      </c>
      <c r="D173" s="2">
        <v>0</v>
      </c>
      <c r="E173" s="2">
        <v>0</v>
      </c>
      <c r="F173" s="2">
        <v>0</v>
      </c>
    </row>
    <row r="174" spans="1:6">
      <c r="A174" s="1">
        <v>5146</v>
      </c>
      <c r="B174" t="s">
        <v>9</v>
      </c>
      <c r="C174" s="2">
        <v>0</v>
      </c>
      <c r="D174" s="2">
        <v>0</v>
      </c>
      <c r="E174" s="2">
        <v>0</v>
      </c>
      <c r="F174" s="2">
        <v>0</v>
      </c>
    </row>
    <row r="175" spans="1:6">
      <c r="A175" s="1">
        <v>5147</v>
      </c>
      <c r="B175" t="s">
        <v>13</v>
      </c>
      <c r="C175" s="2">
        <v>0</v>
      </c>
      <c r="D175" s="2">
        <v>0</v>
      </c>
      <c r="E175" s="2">
        <v>0</v>
      </c>
      <c r="F175" s="2">
        <v>0</v>
      </c>
    </row>
    <row r="176" spans="1:6">
      <c r="A176" s="1">
        <v>5149</v>
      </c>
      <c r="B176" t="s">
        <v>13</v>
      </c>
      <c r="C176" s="2">
        <v>0</v>
      </c>
      <c r="D176" s="2">
        <v>0</v>
      </c>
      <c r="E176" s="2">
        <v>0</v>
      </c>
      <c r="F176" s="2">
        <v>0</v>
      </c>
    </row>
    <row r="177" spans="1:6">
      <c r="A177" s="1">
        <v>5150</v>
      </c>
      <c r="B177" t="s">
        <v>13</v>
      </c>
      <c r="C177" s="2">
        <v>0</v>
      </c>
      <c r="D177" s="2">
        <v>0</v>
      </c>
      <c r="E177" s="2">
        <v>0</v>
      </c>
      <c r="F177" s="2">
        <v>0</v>
      </c>
    </row>
    <row r="178" spans="1:6">
      <c r="A178" s="1">
        <v>6000</v>
      </c>
      <c r="B178" t="s">
        <v>6</v>
      </c>
      <c r="C178" s="2">
        <v>0</v>
      </c>
      <c r="D178" s="2">
        <v>0</v>
      </c>
      <c r="E178" s="2">
        <v>0</v>
      </c>
      <c r="F178" s="2">
        <v>0</v>
      </c>
    </row>
    <row r="179" spans="1:6">
      <c r="A179" s="1">
        <v>6001</v>
      </c>
      <c r="B179" t="s">
        <v>10</v>
      </c>
      <c r="C179" s="2">
        <v>0</v>
      </c>
      <c r="D179" s="2">
        <v>0</v>
      </c>
      <c r="E179" s="2">
        <v>0</v>
      </c>
      <c r="F179" s="2">
        <v>0</v>
      </c>
    </row>
    <row r="180" spans="1:6">
      <c r="A180" s="1">
        <v>6002</v>
      </c>
      <c r="B180" t="s">
        <v>9</v>
      </c>
      <c r="C180" s="2">
        <v>0</v>
      </c>
      <c r="D180" s="2">
        <v>0</v>
      </c>
      <c r="E180" s="2">
        <v>28154.022050000003</v>
      </c>
      <c r="F180" s="2">
        <v>28154.022050000003</v>
      </c>
    </row>
    <row r="181" spans="1:6">
      <c r="A181" s="1">
        <v>6100</v>
      </c>
      <c r="B181" t="s">
        <v>10</v>
      </c>
      <c r="C181" s="2">
        <v>0</v>
      </c>
      <c r="D181" s="2">
        <v>0</v>
      </c>
      <c r="E181" s="2">
        <v>21203.409221999998</v>
      </c>
      <c r="F181" s="2">
        <v>21203.409221999998</v>
      </c>
    </row>
    <row r="182" spans="1:6">
      <c r="A182" s="1">
        <v>6101</v>
      </c>
      <c r="B182" t="s">
        <v>8</v>
      </c>
      <c r="C182" s="2">
        <v>0</v>
      </c>
      <c r="D182" s="2">
        <v>0</v>
      </c>
      <c r="E182" s="2">
        <v>0</v>
      </c>
      <c r="F182" s="2">
        <v>0</v>
      </c>
    </row>
    <row r="183" spans="1:6">
      <c r="A183" s="1">
        <v>6103</v>
      </c>
      <c r="B183" t="s">
        <v>10</v>
      </c>
      <c r="C183" s="2">
        <v>1067.1131970000044</v>
      </c>
      <c r="D183" s="2">
        <v>0</v>
      </c>
      <c r="E183" s="2">
        <v>5325573.0332430005</v>
      </c>
      <c r="F183" s="2">
        <v>5326640.1464400003</v>
      </c>
    </row>
    <row r="184" spans="1:6">
      <c r="A184" s="1">
        <v>6107</v>
      </c>
      <c r="B184" t="s">
        <v>10</v>
      </c>
      <c r="C184" s="2">
        <v>-10185.269876999997</v>
      </c>
      <c r="D184" s="2">
        <v>4046.8339800000003</v>
      </c>
      <c r="E184" s="2">
        <v>411198.28432199999</v>
      </c>
      <c r="F184" s="2">
        <v>405059.84842499997</v>
      </c>
    </row>
    <row r="185" spans="1:6">
      <c r="A185" s="1">
        <v>6109</v>
      </c>
      <c r="B185" t="s">
        <v>9</v>
      </c>
      <c r="C185" s="2">
        <v>0</v>
      </c>
      <c r="D185" s="2">
        <v>0</v>
      </c>
      <c r="E185" s="2">
        <v>0</v>
      </c>
      <c r="F185" s="2">
        <v>0</v>
      </c>
    </row>
    <row r="186" spans="1:6">
      <c r="A186" s="1">
        <v>7000</v>
      </c>
      <c r="B186" t="s">
        <v>14</v>
      </c>
      <c r="C186" s="2">
        <v>-12.561500000000001</v>
      </c>
      <c r="D186" s="2">
        <v>763089.95319694723</v>
      </c>
      <c r="E186" s="2">
        <v>213445.63201520004</v>
      </c>
      <c r="F186" s="2">
        <v>976523.02371214726</v>
      </c>
    </row>
    <row r="187" spans="1:6">
      <c r="A187" s="1">
        <v>7001</v>
      </c>
      <c r="B187" t="s">
        <v>9</v>
      </c>
      <c r="C187" s="2">
        <v>168434.802057872</v>
      </c>
      <c r="D187" s="2">
        <v>47216.984450684904</v>
      </c>
      <c r="E187" s="2">
        <v>392811.20110121195</v>
      </c>
      <c r="F187" s="2">
        <v>608462.98760976887</v>
      </c>
    </row>
    <row r="188" spans="1:6">
      <c r="A188" s="1">
        <v>7002</v>
      </c>
      <c r="B188" t="s">
        <v>9</v>
      </c>
      <c r="C188" s="2">
        <v>0</v>
      </c>
      <c r="D188" s="2">
        <v>0</v>
      </c>
      <c r="E188" s="2">
        <v>0</v>
      </c>
      <c r="F188" s="2">
        <v>0</v>
      </c>
    </row>
    <row r="189" spans="1:6">
      <c r="A189" s="1">
        <v>7003</v>
      </c>
      <c r="B189" t="s">
        <v>9</v>
      </c>
      <c r="C189" s="2">
        <v>0</v>
      </c>
      <c r="D189" s="2">
        <v>0</v>
      </c>
      <c r="E189" s="2">
        <v>0</v>
      </c>
      <c r="F189" s="2">
        <v>0</v>
      </c>
    </row>
    <row r="190" spans="1:6">
      <c r="A190" s="1">
        <v>7005</v>
      </c>
      <c r="B190" t="s">
        <v>9</v>
      </c>
      <c r="C190" s="2">
        <v>92230.033818619209</v>
      </c>
      <c r="D190" s="2">
        <v>8459.2290500760009</v>
      </c>
      <c r="E190" s="2">
        <v>31424.792675522403</v>
      </c>
      <c r="F190" s="2">
        <v>132114.05554421761</v>
      </c>
    </row>
    <row r="191" spans="1:6">
      <c r="A191" s="1">
        <v>7006</v>
      </c>
      <c r="B191" t="s">
        <v>9</v>
      </c>
      <c r="C191" s="2">
        <v>23617.620880391303</v>
      </c>
      <c r="D191" s="2">
        <v>16016.398048893901</v>
      </c>
      <c r="E191" s="2">
        <v>5062.8675809292072</v>
      </c>
      <c r="F191" s="2">
        <v>44696.886510214405</v>
      </c>
    </row>
    <row r="192" spans="1:6">
      <c r="A192">
        <v>7060</v>
      </c>
      <c r="B192" t="s">
        <v>9</v>
      </c>
      <c r="C192" s="2">
        <v>0</v>
      </c>
      <c r="D192" s="2">
        <v>0</v>
      </c>
      <c r="E192" s="2">
        <v>0</v>
      </c>
      <c r="F192" s="2">
        <v>0</v>
      </c>
    </row>
    <row r="193" spans="1:6">
      <c r="A193" s="1">
        <v>7101</v>
      </c>
      <c r="B193" t="s">
        <v>9</v>
      </c>
      <c r="C193" s="2">
        <v>283.0829245923</v>
      </c>
      <c r="D193" s="2">
        <v>953.68208760300013</v>
      </c>
      <c r="E193" s="2">
        <v>810.63706152450015</v>
      </c>
      <c r="F193" s="2">
        <v>2047.4020737198002</v>
      </c>
    </row>
    <row r="194" spans="1:6">
      <c r="A194" s="1">
        <v>7107</v>
      </c>
      <c r="B194" t="s">
        <v>9</v>
      </c>
      <c r="C194" s="2">
        <v>24.183203704800004</v>
      </c>
      <c r="D194" s="2">
        <v>23.402582935200005</v>
      </c>
      <c r="E194" s="2">
        <v>24.183203704800004</v>
      </c>
      <c r="F194" s="2">
        <v>71.768990344800017</v>
      </c>
    </row>
    <row r="195" spans="1:6">
      <c r="A195" s="1">
        <v>7108</v>
      </c>
      <c r="B195" t="s">
        <v>6</v>
      </c>
      <c r="C195" s="2">
        <v>0</v>
      </c>
      <c r="D195" s="2">
        <v>0</v>
      </c>
      <c r="E195" s="2">
        <v>1694.4313669857002</v>
      </c>
      <c r="F195" s="2">
        <v>1694.4313669857002</v>
      </c>
    </row>
    <row r="196" spans="1:6">
      <c r="A196" s="1">
        <v>7114</v>
      </c>
      <c r="B196" t="s">
        <v>14</v>
      </c>
      <c r="C196" s="2">
        <v>0</v>
      </c>
      <c r="D196" s="2">
        <v>0</v>
      </c>
      <c r="E196" s="2">
        <v>0</v>
      </c>
      <c r="F196" s="2">
        <v>0</v>
      </c>
    </row>
    <row r="197" spans="1:6">
      <c r="A197" s="1">
        <v>7120</v>
      </c>
      <c r="B197" t="s">
        <v>9</v>
      </c>
      <c r="C197" s="2">
        <v>0</v>
      </c>
      <c r="D197" s="2">
        <v>0</v>
      </c>
      <c r="E197" s="2">
        <v>0</v>
      </c>
      <c r="F197" s="2">
        <v>0</v>
      </c>
    </row>
    <row r="198" spans="1:6">
      <c r="A198" s="1">
        <v>7126</v>
      </c>
      <c r="B198" t="s">
        <v>9</v>
      </c>
      <c r="C198" s="2">
        <v>424.24788868770003</v>
      </c>
      <c r="D198" s="2">
        <v>41084.761330701906</v>
      </c>
      <c r="E198" s="2">
        <v>0</v>
      </c>
      <c r="F198" s="2">
        <v>41509.009219389605</v>
      </c>
    </row>
    <row r="199" spans="1:6">
      <c r="A199" s="1">
        <v>7127</v>
      </c>
      <c r="B199" t="s">
        <v>14</v>
      </c>
      <c r="C199" s="2">
        <v>0</v>
      </c>
      <c r="D199" s="2">
        <v>9262.380000000001</v>
      </c>
      <c r="E199" s="2">
        <v>1550.1000000000001</v>
      </c>
      <c r="F199" s="2">
        <v>10812.480000000001</v>
      </c>
    </row>
    <row r="200" spans="1:6">
      <c r="A200" s="1">
        <v>7129</v>
      </c>
      <c r="B200" t="s">
        <v>13</v>
      </c>
      <c r="C200" s="2">
        <v>1994.7068997387</v>
      </c>
      <c r="D200" s="2">
        <v>284.31200904120004</v>
      </c>
      <c r="E200" s="2">
        <v>217.95602292450005</v>
      </c>
      <c r="F200" s="2">
        <v>2496.9749317043998</v>
      </c>
    </row>
    <row r="201" spans="1:6">
      <c r="A201" s="1">
        <v>7130</v>
      </c>
      <c r="B201" t="s">
        <v>11</v>
      </c>
      <c r="C201" s="2">
        <v>0</v>
      </c>
      <c r="D201" s="2">
        <v>0</v>
      </c>
      <c r="E201" s="2">
        <v>0</v>
      </c>
      <c r="F201" s="2">
        <v>0</v>
      </c>
    </row>
    <row r="202" spans="1:6">
      <c r="A202" s="1">
        <v>7131</v>
      </c>
      <c r="B202" t="s">
        <v>9</v>
      </c>
      <c r="C202" s="2">
        <v>0</v>
      </c>
      <c r="D202" s="2">
        <v>0</v>
      </c>
      <c r="E202" s="2">
        <v>0</v>
      </c>
      <c r="F202" s="2">
        <v>0</v>
      </c>
    </row>
    <row r="203" spans="1:6">
      <c r="A203" s="1">
        <v>7132</v>
      </c>
      <c r="B203" t="s">
        <v>9</v>
      </c>
      <c r="C203" s="2">
        <v>0</v>
      </c>
      <c r="D203" s="2">
        <v>0</v>
      </c>
      <c r="E203" s="2">
        <v>0</v>
      </c>
      <c r="F203" s="2">
        <v>0</v>
      </c>
    </row>
    <row r="204" spans="1:6">
      <c r="A204" s="1">
        <v>7135</v>
      </c>
      <c r="B204" t="s">
        <v>9</v>
      </c>
      <c r="C204" s="2">
        <v>0</v>
      </c>
      <c r="D204" s="2">
        <v>0</v>
      </c>
      <c r="E204" s="2">
        <v>0</v>
      </c>
      <c r="F204" s="2">
        <v>0</v>
      </c>
    </row>
    <row r="205" spans="1:6">
      <c r="A205" s="1">
        <v>7137</v>
      </c>
      <c r="B205" t="s">
        <v>9</v>
      </c>
      <c r="C205" s="2">
        <v>0</v>
      </c>
      <c r="D205" s="2">
        <v>0</v>
      </c>
      <c r="E205" s="2">
        <v>0</v>
      </c>
      <c r="F205" s="2">
        <v>0</v>
      </c>
    </row>
    <row r="206" spans="1:6">
      <c r="A206" s="1">
        <v>7200</v>
      </c>
      <c r="B206" t="s">
        <v>13</v>
      </c>
      <c r="C206" s="2">
        <v>0</v>
      </c>
      <c r="D206" s="2">
        <v>0</v>
      </c>
      <c r="E206" s="2">
        <v>0</v>
      </c>
      <c r="F206" s="2">
        <v>0</v>
      </c>
    </row>
    <row r="207" spans="1:6">
      <c r="A207" s="1">
        <v>7201</v>
      </c>
      <c r="B207" t="s">
        <v>15</v>
      </c>
      <c r="C207" s="2">
        <v>0</v>
      </c>
      <c r="D207" s="2">
        <v>0</v>
      </c>
      <c r="E207" s="2">
        <v>0</v>
      </c>
      <c r="F207" s="2">
        <v>0</v>
      </c>
    </row>
    <row r="208" spans="1:6">
      <c r="A208" s="1">
        <v>7205</v>
      </c>
      <c r="B208" t="s">
        <v>9</v>
      </c>
      <c r="C208" s="2">
        <v>0</v>
      </c>
      <c r="D208" s="2">
        <v>0</v>
      </c>
      <c r="E208" s="2">
        <v>-1952.42</v>
      </c>
      <c r="F208" s="2">
        <v>-1952.42</v>
      </c>
    </row>
    <row r="210" spans="1:6" ht="15.75" thickBot="1">
      <c r="B210" s="3" t="s">
        <v>16</v>
      </c>
      <c r="C210" s="4">
        <f>SUM(C4:C209)</f>
        <v>6112056.1215676144</v>
      </c>
      <c r="D210" s="4">
        <f>SUM(D4:D209)</f>
        <v>13849358.936500777</v>
      </c>
      <c r="E210" s="4">
        <f>SUM(E4:E209)</f>
        <v>22399417.324044406</v>
      </c>
      <c r="F210" s="4">
        <f>SUM(F4:F209)</f>
        <v>42652835.742242813</v>
      </c>
    </row>
    <row r="212" spans="1:6">
      <c r="A212" s="3" t="s">
        <v>17</v>
      </c>
    </row>
    <row r="213" spans="1:6">
      <c r="B213" t="s">
        <v>6</v>
      </c>
      <c r="C213" s="5">
        <f ca="1">SUMIF($B$4:$C$208,"Elec Distribution 360-373",C$4:C$208)</f>
        <v>3557895.6826494997</v>
      </c>
      <c r="D213" s="5">
        <f ca="1">SUMIF($B$4:$C$208,"Elec Distribution 360-373",D$4:D$208)</f>
        <v>3936896.8086422998</v>
      </c>
      <c r="E213" s="5">
        <f ca="1">SUMIF($B$4:$C$208,"Elec Distribution 360-373",E$4:E$208)</f>
        <v>4328430.6305581871</v>
      </c>
      <c r="F213" s="5">
        <f ca="1">SUM(C213:E213)</f>
        <v>11823223.121849988</v>
      </c>
    </row>
    <row r="214" spans="1:6">
      <c r="B214" t="s">
        <v>8</v>
      </c>
      <c r="C214" s="5">
        <f ca="1">SUMIF($B$4:$C$208,"Elec Transmission 350-359",C$4:C$208)</f>
        <v>613358.21292099997</v>
      </c>
      <c r="D214" s="5">
        <f ca="1">SUMIF($B$4:$C$208,"Elec Transmission 350-359",D$4:D$208)</f>
        <v>5078417.9897249984</v>
      </c>
      <c r="E214" s="5">
        <f ca="1">SUMIF($B$4:$C$208,"Elec Transmission 350-359",E$4:E$208)</f>
        <v>7663111.8072340004</v>
      </c>
      <c r="F214" s="5">
        <f t="shared" ref="F214:F221" ca="1" si="0">SUM(C214:E214)</f>
        <v>13354888.009879999</v>
      </c>
    </row>
    <row r="215" spans="1:6">
      <c r="B215" t="s">
        <v>10</v>
      </c>
      <c r="C215" s="5">
        <f ca="1">SUMIF($B$4:$C$208,"Hydro 331-336",C$4:C$208)</f>
        <v>437166.58871499996</v>
      </c>
      <c r="D215" s="5">
        <f ca="1">SUMIF($B$4:$C$208,"Hydro 331-336",D$4:D$208)</f>
        <v>3339572.0964660002</v>
      </c>
      <c r="E215" s="5">
        <f ca="1">SUMIF($B$4:$C$208,"Hydro 331-336",E$4:E$208)</f>
        <v>6954564.7003410002</v>
      </c>
      <c r="F215" s="5">
        <f t="shared" ca="1" si="0"/>
        <v>10731303.385522</v>
      </c>
    </row>
    <row r="216" spans="1:6">
      <c r="B216" t="s">
        <v>12</v>
      </c>
      <c r="C216" s="5">
        <f ca="1">SUMIF($B$4:$C$208,"Other Elec Production / Turbines 340-346",C$4:C$208)</f>
        <v>24518.056023000005</v>
      </c>
      <c r="D216" s="5">
        <f ca="1">SUMIF($B$4:$C$208,"Other Elec Production / Turbines 340-346",D$4:D$208)</f>
        <v>105452.63901900001</v>
      </c>
      <c r="E216" s="5">
        <f ca="1">SUMIF($B$4:$C$208,"Other Elec Production / Turbines 340-346",E$4:E$208)</f>
        <v>155673.054072</v>
      </c>
      <c r="F216" s="5">
        <f t="shared" ca="1" si="0"/>
        <v>285643.74911400001</v>
      </c>
    </row>
    <row r="217" spans="1:6">
      <c r="B217" t="s">
        <v>11</v>
      </c>
      <c r="C217" s="5">
        <f ca="1">SUMIF($B$4:$C$208,"Thermal 311-316",C$4:C$208)</f>
        <v>316231.82962199999</v>
      </c>
      <c r="D217" s="5">
        <f ca="1">SUMIF($B$4:$C$208,"Thermal 311-316",D$4:D$208)</f>
        <v>93209.164055999994</v>
      </c>
      <c r="E217" s="5">
        <f ca="1">SUMIF($B$4:$C$208,"Thermal 311-316",E$4:E$208)</f>
        <v>244679.23244699996</v>
      </c>
      <c r="F217" s="5">
        <f t="shared" ca="1" si="0"/>
        <v>654120.22612499993</v>
      </c>
    </row>
    <row r="218" spans="1:6">
      <c r="B218" t="s">
        <v>9</v>
      </c>
      <c r="C218" s="5">
        <f ca="1">SUMIF($B$4:$C$208,"General 389-391 / 393-395 / 397-398",C$4:C$208)</f>
        <v>447944.34546661092</v>
      </c>
      <c r="D218" s="5">
        <f ca="1">SUMIF($B$4:$C$208,"General 389-391 / 393-395 / 397-398",D$4:D$208)</f>
        <v>125320.0171934918</v>
      </c>
      <c r="E218" s="5">
        <f ca="1">SUMIF($B$4:$C$208,"General 389-391 / 393-395 / 397-398",E$4:E$208)</f>
        <v>1407574.9683222726</v>
      </c>
      <c r="F218" s="5">
        <f t="shared" ca="1" si="0"/>
        <v>1980839.3309823754</v>
      </c>
    </row>
    <row r="219" spans="1:6">
      <c r="B219" t="s">
        <v>13</v>
      </c>
      <c r="C219" s="5">
        <f ca="1">SUMIF($B$4:$C$208,"Software 303",C$4:C$208)</f>
        <v>714953.96767050331</v>
      </c>
      <c r="D219" s="5">
        <f ca="1">SUMIF($B$4:$C$208,"Software 303",D$4:D$208)</f>
        <v>398137.88820203755</v>
      </c>
      <c r="E219" s="5">
        <f ca="1">SUMIF($B$4:$C$208,"Software 303",E$4:E$208)</f>
        <v>1430387.1990547457</v>
      </c>
      <c r="F219" s="5">
        <f t="shared" ca="1" si="0"/>
        <v>2543479.0549272867</v>
      </c>
    </row>
    <row r="220" spans="1:6">
      <c r="B220" t="s">
        <v>14</v>
      </c>
      <c r="C220" s="5">
        <f ca="1">SUMIF($B$4:$C$208,"Transportation and Tools 392 / 396",C$4:C$208)</f>
        <v>-12.561500000000001</v>
      </c>
      <c r="D220" s="5">
        <f ca="1">SUMIF($B$4:$C$208,"Transportation and Tools 392 / 396",D$4:D$208)</f>
        <v>772352.33319694723</v>
      </c>
      <c r="E220" s="5">
        <f ca="1">SUMIF($B$4:$C$208,"Transportation and Tools 392 / 396",E$4:E$208)</f>
        <v>214995.73201520005</v>
      </c>
      <c r="F220" s="5">
        <f t="shared" ca="1" si="0"/>
        <v>987335.50371214736</v>
      </c>
    </row>
    <row r="221" spans="1:6">
      <c r="B221" t="s">
        <v>7</v>
      </c>
      <c r="C221" s="5">
        <f ca="1">SUMIF($B$4:$C$208,"Gas Distribution 374-387",C$4:C$208)</f>
        <v>0</v>
      </c>
      <c r="D221" s="5">
        <f ca="1">SUMIF($B$4:$C$208,"Gas Distribution 374-387",D$4:D$208)</f>
        <v>0</v>
      </c>
      <c r="E221" s="5">
        <f ca="1">SUMIF($B$4:$C$208,"Gas Distribution 374-387",E$4:E$208)</f>
        <v>0</v>
      </c>
      <c r="F221" s="5">
        <f t="shared" ca="1" si="0"/>
        <v>0</v>
      </c>
    </row>
    <row r="222" spans="1:6" ht="15.75" thickBot="1">
      <c r="B222" s="3" t="s">
        <v>18</v>
      </c>
      <c r="C222" s="6">
        <f ca="1">SUM(C213:C221)</f>
        <v>6112056.1215676144</v>
      </c>
      <c r="D222" s="6">
        <f t="shared" ref="D222:E222" ca="1" si="1">SUM(D213:D221)</f>
        <v>13849358.936500777</v>
      </c>
      <c r="E222" s="6">
        <f t="shared" ca="1" si="1"/>
        <v>22399417.324044403</v>
      </c>
      <c r="F222" s="6">
        <f ca="1">SUM(F213:F221)</f>
        <v>42360832.382112794</v>
      </c>
    </row>
  </sheetData>
  <autoFilter ref="A3:F208"/>
  <pageMargins left="0.7" right="0.7" top="0.75" bottom="0.75" header="0.3" footer="0.3"/>
  <pageSetup scale="98" fitToHeight="16" orientation="portrait" r:id="rId1"/>
  <headerFooter>
    <oddFooter>&amp;L&amp;F&amp;C&amp;A&amp;RPage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9.9978637043366805E-2"/>
  </sheetPr>
  <dimension ref="A1:F223"/>
  <sheetViews>
    <sheetView tabSelected="1" workbookViewId="0">
      <selection activeCell="L22" sqref="L22"/>
    </sheetView>
  </sheetViews>
  <sheetFormatPr defaultRowHeight="15"/>
  <cols>
    <col min="2" max="2" width="37.7109375" bestFit="1" customWidth="1"/>
    <col min="3" max="5" width="10.5703125" bestFit="1" customWidth="1"/>
    <col min="6" max="6" width="11.5703125" bestFit="1" customWidth="1"/>
  </cols>
  <sheetData>
    <row r="1" spans="1:6">
      <c r="C1">
        <v>10</v>
      </c>
      <c r="D1">
        <v>11</v>
      </c>
      <c r="E1">
        <v>12</v>
      </c>
    </row>
    <row r="2" spans="1:6">
      <c r="C2" t="str">
        <f>INDEX('[1]2015 Inputs'!$B$5:$B$16,'Actl Forcst - WA G'!C$1)</f>
        <v>Actual</v>
      </c>
      <c r="D2" t="str">
        <f>INDEX('[1]2015 Inputs'!$B$5:$B$16,'Actl Forcst - WA G'!D$1)</f>
        <v>Actual</v>
      </c>
      <c r="E2" t="str">
        <f>INDEX('[1]2015 Inputs'!$B$5:$B$16,'Actl Forcst - WA G'!E$1)</f>
        <v>Actual</v>
      </c>
    </row>
    <row r="3" spans="1:6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>
      <c r="A4" s="1">
        <v>1002</v>
      </c>
      <c r="B4" t="s">
        <v>6</v>
      </c>
      <c r="C4" s="2">
        <v>0</v>
      </c>
      <c r="D4" s="2">
        <v>0</v>
      </c>
      <c r="E4" s="2">
        <v>0</v>
      </c>
      <c r="F4" s="2">
        <f>SUM(C4:E4)</f>
        <v>0</v>
      </c>
    </row>
    <row r="5" spans="1:6">
      <c r="A5" s="1">
        <v>1003</v>
      </c>
      <c r="B5" t="s">
        <v>6</v>
      </c>
      <c r="C5" s="2">
        <v>0</v>
      </c>
      <c r="D5" s="2">
        <v>0</v>
      </c>
      <c r="E5" s="2">
        <v>0</v>
      </c>
      <c r="F5" s="2">
        <f t="shared" ref="F5:F67" si="0">SUM(C5:E5)</f>
        <v>0</v>
      </c>
    </row>
    <row r="6" spans="1:6">
      <c r="A6" s="1">
        <v>1006</v>
      </c>
      <c r="B6" t="s">
        <v>6</v>
      </c>
      <c r="C6" s="2">
        <v>0</v>
      </c>
      <c r="D6" s="2">
        <v>0</v>
      </c>
      <c r="E6" s="2">
        <v>0</v>
      </c>
      <c r="F6" s="2">
        <f t="shared" si="0"/>
        <v>0</v>
      </c>
    </row>
    <row r="7" spans="1:6">
      <c r="A7" s="1">
        <v>1050</v>
      </c>
      <c r="B7" t="s">
        <v>7</v>
      </c>
      <c r="C7" s="2">
        <f>108250.25*0.576</f>
        <v>62352.143999999993</v>
      </c>
      <c r="D7" s="2">
        <f>36163.98*0.576</f>
        <v>20830.45248</v>
      </c>
      <c r="E7" s="7">
        <f>89894.38*0.576</f>
        <v>51779.162879999996</v>
      </c>
      <c r="F7" s="2">
        <f t="shared" si="0"/>
        <v>134961.75936</v>
      </c>
    </row>
    <row r="8" spans="1:6">
      <c r="A8" s="1">
        <v>1051</v>
      </c>
      <c r="B8" t="s">
        <v>7</v>
      </c>
      <c r="C8" s="2">
        <f>43789.42*0.576</f>
        <v>25222.705919999997</v>
      </c>
      <c r="D8" s="2">
        <f>13592.76*0.576</f>
        <v>7829.42976</v>
      </c>
      <c r="E8" s="7">
        <v>0</v>
      </c>
      <c r="F8" s="2">
        <f t="shared" si="0"/>
        <v>33052.135679999999</v>
      </c>
    </row>
    <row r="9" spans="1:6">
      <c r="A9" s="1">
        <v>1053</v>
      </c>
      <c r="B9" t="s">
        <v>7</v>
      </c>
      <c r="C9" s="2">
        <f>38809.73*0.576</f>
        <v>22354.404480000001</v>
      </c>
      <c r="D9" s="2">
        <f>24941.63*0.576</f>
        <v>14366.37888</v>
      </c>
      <c r="E9" s="7">
        <f>141457.8*0.576</f>
        <v>81479.69279999999</v>
      </c>
      <c r="F9" s="2">
        <f t="shared" si="0"/>
        <v>118200.47615999999</v>
      </c>
    </row>
    <row r="10" spans="1:6">
      <c r="A10" s="1">
        <v>1106</v>
      </c>
      <c r="B10" t="s">
        <v>6</v>
      </c>
      <c r="C10" s="2">
        <v>0</v>
      </c>
      <c r="D10" s="2">
        <v>0</v>
      </c>
      <c r="E10" s="2">
        <v>0</v>
      </c>
      <c r="F10" s="2">
        <f t="shared" si="0"/>
        <v>0</v>
      </c>
    </row>
    <row r="11" spans="1:6">
      <c r="A11" s="1">
        <v>1107</v>
      </c>
      <c r="B11" t="s">
        <v>6</v>
      </c>
      <c r="C11" s="2">
        <v>0</v>
      </c>
      <c r="D11" s="2">
        <v>0</v>
      </c>
      <c r="E11" s="2">
        <v>0</v>
      </c>
      <c r="F11" s="2">
        <f t="shared" si="0"/>
        <v>0</v>
      </c>
    </row>
    <row r="12" spans="1:6">
      <c r="A12" s="1">
        <v>2000</v>
      </c>
      <c r="B12" t="s">
        <v>8</v>
      </c>
      <c r="C12" s="2">
        <v>0</v>
      </c>
      <c r="D12" s="2">
        <v>0</v>
      </c>
      <c r="E12" s="2">
        <v>0</v>
      </c>
      <c r="F12" s="2">
        <f t="shared" si="0"/>
        <v>0</v>
      </c>
    </row>
    <row r="13" spans="1:6">
      <c r="A13" s="1">
        <v>2001</v>
      </c>
      <c r="B13" t="s">
        <v>8</v>
      </c>
      <c r="C13" s="2">
        <v>0</v>
      </c>
      <c r="D13" s="2">
        <v>0</v>
      </c>
      <c r="E13" s="2">
        <v>0</v>
      </c>
      <c r="F13" s="2">
        <f t="shared" si="0"/>
        <v>0</v>
      </c>
    </row>
    <row r="14" spans="1:6">
      <c r="A14" s="1">
        <v>2051</v>
      </c>
      <c r="B14" t="s">
        <v>8</v>
      </c>
      <c r="C14" s="2">
        <v>0</v>
      </c>
      <c r="D14" s="2">
        <v>0</v>
      </c>
      <c r="E14" s="2">
        <v>0</v>
      </c>
      <c r="F14" s="2">
        <f t="shared" si="0"/>
        <v>0</v>
      </c>
    </row>
    <row r="15" spans="1:6">
      <c r="A15" s="1">
        <v>2054</v>
      </c>
      <c r="B15" t="s">
        <v>6</v>
      </c>
      <c r="C15" s="2">
        <v>0</v>
      </c>
      <c r="D15" s="2">
        <v>0</v>
      </c>
      <c r="E15" s="2">
        <v>0</v>
      </c>
      <c r="F15" s="2">
        <f t="shared" si="0"/>
        <v>0</v>
      </c>
    </row>
    <row r="16" spans="1:6">
      <c r="A16" s="1">
        <v>2055</v>
      </c>
      <c r="B16" t="s">
        <v>6</v>
      </c>
      <c r="C16" s="2">
        <v>0</v>
      </c>
      <c r="D16" s="2">
        <v>0</v>
      </c>
      <c r="E16" s="2">
        <v>0</v>
      </c>
      <c r="F16" s="2">
        <f t="shared" si="0"/>
        <v>0</v>
      </c>
    </row>
    <row r="17" spans="1:6">
      <c r="A17" s="1">
        <v>2056</v>
      </c>
      <c r="B17" t="s">
        <v>6</v>
      </c>
      <c r="C17" s="2">
        <v>0</v>
      </c>
      <c r="D17" s="2">
        <v>0</v>
      </c>
      <c r="E17" s="2">
        <v>0</v>
      </c>
      <c r="F17" s="2">
        <f t="shared" si="0"/>
        <v>0</v>
      </c>
    </row>
    <row r="18" spans="1:6">
      <c r="A18" s="1">
        <v>2057</v>
      </c>
      <c r="B18" t="s">
        <v>8</v>
      </c>
      <c r="C18" s="2">
        <v>0</v>
      </c>
      <c r="D18" s="2">
        <v>0</v>
      </c>
      <c r="E18" s="2">
        <v>0</v>
      </c>
      <c r="F18" s="2">
        <f t="shared" si="0"/>
        <v>0</v>
      </c>
    </row>
    <row r="19" spans="1:6">
      <c r="A19" s="1">
        <v>2058</v>
      </c>
      <c r="B19" t="s">
        <v>6</v>
      </c>
      <c r="C19" s="2">
        <v>0</v>
      </c>
      <c r="D19" s="2">
        <v>0</v>
      </c>
      <c r="E19" s="2">
        <v>0</v>
      </c>
      <c r="F19" s="2">
        <f t="shared" si="0"/>
        <v>0</v>
      </c>
    </row>
    <row r="20" spans="1:6">
      <c r="A20" s="1">
        <v>2059</v>
      </c>
      <c r="B20" t="s">
        <v>6</v>
      </c>
      <c r="C20" s="2">
        <v>0</v>
      </c>
      <c r="D20" s="2">
        <v>0</v>
      </c>
      <c r="E20" s="2">
        <v>0</v>
      </c>
      <c r="F20" s="2">
        <f t="shared" si="0"/>
        <v>0</v>
      </c>
    </row>
    <row r="21" spans="1:6">
      <c r="A21" s="1">
        <v>2060</v>
      </c>
      <c r="B21" t="s">
        <v>6</v>
      </c>
      <c r="C21" s="2">
        <v>0</v>
      </c>
      <c r="D21" s="2">
        <v>0</v>
      </c>
      <c r="E21" s="2">
        <v>0</v>
      </c>
      <c r="F21" s="2">
        <f t="shared" si="0"/>
        <v>0</v>
      </c>
    </row>
    <row r="22" spans="1:6">
      <c r="A22" s="1">
        <v>2061</v>
      </c>
      <c r="B22" t="s">
        <v>6</v>
      </c>
      <c r="C22" s="2">
        <v>0</v>
      </c>
      <c r="D22" s="2">
        <v>0</v>
      </c>
      <c r="E22" s="2">
        <v>0</v>
      </c>
      <c r="F22" s="2">
        <f t="shared" si="0"/>
        <v>0</v>
      </c>
    </row>
    <row r="23" spans="1:6">
      <c r="A23" s="1">
        <v>2073</v>
      </c>
      <c r="B23" t="s">
        <v>6</v>
      </c>
      <c r="C23" s="2">
        <v>0</v>
      </c>
      <c r="D23" s="2">
        <v>0</v>
      </c>
      <c r="E23" s="2">
        <v>0</v>
      </c>
      <c r="F23" s="2">
        <f t="shared" si="0"/>
        <v>0</v>
      </c>
    </row>
    <row r="24" spans="1:6">
      <c r="A24" s="1">
        <v>2204</v>
      </c>
      <c r="B24" t="s">
        <v>6</v>
      </c>
      <c r="C24" s="2">
        <v>0</v>
      </c>
      <c r="D24" s="2">
        <v>0</v>
      </c>
      <c r="E24" s="2">
        <v>0</v>
      </c>
      <c r="F24" s="2">
        <f t="shared" si="0"/>
        <v>0</v>
      </c>
    </row>
    <row r="25" spans="1:6">
      <c r="A25" s="1">
        <v>2214</v>
      </c>
      <c r="B25" t="s">
        <v>8</v>
      </c>
      <c r="C25" s="2">
        <v>0</v>
      </c>
      <c r="D25" s="2">
        <v>0</v>
      </c>
      <c r="E25" s="2">
        <v>0</v>
      </c>
      <c r="F25" s="2">
        <f t="shared" si="0"/>
        <v>0</v>
      </c>
    </row>
    <row r="26" spans="1:6">
      <c r="A26" s="1">
        <v>2215</v>
      </c>
      <c r="B26" t="s">
        <v>8</v>
      </c>
      <c r="C26" s="2">
        <v>0</v>
      </c>
      <c r="D26" s="2">
        <v>0</v>
      </c>
      <c r="E26" s="2">
        <v>0</v>
      </c>
      <c r="F26" s="2">
        <f t="shared" si="0"/>
        <v>0</v>
      </c>
    </row>
    <row r="27" spans="1:6">
      <c r="A27" s="1">
        <v>2217</v>
      </c>
      <c r="B27" t="s">
        <v>8</v>
      </c>
      <c r="C27" s="2">
        <v>0</v>
      </c>
      <c r="D27" s="2">
        <v>0</v>
      </c>
      <c r="E27" s="2">
        <v>0</v>
      </c>
      <c r="F27" s="2">
        <f t="shared" si="0"/>
        <v>0</v>
      </c>
    </row>
    <row r="28" spans="1:6">
      <c r="A28" s="1">
        <v>2237</v>
      </c>
      <c r="B28" t="s">
        <v>6</v>
      </c>
      <c r="C28" s="2">
        <v>0</v>
      </c>
      <c r="D28" s="2">
        <v>0</v>
      </c>
      <c r="E28" s="2">
        <v>0</v>
      </c>
      <c r="F28" s="2">
        <f t="shared" si="0"/>
        <v>0</v>
      </c>
    </row>
    <row r="29" spans="1:6">
      <c r="A29" s="1">
        <v>2251</v>
      </c>
      <c r="B29" t="s">
        <v>6</v>
      </c>
      <c r="C29" s="2">
        <v>0</v>
      </c>
      <c r="D29" s="2">
        <v>0</v>
      </c>
      <c r="E29" s="2">
        <v>0</v>
      </c>
      <c r="F29" s="2">
        <f t="shared" si="0"/>
        <v>0</v>
      </c>
    </row>
    <row r="30" spans="1:6">
      <c r="A30" s="1">
        <v>2252</v>
      </c>
      <c r="B30" t="s">
        <v>8</v>
      </c>
      <c r="C30" s="2">
        <v>0</v>
      </c>
      <c r="D30" s="2">
        <v>0</v>
      </c>
      <c r="E30" s="2">
        <v>0</v>
      </c>
      <c r="F30" s="2">
        <f t="shared" si="0"/>
        <v>0</v>
      </c>
    </row>
    <row r="31" spans="1:6">
      <c r="A31" s="1">
        <v>2253</v>
      </c>
      <c r="B31" t="s">
        <v>6</v>
      </c>
      <c r="C31" s="2">
        <v>0</v>
      </c>
      <c r="D31" s="2">
        <v>0</v>
      </c>
      <c r="E31" s="2">
        <v>0</v>
      </c>
      <c r="F31" s="2">
        <f t="shared" si="0"/>
        <v>0</v>
      </c>
    </row>
    <row r="32" spans="1:6">
      <c r="A32" s="1">
        <v>2254</v>
      </c>
      <c r="B32" t="s">
        <v>8</v>
      </c>
      <c r="C32" s="2">
        <v>0</v>
      </c>
      <c r="D32" s="2">
        <v>0</v>
      </c>
      <c r="E32" s="2">
        <v>0</v>
      </c>
      <c r="F32" s="2">
        <f t="shared" si="0"/>
        <v>0</v>
      </c>
    </row>
    <row r="33" spans="1:6">
      <c r="A33" s="1">
        <v>2260</v>
      </c>
      <c r="B33" t="s">
        <v>8</v>
      </c>
      <c r="C33" s="2">
        <v>0</v>
      </c>
      <c r="D33" s="2">
        <v>0</v>
      </c>
      <c r="E33" s="2">
        <v>0</v>
      </c>
      <c r="F33" s="2">
        <f t="shared" si="0"/>
        <v>0</v>
      </c>
    </row>
    <row r="34" spans="1:6">
      <c r="A34" s="1">
        <v>2273</v>
      </c>
      <c r="B34" t="s">
        <v>6</v>
      </c>
      <c r="C34" s="2">
        <v>0</v>
      </c>
      <c r="D34" s="2">
        <v>0</v>
      </c>
      <c r="E34" s="2">
        <v>0</v>
      </c>
      <c r="F34" s="2">
        <f t="shared" si="0"/>
        <v>0</v>
      </c>
    </row>
    <row r="35" spans="1:6">
      <c r="A35" s="1">
        <v>2274</v>
      </c>
      <c r="B35" t="s">
        <v>8</v>
      </c>
      <c r="C35" s="2">
        <v>0</v>
      </c>
      <c r="D35" s="2">
        <v>0</v>
      </c>
      <c r="E35" s="2">
        <v>0</v>
      </c>
      <c r="F35" s="2">
        <f t="shared" si="0"/>
        <v>0</v>
      </c>
    </row>
    <row r="36" spans="1:6">
      <c r="A36" s="1">
        <v>2275</v>
      </c>
      <c r="B36" t="s">
        <v>6</v>
      </c>
      <c r="C36" s="2">
        <v>0</v>
      </c>
      <c r="D36" s="2">
        <v>0</v>
      </c>
      <c r="E36" s="2">
        <v>0</v>
      </c>
      <c r="F36" s="2">
        <f t="shared" si="0"/>
        <v>0</v>
      </c>
    </row>
    <row r="37" spans="1:6">
      <c r="A37" s="1">
        <v>2276</v>
      </c>
      <c r="B37" t="s">
        <v>6</v>
      </c>
      <c r="C37" s="2">
        <v>0</v>
      </c>
      <c r="D37" s="2">
        <v>0</v>
      </c>
      <c r="E37" s="2">
        <v>0</v>
      </c>
      <c r="F37" s="2">
        <f t="shared" si="0"/>
        <v>0</v>
      </c>
    </row>
    <row r="38" spans="1:6">
      <c r="A38" s="1">
        <v>2277</v>
      </c>
      <c r="B38" t="s">
        <v>9</v>
      </c>
      <c r="C38" s="2">
        <v>14288.316477501166</v>
      </c>
      <c r="D38" s="2">
        <v>64.584574155954002</v>
      </c>
      <c r="E38" s="2">
        <v>137099.60686122472</v>
      </c>
      <c r="F38" s="2">
        <f t="shared" si="0"/>
        <v>151452.50791288185</v>
      </c>
    </row>
    <row r="39" spans="1:6">
      <c r="A39" s="1">
        <v>2278</v>
      </c>
      <c r="B39" t="s">
        <v>6</v>
      </c>
      <c r="C39" s="2">
        <v>0</v>
      </c>
      <c r="D39" s="2">
        <v>0</v>
      </c>
      <c r="E39" s="2">
        <v>0</v>
      </c>
      <c r="F39" s="2">
        <f t="shared" si="0"/>
        <v>0</v>
      </c>
    </row>
    <row r="40" spans="1:6">
      <c r="A40" s="1">
        <v>2280</v>
      </c>
      <c r="B40" t="s">
        <v>8</v>
      </c>
      <c r="C40" s="2">
        <v>0</v>
      </c>
      <c r="D40" s="2">
        <v>0</v>
      </c>
      <c r="E40" s="2">
        <v>0</v>
      </c>
      <c r="F40" s="2">
        <f t="shared" si="0"/>
        <v>0</v>
      </c>
    </row>
    <row r="41" spans="1:6">
      <c r="A41" s="1">
        <v>2283</v>
      </c>
      <c r="B41" t="s">
        <v>6</v>
      </c>
      <c r="C41" s="2">
        <v>0</v>
      </c>
      <c r="D41" s="2">
        <v>0</v>
      </c>
      <c r="E41" s="2">
        <v>0</v>
      </c>
      <c r="F41" s="2">
        <f t="shared" si="0"/>
        <v>0</v>
      </c>
    </row>
    <row r="42" spans="1:6">
      <c r="A42" s="1">
        <v>2289</v>
      </c>
      <c r="B42" t="s">
        <v>6</v>
      </c>
      <c r="C42" s="2">
        <v>0</v>
      </c>
      <c r="D42" s="2">
        <v>0</v>
      </c>
      <c r="E42" s="2">
        <v>0</v>
      </c>
      <c r="F42" s="2">
        <f t="shared" si="0"/>
        <v>0</v>
      </c>
    </row>
    <row r="43" spans="1:6">
      <c r="A43" s="1">
        <v>2293</v>
      </c>
      <c r="B43" t="s">
        <v>6</v>
      </c>
      <c r="C43" s="2">
        <v>0</v>
      </c>
      <c r="D43" s="2">
        <v>0</v>
      </c>
      <c r="E43" s="2">
        <v>0</v>
      </c>
      <c r="F43" s="2">
        <f t="shared" si="0"/>
        <v>0</v>
      </c>
    </row>
    <row r="44" spans="1:6">
      <c r="A44" s="1">
        <v>2294</v>
      </c>
      <c r="B44" t="s">
        <v>8</v>
      </c>
      <c r="C44" s="2">
        <v>0</v>
      </c>
      <c r="D44" s="2">
        <v>0</v>
      </c>
      <c r="E44" s="2">
        <v>0</v>
      </c>
      <c r="F44" s="2">
        <f t="shared" si="0"/>
        <v>0</v>
      </c>
    </row>
    <row r="45" spans="1:6">
      <c r="A45" s="1">
        <v>2301</v>
      </c>
      <c r="B45" t="s">
        <v>8</v>
      </c>
      <c r="C45" s="2">
        <v>0</v>
      </c>
      <c r="D45" s="2">
        <v>0</v>
      </c>
      <c r="E45" s="2">
        <v>0</v>
      </c>
      <c r="F45" s="2">
        <f t="shared" si="0"/>
        <v>0</v>
      </c>
    </row>
    <row r="46" spans="1:6">
      <c r="A46" s="1">
        <v>2306</v>
      </c>
      <c r="B46" t="s">
        <v>6</v>
      </c>
      <c r="C46" s="2">
        <v>0</v>
      </c>
      <c r="D46" s="2">
        <v>0</v>
      </c>
      <c r="E46" s="2">
        <v>0</v>
      </c>
      <c r="F46" s="2">
        <f t="shared" si="0"/>
        <v>0</v>
      </c>
    </row>
    <row r="47" spans="1:6">
      <c r="A47" s="1">
        <v>2310</v>
      </c>
      <c r="B47" t="s">
        <v>8</v>
      </c>
      <c r="C47" s="2">
        <v>0</v>
      </c>
      <c r="D47" s="2">
        <v>0</v>
      </c>
      <c r="E47" s="2">
        <v>0</v>
      </c>
      <c r="F47" s="2">
        <f t="shared" si="0"/>
        <v>0</v>
      </c>
    </row>
    <row r="48" spans="1:6">
      <c r="A48" s="1">
        <v>2317</v>
      </c>
      <c r="B48" t="s">
        <v>6</v>
      </c>
      <c r="C48" s="2">
        <v>0</v>
      </c>
      <c r="D48" s="2">
        <v>0</v>
      </c>
      <c r="E48" s="2">
        <v>0</v>
      </c>
      <c r="F48" s="2">
        <f t="shared" si="0"/>
        <v>0</v>
      </c>
    </row>
    <row r="49" spans="1:6">
      <c r="A49" s="1">
        <v>2336</v>
      </c>
      <c r="B49" t="s">
        <v>6</v>
      </c>
      <c r="C49" s="2">
        <v>0</v>
      </c>
      <c r="D49" s="2">
        <v>0</v>
      </c>
      <c r="E49" s="2">
        <v>0</v>
      </c>
      <c r="F49" s="2">
        <f t="shared" si="0"/>
        <v>0</v>
      </c>
    </row>
    <row r="50" spans="1:6">
      <c r="A50" s="1">
        <v>2341</v>
      </c>
      <c r="B50" t="s">
        <v>8</v>
      </c>
      <c r="C50" s="2">
        <v>0</v>
      </c>
      <c r="D50" s="2">
        <v>0</v>
      </c>
      <c r="E50" s="2">
        <v>0</v>
      </c>
      <c r="F50" s="2">
        <f t="shared" si="0"/>
        <v>0</v>
      </c>
    </row>
    <row r="51" spans="1:6">
      <c r="A51" s="1">
        <v>2343</v>
      </c>
      <c r="B51" t="s">
        <v>6</v>
      </c>
      <c r="C51" s="2">
        <v>0</v>
      </c>
      <c r="D51" s="2">
        <v>0</v>
      </c>
      <c r="E51" s="2">
        <v>0</v>
      </c>
      <c r="F51" s="2">
        <f t="shared" si="0"/>
        <v>0</v>
      </c>
    </row>
    <row r="52" spans="1:6">
      <c r="A52" s="1">
        <v>2414</v>
      </c>
      <c r="B52" t="s">
        <v>6</v>
      </c>
      <c r="C52" s="2">
        <v>0</v>
      </c>
      <c r="D52" s="2">
        <v>0</v>
      </c>
      <c r="E52" s="2">
        <v>0</v>
      </c>
      <c r="F52" s="2">
        <f t="shared" si="0"/>
        <v>0</v>
      </c>
    </row>
    <row r="53" spans="1:6">
      <c r="A53" s="1">
        <v>2423</v>
      </c>
      <c r="B53" t="s">
        <v>6</v>
      </c>
      <c r="C53" s="2">
        <v>0</v>
      </c>
      <c r="D53" s="2">
        <v>0</v>
      </c>
      <c r="E53" s="2">
        <v>0</v>
      </c>
      <c r="F53" s="2">
        <f t="shared" si="0"/>
        <v>0</v>
      </c>
    </row>
    <row r="54" spans="1:6">
      <c r="A54" s="1">
        <v>2425</v>
      </c>
      <c r="B54" t="s">
        <v>6</v>
      </c>
      <c r="C54" s="2">
        <v>0</v>
      </c>
      <c r="D54" s="2">
        <v>0</v>
      </c>
      <c r="E54" s="2">
        <v>0</v>
      </c>
      <c r="F54" s="2">
        <f t="shared" si="0"/>
        <v>0</v>
      </c>
    </row>
    <row r="55" spans="1:6">
      <c r="A55" s="1">
        <v>2443</v>
      </c>
      <c r="B55" t="s">
        <v>6</v>
      </c>
      <c r="C55" s="2">
        <v>0</v>
      </c>
      <c r="D55" s="2">
        <v>0</v>
      </c>
      <c r="E55" s="2">
        <v>0</v>
      </c>
      <c r="F55" s="2">
        <f t="shared" si="0"/>
        <v>0</v>
      </c>
    </row>
    <row r="56" spans="1:6">
      <c r="A56" s="1">
        <v>2446</v>
      </c>
      <c r="B56" t="s">
        <v>8</v>
      </c>
      <c r="C56" s="2">
        <v>0</v>
      </c>
      <c r="D56" s="2">
        <v>0</v>
      </c>
      <c r="E56" s="2">
        <v>0</v>
      </c>
      <c r="F56" s="2">
        <f t="shared" si="0"/>
        <v>0</v>
      </c>
    </row>
    <row r="57" spans="1:6">
      <c r="A57" s="1">
        <v>2449</v>
      </c>
      <c r="B57" t="s">
        <v>8</v>
      </c>
      <c r="C57" s="2">
        <v>0</v>
      </c>
      <c r="D57" s="2">
        <v>0</v>
      </c>
      <c r="E57" s="2">
        <v>0</v>
      </c>
      <c r="F57" s="2">
        <f t="shared" si="0"/>
        <v>0</v>
      </c>
    </row>
    <row r="58" spans="1:6">
      <c r="A58" s="1">
        <v>2457</v>
      </c>
      <c r="B58" t="s">
        <v>8</v>
      </c>
      <c r="C58" s="2">
        <v>0</v>
      </c>
      <c r="D58" s="2">
        <v>0</v>
      </c>
      <c r="E58" s="2">
        <v>0</v>
      </c>
      <c r="F58" s="2">
        <f t="shared" si="0"/>
        <v>0</v>
      </c>
    </row>
    <row r="59" spans="1:6">
      <c r="A59" s="1">
        <v>2470</v>
      </c>
      <c r="B59" t="s">
        <v>6</v>
      </c>
      <c r="C59" s="2">
        <v>0</v>
      </c>
      <c r="D59" s="2">
        <v>0</v>
      </c>
      <c r="E59" s="2">
        <v>0</v>
      </c>
      <c r="F59" s="2">
        <f t="shared" si="0"/>
        <v>0</v>
      </c>
    </row>
    <row r="60" spans="1:6">
      <c r="A60" s="1">
        <v>2474</v>
      </c>
      <c r="B60" t="s">
        <v>8</v>
      </c>
      <c r="C60" s="2">
        <v>0</v>
      </c>
      <c r="D60" s="2">
        <v>0</v>
      </c>
      <c r="E60" s="2">
        <v>0</v>
      </c>
      <c r="F60" s="2">
        <f t="shared" si="0"/>
        <v>0</v>
      </c>
    </row>
    <row r="61" spans="1:6">
      <c r="A61" s="1">
        <v>2481</v>
      </c>
      <c r="B61" t="s">
        <v>8</v>
      </c>
      <c r="C61" s="2">
        <v>0</v>
      </c>
      <c r="D61" s="2">
        <v>0</v>
      </c>
      <c r="E61" s="2">
        <v>0</v>
      </c>
      <c r="F61" s="2">
        <f t="shared" si="0"/>
        <v>0</v>
      </c>
    </row>
    <row r="62" spans="1:6">
      <c r="A62" s="1">
        <v>2483</v>
      </c>
      <c r="B62" t="s">
        <v>8</v>
      </c>
      <c r="C62" s="2">
        <v>0</v>
      </c>
      <c r="D62" s="2">
        <v>0</v>
      </c>
      <c r="E62" s="2">
        <v>0</v>
      </c>
      <c r="F62" s="2">
        <f t="shared" si="0"/>
        <v>0</v>
      </c>
    </row>
    <row r="63" spans="1:6">
      <c r="A63" s="1">
        <v>2484</v>
      </c>
      <c r="B63" t="s">
        <v>8</v>
      </c>
      <c r="C63" s="2">
        <v>0</v>
      </c>
      <c r="D63" s="2">
        <v>0</v>
      </c>
      <c r="E63" s="2">
        <v>0</v>
      </c>
      <c r="F63" s="2">
        <f t="shared" si="0"/>
        <v>0</v>
      </c>
    </row>
    <row r="64" spans="1:6">
      <c r="A64" s="1">
        <v>2492</v>
      </c>
      <c r="B64" t="s">
        <v>8</v>
      </c>
      <c r="C64" s="2">
        <v>0</v>
      </c>
      <c r="D64" s="2">
        <v>0</v>
      </c>
      <c r="E64" s="2">
        <v>0</v>
      </c>
      <c r="F64" s="2">
        <f t="shared" si="0"/>
        <v>0</v>
      </c>
    </row>
    <row r="65" spans="1:6">
      <c r="A65" s="1">
        <v>2493</v>
      </c>
      <c r="B65" t="s">
        <v>6</v>
      </c>
      <c r="C65" s="2">
        <v>0</v>
      </c>
      <c r="D65" s="2">
        <v>0</v>
      </c>
      <c r="E65" s="2">
        <v>0</v>
      </c>
      <c r="F65" s="2">
        <f t="shared" si="0"/>
        <v>0</v>
      </c>
    </row>
    <row r="66" spans="1:6">
      <c r="A66" s="1">
        <v>2502</v>
      </c>
      <c r="B66" t="s">
        <v>6</v>
      </c>
      <c r="C66" s="2">
        <v>0</v>
      </c>
      <c r="D66" s="2">
        <v>0</v>
      </c>
      <c r="E66" s="2">
        <v>0</v>
      </c>
      <c r="F66" s="2">
        <f t="shared" si="0"/>
        <v>0</v>
      </c>
    </row>
    <row r="67" spans="1:6">
      <c r="A67" s="1">
        <v>2505</v>
      </c>
      <c r="B67" t="s">
        <v>8</v>
      </c>
      <c r="C67" s="2">
        <v>0</v>
      </c>
      <c r="D67" s="2">
        <v>0</v>
      </c>
      <c r="E67" s="2">
        <v>0</v>
      </c>
      <c r="F67" s="2">
        <f t="shared" si="0"/>
        <v>0</v>
      </c>
    </row>
    <row r="68" spans="1:6">
      <c r="A68" s="1">
        <v>2514</v>
      </c>
      <c r="B68" t="s">
        <v>6</v>
      </c>
      <c r="C68" s="2">
        <v>0</v>
      </c>
      <c r="D68" s="2">
        <v>0</v>
      </c>
      <c r="E68" s="2">
        <v>0</v>
      </c>
      <c r="F68" s="2">
        <f t="shared" ref="F68:F131" si="1">SUM(C68:E68)</f>
        <v>0</v>
      </c>
    </row>
    <row r="69" spans="1:6">
      <c r="A69" s="1">
        <v>2515</v>
      </c>
      <c r="B69" t="s">
        <v>6</v>
      </c>
      <c r="C69" s="2">
        <v>0</v>
      </c>
      <c r="D69" s="2">
        <v>0</v>
      </c>
      <c r="E69" s="2">
        <v>0</v>
      </c>
      <c r="F69" s="2">
        <f t="shared" si="1"/>
        <v>0</v>
      </c>
    </row>
    <row r="70" spans="1:6">
      <c r="A70" s="1">
        <v>2516</v>
      </c>
      <c r="B70" t="s">
        <v>6</v>
      </c>
      <c r="C70" s="2">
        <v>0</v>
      </c>
      <c r="D70" s="2">
        <v>0</v>
      </c>
      <c r="E70" s="2">
        <v>0</v>
      </c>
      <c r="F70" s="2">
        <f t="shared" si="1"/>
        <v>0</v>
      </c>
    </row>
    <row r="71" spans="1:6">
      <c r="A71" s="1">
        <v>2522</v>
      </c>
      <c r="B71" t="s">
        <v>6</v>
      </c>
      <c r="C71" s="2">
        <v>0</v>
      </c>
      <c r="D71" s="2">
        <v>0</v>
      </c>
      <c r="E71" s="2">
        <v>0</v>
      </c>
      <c r="F71" s="2">
        <f t="shared" si="1"/>
        <v>0</v>
      </c>
    </row>
    <row r="72" spans="1:6">
      <c r="A72" s="1">
        <v>2526</v>
      </c>
      <c r="B72" t="s">
        <v>6</v>
      </c>
      <c r="C72" s="2">
        <v>0</v>
      </c>
      <c r="D72" s="2">
        <v>0</v>
      </c>
      <c r="E72" s="2">
        <v>0</v>
      </c>
      <c r="F72" s="2">
        <f t="shared" si="1"/>
        <v>0</v>
      </c>
    </row>
    <row r="73" spans="1:6">
      <c r="A73" s="1">
        <v>2529</v>
      </c>
      <c r="B73" t="s">
        <v>6</v>
      </c>
      <c r="C73" s="2">
        <v>0</v>
      </c>
      <c r="D73" s="2">
        <v>0</v>
      </c>
      <c r="E73" s="2">
        <v>0</v>
      </c>
      <c r="F73" s="2">
        <f t="shared" si="1"/>
        <v>0</v>
      </c>
    </row>
    <row r="74" spans="1:6">
      <c r="A74" s="1">
        <v>2530</v>
      </c>
      <c r="B74" t="s">
        <v>6</v>
      </c>
      <c r="C74" s="2">
        <v>0</v>
      </c>
      <c r="D74" s="2">
        <v>0</v>
      </c>
      <c r="E74" s="2">
        <v>0</v>
      </c>
      <c r="F74" s="2">
        <f t="shared" si="1"/>
        <v>0</v>
      </c>
    </row>
    <row r="75" spans="1:6">
      <c r="A75" s="1">
        <v>2531</v>
      </c>
      <c r="B75" t="s">
        <v>8</v>
      </c>
      <c r="C75" s="2">
        <v>0</v>
      </c>
      <c r="D75" s="2">
        <v>0</v>
      </c>
      <c r="E75" s="2">
        <v>0</v>
      </c>
      <c r="F75" s="2">
        <f t="shared" si="1"/>
        <v>0</v>
      </c>
    </row>
    <row r="76" spans="1:6">
      <c r="A76" s="1">
        <v>2532</v>
      </c>
      <c r="B76" t="s">
        <v>8</v>
      </c>
      <c r="C76" s="2">
        <v>0</v>
      </c>
      <c r="D76" s="2">
        <v>0</v>
      </c>
      <c r="E76" s="2">
        <v>0</v>
      </c>
      <c r="F76" s="2">
        <f t="shared" si="1"/>
        <v>0</v>
      </c>
    </row>
    <row r="77" spans="1:6">
      <c r="A77" s="1">
        <v>2535</v>
      </c>
      <c r="B77" t="s">
        <v>6</v>
      </c>
      <c r="C77" s="2">
        <v>0</v>
      </c>
      <c r="D77" s="2">
        <v>0</v>
      </c>
      <c r="E77" s="2">
        <v>0</v>
      </c>
      <c r="F77" s="2">
        <f t="shared" si="1"/>
        <v>0</v>
      </c>
    </row>
    <row r="78" spans="1:6">
      <c r="A78" s="1">
        <v>2545</v>
      </c>
      <c r="B78" t="s">
        <v>8</v>
      </c>
      <c r="C78" s="2">
        <v>0</v>
      </c>
      <c r="D78" s="2">
        <v>0</v>
      </c>
      <c r="E78" s="2">
        <v>0</v>
      </c>
      <c r="F78" s="2">
        <f t="shared" si="1"/>
        <v>0</v>
      </c>
    </row>
    <row r="79" spans="1:6">
      <c r="A79" s="1">
        <v>2546</v>
      </c>
      <c r="B79" t="s">
        <v>6</v>
      </c>
      <c r="C79" s="2">
        <v>0</v>
      </c>
      <c r="D79" s="2">
        <v>0</v>
      </c>
      <c r="E79" s="2">
        <v>0</v>
      </c>
      <c r="F79" s="2">
        <f t="shared" si="1"/>
        <v>0</v>
      </c>
    </row>
    <row r="80" spans="1:6">
      <c r="A80">
        <f>A79</f>
        <v>2546</v>
      </c>
      <c r="B80" t="s">
        <v>8</v>
      </c>
      <c r="C80" s="2">
        <v>0</v>
      </c>
      <c r="D80" s="2">
        <v>0</v>
      </c>
      <c r="E80" s="2">
        <v>0</v>
      </c>
      <c r="F80" s="2">
        <f t="shared" si="1"/>
        <v>0</v>
      </c>
    </row>
    <row r="81" spans="1:6">
      <c r="A81" s="1">
        <v>2547</v>
      </c>
      <c r="B81" t="s">
        <v>6</v>
      </c>
      <c r="C81" s="2">
        <v>0</v>
      </c>
      <c r="D81" s="2">
        <v>0</v>
      </c>
      <c r="E81" s="2">
        <v>0</v>
      </c>
      <c r="F81" s="2">
        <f t="shared" si="1"/>
        <v>0</v>
      </c>
    </row>
    <row r="82" spans="1:6">
      <c r="A82" s="1">
        <v>2549</v>
      </c>
      <c r="B82" t="s">
        <v>8</v>
      </c>
      <c r="C82" s="2">
        <v>0</v>
      </c>
      <c r="D82" s="2">
        <v>0</v>
      </c>
      <c r="E82" s="2">
        <v>0</v>
      </c>
      <c r="F82" s="2">
        <f t="shared" si="1"/>
        <v>0</v>
      </c>
    </row>
    <row r="83" spans="1:6">
      <c r="A83" s="1">
        <v>2549</v>
      </c>
      <c r="B83" t="s">
        <v>6</v>
      </c>
      <c r="C83" s="2">
        <v>0</v>
      </c>
      <c r="D83" s="2">
        <v>0</v>
      </c>
      <c r="E83" s="2">
        <v>0</v>
      </c>
      <c r="F83" s="2">
        <f t="shared" si="1"/>
        <v>0</v>
      </c>
    </row>
    <row r="84" spans="1:6">
      <c r="A84" s="1">
        <v>2550</v>
      </c>
      <c r="B84" t="s">
        <v>8</v>
      </c>
      <c r="C84" s="2">
        <v>0</v>
      </c>
      <c r="D84" s="2">
        <v>0</v>
      </c>
      <c r="E84" s="2">
        <v>0</v>
      </c>
      <c r="F84" s="2">
        <f t="shared" si="1"/>
        <v>0</v>
      </c>
    </row>
    <row r="85" spans="1:6">
      <c r="A85" s="1">
        <v>2552</v>
      </c>
      <c r="B85" t="s">
        <v>8</v>
      </c>
      <c r="C85" s="2">
        <v>0</v>
      </c>
      <c r="D85" s="2">
        <v>0</v>
      </c>
      <c r="E85" s="2">
        <v>0</v>
      </c>
      <c r="F85" s="2">
        <f t="shared" si="1"/>
        <v>0</v>
      </c>
    </row>
    <row r="86" spans="1:6">
      <c r="A86" s="1">
        <v>2554</v>
      </c>
      <c r="B86" t="s">
        <v>6</v>
      </c>
      <c r="C86" s="2">
        <v>0</v>
      </c>
      <c r="D86" s="2">
        <v>0</v>
      </c>
      <c r="E86" s="2">
        <v>0</v>
      </c>
      <c r="F86" s="2">
        <f t="shared" si="1"/>
        <v>0</v>
      </c>
    </row>
    <row r="87" spans="1:6">
      <c r="A87" s="1">
        <v>2555</v>
      </c>
      <c r="B87" t="s">
        <v>8</v>
      </c>
      <c r="C87" s="2">
        <v>0</v>
      </c>
      <c r="D87" s="2">
        <v>0</v>
      </c>
      <c r="E87" s="2">
        <v>0</v>
      </c>
      <c r="F87" s="2">
        <f t="shared" si="1"/>
        <v>0</v>
      </c>
    </row>
    <row r="88" spans="1:6">
      <c r="A88" s="1">
        <v>2556</v>
      </c>
      <c r="B88" t="s">
        <v>8</v>
      </c>
      <c r="C88" s="2">
        <v>0</v>
      </c>
      <c r="D88" s="2">
        <v>0</v>
      </c>
      <c r="E88" s="2">
        <v>0</v>
      </c>
      <c r="F88" s="2">
        <f t="shared" si="1"/>
        <v>0</v>
      </c>
    </row>
    <row r="89" spans="1:6">
      <c r="A89" s="1">
        <v>2557</v>
      </c>
      <c r="B89" t="s">
        <v>8</v>
      </c>
      <c r="C89" s="2">
        <v>0</v>
      </c>
      <c r="D89" s="2">
        <v>0</v>
      </c>
      <c r="E89" s="2">
        <v>0</v>
      </c>
      <c r="F89" s="2">
        <f t="shared" si="1"/>
        <v>0</v>
      </c>
    </row>
    <row r="90" spans="1:6">
      <c r="A90" s="1">
        <v>2559</v>
      </c>
      <c r="B90" t="s">
        <v>8</v>
      </c>
      <c r="C90" s="2">
        <v>0</v>
      </c>
      <c r="D90" s="2">
        <v>0</v>
      </c>
      <c r="E90" s="2">
        <v>0</v>
      </c>
      <c r="F90" s="2">
        <f t="shared" si="1"/>
        <v>0</v>
      </c>
    </row>
    <row r="91" spans="1:6">
      <c r="A91" s="1">
        <v>2560</v>
      </c>
      <c r="B91" t="s">
        <v>8</v>
      </c>
      <c r="C91" s="2">
        <v>0</v>
      </c>
      <c r="D91" s="2">
        <v>0</v>
      </c>
      <c r="E91" s="2">
        <v>0</v>
      </c>
      <c r="F91" s="2">
        <f t="shared" si="1"/>
        <v>0</v>
      </c>
    </row>
    <row r="92" spans="1:6">
      <c r="A92" s="1">
        <v>2563</v>
      </c>
      <c r="B92" t="s">
        <v>6</v>
      </c>
      <c r="C92" s="2">
        <v>0</v>
      </c>
      <c r="D92" s="2">
        <v>0</v>
      </c>
      <c r="E92" s="2">
        <v>0</v>
      </c>
      <c r="F92" s="2">
        <f t="shared" si="1"/>
        <v>0</v>
      </c>
    </row>
    <row r="93" spans="1:6">
      <c r="A93" s="1">
        <v>2564</v>
      </c>
      <c r="B93" t="s">
        <v>8</v>
      </c>
      <c r="C93" s="2">
        <v>0</v>
      </c>
      <c r="D93" s="2">
        <v>0</v>
      </c>
      <c r="E93" s="2">
        <v>0</v>
      </c>
      <c r="F93" s="2">
        <f t="shared" si="1"/>
        <v>0</v>
      </c>
    </row>
    <row r="94" spans="1:6">
      <c r="A94" s="1">
        <v>2566</v>
      </c>
      <c r="B94" t="s">
        <v>6</v>
      </c>
      <c r="C94" s="2">
        <v>0</v>
      </c>
      <c r="D94" s="2">
        <v>0</v>
      </c>
      <c r="E94" s="2">
        <v>0</v>
      </c>
      <c r="F94" s="2">
        <f t="shared" si="1"/>
        <v>0</v>
      </c>
    </row>
    <row r="95" spans="1:6">
      <c r="A95" s="1">
        <v>2567</v>
      </c>
      <c r="B95" t="s">
        <v>6</v>
      </c>
      <c r="C95" s="2">
        <v>0</v>
      </c>
      <c r="D95" s="2">
        <v>0</v>
      </c>
      <c r="E95" s="2">
        <v>0</v>
      </c>
      <c r="F95" s="2">
        <f t="shared" si="1"/>
        <v>0</v>
      </c>
    </row>
    <row r="96" spans="1:6">
      <c r="A96" s="1">
        <v>2569</v>
      </c>
      <c r="B96" t="s">
        <v>6</v>
      </c>
      <c r="C96" s="2">
        <v>0</v>
      </c>
      <c r="D96" s="2">
        <v>0</v>
      </c>
      <c r="E96" s="2">
        <v>0</v>
      </c>
      <c r="F96" s="2">
        <f t="shared" si="1"/>
        <v>0</v>
      </c>
    </row>
    <row r="97" spans="1:6">
      <c r="A97" s="1">
        <v>2570</v>
      </c>
      <c r="B97" t="s">
        <v>6</v>
      </c>
      <c r="C97" s="2">
        <v>0</v>
      </c>
      <c r="D97" s="2">
        <v>0</v>
      </c>
      <c r="E97" s="2">
        <v>0</v>
      </c>
      <c r="F97" s="2">
        <f t="shared" si="1"/>
        <v>0</v>
      </c>
    </row>
    <row r="98" spans="1:6">
      <c r="A98" s="1">
        <v>2571</v>
      </c>
      <c r="B98" t="s">
        <v>8</v>
      </c>
      <c r="C98" s="2">
        <v>0</v>
      </c>
      <c r="D98" s="2">
        <v>0</v>
      </c>
      <c r="E98" s="2">
        <v>0</v>
      </c>
      <c r="F98" s="2">
        <f t="shared" si="1"/>
        <v>0</v>
      </c>
    </row>
    <row r="99" spans="1:6">
      <c r="A99" s="1">
        <v>2572</v>
      </c>
      <c r="B99" t="s">
        <v>6</v>
      </c>
      <c r="C99" s="2">
        <v>0</v>
      </c>
      <c r="D99" s="2">
        <v>0</v>
      </c>
      <c r="E99" s="2">
        <v>0</v>
      </c>
      <c r="F99" s="2">
        <f t="shared" si="1"/>
        <v>0</v>
      </c>
    </row>
    <row r="100" spans="1:6">
      <c r="A100" s="1">
        <v>2573</v>
      </c>
      <c r="B100" t="s">
        <v>8</v>
      </c>
      <c r="C100" s="2">
        <v>0</v>
      </c>
      <c r="D100" s="2">
        <v>0</v>
      </c>
      <c r="E100" s="2">
        <v>0</v>
      </c>
      <c r="F100" s="2">
        <f t="shared" si="1"/>
        <v>0</v>
      </c>
    </row>
    <row r="101" spans="1:6">
      <c r="A101" s="1">
        <v>2577</v>
      </c>
      <c r="B101" t="s">
        <v>8</v>
      </c>
      <c r="C101" s="2">
        <v>0</v>
      </c>
      <c r="D101" s="2">
        <v>0</v>
      </c>
      <c r="E101" s="2">
        <v>0</v>
      </c>
      <c r="F101" s="2">
        <f t="shared" si="1"/>
        <v>0</v>
      </c>
    </row>
    <row r="102" spans="1:6">
      <c r="A102" s="1">
        <v>2579</v>
      </c>
      <c r="B102" t="s">
        <v>8</v>
      </c>
      <c r="C102" s="2">
        <v>0</v>
      </c>
      <c r="D102" s="2">
        <v>0</v>
      </c>
      <c r="E102" s="2">
        <v>0</v>
      </c>
      <c r="F102" s="2">
        <f t="shared" si="1"/>
        <v>0</v>
      </c>
    </row>
    <row r="103" spans="1:6">
      <c r="A103" s="1">
        <v>2580</v>
      </c>
      <c r="B103" t="s">
        <v>8</v>
      </c>
      <c r="C103" s="2">
        <v>0</v>
      </c>
      <c r="D103" s="2">
        <v>0</v>
      </c>
      <c r="E103" s="2">
        <v>0</v>
      </c>
      <c r="F103" s="2">
        <f t="shared" si="1"/>
        <v>0</v>
      </c>
    </row>
    <row r="104" spans="1:6">
      <c r="A104" s="1">
        <v>2581</v>
      </c>
      <c r="B104" t="s">
        <v>8</v>
      </c>
      <c r="C104" s="2">
        <v>0</v>
      </c>
      <c r="D104" s="2">
        <v>0</v>
      </c>
      <c r="E104" s="2">
        <v>0</v>
      </c>
      <c r="F104" s="2">
        <f t="shared" si="1"/>
        <v>0</v>
      </c>
    </row>
    <row r="105" spans="1:6">
      <c r="A105" s="1">
        <v>2584</v>
      </c>
      <c r="B105" t="s">
        <v>6</v>
      </c>
      <c r="C105" s="2">
        <v>0</v>
      </c>
      <c r="D105" s="2">
        <v>0</v>
      </c>
      <c r="E105" s="2">
        <v>0</v>
      </c>
      <c r="F105" s="2">
        <f t="shared" si="1"/>
        <v>0</v>
      </c>
    </row>
    <row r="106" spans="1:6">
      <c r="A106" s="1">
        <v>2585</v>
      </c>
      <c r="B106" t="s">
        <v>6</v>
      </c>
      <c r="C106" s="2">
        <v>0</v>
      </c>
      <c r="D106" s="2">
        <v>0</v>
      </c>
      <c r="E106" s="2">
        <v>0</v>
      </c>
      <c r="F106" s="2">
        <f t="shared" si="1"/>
        <v>0</v>
      </c>
    </row>
    <row r="107" spans="1:6">
      <c r="A107" s="1">
        <v>2589</v>
      </c>
      <c r="B107" t="s">
        <v>6</v>
      </c>
      <c r="C107" s="2">
        <v>0</v>
      </c>
      <c r="D107" s="2">
        <v>0</v>
      </c>
      <c r="E107" s="2">
        <v>0</v>
      </c>
      <c r="F107" s="2">
        <f t="shared" si="1"/>
        <v>0</v>
      </c>
    </row>
    <row r="108" spans="1:6">
      <c r="A108" s="1">
        <v>2590</v>
      </c>
      <c r="B108" t="s">
        <v>6</v>
      </c>
      <c r="C108" s="2">
        <v>0</v>
      </c>
      <c r="D108" s="2">
        <v>0</v>
      </c>
      <c r="E108" s="2">
        <v>0</v>
      </c>
      <c r="F108" s="2">
        <f t="shared" si="1"/>
        <v>0</v>
      </c>
    </row>
    <row r="109" spans="1:6">
      <c r="A109" s="1">
        <v>3000</v>
      </c>
      <c r="B109" t="s">
        <v>7</v>
      </c>
      <c r="C109" s="2">
        <v>26871.119999999999</v>
      </c>
      <c r="D109" s="2">
        <v>18436.650000000001</v>
      </c>
      <c r="E109" s="2">
        <v>9483.9100000000035</v>
      </c>
      <c r="F109" s="2">
        <f t="shared" si="1"/>
        <v>54791.680000000008</v>
      </c>
    </row>
    <row r="110" spans="1:6">
      <c r="A110" s="1">
        <v>3001</v>
      </c>
      <c r="B110" t="s">
        <v>7</v>
      </c>
      <c r="C110" s="2">
        <v>485.74</v>
      </c>
      <c r="D110" s="2">
        <v>0</v>
      </c>
      <c r="E110" s="2">
        <v>0</v>
      </c>
      <c r="F110" s="2">
        <f t="shared" si="1"/>
        <v>485.74</v>
      </c>
    </row>
    <row r="111" spans="1:6">
      <c r="A111" s="1">
        <v>3002</v>
      </c>
      <c r="B111" t="s">
        <v>7</v>
      </c>
      <c r="C111" s="2">
        <v>5047.6638960000009</v>
      </c>
      <c r="D111" s="2">
        <v>5154.0599999999995</v>
      </c>
      <c r="E111" s="2">
        <v>1933.3811920000003</v>
      </c>
      <c r="F111" s="2">
        <f t="shared" si="1"/>
        <v>12135.105088</v>
      </c>
    </row>
    <row r="112" spans="1:6">
      <c r="A112" s="1">
        <v>3003</v>
      </c>
      <c r="B112" t="s">
        <v>7</v>
      </c>
      <c r="C112" s="2">
        <v>-17750.009999999995</v>
      </c>
      <c r="D112" s="2">
        <v>376487.38000000006</v>
      </c>
      <c r="E112" s="2">
        <v>192106.57</v>
      </c>
      <c r="F112" s="2">
        <f t="shared" si="1"/>
        <v>550843.94000000006</v>
      </c>
    </row>
    <row r="113" spans="1:6">
      <c r="A113" s="1">
        <v>3004</v>
      </c>
      <c r="B113" t="s">
        <v>7</v>
      </c>
      <c r="C113" s="2">
        <v>10743.87</v>
      </c>
      <c r="D113" s="2">
        <v>123323.70999999999</v>
      </c>
      <c r="E113" s="2">
        <v>43336.309999999983</v>
      </c>
      <c r="F113" s="2">
        <f t="shared" si="1"/>
        <v>177403.88999999996</v>
      </c>
    </row>
    <row r="114" spans="1:6">
      <c r="A114" s="1">
        <v>3005</v>
      </c>
      <c r="B114" t="s">
        <v>7</v>
      </c>
      <c r="C114" s="2">
        <v>137780.19999999998</v>
      </c>
      <c r="D114" s="2">
        <v>99662.89</v>
      </c>
      <c r="E114" s="2">
        <v>138830.58000000005</v>
      </c>
      <c r="F114" s="2">
        <f t="shared" si="1"/>
        <v>376273.67000000004</v>
      </c>
    </row>
    <row r="115" spans="1:6">
      <c r="A115" s="1">
        <v>3006</v>
      </c>
      <c r="B115" t="s">
        <v>7</v>
      </c>
      <c r="C115" s="2">
        <v>6462.91</v>
      </c>
      <c r="D115" s="2">
        <v>2920.06</v>
      </c>
      <c r="E115" s="2">
        <v>2386.2000000000003</v>
      </c>
      <c r="F115" s="2">
        <f t="shared" si="1"/>
        <v>11769.17</v>
      </c>
    </row>
    <row r="116" spans="1:6">
      <c r="A116" s="1">
        <v>3007</v>
      </c>
      <c r="B116" t="s">
        <v>7</v>
      </c>
      <c r="C116" s="2">
        <v>167160.63</v>
      </c>
      <c r="D116" s="2">
        <v>96107.250000000015</v>
      </c>
      <c r="E116" s="2">
        <v>163843.36999999997</v>
      </c>
      <c r="F116" s="2">
        <f t="shared" si="1"/>
        <v>427111.25</v>
      </c>
    </row>
    <row r="117" spans="1:6">
      <c r="A117" s="1">
        <v>3008</v>
      </c>
      <c r="B117" t="s">
        <v>7</v>
      </c>
      <c r="C117" s="2">
        <v>1548552.5</v>
      </c>
      <c r="D117" s="2">
        <v>639991.28000000014</v>
      </c>
      <c r="E117" s="2">
        <v>258740.13000000064</v>
      </c>
      <c r="F117" s="2">
        <f t="shared" si="1"/>
        <v>2447283.9100000011</v>
      </c>
    </row>
    <row r="118" spans="1:6">
      <c r="A118" s="1">
        <v>3054</v>
      </c>
      <c r="B118" t="s">
        <v>7</v>
      </c>
      <c r="C118" s="2">
        <v>0</v>
      </c>
      <c r="D118" s="2">
        <v>0</v>
      </c>
      <c r="E118" s="2">
        <v>0</v>
      </c>
      <c r="F118" s="2">
        <f t="shared" si="1"/>
        <v>0</v>
      </c>
    </row>
    <row r="119" spans="1:6">
      <c r="A119" s="1">
        <v>3055</v>
      </c>
      <c r="B119" t="s">
        <v>7</v>
      </c>
      <c r="C119" s="2">
        <v>18372.620000000003</v>
      </c>
      <c r="D119" s="2">
        <v>17748.46</v>
      </c>
      <c r="E119" s="2">
        <v>-8237.56</v>
      </c>
      <c r="F119" s="2">
        <f t="shared" si="1"/>
        <v>27883.520000000004</v>
      </c>
    </row>
    <row r="120" spans="1:6">
      <c r="A120" s="1">
        <v>3057</v>
      </c>
      <c r="B120" t="s">
        <v>7</v>
      </c>
      <c r="C120" s="2">
        <v>0</v>
      </c>
      <c r="D120" s="2">
        <v>0</v>
      </c>
      <c r="E120" s="2">
        <v>0</v>
      </c>
      <c r="F120" s="2">
        <f t="shared" si="1"/>
        <v>0</v>
      </c>
    </row>
    <row r="121" spans="1:6">
      <c r="A121" s="1">
        <v>3117</v>
      </c>
      <c r="B121" t="s">
        <v>7</v>
      </c>
      <c r="C121" s="2">
        <v>3218.38</v>
      </c>
      <c r="D121" s="2">
        <v>7443.68</v>
      </c>
      <c r="E121" s="2">
        <v>43186.864189763997</v>
      </c>
      <c r="F121" s="2">
        <f t="shared" si="1"/>
        <v>53848.924189764002</v>
      </c>
    </row>
    <row r="122" spans="1:6">
      <c r="A122" s="1">
        <v>3203</v>
      </c>
      <c r="B122" t="s">
        <v>7</v>
      </c>
      <c r="C122" s="2">
        <v>0</v>
      </c>
      <c r="D122" s="2">
        <v>0</v>
      </c>
      <c r="E122" s="2">
        <v>0</v>
      </c>
      <c r="F122" s="2">
        <f t="shared" si="1"/>
        <v>0</v>
      </c>
    </row>
    <row r="123" spans="1:6">
      <c r="A123" s="1">
        <v>3209</v>
      </c>
      <c r="B123" t="s">
        <v>7</v>
      </c>
      <c r="C123" s="2">
        <v>0</v>
      </c>
      <c r="D123" s="2">
        <v>0</v>
      </c>
      <c r="E123" s="2">
        <v>0</v>
      </c>
      <c r="F123" s="2">
        <f t="shared" si="1"/>
        <v>0</v>
      </c>
    </row>
    <row r="124" spans="1:6">
      <c r="A124" s="1">
        <v>3225</v>
      </c>
      <c r="B124" t="s">
        <v>7</v>
      </c>
      <c r="C124" s="2">
        <v>0</v>
      </c>
      <c r="D124" s="2">
        <v>0</v>
      </c>
      <c r="E124" s="2">
        <v>0</v>
      </c>
      <c r="F124" s="2">
        <f t="shared" si="1"/>
        <v>0</v>
      </c>
    </row>
    <row r="125" spans="1:6">
      <c r="A125" s="1">
        <v>3237</v>
      </c>
      <c r="B125" t="s">
        <v>7</v>
      </c>
      <c r="C125" s="2">
        <v>0</v>
      </c>
      <c r="D125" s="2">
        <v>0</v>
      </c>
      <c r="E125" s="2">
        <v>0</v>
      </c>
      <c r="F125" s="2">
        <f t="shared" si="1"/>
        <v>0</v>
      </c>
    </row>
    <row r="126" spans="1:6">
      <c r="A126" s="1">
        <v>3246</v>
      </c>
      <c r="B126" t="s">
        <v>7</v>
      </c>
      <c r="C126" s="2">
        <v>0</v>
      </c>
      <c r="D126" s="2">
        <v>0</v>
      </c>
      <c r="E126" s="2">
        <v>0</v>
      </c>
      <c r="F126" s="2">
        <f t="shared" si="1"/>
        <v>0</v>
      </c>
    </row>
    <row r="127" spans="1:6">
      <c r="A127" s="1">
        <v>3257</v>
      </c>
      <c r="B127" t="s">
        <v>7</v>
      </c>
      <c r="C127" s="2">
        <v>0</v>
      </c>
      <c r="D127" s="2">
        <v>0</v>
      </c>
      <c r="E127" s="2">
        <v>0</v>
      </c>
      <c r="F127" s="2">
        <f t="shared" si="1"/>
        <v>0</v>
      </c>
    </row>
    <row r="128" spans="1:6">
      <c r="A128" s="1">
        <v>3263</v>
      </c>
      <c r="B128" t="s">
        <v>7</v>
      </c>
      <c r="C128" s="2">
        <v>0</v>
      </c>
      <c r="D128" s="2">
        <v>0</v>
      </c>
      <c r="E128" s="2">
        <v>0</v>
      </c>
      <c r="F128" s="2">
        <f t="shared" si="1"/>
        <v>0</v>
      </c>
    </row>
    <row r="129" spans="1:6">
      <c r="A129" s="1">
        <v>3268</v>
      </c>
      <c r="B129" t="s">
        <v>7</v>
      </c>
      <c r="C129" s="2">
        <v>0</v>
      </c>
      <c r="D129" s="2">
        <v>0</v>
      </c>
      <c r="E129" s="2">
        <v>0</v>
      </c>
      <c r="F129" s="2">
        <f t="shared" si="1"/>
        <v>0</v>
      </c>
    </row>
    <row r="130" spans="1:6">
      <c r="A130" s="1">
        <v>3291</v>
      </c>
      <c r="B130" t="s">
        <v>7</v>
      </c>
      <c r="C130" s="2">
        <v>0</v>
      </c>
      <c r="D130" s="2">
        <v>0</v>
      </c>
      <c r="E130" s="2">
        <v>0</v>
      </c>
      <c r="F130" s="2">
        <f t="shared" si="1"/>
        <v>0</v>
      </c>
    </row>
    <row r="131" spans="1:6">
      <c r="A131" s="1">
        <v>3297</v>
      </c>
      <c r="B131" t="s">
        <v>7</v>
      </c>
      <c r="C131" s="2">
        <v>0</v>
      </c>
      <c r="D131" s="2">
        <v>0</v>
      </c>
      <c r="E131" s="2">
        <v>0</v>
      </c>
      <c r="F131" s="2">
        <f t="shared" si="1"/>
        <v>0</v>
      </c>
    </row>
    <row r="132" spans="1:6">
      <c r="A132" s="1">
        <v>3298</v>
      </c>
      <c r="B132" t="s">
        <v>7</v>
      </c>
      <c r="C132" s="2">
        <v>0</v>
      </c>
      <c r="D132" s="2">
        <v>0</v>
      </c>
      <c r="E132" s="2">
        <v>0</v>
      </c>
      <c r="F132" s="2">
        <f t="shared" ref="F132:F195" si="2">SUM(C132:E132)</f>
        <v>0</v>
      </c>
    </row>
    <row r="133" spans="1:6">
      <c r="A133" s="1">
        <v>3300</v>
      </c>
      <c r="B133" t="s">
        <v>7</v>
      </c>
      <c r="C133" s="2">
        <v>0</v>
      </c>
      <c r="D133" s="2">
        <v>0</v>
      </c>
      <c r="E133" s="2">
        <v>0</v>
      </c>
      <c r="F133" s="2">
        <f t="shared" si="2"/>
        <v>0</v>
      </c>
    </row>
    <row r="134" spans="1:6">
      <c r="A134" s="1">
        <v>3301</v>
      </c>
      <c r="B134" t="s">
        <v>7</v>
      </c>
      <c r="C134" s="2">
        <v>0</v>
      </c>
      <c r="D134" s="2">
        <v>0</v>
      </c>
      <c r="E134" s="2">
        <v>0</v>
      </c>
      <c r="F134" s="2">
        <f t="shared" si="2"/>
        <v>0</v>
      </c>
    </row>
    <row r="135" spans="1:6">
      <c r="A135" s="1">
        <v>3302</v>
      </c>
      <c r="B135" t="s">
        <v>7</v>
      </c>
      <c r="C135" s="2">
        <v>0</v>
      </c>
      <c r="D135" s="2">
        <v>0</v>
      </c>
      <c r="E135" s="2">
        <v>0</v>
      </c>
      <c r="F135" s="2">
        <f t="shared" si="2"/>
        <v>0</v>
      </c>
    </row>
    <row r="136" spans="1:6">
      <c r="A136" s="1">
        <v>3303</v>
      </c>
      <c r="B136" t="s">
        <v>7</v>
      </c>
      <c r="C136" s="2">
        <v>0</v>
      </c>
      <c r="D136" s="2">
        <v>0</v>
      </c>
      <c r="E136" s="2">
        <v>0</v>
      </c>
      <c r="F136" s="2">
        <f t="shared" si="2"/>
        <v>0</v>
      </c>
    </row>
    <row r="137" spans="1:6">
      <c r="A137" s="1">
        <v>3305</v>
      </c>
      <c r="B137" t="s">
        <v>7</v>
      </c>
      <c r="C137" s="2">
        <v>0</v>
      </c>
      <c r="D137" s="2">
        <v>0</v>
      </c>
      <c r="E137" s="2">
        <v>0</v>
      </c>
      <c r="F137" s="2">
        <f t="shared" si="2"/>
        <v>0</v>
      </c>
    </row>
    <row r="138" spans="1:6">
      <c r="A138" s="1">
        <v>3306</v>
      </c>
      <c r="B138" t="s">
        <v>7</v>
      </c>
      <c r="C138" s="2">
        <v>0</v>
      </c>
      <c r="D138" s="2">
        <v>0</v>
      </c>
      <c r="E138" s="2">
        <v>0</v>
      </c>
      <c r="F138" s="2">
        <f t="shared" si="2"/>
        <v>0</v>
      </c>
    </row>
    <row r="139" spans="1:6">
      <c r="A139" s="1">
        <v>3307</v>
      </c>
      <c r="B139" t="s">
        <v>7</v>
      </c>
      <c r="C139" s="2">
        <v>0</v>
      </c>
      <c r="D139" s="2">
        <v>0</v>
      </c>
      <c r="E139" s="2">
        <v>0</v>
      </c>
      <c r="F139" s="2">
        <f t="shared" si="2"/>
        <v>0</v>
      </c>
    </row>
    <row r="140" spans="1:6">
      <c r="A140" s="1">
        <v>4108</v>
      </c>
      <c r="B140" t="s">
        <v>10</v>
      </c>
      <c r="C140" s="2">
        <v>0</v>
      </c>
      <c r="D140" s="2">
        <v>0</v>
      </c>
      <c r="E140" s="2">
        <v>0</v>
      </c>
      <c r="F140" s="2">
        <f t="shared" si="2"/>
        <v>0</v>
      </c>
    </row>
    <row r="141" spans="1:6">
      <c r="A141" s="1">
        <v>4116</v>
      </c>
      <c r="B141" t="s">
        <v>11</v>
      </c>
      <c r="C141" s="2">
        <v>0</v>
      </c>
      <c r="D141" s="2">
        <v>0</v>
      </c>
      <c r="E141" s="2">
        <v>0</v>
      </c>
      <c r="F141" s="2">
        <f t="shared" si="2"/>
        <v>0</v>
      </c>
    </row>
    <row r="142" spans="1:6">
      <c r="A142" s="1">
        <v>4139</v>
      </c>
      <c r="B142" t="s">
        <v>10</v>
      </c>
      <c r="C142" s="2">
        <v>0</v>
      </c>
      <c r="D142" s="2">
        <v>0</v>
      </c>
      <c r="E142" s="2">
        <v>0</v>
      </c>
      <c r="F142" s="2">
        <f t="shared" si="2"/>
        <v>0</v>
      </c>
    </row>
    <row r="143" spans="1:6">
      <c r="A143" s="1">
        <v>4140</v>
      </c>
      <c r="B143" t="s">
        <v>10</v>
      </c>
      <c r="C143" s="2">
        <v>0</v>
      </c>
      <c r="D143" s="2">
        <v>0</v>
      </c>
      <c r="E143" s="2">
        <v>0</v>
      </c>
      <c r="F143" s="2">
        <f t="shared" si="2"/>
        <v>0</v>
      </c>
    </row>
    <row r="144" spans="1:6">
      <c r="A144" s="1">
        <v>4142</v>
      </c>
      <c r="B144" t="s">
        <v>12</v>
      </c>
      <c r="C144" s="2">
        <v>0</v>
      </c>
      <c r="D144" s="2">
        <v>0</v>
      </c>
      <c r="E144" s="2">
        <v>0</v>
      </c>
      <c r="F144" s="2">
        <f t="shared" si="2"/>
        <v>0</v>
      </c>
    </row>
    <row r="145" spans="1:6">
      <c r="A145" s="1">
        <v>4143</v>
      </c>
      <c r="B145" t="s">
        <v>12</v>
      </c>
      <c r="C145" s="2">
        <v>0</v>
      </c>
      <c r="D145" s="2">
        <v>0</v>
      </c>
      <c r="E145" s="2">
        <v>0</v>
      </c>
      <c r="F145" s="2">
        <f t="shared" si="2"/>
        <v>0</v>
      </c>
    </row>
    <row r="146" spans="1:6">
      <c r="A146" s="1">
        <v>4147</v>
      </c>
      <c r="B146" t="s">
        <v>10</v>
      </c>
      <c r="C146" s="2">
        <v>0</v>
      </c>
      <c r="D146" s="2">
        <v>0</v>
      </c>
      <c r="E146" s="2">
        <v>0</v>
      </c>
      <c r="F146" s="2">
        <f t="shared" si="2"/>
        <v>0</v>
      </c>
    </row>
    <row r="147" spans="1:6">
      <c r="A147" s="1">
        <v>4148</v>
      </c>
      <c r="B147" t="s">
        <v>10</v>
      </c>
      <c r="C147" s="2">
        <v>0</v>
      </c>
      <c r="D147" s="2">
        <v>0</v>
      </c>
      <c r="E147" s="2">
        <v>0</v>
      </c>
      <c r="F147" s="2">
        <f t="shared" si="2"/>
        <v>0</v>
      </c>
    </row>
    <row r="148" spans="1:6">
      <c r="A148" s="1">
        <v>4149</v>
      </c>
      <c r="B148" t="s">
        <v>12</v>
      </c>
      <c r="C148" s="2">
        <v>0</v>
      </c>
      <c r="D148" s="2">
        <v>0</v>
      </c>
      <c r="E148" s="2">
        <v>0</v>
      </c>
      <c r="F148" s="2">
        <f t="shared" si="2"/>
        <v>0</v>
      </c>
    </row>
    <row r="149" spans="1:6">
      <c r="A149" s="1">
        <v>4150</v>
      </c>
      <c r="B149" t="s">
        <v>12</v>
      </c>
      <c r="C149" s="2">
        <v>0</v>
      </c>
      <c r="D149" s="2">
        <v>0</v>
      </c>
      <c r="E149" s="2">
        <v>0</v>
      </c>
      <c r="F149" s="2">
        <f t="shared" si="2"/>
        <v>0</v>
      </c>
    </row>
    <row r="150" spans="1:6">
      <c r="A150" s="1">
        <v>4151</v>
      </c>
      <c r="B150" t="s">
        <v>11</v>
      </c>
      <c r="C150" s="2">
        <v>0</v>
      </c>
      <c r="D150" s="2">
        <v>0</v>
      </c>
      <c r="E150" s="2">
        <v>0</v>
      </c>
      <c r="F150" s="2">
        <f t="shared" si="2"/>
        <v>0</v>
      </c>
    </row>
    <row r="151" spans="1:6">
      <c r="A151" s="1">
        <v>4152</v>
      </c>
      <c r="B151" t="s">
        <v>10</v>
      </c>
      <c r="C151" s="2">
        <v>0</v>
      </c>
      <c r="D151" s="2">
        <v>0</v>
      </c>
      <c r="E151" s="2">
        <v>0</v>
      </c>
      <c r="F151" s="2">
        <f t="shared" si="2"/>
        <v>0</v>
      </c>
    </row>
    <row r="152" spans="1:6">
      <c r="A152" s="1">
        <v>4161</v>
      </c>
      <c r="B152" t="s">
        <v>10</v>
      </c>
      <c r="C152" s="2">
        <v>0</v>
      </c>
      <c r="D152" s="2">
        <v>0</v>
      </c>
      <c r="E152" s="2">
        <v>0</v>
      </c>
      <c r="F152" s="2">
        <f t="shared" si="2"/>
        <v>0</v>
      </c>
    </row>
    <row r="153" spans="1:6">
      <c r="A153" s="1">
        <v>4162</v>
      </c>
      <c r="B153" t="s">
        <v>9</v>
      </c>
      <c r="C153" s="2">
        <v>0</v>
      </c>
      <c r="D153" s="2">
        <v>0</v>
      </c>
      <c r="E153" s="2">
        <v>0</v>
      </c>
      <c r="F153" s="2">
        <f t="shared" si="2"/>
        <v>0</v>
      </c>
    </row>
    <row r="154" spans="1:6">
      <c r="A154" s="1">
        <v>4162</v>
      </c>
      <c r="B154" t="s">
        <v>10</v>
      </c>
      <c r="C154" s="2">
        <v>0</v>
      </c>
      <c r="D154" s="2">
        <v>0</v>
      </c>
      <c r="E154" s="2">
        <v>0</v>
      </c>
      <c r="F154" s="2">
        <f t="shared" si="2"/>
        <v>0</v>
      </c>
    </row>
    <row r="155" spans="1:6">
      <c r="A155" s="1">
        <v>4163</v>
      </c>
      <c r="B155" t="s">
        <v>10</v>
      </c>
      <c r="C155" s="2">
        <v>0</v>
      </c>
      <c r="D155" s="2">
        <v>0</v>
      </c>
      <c r="E155" s="2">
        <v>0</v>
      </c>
      <c r="F155" s="2">
        <f t="shared" si="2"/>
        <v>0</v>
      </c>
    </row>
    <row r="156" spans="1:6">
      <c r="A156" s="1">
        <v>4164</v>
      </c>
      <c r="B156" t="s">
        <v>10</v>
      </c>
      <c r="C156" s="2">
        <v>0</v>
      </c>
      <c r="D156" s="2">
        <v>0</v>
      </c>
      <c r="E156" s="2">
        <v>0</v>
      </c>
      <c r="F156" s="2">
        <f t="shared" si="2"/>
        <v>0</v>
      </c>
    </row>
    <row r="157" spans="1:6">
      <c r="A157" s="1">
        <v>4166</v>
      </c>
      <c r="B157" t="s">
        <v>10</v>
      </c>
      <c r="C157" s="2">
        <v>0</v>
      </c>
      <c r="D157" s="2">
        <v>0</v>
      </c>
      <c r="E157" s="2">
        <v>0</v>
      </c>
      <c r="F157" s="2">
        <f t="shared" si="2"/>
        <v>0</v>
      </c>
    </row>
    <row r="158" spans="1:6">
      <c r="A158" s="1">
        <v>4168</v>
      </c>
      <c r="B158" t="s">
        <v>11</v>
      </c>
      <c r="C158" s="2">
        <v>0</v>
      </c>
      <c r="D158" s="2">
        <v>0</v>
      </c>
      <c r="E158" s="2">
        <v>0</v>
      </c>
      <c r="F158" s="2">
        <f t="shared" si="2"/>
        <v>0</v>
      </c>
    </row>
    <row r="159" spans="1:6">
      <c r="A159" s="1">
        <v>4169</v>
      </c>
      <c r="B159" t="s">
        <v>10</v>
      </c>
      <c r="C159" s="2">
        <v>0</v>
      </c>
      <c r="D159" s="2">
        <v>0</v>
      </c>
      <c r="E159" s="2">
        <v>0</v>
      </c>
      <c r="F159" s="2">
        <f t="shared" si="2"/>
        <v>0</v>
      </c>
    </row>
    <row r="160" spans="1:6">
      <c r="A160" s="1">
        <v>4170</v>
      </c>
      <c r="B160" t="s">
        <v>11</v>
      </c>
      <c r="C160" s="2">
        <v>0</v>
      </c>
      <c r="D160" s="2">
        <v>0</v>
      </c>
      <c r="E160" s="2">
        <v>0</v>
      </c>
      <c r="F160" s="2">
        <f t="shared" si="2"/>
        <v>0</v>
      </c>
    </row>
    <row r="161" spans="1:6">
      <c r="A161" s="1">
        <v>4171</v>
      </c>
      <c r="B161" t="s">
        <v>10</v>
      </c>
      <c r="C161" s="2">
        <v>0</v>
      </c>
      <c r="D161" s="2">
        <v>0</v>
      </c>
      <c r="E161" s="2">
        <v>0</v>
      </c>
      <c r="F161" s="2">
        <f t="shared" si="2"/>
        <v>0</v>
      </c>
    </row>
    <row r="162" spans="1:6">
      <c r="A162" s="1">
        <v>5005</v>
      </c>
      <c r="B162" t="s">
        <v>13</v>
      </c>
      <c r="C162" s="2">
        <v>139327.0536153529</v>
      </c>
      <c r="D162" s="2">
        <v>70190.347274996762</v>
      </c>
      <c r="E162" s="2">
        <v>237684.87952795922</v>
      </c>
      <c r="F162" s="2">
        <f t="shared" si="2"/>
        <v>447202.28041830886</v>
      </c>
    </row>
    <row r="163" spans="1:6">
      <c r="A163" s="1">
        <v>5006</v>
      </c>
      <c r="B163" t="s">
        <v>9</v>
      </c>
      <c r="C163" s="2">
        <v>0</v>
      </c>
      <c r="D163" s="2">
        <v>0</v>
      </c>
      <c r="E163" s="2">
        <v>0</v>
      </c>
      <c r="F163" s="2">
        <f t="shared" si="2"/>
        <v>0</v>
      </c>
    </row>
    <row r="164" spans="1:6">
      <c r="A164">
        <f>A163</f>
        <v>5006</v>
      </c>
      <c r="B164" t="s">
        <v>13</v>
      </c>
      <c r="C164" s="2">
        <v>33071.929226953675</v>
      </c>
      <c r="D164" s="2">
        <v>30825.355101434779</v>
      </c>
      <c r="E164" s="2">
        <v>70133.511720843002</v>
      </c>
      <c r="F164" s="2">
        <f t="shared" si="2"/>
        <v>134030.79604923146</v>
      </c>
    </row>
    <row r="165" spans="1:6">
      <c r="A165" s="1">
        <v>5010</v>
      </c>
      <c r="B165" t="s">
        <v>13</v>
      </c>
      <c r="C165" s="2">
        <v>0</v>
      </c>
      <c r="D165" s="2">
        <v>0</v>
      </c>
      <c r="E165" s="2">
        <v>0</v>
      </c>
      <c r="F165" s="2">
        <f t="shared" si="2"/>
        <v>0</v>
      </c>
    </row>
    <row r="166" spans="1:6">
      <c r="A166" s="1">
        <v>5014</v>
      </c>
      <c r="B166" t="s">
        <v>9</v>
      </c>
      <c r="C166" s="2">
        <v>66.521566339556969</v>
      </c>
      <c r="D166" s="2">
        <v>-3.6225106535312078E-12</v>
      </c>
      <c r="E166" s="2">
        <v>0</v>
      </c>
      <c r="F166" s="2">
        <f t="shared" si="2"/>
        <v>66.521566339553345</v>
      </c>
    </row>
    <row r="167" spans="1:6">
      <c r="A167" s="1">
        <v>5106</v>
      </c>
      <c r="B167" t="s">
        <v>9</v>
      </c>
      <c r="C167" s="2">
        <v>0</v>
      </c>
      <c r="D167" s="2">
        <v>0</v>
      </c>
      <c r="E167" s="2">
        <v>155465.42158147931</v>
      </c>
      <c r="F167" s="2">
        <f t="shared" si="2"/>
        <v>155465.42158147931</v>
      </c>
    </row>
    <row r="168" spans="1:6">
      <c r="A168" s="1">
        <v>5121</v>
      </c>
      <c r="B168" t="s">
        <v>9</v>
      </c>
      <c r="C168" s="2">
        <v>0</v>
      </c>
      <c r="D168" s="2">
        <v>0</v>
      </c>
      <c r="E168" s="2">
        <v>0</v>
      </c>
      <c r="F168" s="2">
        <f t="shared" si="2"/>
        <v>0</v>
      </c>
    </row>
    <row r="169" spans="1:6">
      <c r="A169" s="1">
        <v>5127</v>
      </c>
      <c r="B169" t="s">
        <v>9</v>
      </c>
      <c r="C169" s="2">
        <v>6.946413799369111E-15</v>
      </c>
      <c r="D169" s="2">
        <v>0</v>
      </c>
      <c r="E169" s="2">
        <v>0</v>
      </c>
      <c r="F169" s="2">
        <f t="shared" si="2"/>
        <v>6.946413799369111E-15</v>
      </c>
    </row>
    <row r="170" spans="1:6">
      <c r="A170" s="1">
        <v>5138</v>
      </c>
      <c r="B170" t="s">
        <v>13</v>
      </c>
      <c r="C170" s="2">
        <v>0</v>
      </c>
      <c r="D170" s="2">
        <v>0</v>
      </c>
      <c r="E170" s="2">
        <v>60175.974057060885</v>
      </c>
      <c r="F170" s="2">
        <f t="shared" si="2"/>
        <v>60175.974057060885</v>
      </c>
    </row>
    <row r="171" spans="1:6">
      <c r="A171" s="1">
        <v>5142</v>
      </c>
      <c r="B171" t="s">
        <v>9</v>
      </c>
      <c r="C171" s="2">
        <v>0</v>
      </c>
      <c r="D171" s="2">
        <v>0</v>
      </c>
      <c r="E171" s="2">
        <v>0</v>
      </c>
      <c r="F171" s="2">
        <f t="shared" si="2"/>
        <v>0</v>
      </c>
    </row>
    <row r="172" spans="1:6">
      <c r="A172" s="1">
        <v>5143</v>
      </c>
      <c r="B172" t="s">
        <v>13</v>
      </c>
      <c r="C172" s="2">
        <v>0</v>
      </c>
      <c r="D172" s="2">
        <v>0</v>
      </c>
      <c r="E172" s="2">
        <v>42187.141922373499</v>
      </c>
      <c r="F172" s="2">
        <f t="shared" si="2"/>
        <v>42187.141922373499</v>
      </c>
    </row>
    <row r="173" spans="1:6">
      <c r="A173" s="1">
        <v>5144</v>
      </c>
      <c r="B173" t="s">
        <v>13</v>
      </c>
      <c r="C173" s="2">
        <v>5954.41963711062</v>
      </c>
      <c r="D173" s="2">
        <v>2343.288698928216</v>
      </c>
      <c r="E173" s="2">
        <v>710.15843609614797</v>
      </c>
      <c r="F173" s="2">
        <f t="shared" si="2"/>
        <v>9007.866772134983</v>
      </c>
    </row>
    <row r="174" spans="1:6">
      <c r="A174" s="1">
        <v>5146</v>
      </c>
      <c r="B174" t="s">
        <v>9</v>
      </c>
      <c r="C174" s="2">
        <v>0</v>
      </c>
      <c r="D174" s="2">
        <v>0</v>
      </c>
      <c r="E174" s="2">
        <v>0</v>
      </c>
      <c r="F174" s="2">
        <f t="shared" si="2"/>
        <v>0</v>
      </c>
    </row>
    <row r="175" spans="1:6">
      <c r="A175" s="1">
        <v>5147</v>
      </c>
      <c r="B175" t="s">
        <v>13</v>
      </c>
      <c r="C175" s="2">
        <v>0</v>
      </c>
      <c r="D175" s="2">
        <v>0</v>
      </c>
      <c r="E175" s="2">
        <v>0</v>
      </c>
      <c r="F175" s="2">
        <f t="shared" si="2"/>
        <v>0</v>
      </c>
    </row>
    <row r="176" spans="1:6">
      <c r="A176" s="1">
        <v>5149</v>
      </c>
      <c r="B176" t="s">
        <v>13</v>
      </c>
      <c r="C176" s="2">
        <v>0</v>
      </c>
      <c r="D176" s="2">
        <v>0</v>
      </c>
      <c r="E176" s="2">
        <v>0</v>
      </c>
      <c r="F176" s="2">
        <f t="shared" si="2"/>
        <v>0</v>
      </c>
    </row>
    <row r="177" spans="1:6">
      <c r="A177" s="1">
        <v>5150</v>
      </c>
      <c r="B177" t="s">
        <v>13</v>
      </c>
      <c r="C177" s="2">
        <v>0</v>
      </c>
      <c r="D177" s="2">
        <v>0</v>
      </c>
      <c r="E177" s="2">
        <v>0</v>
      </c>
      <c r="F177" s="2">
        <f t="shared" si="2"/>
        <v>0</v>
      </c>
    </row>
    <row r="178" spans="1:6">
      <c r="A178" s="1">
        <v>6000</v>
      </c>
      <c r="B178" t="s">
        <v>6</v>
      </c>
      <c r="C178" s="2">
        <v>0</v>
      </c>
      <c r="D178" s="2">
        <v>0</v>
      </c>
      <c r="E178" s="2">
        <v>0</v>
      </c>
      <c r="F178" s="2">
        <f t="shared" si="2"/>
        <v>0</v>
      </c>
    </row>
    <row r="179" spans="1:6">
      <c r="A179" s="1">
        <v>6001</v>
      </c>
      <c r="B179" t="s">
        <v>10</v>
      </c>
      <c r="C179" s="2">
        <v>0</v>
      </c>
      <c r="D179" s="2">
        <v>0</v>
      </c>
      <c r="E179" s="2">
        <v>0</v>
      </c>
      <c r="F179" s="2">
        <f t="shared" si="2"/>
        <v>0</v>
      </c>
    </row>
    <row r="180" spans="1:6">
      <c r="A180" s="1">
        <v>6002</v>
      </c>
      <c r="B180" t="s">
        <v>9</v>
      </c>
      <c r="C180" s="2">
        <v>0</v>
      </c>
      <c r="D180" s="2">
        <v>0</v>
      </c>
      <c r="E180" s="2">
        <v>0</v>
      </c>
      <c r="F180" s="2">
        <f t="shared" si="2"/>
        <v>0</v>
      </c>
    </row>
    <row r="181" spans="1:6">
      <c r="A181" s="1">
        <v>6100</v>
      </c>
      <c r="B181" t="s">
        <v>10</v>
      </c>
      <c r="C181" s="2">
        <v>0</v>
      </c>
      <c r="D181" s="2">
        <v>0</v>
      </c>
      <c r="E181" s="2">
        <v>0</v>
      </c>
      <c r="F181" s="2">
        <f t="shared" si="2"/>
        <v>0</v>
      </c>
    </row>
    <row r="182" spans="1:6">
      <c r="A182" s="1">
        <v>6101</v>
      </c>
      <c r="B182" t="s">
        <v>8</v>
      </c>
      <c r="C182" s="2">
        <v>0</v>
      </c>
      <c r="D182" s="2">
        <v>0</v>
      </c>
      <c r="E182" s="2">
        <v>0</v>
      </c>
      <c r="F182" s="2">
        <f t="shared" si="2"/>
        <v>0</v>
      </c>
    </row>
    <row r="183" spans="1:6">
      <c r="A183" s="1">
        <v>6103</v>
      </c>
      <c r="B183" t="s">
        <v>10</v>
      </c>
      <c r="C183" s="2">
        <v>0</v>
      </c>
      <c r="D183" s="2">
        <v>0</v>
      </c>
      <c r="E183" s="2">
        <v>0</v>
      </c>
      <c r="F183" s="2">
        <f t="shared" si="2"/>
        <v>0</v>
      </c>
    </row>
    <row r="184" spans="1:6">
      <c r="A184" s="1">
        <v>6107</v>
      </c>
      <c r="B184" t="s">
        <v>10</v>
      </c>
      <c r="C184" s="2">
        <v>0</v>
      </c>
      <c r="D184" s="2">
        <v>0</v>
      </c>
      <c r="E184" s="2">
        <v>0</v>
      </c>
      <c r="F184" s="2">
        <f t="shared" si="2"/>
        <v>0</v>
      </c>
    </row>
    <row r="185" spans="1:6">
      <c r="A185" s="1">
        <v>6109</v>
      </c>
      <c r="B185" t="s">
        <v>9</v>
      </c>
      <c r="C185" s="2">
        <v>0</v>
      </c>
      <c r="D185" s="2">
        <v>0</v>
      </c>
      <c r="E185" s="2">
        <v>0</v>
      </c>
      <c r="F185" s="2">
        <f t="shared" si="2"/>
        <v>0</v>
      </c>
    </row>
    <row r="186" spans="1:6">
      <c r="A186" s="1">
        <v>7000</v>
      </c>
      <c r="B186" t="s">
        <v>14</v>
      </c>
      <c r="C186" s="2">
        <v>0</v>
      </c>
      <c r="D186" s="2">
        <v>85629.721221961852</v>
      </c>
      <c r="E186" s="2">
        <v>62044.761020799997</v>
      </c>
      <c r="F186" s="2">
        <f t="shared" si="2"/>
        <v>147674.48224276185</v>
      </c>
    </row>
    <row r="187" spans="1:6">
      <c r="A187" s="1">
        <v>7001</v>
      </c>
      <c r="B187" t="s">
        <v>9</v>
      </c>
      <c r="C187" s="2">
        <v>23256.139009459519</v>
      </c>
      <c r="D187" s="2">
        <v>5458.7584201340342</v>
      </c>
      <c r="E187" s="2">
        <v>116156.78302948672</v>
      </c>
      <c r="F187" s="2">
        <f t="shared" si="2"/>
        <v>144871.68045908026</v>
      </c>
    </row>
    <row r="188" spans="1:6">
      <c r="A188" s="1">
        <v>7002</v>
      </c>
      <c r="B188" t="s">
        <v>9</v>
      </c>
      <c r="C188" s="2">
        <v>0</v>
      </c>
      <c r="D188" s="2">
        <v>0</v>
      </c>
      <c r="E188" s="2">
        <v>0</v>
      </c>
      <c r="F188" s="2">
        <f t="shared" si="2"/>
        <v>0</v>
      </c>
    </row>
    <row r="189" spans="1:6">
      <c r="A189" s="1">
        <v>7003</v>
      </c>
      <c r="B189" t="s">
        <v>9</v>
      </c>
      <c r="C189" s="2">
        <v>0</v>
      </c>
      <c r="D189" s="2">
        <v>0</v>
      </c>
      <c r="E189" s="2">
        <v>0</v>
      </c>
      <c r="F189" s="2">
        <f t="shared" si="2"/>
        <v>0</v>
      </c>
    </row>
    <row r="190" spans="1:6">
      <c r="A190" s="1">
        <v>7005</v>
      </c>
      <c r="B190" t="s">
        <v>9</v>
      </c>
      <c r="C190" s="2">
        <v>25944.315190936417</v>
      </c>
      <c r="D190" s="2">
        <v>2379.5817442624798</v>
      </c>
      <c r="E190" s="2">
        <v>8839.7964548831515</v>
      </c>
      <c r="F190" s="2">
        <f t="shared" si="2"/>
        <v>37163.693390082044</v>
      </c>
    </row>
    <row r="191" spans="1:6">
      <c r="A191" s="1">
        <v>7006</v>
      </c>
      <c r="B191" t="s">
        <v>9</v>
      </c>
      <c r="C191" s="2">
        <v>6628.7218116996537</v>
      </c>
      <c r="D191" s="2">
        <v>23828.802932773924</v>
      </c>
      <c r="E191" s="2">
        <v>27054.784914340897</v>
      </c>
      <c r="F191" s="2">
        <f t="shared" si="2"/>
        <v>57512.309658814476</v>
      </c>
    </row>
    <row r="192" spans="1:6">
      <c r="A192">
        <v>7060</v>
      </c>
      <c r="B192" t="s">
        <v>9</v>
      </c>
      <c r="C192" s="2">
        <v>0</v>
      </c>
      <c r="D192" s="2">
        <v>0</v>
      </c>
      <c r="E192" s="2">
        <v>0</v>
      </c>
      <c r="F192" s="2">
        <f t="shared" si="2"/>
        <v>0</v>
      </c>
    </row>
    <row r="193" spans="1:6">
      <c r="A193" s="1">
        <v>7101</v>
      </c>
      <c r="B193" t="s">
        <v>9</v>
      </c>
      <c r="C193" s="2">
        <v>81.436126644917977</v>
      </c>
      <c r="D193" s="2">
        <v>274.35132435797999</v>
      </c>
      <c r="E193" s="2">
        <v>233.20072201617</v>
      </c>
      <c r="F193" s="2">
        <f t="shared" si="2"/>
        <v>588.98817301906797</v>
      </c>
    </row>
    <row r="194" spans="1:6">
      <c r="A194" s="1">
        <v>7107</v>
      </c>
      <c r="B194" t="s">
        <v>9</v>
      </c>
      <c r="C194" s="2">
        <v>6.8027369531040005</v>
      </c>
      <c r="D194" s="2">
        <v>6.5831482740960006</v>
      </c>
      <c r="E194" s="2">
        <v>6.8027369531040005</v>
      </c>
      <c r="F194" s="2">
        <f t="shared" si="2"/>
        <v>20.188622180304002</v>
      </c>
    </row>
    <row r="195" spans="1:6">
      <c r="A195" s="1">
        <v>7108</v>
      </c>
      <c r="B195" t="s">
        <v>6</v>
      </c>
      <c r="C195" s="2">
        <v>0</v>
      </c>
      <c r="D195" s="2">
        <v>0</v>
      </c>
      <c r="E195" s="2">
        <v>487.44701783656194</v>
      </c>
      <c r="F195" s="2">
        <f t="shared" si="2"/>
        <v>487.44701783656194</v>
      </c>
    </row>
    <row r="196" spans="1:6">
      <c r="A196" s="1">
        <v>7114</v>
      </c>
      <c r="B196" t="s">
        <v>14</v>
      </c>
      <c r="C196" s="2">
        <v>0</v>
      </c>
      <c r="D196" s="2">
        <v>0</v>
      </c>
      <c r="E196" s="2">
        <v>0</v>
      </c>
      <c r="F196" s="2">
        <f t="shared" ref="F196:F208" si="3">SUM(C196:E196)</f>
        <v>0</v>
      </c>
    </row>
    <row r="197" spans="1:6">
      <c r="A197" s="1">
        <v>7120</v>
      </c>
      <c r="B197" t="s">
        <v>9</v>
      </c>
      <c r="C197" s="2">
        <v>0</v>
      </c>
      <c r="D197" s="2">
        <v>0</v>
      </c>
      <c r="E197" s="2">
        <v>0</v>
      </c>
      <c r="F197" s="2">
        <f t="shared" si="3"/>
        <v>0</v>
      </c>
    </row>
    <row r="198" spans="1:6">
      <c r="A198" s="1">
        <v>7126</v>
      </c>
      <c r="B198" t="s">
        <v>9</v>
      </c>
      <c r="C198" s="2">
        <v>122.04588051988199</v>
      </c>
      <c r="D198" s="2">
        <v>11819.094464005253</v>
      </c>
      <c r="E198" s="2">
        <v>0</v>
      </c>
      <c r="F198" s="2">
        <f t="shared" si="3"/>
        <v>11941.140344525134</v>
      </c>
    </row>
    <row r="199" spans="1:6">
      <c r="A199" s="1">
        <v>7127</v>
      </c>
      <c r="B199" t="s">
        <v>14</v>
      </c>
      <c r="C199" s="2">
        <v>0</v>
      </c>
      <c r="D199" s="2">
        <v>0</v>
      </c>
      <c r="E199" s="2">
        <v>0</v>
      </c>
      <c r="F199" s="2">
        <f t="shared" si="3"/>
        <v>0</v>
      </c>
    </row>
    <row r="200" spans="1:6">
      <c r="A200" s="1">
        <v>7129</v>
      </c>
      <c r="B200" t="s">
        <v>13</v>
      </c>
      <c r="C200" s="2">
        <v>573.82904299354198</v>
      </c>
      <c r="D200" s="2">
        <v>81.789704583191991</v>
      </c>
      <c r="E200" s="2">
        <v>62.700688540169999</v>
      </c>
      <c r="F200" s="2">
        <f t="shared" si="3"/>
        <v>718.31943611690394</v>
      </c>
    </row>
    <row r="201" spans="1:6">
      <c r="A201" s="1">
        <v>7130</v>
      </c>
      <c r="B201" t="s">
        <v>11</v>
      </c>
      <c r="C201" s="2">
        <v>0</v>
      </c>
      <c r="D201" s="2">
        <v>0</v>
      </c>
      <c r="E201" s="2">
        <v>0</v>
      </c>
      <c r="F201" s="2">
        <f t="shared" si="3"/>
        <v>0</v>
      </c>
    </row>
    <row r="202" spans="1:6">
      <c r="A202" s="1">
        <v>7131</v>
      </c>
      <c r="B202" t="s">
        <v>9</v>
      </c>
      <c r="C202" s="2">
        <v>0</v>
      </c>
      <c r="D202" s="2">
        <v>0</v>
      </c>
      <c r="E202" s="2">
        <v>0</v>
      </c>
      <c r="F202" s="2">
        <f t="shared" si="3"/>
        <v>0</v>
      </c>
    </row>
    <row r="203" spans="1:6">
      <c r="A203" s="1">
        <v>7132</v>
      </c>
      <c r="B203" t="s">
        <v>9</v>
      </c>
      <c r="C203" s="2">
        <v>0</v>
      </c>
      <c r="D203" s="2">
        <v>0</v>
      </c>
      <c r="E203" s="2">
        <v>0</v>
      </c>
      <c r="F203" s="2">
        <f t="shared" si="3"/>
        <v>0</v>
      </c>
    </row>
    <row r="204" spans="1:6">
      <c r="A204" s="1">
        <v>7135</v>
      </c>
      <c r="B204" t="s">
        <v>9</v>
      </c>
      <c r="C204" s="2">
        <v>0</v>
      </c>
      <c r="D204" s="2">
        <v>0</v>
      </c>
      <c r="E204" s="2">
        <v>0</v>
      </c>
      <c r="F204" s="2">
        <f t="shared" si="3"/>
        <v>0</v>
      </c>
    </row>
    <row r="205" spans="1:6">
      <c r="A205" s="1">
        <v>7137</v>
      </c>
      <c r="B205" t="s">
        <v>9</v>
      </c>
      <c r="C205" s="2">
        <v>0</v>
      </c>
      <c r="D205" s="2">
        <v>0</v>
      </c>
      <c r="E205" s="2">
        <v>0</v>
      </c>
      <c r="F205" s="2">
        <f t="shared" si="3"/>
        <v>0</v>
      </c>
    </row>
    <row r="206" spans="1:6">
      <c r="A206" s="1">
        <v>7200</v>
      </c>
      <c r="B206" t="s">
        <v>13</v>
      </c>
      <c r="C206" s="2">
        <v>0</v>
      </c>
      <c r="D206" s="2">
        <v>0</v>
      </c>
      <c r="E206" s="2">
        <v>0</v>
      </c>
      <c r="F206" s="2">
        <f t="shared" si="3"/>
        <v>0</v>
      </c>
    </row>
    <row r="207" spans="1:6">
      <c r="A207" s="1">
        <v>7201</v>
      </c>
      <c r="B207" t="s">
        <v>15</v>
      </c>
      <c r="C207" s="2">
        <v>130308.061884</v>
      </c>
      <c r="D207" s="2">
        <v>1163.6178399999999</v>
      </c>
      <c r="E207" s="2">
        <v>110546.07502400002</v>
      </c>
      <c r="F207" s="2">
        <f t="shared" si="3"/>
        <v>242017.75474800001</v>
      </c>
    </row>
    <row r="208" spans="1:6">
      <c r="A208" s="1">
        <v>7205</v>
      </c>
      <c r="B208" t="s">
        <v>9</v>
      </c>
      <c r="C208" s="2">
        <v>0</v>
      </c>
      <c r="D208" s="2">
        <v>0</v>
      </c>
      <c r="E208" s="2">
        <v>0</v>
      </c>
      <c r="F208" s="2">
        <f t="shared" si="3"/>
        <v>0</v>
      </c>
    </row>
    <row r="209" spans="1:6" ht="15.75" thickBot="1">
      <c r="B209" s="3" t="s">
        <v>16</v>
      </c>
      <c r="C209" s="4">
        <f>SUM(C4:C208)</f>
        <v>2396504.4705024641</v>
      </c>
      <c r="D209" s="4">
        <f>SUM(D4:D208)</f>
        <v>1664367.5575698684</v>
      </c>
      <c r="E209" s="4">
        <f>SUM(E4:E208)</f>
        <v>2007757.656777658</v>
      </c>
      <c r="F209" s="4">
        <f>SUM(F4:F208)</f>
        <v>6068629.6848499905</v>
      </c>
    </row>
    <row r="212" spans="1:6">
      <c r="A212" s="3" t="s">
        <v>17</v>
      </c>
    </row>
    <row r="213" spans="1:6">
      <c r="B213" t="str">
        <f>B4</f>
        <v>Elec Distribution 360-373</v>
      </c>
      <c r="C213" s="5">
        <f ca="1">SUMIF($B$4:$C$208,"Elec Distribution 360-373",C$4:C$208)</f>
        <v>0</v>
      </c>
      <c r="D213" s="5">
        <f ca="1">SUMIF($B$4:$C$208,"Elec Distribution 360-373",D$4:D$208)</f>
        <v>0</v>
      </c>
      <c r="E213" s="5">
        <f ca="1">SUMIF($B$4:$C$208,"Elec Distribution 360-373",E$4:E$208)</f>
        <v>487.44701783656194</v>
      </c>
      <c r="F213" s="5">
        <f ca="1">SUM(C213:E213)</f>
        <v>487.44701783656194</v>
      </c>
    </row>
    <row r="214" spans="1:6">
      <c r="B214" t="s">
        <v>8</v>
      </c>
      <c r="C214" s="5">
        <f ca="1">SUMIF($B$4:$C$208,"Elec Transmission 350-359",C$4:C$208)</f>
        <v>0</v>
      </c>
      <c r="D214" s="5">
        <f ca="1">SUMIF($B$4:$C$208,"Elec Transmission 350-359",D$4:D$208)</f>
        <v>0</v>
      </c>
      <c r="E214" s="5">
        <f ca="1">SUMIF($B$4:$C$208,"Elec Transmission 350-359",E$4:E$208)</f>
        <v>0</v>
      </c>
      <c r="F214" s="5">
        <f t="shared" ref="F214:F221" ca="1" si="4">SUM(C214:E214)</f>
        <v>0</v>
      </c>
    </row>
    <row r="215" spans="1:6">
      <c r="B215" t="s">
        <v>10</v>
      </c>
      <c r="C215" s="5">
        <f ca="1">SUMIF($B$4:$C$208,"Hydro 331-336",C$4:C$208)</f>
        <v>0</v>
      </c>
      <c r="D215" s="5">
        <f ca="1">SUMIF($B$4:$C$208,"Hydro 331-336",D$4:D$208)</f>
        <v>0</v>
      </c>
      <c r="E215" s="5">
        <f ca="1">SUMIF($B$4:$C$208,"Hydro 331-336",E$4:E$208)</f>
        <v>0</v>
      </c>
      <c r="F215" s="5">
        <f t="shared" ca="1" si="4"/>
        <v>0</v>
      </c>
    </row>
    <row r="216" spans="1:6">
      <c r="B216" t="s">
        <v>12</v>
      </c>
      <c r="C216" s="5">
        <f ca="1">SUMIF($B$4:$C$208,"Other Elec Production / Turbines 340-346",C$4:C$208)</f>
        <v>0</v>
      </c>
      <c r="D216" s="5">
        <f ca="1">SUMIF($B$4:$C$208,"Other Elec Production / Turbines 340-346",D$4:D$208)</f>
        <v>0</v>
      </c>
      <c r="E216" s="5">
        <f ca="1">SUMIF($B$4:$C$208,"Other Elec Production / Turbines 340-346",E$4:E$208)</f>
        <v>0</v>
      </c>
      <c r="F216" s="5">
        <f t="shared" ca="1" si="4"/>
        <v>0</v>
      </c>
    </row>
    <row r="217" spans="1:6">
      <c r="B217" t="s">
        <v>11</v>
      </c>
      <c r="C217" s="5">
        <f ca="1">SUMIF($B$4:$C$208,"Thermal 311-316",C$4:C$208)</f>
        <v>0</v>
      </c>
      <c r="D217" s="5">
        <f ca="1">SUMIF($B$4:$C$208,"Thermal 311-316",D$4:D$208)</f>
        <v>0</v>
      </c>
      <c r="E217" s="5">
        <f ca="1">SUMIF($B$4:$C$208,"Thermal 311-316",E$4:E$208)</f>
        <v>0</v>
      </c>
      <c r="F217" s="5">
        <f t="shared" ca="1" si="4"/>
        <v>0</v>
      </c>
    </row>
    <row r="218" spans="1:6">
      <c r="B218" t="s">
        <v>9</v>
      </c>
      <c r="C218" s="5">
        <f ca="1">SUMIF($B$4:$C$208,"General 389-391 / 393-395 / 397-398",C$4:C$208)</f>
        <v>70394.298800054225</v>
      </c>
      <c r="D218" s="5">
        <f ca="1">SUMIF($B$4:$C$208,"General 389-391 / 393-395 / 397-398",D$4:D$208)</f>
        <v>43831.756607963718</v>
      </c>
      <c r="E218" s="5">
        <f ca="1">SUMIF($B$4:$C$208,"General 389-391 / 393-395 / 397-398",E$4:E$208)</f>
        <v>444856.39630038396</v>
      </c>
      <c r="F218" s="5">
        <f t="shared" ca="1" si="4"/>
        <v>559082.4517084019</v>
      </c>
    </row>
    <row r="219" spans="1:6">
      <c r="B219" t="s">
        <v>13</v>
      </c>
      <c r="C219" s="5">
        <f ca="1">SUMIF($B$4:$C$208,"Software 303",C$4:C$208)</f>
        <v>178927.23152241073</v>
      </c>
      <c r="D219" s="5">
        <f ca="1">SUMIF($B$4:$C$208,"Software 303",D$4:D$208)</f>
        <v>103440.78077994294</v>
      </c>
      <c r="E219" s="5">
        <f ca="1">SUMIF($B$4:$C$208,"Software 303",E$4:E$208)</f>
        <v>410954.36635287292</v>
      </c>
      <c r="F219" s="5">
        <f t="shared" ca="1" si="4"/>
        <v>693322.37865522667</v>
      </c>
    </row>
    <row r="220" spans="1:6">
      <c r="B220" t="s">
        <v>14</v>
      </c>
      <c r="C220" s="5">
        <f ca="1">SUMIF($B$4:$C$208,"Transportation and Tools 392 / 396",C$4:C$208)</f>
        <v>0</v>
      </c>
      <c r="D220" s="5">
        <f ca="1">SUMIF($B$4:$C$208,"Transportation and Tools 392 / 396",D$4:D$208)</f>
        <v>85629.721221961852</v>
      </c>
      <c r="E220" s="5">
        <f ca="1">SUMIF($B$4:$C$208,"Transportation and Tools 392 / 396",E$4:E$208)</f>
        <v>62044.761020799997</v>
      </c>
      <c r="F220" s="5">
        <f t="shared" ca="1" si="4"/>
        <v>147674.48224276185</v>
      </c>
    </row>
    <row r="221" spans="1:6">
      <c r="B221" t="s">
        <v>7</v>
      </c>
      <c r="C221" s="5">
        <f ca="1">SUMIF($B$4:$C$208,"Gas Distribution 374-387",C$4:C$208)</f>
        <v>2016874.878296</v>
      </c>
      <c r="D221" s="5">
        <f ca="1">SUMIF($B$4:$C$208,"Gas Distribution 374-387",D$4:D$208)</f>
        <v>1430301.6811200001</v>
      </c>
      <c r="E221" s="5">
        <f ca="1">SUMIF($B$4:$C$208,"Gas Distribution 374-387",E$4:E$208)</f>
        <v>978868.61106176465</v>
      </c>
      <c r="F221" s="5">
        <f t="shared" ca="1" si="4"/>
        <v>4426045.1704777647</v>
      </c>
    </row>
    <row r="222" spans="1:6">
      <c r="B222" t="s">
        <v>15</v>
      </c>
      <c r="C222" s="5">
        <f ca="1">SUMIF($B$4:$C$208,"Gas Underground Storage 350-357",C$4:C$208)</f>
        <v>130308.061884</v>
      </c>
      <c r="D222" s="5">
        <f ca="1">SUMIF($B$4:$C$208,"Gas Underground Storage 350-357",D$4:D$208)</f>
        <v>1163.6178399999999</v>
      </c>
      <c r="E222" s="5">
        <f ca="1">SUMIF($B$4:$C$208,"Gas Underground Storage 350-357",E$4:E$208)</f>
        <v>110546.07502400002</v>
      </c>
      <c r="F222" s="5">
        <f ca="1">SUMIF($B$4:$C$208,"Gas Underground Storage 350-357",F$4:F$208)</f>
        <v>242017.75474800001</v>
      </c>
    </row>
    <row r="223" spans="1:6" ht="15.75" thickBot="1">
      <c r="B223" s="3" t="s">
        <v>18</v>
      </c>
      <c r="C223" s="6">
        <f ca="1">SUM(C213:C222)</f>
        <v>2396504.470502465</v>
      </c>
      <c r="D223" s="6">
        <f t="shared" ref="D223:F223" ca="1" si="5">SUM(D213:D222)</f>
        <v>1664367.5575698686</v>
      </c>
      <c r="E223" s="6">
        <f t="shared" ca="1" si="5"/>
        <v>2007757.656777658</v>
      </c>
      <c r="F223" s="6">
        <f t="shared" ca="1" si="5"/>
        <v>6068629.6848499915</v>
      </c>
    </row>
  </sheetData>
  <pageMargins left="0.7" right="0.7" top="0.75" bottom="0.75" header="0.3" footer="0.3"/>
  <pageSetup orientation="portrait" r:id="rId1"/>
  <headerFooter>
    <oddFooter>&amp;L&amp;F&amp;C&amp;A&amp;RPage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2015-07-27T07:00:00+00:00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E91F22-651F-42D2-8E28-AD86391E7DC6}"/>
</file>

<file path=customXml/itemProps2.xml><?xml version="1.0" encoding="utf-8"?>
<ds:datastoreItem xmlns:ds="http://schemas.openxmlformats.org/officeDocument/2006/customXml" ds:itemID="{5B5659D7-3777-41EE-8761-0F5F96AF2033}"/>
</file>

<file path=customXml/itemProps3.xml><?xml version="1.0" encoding="utf-8"?>
<ds:datastoreItem xmlns:ds="http://schemas.openxmlformats.org/officeDocument/2006/customXml" ds:itemID="{51F8BCD3-C1B7-403E-A302-0952BCEAB62E}"/>
</file>

<file path=customXml/itemProps4.xml><?xml version="1.0" encoding="utf-8"?>
<ds:datastoreItem xmlns:ds="http://schemas.openxmlformats.org/officeDocument/2006/customXml" ds:itemID="{81340612-8D58-450A-A936-D86FA8F7F2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Actl Forcst - WA E</vt:lpstr>
      <vt:lpstr>Actl Forcst - WA G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Machado</dc:creator>
  <cp:lastModifiedBy>jzlfgj</cp:lastModifiedBy>
  <cp:lastPrinted>2015-06-11T20:25:50Z</cp:lastPrinted>
  <dcterms:created xsi:type="dcterms:W3CDTF">2015-06-11T15:38:12Z</dcterms:created>
  <dcterms:modified xsi:type="dcterms:W3CDTF">2015-06-11T20:25:55Z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