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1\2021 WA Natural Gas Line Extension PNPV Issue\Tariff Filing - 11.17.21\For Filing\"/>
    </mc:Choice>
  </mc:AlternateContent>
  <xr:revisionPtr revIDLastSave="0" documentId="13_ncr:1_{CBD52AD9-D54B-4AAD-959E-1D1A18855642}" xr6:coauthVersionLast="45" xr6:coauthVersionMax="45" xr10:uidLastSave="{00000000-0000-0000-0000-000000000000}"/>
  <bookViews>
    <workbookView xWindow="2730" yWindow="540" windowWidth="25380" windowHeight="21060" xr2:uid="{88DA3108-1222-4D3D-85C4-CF39EB9CD107}"/>
  </bookViews>
  <sheets>
    <sheet name="Sch 101" sheetId="1" r:id="rId1"/>
    <sheet name="Sch 111" sheetId="2" r:id="rId2"/>
  </sheets>
  <definedNames>
    <definedName name="_xlnm.Print_Area" localSheetId="0">'Sch 101'!$A$1:$J$118</definedName>
    <definedName name="_xlnm.Print_Area" localSheetId="1">'Sch 111'!$A$1:$I$117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2" l="1"/>
  <c r="B24" i="2" l="1"/>
  <c r="B16" i="1"/>
  <c r="D7" i="2" l="1"/>
  <c r="D7" i="1"/>
  <c r="D11" i="1" s="1"/>
  <c r="D8" i="2"/>
  <c r="E24" i="2" l="1"/>
  <c r="D11" i="2"/>
  <c r="B9" i="2"/>
  <c r="D9" i="2"/>
  <c r="B7" i="2"/>
  <c r="D12" i="2" l="1"/>
  <c r="D14" i="2" s="1"/>
  <c r="B18" i="2" s="1"/>
  <c r="B103" i="2" l="1"/>
  <c r="B116" i="2"/>
  <c r="B110" i="2"/>
  <c r="B48" i="2"/>
  <c r="B105" i="2"/>
  <c r="B113" i="2"/>
  <c r="B44" i="2"/>
  <c r="B56" i="2"/>
  <c r="B34" i="2"/>
  <c r="B69" i="2"/>
  <c r="B92" i="2"/>
  <c r="B42" i="2"/>
  <c r="B77" i="2"/>
  <c r="B31" i="2"/>
  <c r="B33" i="2"/>
  <c r="B98" i="2"/>
  <c r="B60" i="2"/>
  <c r="B76" i="2"/>
  <c r="B64" i="2"/>
  <c r="B39" i="2"/>
  <c r="B41" i="2"/>
  <c r="B106" i="2"/>
  <c r="B87" i="2"/>
  <c r="B49" i="2"/>
  <c r="B59" i="2"/>
  <c r="B46" i="2"/>
  <c r="B95" i="2"/>
  <c r="B97" i="2"/>
  <c r="B67" i="2"/>
  <c r="B54" i="2"/>
  <c r="B50" i="2"/>
  <c r="B114" i="2"/>
  <c r="B100" i="2"/>
  <c r="B85" i="2"/>
  <c r="B62" i="2"/>
  <c r="B111" i="2"/>
  <c r="B21" i="2"/>
  <c r="B22" i="2"/>
  <c r="B70" i="2"/>
  <c r="B112" i="2"/>
  <c r="B88" i="2"/>
  <c r="B65" i="2"/>
  <c r="B40" i="2"/>
  <c r="B66" i="2"/>
  <c r="B27" i="2"/>
  <c r="B91" i="2"/>
  <c r="B37" i="2"/>
  <c r="B101" i="2"/>
  <c r="B29" i="2"/>
  <c r="B78" i="2"/>
  <c r="B75" i="2"/>
  <c r="B84" i="2"/>
  <c r="B47" i="2"/>
  <c r="B57" i="2"/>
  <c r="B20" i="2"/>
  <c r="B93" i="2"/>
  <c r="B55" i="2"/>
  <c r="B36" i="2"/>
  <c r="B72" i="2"/>
  <c r="B35" i="2"/>
  <c r="B45" i="2"/>
  <c r="B86" i="2"/>
  <c r="B71" i="2"/>
  <c r="B68" i="2"/>
  <c r="B104" i="2"/>
  <c r="B81" i="2"/>
  <c r="B19" i="2"/>
  <c r="B82" i="2"/>
  <c r="B43" i="2"/>
  <c r="B107" i="2"/>
  <c r="B53" i="2"/>
  <c r="B117" i="2"/>
  <c r="B30" i="2"/>
  <c r="B94" i="2"/>
  <c r="B80" i="2"/>
  <c r="B58" i="2"/>
  <c r="B83" i="2"/>
  <c r="B108" i="2"/>
  <c r="B63" i="2"/>
  <c r="B96" i="2"/>
  <c r="B73" i="2"/>
  <c r="B74" i="2"/>
  <c r="B99" i="2"/>
  <c r="B109" i="2"/>
  <c r="B23" i="2"/>
  <c r="B52" i="2"/>
  <c r="B79" i="2"/>
  <c r="B32" i="2"/>
  <c r="B25" i="2"/>
  <c r="B89" i="2"/>
  <c r="B26" i="2"/>
  <c r="B90" i="2"/>
  <c r="B51" i="2"/>
  <c r="B115" i="2"/>
  <c r="B61" i="2"/>
  <c r="B28" i="2"/>
  <c r="B38" i="2"/>
  <c r="B102" i="2"/>
  <c r="C24" i="2" l="1"/>
  <c r="G24" i="2" s="1"/>
  <c r="C117" i="2"/>
  <c r="G117" i="2" s="1"/>
  <c r="D8" i="1"/>
  <c r="D9" i="1" s="1"/>
  <c r="D12" i="1" s="1"/>
  <c r="B7" i="1"/>
  <c r="B9" i="1" s="1"/>
  <c r="D14" i="1" l="1"/>
  <c r="B86" i="1" l="1"/>
  <c r="B56" i="1"/>
  <c r="B59" i="1"/>
  <c r="B99" i="1"/>
  <c r="B63" i="1"/>
  <c r="B25" i="1"/>
  <c r="B39" i="1"/>
  <c r="B93" i="1"/>
  <c r="B89" i="1"/>
  <c r="B58" i="1"/>
  <c r="B75" i="1"/>
  <c r="B30" i="1"/>
  <c r="B66" i="1"/>
  <c r="B107" i="1"/>
  <c r="B37" i="1"/>
  <c r="B21" i="1"/>
  <c r="B46" i="1"/>
  <c r="B31" i="1"/>
  <c r="B57" i="1"/>
  <c r="B98" i="1"/>
  <c r="B24" i="1"/>
  <c r="B36" i="1"/>
  <c r="B65" i="1"/>
  <c r="B50" i="1"/>
  <c r="B90" i="1"/>
  <c r="B22" i="1"/>
  <c r="B104" i="1"/>
  <c r="B78" i="1"/>
  <c r="B26" i="1"/>
  <c r="B81" i="1"/>
  <c r="B94" i="1"/>
  <c r="B72" i="1"/>
  <c r="B83" i="1"/>
  <c r="B61" i="1"/>
  <c r="B71" i="1"/>
  <c r="B19" i="1"/>
  <c r="B28" i="1"/>
  <c r="B23" i="1"/>
  <c r="B97" i="1"/>
  <c r="B91" i="1"/>
  <c r="B42" i="1"/>
  <c r="B82" i="1"/>
  <c r="B80" i="1"/>
  <c r="B18" i="1"/>
  <c r="B47" i="1"/>
  <c r="B44" i="1"/>
  <c r="B55" i="1"/>
  <c r="B100" i="1"/>
  <c r="B35" i="1"/>
  <c r="B88" i="1"/>
  <c r="B32" i="1"/>
  <c r="B77" i="1"/>
  <c r="B79" i="1"/>
  <c r="B102" i="1"/>
  <c r="B113" i="1"/>
  <c r="B103" i="1"/>
  <c r="B38" i="1"/>
  <c r="B74" i="1"/>
  <c r="B40" i="1"/>
  <c r="B69" i="1"/>
  <c r="B48" i="1"/>
  <c r="B64" i="1"/>
  <c r="B111" i="1"/>
  <c r="B29" i="1"/>
  <c r="B114" i="1"/>
  <c r="B54" i="1"/>
  <c r="B106" i="1"/>
  <c r="B62" i="1"/>
  <c r="B101" i="1"/>
  <c r="B92" i="1"/>
  <c r="B27" i="1"/>
  <c r="B20" i="1"/>
  <c r="C24" i="1" s="1"/>
  <c r="B45" i="1"/>
  <c r="B73" i="1"/>
  <c r="B110" i="1"/>
  <c r="B49" i="1"/>
  <c r="B115" i="1"/>
  <c r="B41" i="1"/>
  <c r="B108" i="1"/>
  <c r="B43" i="1"/>
  <c r="B87" i="1"/>
  <c r="B85" i="1"/>
  <c r="B60" i="1"/>
  <c r="B34" i="1"/>
  <c r="B76" i="1"/>
  <c r="B33" i="1"/>
  <c r="B84" i="1"/>
  <c r="B52" i="1"/>
  <c r="B112" i="1"/>
  <c r="B116" i="1"/>
  <c r="B51" i="1"/>
  <c r="B53" i="1"/>
  <c r="B95" i="1"/>
  <c r="B96" i="1"/>
  <c r="B68" i="1"/>
  <c r="B109" i="1"/>
  <c r="B105" i="1"/>
  <c r="B117" i="1"/>
  <c r="B67" i="1"/>
  <c r="B70" i="1"/>
  <c r="C117" i="1" l="1"/>
</calcChain>
</file>

<file path=xl/sharedStrings.xml><?xml version="1.0" encoding="utf-8"?>
<sst xmlns="http://schemas.openxmlformats.org/spreadsheetml/2006/main" count="40" uniqueCount="21">
  <si>
    <t>Component</t>
  </si>
  <si>
    <t>Capital Structure</t>
  </si>
  <si>
    <t>Cost</t>
  </si>
  <si>
    <t>Weighted Cost</t>
  </si>
  <si>
    <t>Order No. 07, pg. 40</t>
  </si>
  <si>
    <t>Total Debt</t>
  </si>
  <si>
    <t>Common Equity</t>
  </si>
  <si>
    <t xml:space="preserve">Total </t>
  </si>
  <si>
    <t>Tax Benefit of Interest</t>
  </si>
  <si>
    <t>Net of Tax ROR</t>
  </si>
  <si>
    <t>Revenue Conversion Factor</t>
  </si>
  <si>
    <t>Pre-Tax Cost of Capital</t>
  </si>
  <si>
    <t>From Last Line Extension Filing 2018 - Decoupled + Basic Charge</t>
  </si>
  <si>
    <t>Time</t>
  </si>
  <si>
    <t>Avg Therms</t>
  </si>
  <si>
    <t>1st Year Therm</t>
  </si>
  <si>
    <t>Compliance Filing Attachment 5 - Decoupling Base</t>
  </si>
  <si>
    <t>UG-210729 Line Extension Calculation</t>
  </si>
  <si>
    <t>From UG-170486</t>
  </si>
  <si>
    <t>Present</t>
  </si>
  <si>
    <t>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</si>
</sst>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0.00000%"/>
    <numFmt numFmtId="167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/>
    <xf numFmtId="164" fontId="0" fillId="0" borderId="0" xfId="0" applyNumberFormat="1"/>
    <xf numFmtId="10" fontId="0" fillId="0" borderId="0" xfId="2" applyNumberFormat="1" applyFont="1" applyBorder="1"/>
    <xf numFmtId="10" fontId="0" fillId="0" borderId="5" xfId="0" applyNumberFormat="1" applyBorder="1"/>
    <xf numFmtId="164" fontId="0" fillId="0" borderId="0" xfId="2" applyNumberFormat="1" applyFont="1" applyBorder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10" fontId="0" fillId="0" borderId="9" xfId="0" applyNumberFormat="1" applyBorder="1"/>
    <xf numFmtId="9" fontId="0" fillId="0" borderId="0" xfId="2" applyFont="1"/>
    <xf numFmtId="10" fontId="0" fillId="0" borderId="0" xfId="0" applyNumberFormat="1"/>
    <xf numFmtId="0" fontId="2" fillId="0" borderId="0" xfId="0" applyFont="1"/>
    <xf numFmtId="44" fontId="0" fillId="0" borderId="0" xfId="1" applyFont="1"/>
    <xf numFmtId="44" fontId="0" fillId="0" borderId="0" xfId="0" applyNumberFormat="1"/>
    <xf numFmtId="165" fontId="0" fillId="0" borderId="0" xfId="0" applyNumberFormat="1"/>
    <xf numFmtId="166" fontId="0" fillId="0" borderId="0" xfId="2" applyNumberFormat="1" applyFont="1"/>
    <xf numFmtId="165" fontId="0" fillId="2" borderId="10" xfId="0" applyNumberFormat="1" applyFill="1" applyBorder="1"/>
    <xf numFmtId="165" fontId="2" fillId="2" borderId="10" xfId="0" applyNumberFormat="1" applyFont="1" applyFill="1" applyBorder="1"/>
    <xf numFmtId="167" fontId="0" fillId="0" borderId="0" xfId="3" applyNumberFormat="1" applyFont="1"/>
    <xf numFmtId="44" fontId="2" fillId="0" borderId="0" xfId="0" applyNumberFormat="1" applyFont="1"/>
    <xf numFmtId="44" fontId="2" fillId="2" borderId="10" xfId="0" applyNumberFormat="1" applyFont="1" applyFill="1" applyBorder="1"/>
    <xf numFmtId="0" fontId="0" fillId="0" borderId="0" xfId="0" applyFill="1"/>
    <xf numFmtId="165" fontId="0" fillId="0" borderId="0" xfId="1" applyNumberFormat="1" applyFon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AF832-6EA7-4B40-89F3-426065CD1031}">
  <sheetPr>
    <pageSetUpPr fitToPage="1"/>
  </sheetPr>
  <dimension ref="A1:N170"/>
  <sheetViews>
    <sheetView tabSelected="1" workbookViewId="0">
      <selection activeCell="N17" sqref="N17"/>
    </sheetView>
  </sheetViews>
  <sheetFormatPr defaultRowHeight="15" x14ac:dyDescent="0.25"/>
  <cols>
    <col min="4" max="4" width="11.7109375" customWidth="1"/>
    <col min="10" max="10" width="9.42578125" bestFit="1" customWidth="1"/>
    <col min="11" max="11" width="12.28515625" customWidth="1"/>
    <col min="13" max="13" width="10.85546875" style="17" customWidth="1"/>
    <col min="14" max="14" width="11.140625" bestFit="1" customWidth="1"/>
  </cols>
  <sheetData>
    <row r="1" spans="1:5" x14ac:dyDescent="0.25">
      <c r="A1" t="s">
        <v>17</v>
      </c>
    </row>
    <row r="5" spans="1:5" ht="15.75" thickBot="1" x14ac:dyDescent="0.3"/>
    <row r="6" spans="1:5" ht="45" x14ac:dyDescent="0.25">
      <c r="A6" s="1" t="s">
        <v>0</v>
      </c>
      <c r="B6" s="2" t="s">
        <v>1</v>
      </c>
      <c r="C6" s="2" t="s">
        <v>2</v>
      </c>
      <c r="D6" s="3" t="s">
        <v>3</v>
      </c>
      <c r="E6" s="4" t="s">
        <v>4</v>
      </c>
    </row>
    <row r="7" spans="1:5" x14ac:dyDescent="0.25">
      <c r="A7" s="5" t="s">
        <v>5</v>
      </c>
      <c r="B7" s="6">
        <f>1-B8</f>
        <v>0.51500000000000001</v>
      </c>
      <c r="C7" s="7">
        <v>5.62E-2</v>
      </c>
      <c r="D7" s="8">
        <f>ROUND(B7*C7,4)</f>
        <v>2.8899999999999999E-2</v>
      </c>
    </row>
    <row r="8" spans="1:5" x14ac:dyDescent="0.25">
      <c r="A8" s="5" t="s">
        <v>6</v>
      </c>
      <c r="B8" s="9">
        <v>0.48499999999999999</v>
      </c>
      <c r="C8" s="7">
        <v>9.5000000000000001E-2</v>
      </c>
      <c r="D8" s="8">
        <f>ROUND(B8*C8,4)</f>
        <v>4.6100000000000002E-2</v>
      </c>
    </row>
    <row r="9" spans="1:5" ht="15.75" thickBot="1" x14ac:dyDescent="0.3">
      <c r="A9" s="10" t="s">
        <v>7</v>
      </c>
      <c r="B9" s="11">
        <f>B7+B8</f>
        <v>1</v>
      </c>
      <c r="C9" s="12"/>
      <c r="D9" s="13">
        <f>D7+D8</f>
        <v>7.4999999999999997E-2</v>
      </c>
      <c r="E9" t="s">
        <v>18</v>
      </c>
    </row>
    <row r="11" spans="1:5" x14ac:dyDescent="0.25">
      <c r="A11" t="s">
        <v>8</v>
      </c>
      <c r="C11" s="14">
        <v>-0.21</v>
      </c>
      <c r="D11" s="15">
        <f>D7*C11</f>
        <v>-6.0689999999999997E-3</v>
      </c>
    </row>
    <row r="12" spans="1:5" x14ac:dyDescent="0.25">
      <c r="A12" t="s">
        <v>9</v>
      </c>
      <c r="D12" s="15">
        <f>D9+D11</f>
        <v>6.8930999999999992E-2</v>
      </c>
    </row>
    <row r="13" spans="1:5" x14ac:dyDescent="0.25">
      <c r="A13" t="s">
        <v>10</v>
      </c>
      <c r="D13" s="26">
        <v>0.75329299999999999</v>
      </c>
      <c r="E13" t="s">
        <v>16</v>
      </c>
    </row>
    <row r="14" spans="1:5" x14ac:dyDescent="0.25">
      <c r="A14" t="s">
        <v>11</v>
      </c>
      <c r="D14" s="20">
        <f>D12/D13</f>
        <v>9.1506226660807932E-2</v>
      </c>
    </row>
    <row r="16" spans="1:5" x14ac:dyDescent="0.25">
      <c r="B16" s="27">
        <f>ROUND(314.43+(12*9.5),0)</f>
        <v>428</v>
      </c>
      <c r="C16" s="16" t="s">
        <v>12</v>
      </c>
    </row>
    <row r="17" spans="1:4" x14ac:dyDescent="0.25">
      <c r="A17" t="s">
        <v>13</v>
      </c>
      <c r="B17" s="17"/>
    </row>
    <row r="18" spans="1:4" x14ac:dyDescent="0.25">
      <c r="A18">
        <v>1</v>
      </c>
      <c r="B18" s="17">
        <f>$B$16/(1+$D$14)^1</f>
        <v>392.1186975811944</v>
      </c>
      <c r="C18" s="19"/>
    </row>
    <row r="19" spans="1:4" x14ac:dyDescent="0.25">
      <c r="A19">
        <v>2</v>
      </c>
      <c r="B19" s="17">
        <f t="shared" ref="B19:B50" si="0">$B$16/(1+$D$14)^(1+A18)</f>
        <v>359.24549764666398</v>
      </c>
      <c r="C19" s="19"/>
    </row>
    <row r="20" spans="1:4" x14ac:dyDescent="0.25">
      <c r="A20">
        <v>3</v>
      </c>
      <c r="B20" s="17">
        <f t="shared" si="0"/>
        <v>329.1282164699017</v>
      </c>
      <c r="C20" s="19"/>
    </row>
    <row r="21" spans="1:4" x14ac:dyDescent="0.25">
      <c r="A21">
        <v>4</v>
      </c>
      <c r="B21" s="17">
        <f t="shared" si="0"/>
        <v>301.53581210140015</v>
      </c>
      <c r="C21" s="19"/>
    </row>
    <row r="22" spans="1:4" x14ac:dyDescent="0.25">
      <c r="A22">
        <v>5</v>
      </c>
      <c r="B22" s="17">
        <f t="shared" si="0"/>
        <v>276.25661195160933</v>
      </c>
      <c r="C22" s="19"/>
    </row>
    <row r="23" spans="1:4" ht="15.75" thickBot="1" x14ac:dyDescent="0.3">
      <c r="A23">
        <v>6</v>
      </c>
      <c r="B23" s="17">
        <f t="shared" si="0"/>
        <v>253.09668896415533</v>
      </c>
      <c r="C23" s="19"/>
    </row>
    <row r="24" spans="1:4" ht="15.75" thickBot="1" x14ac:dyDescent="0.3">
      <c r="A24">
        <v>7</v>
      </c>
      <c r="B24" s="17">
        <f t="shared" si="0"/>
        <v>231.87837392228326</v>
      </c>
      <c r="C24" s="22">
        <f>SUM(B18:B24)</f>
        <v>2143.2598986372082</v>
      </c>
      <c r="D24" t="s">
        <v>20</v>
      </c>
    </row>
    <row r="25" spans="1:4" x14ac:dyDescent="0.25">
      <c r="A25">
        <v>8</v>
      </c>
      <c r="B25" s="17">
        <f t="shared" si="0"/>
        <v>212.43889247581993</v>
      </c>
      <c r="C25" s="19"/>
    </row>
    <row r="26" spans="1:4" x14ac:dyDescent="0.25">
      <c r="A26">
        <v>9</v>
      </c>
      <c r="B26" s="17">
        <f t="shared" si="0"/>
        <v>194.62911643273341</v>
      </c>
      <c r="C26" s="19"/>
    </row>
    <row r="27" spans="1:4" hidden="1" x14ac:dyDescent="0.25">
      <c r="A27">
        <v>10</v>
      </c>
      <c r="B27" s="17">
        <f t="shared" si="0"/>
        <v>178.31241973593944</v>
      </c>
      <c r="C27" s="19"/>
    </row>
    <row r="28" spans="1:4" hidden="1" x14ac:dyDescent="0.25">
      <c r="A28">
        <v>11</v>
      </c>
      <c r="B28" s="17">
        <f t="shared" si="0"/>
        <v>163.36363034908371</v>
      </c>
      <c r="C28" s="19"/>
    </row>
    <row r="29" spans="1:4" hidden="1" x14ac:dyDescent="0.25">
      <c r="A29">
        <v>12</v>
      </c>
      <c r="B29" s="17">
        <f t="shared" si="0"/>
        <v>149.66807001079061</v>
      </c>
      <c r="C29" s="19"/>
    </row>
    <row r="30" spans="1:4" hidden="1" x14ac:dyDescent="0.25">
      <c r="A30">
        <v>13</v>
      </c>
      <c r="B30" s="17">
        <f t="shared" si="0"/>
        <v>137.12067449093982</v>
      </c>
      <c r="C30" s="19"/>
    </row>
    <row r="31" spans="1:4" hidden="1" x14ac:dyDescent="0.25">
      <c r="A31">
        <v>14</v>
      </c>
      <c r="B31" s="17">
        <f t="shared" si="0"/>
        <v>125.62518760009867</v>
      </c>
      <c r="C31" s="19"/>
    </row>
    <row r="32" spans="1:4" hidden="1" x14ac:dyDescent="0.25">
      <c r="A32">
        <v>15</v>
      </c>
      <c r="B32" s="17">
        <f t="shared" si="0"/>
        <v>115.09342276902781</v>
      </c>
      <c r="C32" s="19"/>
    </row>
    <row r="33" spans="1:3" hidden="1" x14ac:dyDescent="0.25">
      <c r="A33">
        <v>16</v>
      </c>
      <c r="B33" s="17">
        <f t="shared" si="0"/>
        <v>105.44458653353499</v>
      </c>
      <c r="C33" s="19"/>
    </row>
    <row r="34" spans="1:3" hidden="1" x14ac:dyDescent="0.25">
      <c r="A34" s="16">
        <v>17</v>
      </c>
      <c r="B34" s="17">
        <f t="shared" si="0"/>
        <v>96.604658734853473</v>
      </c>
      <c r="C34" s="19"/>
    </row>
    <row r="35" spans="1:3" hidden="1" x14ac:dyDescent="0.25">
      <c r="A35">
        <v>18</v>
      </c>
      <c r="B35" s="17">
        <f t="shared" si="0"/>
        <v>88.505824680809596</v>
      </c>
      <c r="C35" s="19"/>
    </row>
    <row r="36" spans="1:3" hidden="1" x14ac:dyDescent="0.25">
      <c r="A36">
        <v>19</v>
      </c>
      <c r="B36" s="17">
        <f t="shared" si="0"/>
        <v>81.085954911655577</v>
      </c>
      <c r="C36" s="19"/>
    </row>
    <row r="37" spans="1:3" hidden="1" x14ac:dyDescent="0.25">
      <c r="A37">
        <v>20</v>
      </c>
      <c r="B37" s="17">
        <f t="shared" si="0"/>
        <v>74.288128579639817</v>
      </c>
      <c r="C37" s="19"/>
    </row>
    <row r="38" spans="1:3" hidden="1" x14ac:dyDescent="0.25">
      <c r="A38">
        <v>21</v>
      </c>
      <c r="B38" s="17">
        <f t="shared" si="0"/>
        <v>68.06019678596418</v>
      </c>
      <c r="C38" s="19"/>
    </row>
    <row r="39" spans="1:3" hidden="1" x14ac:dyDescent="0.25">
      <c r="A39">
        <v>22</v>
      </c>
      <c r="B39" s="17">
        <f t="shared" si="0"/>
        <v>62.354382525308573</v>
      </c>
      <c r="C39" s="19"/>
    </row>
    <row r="40" spans="1:3" hidden="1" x14ac:dyDescent="0.25">
      <c r="A40">
        <v>23</v>
      </c>
      <c r="B40" s="17">
        <f t="shared" si="0"/>
        <v>57.126914168933602</v>
      </c>
      <c r="C40" s="19"/>
    </row>
    <row r="41" spans="1:3" hidden="1" x14ac:dyDescent="0.25">
      <c r="A41">
        <v>24</v>
      </c>
      <c r="B41" s="17">
        <f t="shared" si="0"/>
        <v>52.337689674661043</v>
      </c>
      <c r="C41" s="19"/>
    </row>
    <row r="42" spans="1:3" hidden="1" x14ac:dyDescent="0.25">
      <c r="A42">
        <v>25</v>
      </c>
      <c r="B42" s="17">
        <f t="shared" si="0"/>
        <v>47.949968947749568</v>
      </c>
      <c r="C42" s="19"/>
    </row>
    <row r="43" spans="1:3" hidden="1" x14ac:dyDescent="0.25">
      <c r="A43">
        <v>26</v>
      </c>
      <c r="B43" s="17">
        <f t="shared" si="0"/>
        <v>43.93009199264084</v>
      </c>
      <c r="C43" s="19"/>
    </row>
    <row r="44" spans="1:3" hidden="1" x14ac:dyDescent="0.25">
      <c r="A44">
        <v>27</v>
      </c>
      <c r="B44" s="17">
        <f t="shared" si="0"/>
        <v>40.247220693402753</v>
      </c>
      <c r="C44" s="19"/>
    </row>
    <row r="45" spans="1:3" hidden="1" x14ac:dyDescent="0.25">
      <c r="A45">
        <v>28</v>
      </c>
      <c r="B45" s="17">
        <f t="shared" si="0"/>
        <v>36.873102241962584</v>
      </c>
      <c r="C45" s="19"/>
    </row>
    <row r="46" spans="1:3" hidden="1" x14ac:dyDescent="0.25">
      <c r="A46">
        <v>29</v>
      </c>
      <c r="B46" s="17">
        <f t="shared" si="0"/>
        <v>33.781852399291097</v>
      </c>
      <c r="C46" s="19"/>
    </row>
    <row r="47" spans="1:3" hidden="1" x14ac:dyDescent="0.25">
      <c r="A47">
        <v>30</v>
      </c>
      <c r="B47" s="17">
        <f t="shared" si="0"/>
        <v>30.949756926846195</v>
      </c>
      <c r="C47" s="19"/>
    </row>
    <row r="48" spans="1:3" hidden="1" x14ac:dyDescent="0.25">
      <c r="A48">
        <v>31</v>
      </c>
      <c r="B48" s="17">
        <f t="shared" si="0"/>
        <v>28.355089664975416</v>
      </c>
      <c r="C48" s="19"/>
    </row>
    <row r="49" spans="1:3" hidden="1" x14ac:dyDescent="0.25">
      <c r="A49">
        <v>32</v>
      </c>
      <c r="B49" s="17">
        <f t="shared" si="0"/>
        <v>25.977945862682592</v>
      </c>
      <c r="C49" s="19"/>
    </row>
    <row r="50" spans="1:3" hidden="1" x14ac:dyDescent="0.25">
      <c r="A50">
        <v>33</v>
      </c>
      <c r="B50" s="17">
        <f t="shared" si="0"/>
        <v>23.800089480163258</v>
      </c>
      <c r="C50" s="19"/>
    </row>
    <row r="51" spans="1:3" hidden="1" x14ac:dyDescent="0.25">
      <c r="A51">
        <v>34</v>
      </c>
      <c r="B51" s="17">
        <f t="shared" ref="B51:B82" si="1">$B$16/(1+$D$14)^(1+A50)</f>
        <v>21.804813292704452</v>
      </c>
      <c r="C51" s="19"/>
    </row>
    <row r="52" spans="1:3" hidden="1" x14ac:dyDescent="0.25">
      <c r="A52">
        <v>35</v>
      </c>
      <c r="B52" s="17">
        <f t="shared" si="1"/>
        <v>19.97681072274856</v>
      </c>
      <c r="C52" s="19"/>
    </row>
    <row r="53" spans="1:3" hidden="1" x14ac:dyDescent="0.25">
      <c r="A53">
        <v>36</v>
      </c>
      <c r="B53" s="17">
        <f t="shared" si="1"/>
        <v>18.302058416893001</v>
      </c>
      <c r="C53" s="19"/>
    </row>
    <row r="54" spans="1:3" hidden="1" x14ac:dyDescent="0.25">
      <c r="A54">
        <v>37</v>
      </c>
      <c r="B54" s="17">
        <f t="shared" si="1"/>
        <v>16.767708667025747</v>
      </c>
      <c r="C54" s="19"/>
    </row>
    <row r="55" spans="1:3" hidden="1" x14ac:dyDescent="0.25">
      <c r="A55">
        <v>38</v>
      </c>
      <c r="B55" s="17">
        <f t="shared" si="1"/>
        <v>15.361990850315518</v>
      </c>
      <c r="C55" s="19"/>
    </row>
    <row r="56" spans="1:3" hidden="1" x14ac:dyDescent="0.25">
      <c r="A56">
        <v>39</v>
      </c>
      <c r="B56" s="17">
        <f t="shared" si="1"/>
        <v>14.074121131962491</v>
      </c>
      <c r="C56" s="19"/>
    </row>
    <row r="57" spans="1:3" hidden="1" x14ac:dyDescent="0.25">
      <c r="A57">
        <v>40</v>
      </c>
      <c r="B57" s="17">
        <f t="shared" si="1"/>
        <v>12.894219738002565</v>
      </c>
      <c r="C57" s="19"/>
    </row>
    <row r="58" spans="1:3" hidden="1" x14ac:dyDescent="0.25">
      <c r="A58">
        <v>41</v>
      </c>
      <c r="B58" s="17">
        <f t="shared" si="1"/>
        <v>11.813235163531065</v>
      </c>
      <c r="C58" s="19"/>
    </row>
    <row r="59" spans="1:3" hidden="1" x14ac:dyDescent="0.25">
      <c r="A59">
        <v>42</v>
      </c>
      <c r="B59" s="17">
        <f t="shared" si="1"/>
        <v>10.822874734916285</v>
      </c>
      <c r="C59" s="19"/>
    </row>
    <row r="60" spans="1:3" hidden="1" x14ac:dyDescent="0.25">
      <c r="A60">
        <v>43</v>
      </c>
      <c r="B60" s="17">
        <f t="shared" si="1"/>
        <v>9.9155409933172596</v>
      </c>
      <c r="C60" s="19"/>
    </row>
    <row r="61" spans="1:3" hidden="1" x14ac:dyDescent="0.25">
      <c r="A61">
        <v>44</v>
      </c>
      <c r="B61" s="17">
        <f t="shared" si="1"/>
        <v>9.0842734114778185</v>
      </c>
      <c r="C61" s="19"/>
    </row>
    <row r="62" spans="1:3" hidden="1" x14ac:dyDescent="0.25">
      <c r="A62">
        <v>45</v>
      </c>
      <c r="B62" s="17">
        <f t="shared" si="1"/>
        <v>8.3226949966826105</v>
      </c>
      <c r="C62" s="19"/>
    </row>
    <row r="63" spans="1:3" hidden="1" x14ac:dyDescent="0.25">
      <c r="A63">
        <v>46</v>
      </c>
      <c r="B63" s="17">
        <f t="shared" si="1"/>
        <v>7.6249633702446449</v>
      </c>
      <c r="C63" s="19"/>
    </row>
    <row r="64" spans="1:3" hidden="1" x14ac:dyDescent="0.25">
      <c r="A64">
        <v>47</v>
      </c>
      <c r="B64" s="17">
        <f t="shared" si="1"/>
        <v>6.9857259482351504</v>
      </c>
      <c r="C64" s="19"/>
    </row>
    <row r="65" spans="1:3" hidden="1" x14ac:dyDescent="0.25">
      <c r="A65">
        <v>48</v>
      </c>
      <c r="B65" s="17">
        <f t="shared" si="1"/>
        <v>6.40007887962879</v>
      </c>
      <c r="C65" s="19"/>
    </row>
    <row r="66" spans="1:3" hidden="1" x14ac:dyDescent="0.25">
      <c r="A66">
        <v>49</v>
      </c>
      <c r="B66" s="17">
        <f t="shared" si="1"/>
        <v>5.8635294268620344</v>
      </c>
      <c r="C66" s="19"/>
    </row>
    <row r="67" spans="1:3" hidden="1" x14ac:dyDescent="0.25">
      <c r="A67">
        <v>50</v>
      </c>
      <c r="B67" s="17">
        <f t="shared" si="1"/>
        <v>5.3719615002106273</v>
      </c>
      <c r="C67" s="19"/>
    </row>
    <row r="68" spans="1:3" hidden="1" x14ac:dyDescent="0.25">
      <c r="A68">
        <v>51</v>
      </c>
      <c r="B68" s="17">
        <f t="shared" si="1"/>
        <v>4.9216040815862385</v>
      </c>
      <c r="C68" s="19"/>
    </row>
    <row r="69" spans="1:3" hidden="1" x14ac:dyDescent="0.25">
      <c r="A69">
        <v>52</v>
      </c>
      <c r="B69" s="17">
        <f t="shared" si="1"/>
        <v>4.5090022955184264</v>
      </c>
      <c r="C69" s="19"/>
    </row>
    <row r="70" spans="1:3" hidden="1" x14ac:dyDescent="0.25">
      <c r="A70">
        <v>53</v>
      </c>
      <c r="B70" s="17">
        <f t="shared" si="1"/>
        <v>4.1309909053955645</v>
      </c>
      <c r="C70" s="19"/>
    </row>
    <row r="71" spans="1:3" hidden="1" x14ac:dyDescent="0.25">
      <c r="A71">
        <v>54</v>
      </c>
      <c r="B71" s="17">
        <f t="shared" si="1"/>
        <v>3.7846700316436155</v>
      </c>
      <c r="C71" s="19"/>
    </row>
    <row r="72" spans="1:3" hidden="1" x14ac:dyDescent="0.25">
      <c r="A72">
        <v>55</v>
      </c>
      <c r="B72" s="17">
        <f t="shared" si="1"/>
        <v>3.4673829055669909</v>
      </c>
      <c r="C72" s="19"/>
    </row>
    <row r="73" spans="1:3" hidden="1" x14ac:dyDescent="0.25">
      <c r="A73">
        <v>56</v>
      </c>
      <c r="B73" s="17">
        <f t="shared" si="1"/>
        <v>3.1766954881921179</v>
      </c>
      <c r="C73" s="19"/>
    </row>
    <row r="74" spans="1:3" hidden="1" x14ac:dyDescent="0.25">
      <c r="A74">
        <v>57</v>
      </c>
      <c r="B74" s="17">
        <f t="shared" si="1"/>
        <v>2.9103777977615644</v>
      </c>
      <c r="C74" s="19"/>
    </row>
    <row r="75" spans="1:3" hidden="1" x14ac:dyDescent="0.25">
      <c r="A75">
        <v>58</v>
      </c>
      <c r="B75" s="17">
        <f t="shared" si="1"/>
        <v>2.6663868026343218</v>
      </c>
      <c r="C75" s="19"/>
    </row>
    <row r="76" spans="1:3" hidden="1" x14ac:dyDescent="0.25">
      <c r="A76">
        <v>59</v>
      </c>
      <c r="B76" s="17">
        <f t="shared" si="1"/>
        <v>2.4428507483566713</v>
      </c>
      <c r="C76" s="19"/>
    </row>
    <row r="77" spans="1:3" hidden="1" x14ac:dyDescent="0.25">
      <c r="A77">
        <v>60</v>
      </c>
      <c r="B77" s="17">
        <f t="shared" si="1"/>
        <v>2.2380547986702433</v>
      </c>
      <c r="C77" s="19"/>
    </row>
    <row r="78" spans="1:3" hidden="1" x14ac:dyDescent="0.25">
      <c r="A78">
        <v>61</v>
      </c>
      <c r="B78" s="17">
        <f t="shared" si="1"/>
        <v>2.0504278803035469</v>
      </c>
      <c r="C78" s="19"/>
    </row>
    <row r="79" spans="1:3" hidden="1" x14ac:dyDescent="0.25">
      <c r="A79">
        <v>62</v>
      </c>
      <c r="B79" s="17">
        <f t="shared" si="1"/>
        <v>1.8785306306280281</v>
      </c>
      <c r="C79" s="19"/>
    </row>
    <row r="80" spans="1:3" hidden="1" x14ac:dyDescent="0.25">
      <c r="A80">
        <v>63</v>
      </c>
      <c r="B80" s="17">
        <f t="shared" si="1"/>
        <v>1.7210443557201918</v>
      </c>
      <c r="C80" s="19"/>
    </row>
    <row r="81" spans="1:3" hidden="1" x14ac:dyDescent="0.25">
      <c r="A81">
        <v>64</v>
      </c>
      <c r="B81" s="17">
        <f t="shared" si="1"/>
        <v>1.5767609141225878</v>
      </c>
      <c r="C81" s="19"/>
    </row>
    <row r="82" spans="1:3" hidden="1" x14ac:dyDescent="0.25">
      <c r="A82">
        <v>65</v>
      </c>
      <c r="B82" s="17">
        <f t="shared" si="1"/>
        <v>1.4445734486978568</v>
      </c>
      <c r="C82" s="19"/>
    </row>
    <row r="83" spans="1:3" hidden="1" x14ac:dyDescent="0.25">
      <c r="A83">
        <v>66</v>
      </c>
      <c r="B83" s="17">
        <f t="shared" ref="B83:B117" si="2">$B$16/(1+$D$14)^(1+A82)</f>
        <v>1.3234678954761165</v>
      </c>
      <c r="C83" s="19"/>
    </row>
    <row r="84" spans="1:3" hidden="1" x14ac:dyDescent="0.25">
      <c r="A84">
        <v>67</v>
      </c>
      <c r="B84" s="17">
        <f t="shared" si="2"/>
        <v>1.2125152043565868</v>
      </c>
      <c r="C84" s="19"/>
    </row>
    <row r="85" spans="1:3" hidden="1" x14ac:dyDescent="0.25">
      <c r="A85">
        <v>68</v>
      </c>
      <c r="B85" s="17">
        <f t="shared" si="2"/>
        <v>1.1108642119852818</v>
      </c>
      <c r="C85" s="19"/>
    </row>
    <row r="86" spans="1:3" hidden="1" x14ac:dyDescent="0.25">
      <c r="A86">
        <v>69</v>
      </c>
      <c r="B86" s="17">
        <f t="shared" si="2"/>
        <v>1.0177351121337117</v>
      </c>
      <c r="C86" s="19"/>
    </row>
    <row r="87" spans="1:3" hidden="1" x14ac:dyDescent="0.25">
      <c r="A87">
        <v>70</v>
      </c>
      <c r="B87" s="17">
        <f t="shared" si="2"/>
        <v>0.93241347348720049</v>
      </c>
      <c r="C87" s="19"/>
    </row>
    <row r="88" spans="1:3" hidden="1" x14ac:dyDescent="0.25">
      <c r="A88">
        <v>71</v>
      </c>
      <c r="B88" s="17">
        <f t="shared" si="2"/>
        <v>0.85424475895083785</v>
      </c>
      <c r="C88" s="19"/>
    </row>
    <row r="89" spans="1:3" hidden="1" x14ac:dyDescent="0.25">
      <c r="A89">
        <v>72</v>
      </c>
      <c r="B89" s="17">
        <f t="shared" si="2"/>
        <v>0.78262930442842038</v>
      </c>
      <c r="C89" s="19"/>
    </row>
    <row r="90" spans="1:3" hidden="1" x14ac:dyDescent="0.25">
      <c r="A90">
        <v>73</v>
      </c>
      <c r="B90" s="17">
        <f t="shared" si="2"/>
        <v>0.7170177185545521</v>
      </c>
      <c r="C90" s="19"/>
    </row>
    <row r="91" spans="1:3" hidden="1" x14ac:dyDescent="0.25">
      <c r="A91">
        <v>74</v>
      </c>
      <c r="B91" s="17">
        <f t="shared" si="2"/>
        <v>0.65690666808937004</v>
      </c>
      <c r="C91" s="19"/>
    </row>
    <row r="92" spans="1:3" hidden="1" x14ac:dyDescent="0.25">
      <c r="A92">
        <v>75</v>
      </c>
      <c r="B92" s="17">
        <f t="shared" si="2"/>
        <v>0.60183501664393868</v>
      </c>
      <c r="C92" s="19"/>
    </row>
    <row r="93" spans="1:3" hidden="1" x14ac:dyDescent="0.25">
      <c r="A93">
        <v>76</v>
      </c>
      <c r="B93" s="17">
        <f t="shared" si="2"/>
        <v>0.55138028711490117</v>
      </c>
      <c r="C93" s="19"/>
    </row>
    <row r="94" spans="1:3" hidden="1" x14ac:dyDescent="0.25">
      <c r="A94">
        <v>77</v>
      </c>
      <c r="B94" s="17">
        <f t="shared" si="2"/>
        <v>0.50515542069028063</v>
      </c>
      <c r="C94" s="19"/>
    </row>
    <row r="95" spans="1:3" hidden="1" x14ac:dyDescent="0.25">
      <c r="A95">
        <v>78</v>
      </c>
      <c r="B95" s="17">
        <f t="shared" si="2"/>
        <v>0.46280580756344197</v>
      </c>
      <c r="C95" s="19"/>
    </row>
    <row r="96" spans="1:3" hidden="1" x14ac:dyDescent="0.25">
      <c r="A96">
        <v>79</v>
      </c>
      <c r="B96" s="17">
        <f t="shared" si="2"/>
        <v>0.42400656657661151</v>
      </c>
      <c r="C96" s="19"/>
    </row>
    <row r="97" spans="1:14" hidden="1" x14ac:dyDescent="0.25">
      <c r="A97">
        <v>80</v>
      </c>
      <c r="B97" s="17">
        <f t="shared" si="2"/>
        <v>0.38846005292498814</v>
      </c>
      <c r="C97" s="19"/>
    </row>
    <row r="98" spans="1:14" hidden="1" x14ac:dyDescent="0.25">
      <c r="A98">
        <v>81</v>
      </c>
      <c r="B98" s="17">
        <f t="shared" si="2"/>
        <v>0.35589357480202849</v>
      </c>
      <c r="C98" s="19"/>
    </row>
    <row r="99" spans="1:14" hidden="1" x14ac:dyDescent="0.25">
      <c r="A99">
        <v>82</v>
      </c>
      <c r="B99" s="17">
        <f t="shared" si="2"/>
        <v>0.32605730146936174</v>
      </c>
      <c r="C99" s="19"/>
    </row>
    <row r="100" spans="1:14" hidden="1" x14ac:dyDescent="0.25">
      <c r="A100">
        <v>83</v>
      </c>
      <c r="B100" s="17">
        <f t="shared" si="2"/>
        <v>0.29872234670328263</v>
      </c>
      <c r="C100" s="19"/>
    </row>
    <row r="101" spans="1:14" hidden="1" x14ac:dyDescent="0.25">
      <c r="A101">
        <v>84</v>
      </c>
      <c r="B101" s="17">
        <f t="shared" si="2"/>
        <v>0.27367901291516167</v>
      </c>
      <c r="C101" s="19"/>
    </row>
    <row r="102" spans="1:14" hidden="1" x14ac:dyDescent="0.25">
      <c r="A102">
        <v>85</v>
      </c>
      <c r="B102" s="17">
        <f t="shared" si="2"/>
        <v>0.25073518247570115</v>
      </c>
      <c r="C102" s="19"/>
    </row>
    <row r="103" spans="1:14" hidden="1" x14ac:dyDescent="0.25">
      <c r="A103">
        <v>86</v>
      </c>
      <c r="B103" s="17">
        <f t="shared" si="2"/>
        <v>0.22971484390223143</v>
      </c>
      <c r="C103" s="19"/>
    </row>
    <row r="104" spans="1:14" hidden="1" x14ac:dyDescent="0.25">
      <c r="A104">
        <v>87</v>
      </c>
      <c r="B104" s="17">
        <f t="shared" si="2"/>
        <v>0.21045674160282793</v>
      </c>
      <c r="C104" s="19"/>
    </row>
    <row r="105" spans="1:14" hidden="1" x14ac:dyDescent="0.25">
      <c r="A105">
        <v>88</v>
      </c>
      <c r="B105" s="17">
        <f t="shared" si="2"/>
        <v>0.1928131388188852</v>
      </c>
      <c r="C105" s="19"/>
    </row>
    <row r="106" spans="1:14" hidden="1" x14ac:dyDescent="0.25">
      <c r="A106">
        <v>89</v>
      </c>
      <c r="B106" s="17">
        <f t="shared" si="2"/>
        <v>0.17664868427617594</v>
      </c>
      <c r="C106" s="19"/>
    </row>
    <row r="107" spans="1:14" x14ac:dyDescent="0.25">
      <c r="A107">
        <v>90</v>
      </c>
      <c r="B107" s="17">
        <f t="shared" si="2"/>
        <v>0.1618393738500134</v>
      </c>
      <c r="C107" s="19"/>
    </row>
    <row r="108" spans="1:14" x14ac:dyDescent="0.25">
      <c r="A108">
        <v>91</v>
      </c>
      <c r="B108" s="17">
        <f t="shared" si="2"/>
        <v>0.14827159927902631</v>
      </c>
      <c r="C108" s="19"/>
    </row>
    <row r="109" spans="1:14" x14ac:dyDescent="0.25">
      <c r="A109">
        <v>92</v>
      </c>
      <c r="B109" s="17">
        <f t="shared" si="2"/>
        <v>0.13584127662984244</v>
      </c>
      <c r="C109" s="19"/>
    </row>
    <row r="110" spans="1:14" x14ac:dyDescent="0.25">
      <c r="A110">
        <v>93</v>
      </c>
      <c r="B110" s="17">
        <f t="shared" si="2"/>
        <v>0.12445304782677701</v>
      </c>
      <c r="C110" s="19"/>
      <c r="N110" s="19"/>
    </row>
    <row r="111" spans="1:14" x14ac:dyDescent="0.25">
      <c r="A111">
        <v>94</v>
      </c>
      <c r="B111" s="17">
        <f t="shared" si="2"/>
        <v>0.11401954912113527</v>
      </c>
      <c r="C111" s="19"/>
      <c r="N111" s="19"/>
    </row>
    <row r="112" spans="1:14" x14ac:dyDescent="0.25">
      <c r="A112">
        <v>95</v>
      </c>
      <c r="B112" s="17">
        <f t="shared" si="2"/>
        <v>0.10446074088825837</v>
      </c>
      <c r="C112" s="19"/>
      <c r="N112" s="19"/>
    </row>
    <row r="113" spans="1:14" x14ac:dyDescent="0.25">
      <c r="A113">
        <v>96</v>
      </c>
      <c r="B113" s="17">
        <f t="shared" si="2"/>
        <v>9.5703293610912371E-2</v>
      </c>
      <c r="C113" s="19"/>
      <c r="N113" s="19"/>
    </row>
    <row r="114" spans="1:14" x14ac:dyDescent="0.25">
      <c r="A114">
        <v>97</v>
      </c>
      <c r="B114" s="17">
        <f t="shared" si="2"/>
        <v>8.7680025338648618E-2</v>
      </c>
      <c r="C114" s="19"/>
      <c r="N114" s="19"/>
    </row>
    <row r="115" spans="1:14" x14ac:dyDescent="0.25">
      <c r="A115" s="16">
        <v>98</v>
      </c>
      <c r="B115" s="17">
        <f t="shared" si="2"/>
        <v>8.0329386307656583E-2</v>
      </c>
      <c r="C115" s="19"/>
      <c r="N115" s="19"/>
    </row>
    <row r="116" spans="1:14" ht="15.75" thickBot="1" x14ac:dyDescent="0.3">
      <c r="A116">
        <v>99</v>
      </c>
      <c r="B116" s="17">
        <f t="shared" si="2"/>
        <v>7.3594986767418061E-2</v>
      </c>
      <c r="C116" s="19"/>
      <c r="N116" s="19"/>
    </row>
    <row r="117" spans="1:14" ht="15.75" thickBot="1" x14ac:dyDescent="0.3">
      <c r="A117">
        <v>100</v>
      </c>
      <c r="B117" s="17">
        <f t="shared" si="2"/>
        <v>6.7425164391928055E-2</v>
      </c>
      <c r="C117" s="21">
        <f>SUM(B18:B117)</f>
        <v>4676.5404984062279</v>
      </c>
      <c r="D117" t="s">
        <v>19</v>
      </c>
      <c r="N117" s="19"/>
    </row>
    <row r="118" spans="1:14" x14ac:dyDescent="0.25">
      <c r="N118" s="19"/>
    </row>
    <row r="119" spans="1:14" x14ac:dyDescent="0.25">
      <c r="N119" s="19"/>
    </row>
    <row r="120" spans="1:14" x14ac:dyDescent="0.25">
      <c r="N120" s="19"/>
    </row>
    <row r="121" spans="1:14" x14ac:dyDescent="0.25">
      <c r="N121" s="19"/>
    </row>
    <row r="122" spans="1:14" x14ac:dyDescent="0.25">
      <c r="N122" s="19"/>
    </row>
    <row r="123" spans="1:14" x14ac:dyDescent="0.25">
      <c r="N123" s="19"/>
    </row>
    <row r="124" spans="1:14" x14ac:dyDescent="0.25">
      <c r="N124" s="19"/>
    </row>
    <row r="125" spans="1:14" x14ac:dyDescent="0.25">
      <c r="N125" s="19"/>
    </row>
    <row r="126" spans="1:14" x14ac:dyDescent="0.25">
      <c r="N126" s="19"/>
    </row>
    <row r="127" spans="1:14" x14ac:dyDescent="0.25">
      <c r="N127" s="19"/>
    </row>
    <row r="128" spans="1:14" x14ac:dyDescent="0.25">
      <c r="N128" s="19"/>
    </row>
    <row r="129" spans="14:14" x14ac:dyDescent="0.25">
      <c r="N129" s="19"/>
    </row>
    <row r="130" spans="14:14" x14ac:dyDescent="0.25">
      <c r="N130" s="19"/>
    </row>
    <row r="131" spans="14:14" x14ac:dyDescent="0.25">
      <c r="N131" s="19"/>
    </row>
    <row r="132" spans="14:14" x14ac:dyDescent="0.25">
      <c r="N132" s="19"/>
    </row>
    <row r="133" spans="14:14" x14ac:dyDescent="0.25">
      <c r="N133" s="19"/>
    </row>
    <row r="134" spans="14:14" x14ac:dyDescent="0.25">
      <c r="N134" s="19"/>
    </row>
    <row r="135" spans="14:14" x14ac:dyDescent="0.25">
      <c r="N135" s="19"/>
    </row>
    <row r="136" spans="14:14" x14ac:dyDescent="0.25">
      <c r="N136" s="19"/>
    </row>
    <row r="137" spans="14:14" x14ac:dyDescent="0.25">
      <c r="N137" s="19"/>
    </row>
    <row r="138" spans="14:14" x14ac:dyDescent="0.25">
      <c r="N138" s="19"/>
    </row>
    <row r="139" spans="14:14" x14ac:dyDescent="0.25">
      <c r="N139" s="19"/>
    </row>
    <row r="140" spans="14:14" x14ac:dyDescent="0.25">
      <c r="N140" s="19"/>
    </row>
    <row r="141" spans="14:14" x14ac:dyDescent="0.25">
      <c r="N141" s="19"/>
    </row>
    <row r="142" spans="14:14" x14ac:dyDescent="0.25">
      <c r="N142" s="19"/>
    </row>
    <row r="143" spans="14:14" x14ac:dyDescent="0.25">
      <c r="N143" s="19"/>
    </row>
    <row r="144" spans="14:14" x14ac:dyDescent="0.25">
      <c r="N144" s="19"/>
    </row>
    <row r="145" spans="14:14" x14ac:dyDescent="0.25">
      <c r="N145" s="19"/>
    </row>
    <row r="146" spans="14:14" x14ac:dyDescent="0.25">
      <c r="N146" s="19"/>
    </row>
    <row r="147" spans="14:14" x14ac:dyDescent="0.25">
      <c r="N147" s="19"/>
    </row>
    <row r="148" spans="14:14" x14ac:dyDescent="0.25">
      <c r="N148" s="19"/>
    </row>
    <row r="149" spans="14:14" x14ac:dyDescent="0.25">
      <c r="N149" s="19"/>
    </row>
    <row r="150" spans="14:14" x14ac:dyDescent="0.25">
      <c r="N150" s="19"/>
    </row>
    <row r="151" spans="14:14" x14ac:dyDescent="0.25">
      <c r="N151" s="19"/>
    </row>
    <row r="152" spans="14:14" x14ac:dyDescent="0.25">
      <c r="N152" s="19"/>
    </row>
    <row r="153" spans="14:14" x14ac:dyDescent="0.25">
      <c r="N153" s="19"/>
    </row>
    <row r="154" spans="14:14" x14ac:dyDescent="0.25">
      <c r="N154" s="19"/>
    </row>
    <row r="155" spans="14:14" x14ac:dyDescent="0.25">
      <c r="N155" s="19"/>
    </row>
    <row r="156" spans="14:14" x14ac:dyDescent="0.25">
      <c r="N156" s="19"/>
    </row>
    <row r="157" spans="14:14" x14ac:dyDescent="0.25">
      <c r="N157" s="19"/>
    </row>
    <row r="158" spans="14:14" x14ac:dyDescent="0.25">
      <c r="N158" s="19"/>
    </row>
    <row r="159" spans="14:14" x14ac:dyDescent="0.25">
      <c r="N159" s="19"/>
    </row>
    <row r="160" spans="14:14" x14ac:dyDescent="0.25">
      <c r="N160" s="19"/>
    </row>
    <row r="161" spans="14:14" x14ac:dyDescent="0.25">
      <c r="N161" s="19"/>
    </row>
    <row r="162" spans="14:14" x14ac:dyDescent="0.25">
      <c r="N162" s="19"/>
    </row>
    <row r="163" spans="14:14" x14ac:dyDescent="0.25">
      <c r="N163" s="19"/>
    </row>
    <row r="164" spans="14:14" x14ac:dyDescent="0.25">
      <c r="N164" s="19"/>
    </row>
    <row r="165" spans="14:14" x14ac:dyDescent="0.25">
      <c r="N165" s="19"/>
    </row>
    <row r="166" spans="14:14" x14ac:dyDescent="0.25">
      <c r="N166" s="19"/>
    </row>
    <row r="167" spans="14:14" x14ac:dyDescent="0.25">
      <c r="N167" s="19"/>
    </row>
    <row r="168" spans="14:14" x14ac:dyDescent="0.25">
      <c r="N168" s="19"/>
    </row>
    <row r="169" spans="14:14" x14ac:dyDescent="0.25">
      <c r="N169" s="18"/>
    </row>
    <row r="170" spans="14:14" x14ac:dyDescent="0.25">
      <c r="N170" s="18"/>
    </row>
  </sheetData>
  <pageMargins left="0.7" right="0.7" top="0.75" bottom="0.75" header="0.3" footer="0.3"/>
  <pageSetup scale="95" orientation="portrait" horizontalDpi="1200" verticalDpi="1200" r:id="rId1"/>
  <headerFooter>
    <oddFooter>&amp;L&amp;F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815BA-6E9F-4DB7-9D12-20FE2AFB54AC}">
  <sheetPr>
    <pageSetUpPr fitToPage="1"/>
  </sheetPr>
  <dimension ref="A1:N170"/>
  <sheetViews>
    <sheetView workbookViewId="0">
      <selection activeCell="K20" sqref="K20"/>
    </sheetView>
  </sheetViews>
  <sheetFormatPr defaultRowHeight="15" x14ac:dyDescent="0.25"/>
  <cols>
    <col min="2" max="2" width="10.5703125" bestFit="1" customWidth="1"/>
    <col min="4" max="4" width="9.7109375" customWidth="1"/>
    <col min="5" max="5" width="10.5703125" bestFit="1" customWidth="1"/>
    <col min="7" max="7" width="14.140625" bestFit="1" customWidth="1"/>
    <col min="10" max="10" width="9.42578125" bestFit="1" customWidth="1"/>
    <col min="11" max="11" width="12.28515625" customWidth="1"/>
    <col min="13" max="13" width="10.85546875" style="17" customWidth="1"/>
    <col min="14" max="14" width="11.140625" bestFit="1" customWidth="1"/>
  </cols>
  <sheetData>
    <row r="1" spans="1:5" x14ac:dyDescent="0.25">
      <c r="A1" t="s">
        <v>17</v>
      </c>
    </row>
    <row r="5" spans="1:5" ht="15.75" thickBot="1" x14ac:dyDescent="0.3"/>
    <row r="6" spans="1:5" ht="45" x14ac:dyDescent="0.25">
      <c r="A6" s="1" t="s">
        <v>0</v>
      </c>
      <c r="B6" s="2" t="s">
        <v>1</v>
      </c>
      <c r="C6" s="2" t="s">
        <v>2</v>
      </c>
      <c r="D6" s="3" t="s">
        <v>3</v>
      </c>
      <c r="E6" s="4" t="s">
        <v>4</v>
      </c>
    </row>
    <row r="7" spans="1:5" x14ac:dyDescent="0.25">
      <c r="A7" s="5" t="s">
        <v>5</v>
      </c>
      <c r="B7" s="6">
        <f>1-B8</f>
        <v>0.51500000000000001</v>
      </c>
      <c r="C7" s="7">
        <v>5.62E-2</v>
      </c>
      <c r="D7" s="8">
        <f>ROUND(B7*C7,4)</f>
        <v>2.8899999999999999E-2</v>
      </c>
    </row>
    <row r="8" spans="1:5" x14ac:dyDescent="0.25">
      <c r="A8" s="5" t="s">
        <v>6</v>
      </c>
      <c r="B8" s="9">
        <v>0.48499999999999999</v>
      </c>
      <c r="C8" s="7">
        <v>9.5000000000000001E-2</v>
      </c>
      <c r="D8" s="8">
        <f>ROUND(B8*C8,4)</f>
        <v>4.6100000000000002E-2</v>
      </c>
    </row>
    <row r="9" spans="1:5" ht="15.75" thickBot="1" x14ac:dyDescent="0.3">
      <c r="A9" s="10" t="s">
        <v>7</v>
      </c>
      <c r="B9" s="11">
        <f>B7+B8</f>
        <v>1</v>
      </c>
      <c r="C9" s="12"/>
      <c r="D9" s="13">
        <f>D7+D8</f>
        <v>7.4999999999999997E-2</v>
      </c>
      <c r="E9" t="s">
        <v>18</v>
      </c>
    </row>
    <row r="11" spans="1:5" x14ac:dyDescent="0.25">
      <c r="A11" t="s">
        <v>8</v>
      </c>
      <c r="C11" s="14">
        <v>-0.21</v>
      </c>
      <c r="D11" s="15">
        <f>D7*C11</f>
        <v>-6.0689999999999997E-3</v>
      </c>
    </row>
    <row r="12" spans="1:5" x14ac:dyDescent="0.25">
      <c r="A12" t="s">
        <v>9</v>
      </c>
      <c r="D12" s="15">
        <f>D9+D11</f>
        <v>6.8930999999999992E-2</v>
      </c>
    </row>
    <row r="13" spans="1:5" x14ac:dyDescent="0.25">
      <c r="A13" t="s">
        <v>10</v>
      </c>
      <c r="D13" s="26">
        <v>0.75329299999999999</v>
      </c>
      <c r="E13" t="s">
        <v>16</v>
      </c>
    </row>
    <row r="14" spans="1:5" x14ac:dyDescent="0.25">
      <c r="A14" t="s">
        <v>11</v>
      </c>
      <c r="D14" s="20">
        <f>D12/D13</f>
        <v>9.1506226660807932E-2</v>
      </c>
    </row>
    <row r="16" spans="1:5" x14ac:dyDescent="0.25">
      <c r="B16" s="27">
        <f>ROUND(4320.19+1167,0)</f>
        <v>5487</v>
      </c>
      <c r="C16" s="16" t="s">
        <v>12</v>
      </c>
    </row>
    <row r="17" spans="1:9" x14ac:dyDescent="0.25">
      <c r="A17" t="s">
        <v>13</v>
      </c>
      <c r="B17" s="17"/>
      <c r="E17" t="s">
        <v>14</v>
      </c>
      <c r="G17" t="s">
        <v>15</v>
      </c>
    </row>
    <row r="18" spans="1:9" x14ac:dyDescent="0.25">
      <c r="A18">
        <v>1</v>
      </c>
      <c r="B18" s="17">
        <f>$B$16/(1+$D$14)^1</f>
        <v>5026.9983495981633</v>
      </c>
      <c r="C18" s="19"/>
      <c r="G18" s="24"/>
    </row>
    <row r="19" spans="1:9" x14ac:dyDescent="0.25">
      <c r="A19">
        <v>2</v>
      </c>
      <c r="B19" s="17">
        <f t="shared" ref="B19:B82" si="0">$B$16/(1+$D$14)^(1+A18)</f>
        <v>4605.5608541758074</v>
      </c>
      <c r="C19" s="19"/>
      <c r="G19" s="24"/>
    </row>
    <row r="20" spans="1:9" x14ac:dyDescent="0.25">
      <c r="A20">
        <v>3</v>
      </c>
      <c r="B20" s="17">
        <f t="shared" si="0"/>
        <v>4219.4544947905388</v>
      </c>
      <c r="C20" s="19"/>
      <c r="G20" s="24"/>
    </row>
    <row r="21" spans="1:9" x14ac:dyDescent="0.25">
      <c r="A21">
        <v>4</v>
      </c>
      <c r="B21" s="17">
        <f t="shared" si="0"/>
        <v>3865.7172920569692</v>
      </c>
      <c r="C21" s="19"/>
      <c r="G21" s="24"/>
    </row>
    <row r="22" spans="1:9" x14ac:dyDescent="0.25">
      <c r="A22">
        <v>5</v>
      </c>
      <c r="B22" s="17">
        <f t="shared" si="0"/>
        <v>3541.6355835945806</v>
      </c>
      <c r="C22" s="19"/>
      <c r="G22" s="24"/>
    </row>
    <row r="23" spans="1:9" ht="15.75" thickBot="1" x14ac:dyDescent="0.3">
      <c r="A23">
        <v>6</v>
      </c>
      <c r="B23" s="17">
        <f t="shared" si="0"/>
        <v>3244.723206416636</v>
      </c>
      <c r="C23" s="19"/>
      <c r="G23" s="24"/>
    </row>
    <row r="24" spans="1:9" ht="15.75" thickBot="1" x14ac:dyDescent="0.3">
      <c r="A24">
        <v>7</v>
      </c>
      <c r="B24" s="17">
        <f>$B$16/(1+$D$14)^(1+A23)</f>
        <v>2972.702424559739</v>
      </c>
      <c r="C24" s="22">
        <f>SUM(B18:B24)</f>
        <v>27476.792205192429</v>
      </c>
      <c r="E24" s="23">
        <f>17446</f>
        <v>17446</v>
      </c>
      <c r="G24" s="25">
        <f>C24/$E$24</f>
        <v>1.5749622953795959</v>
      </c>
      <c r="H24" t="s">
        <v>20</v>
      </c>
      <c r="I24" s="18"/>
    </row>
    <row r="25" spans="1:9" x14ac:dyDescent="0.25">
      <c r="A25">
        <v>8</v>
      </c>
      <c r="B25" s="17">
        <f t="shared" si="0"/>
        <v>2723.4864556421117</v>
      </c>
      <c r="C25" s="19"/>
    </row>
    <row r="26" spans="1:9" x14ac:dyDescent="0.25">
      <c r="A26">
        <v>9</v>
      </c>
      <c r="B26" s="17">
        <f t="shared" si="0"/>
        <v>2495.1634623046921</v>
      </c>
      <c r="C26" s="19"/>
    </row>
    <row r="27" spans="1:9" hidden="1" x14ac:dyDescent="0.25">
      <c r="A27">
        <v>10</v>
      </c>
      <c r="B27" s="17">
        <f t="shared" si="0"/>
        <v>2285.9818857268683</v>
      </c>
      <c r="C27" s="19"/>
    </row>
    <row r="28" spans="1:9" hidden="1" x14ac:dyDescent="0.25">
      <c r="A28">
        <v>11</v>
      </c>
      <c r="B28" s="17">
        <f t="shared" si="0"/>
        <v>2094.3370087042576</v>
      </c>
      <c r="C28" s="19"/>
    </row>
    <row r="29" spans="1:9" hidden="1" x14ac:dyDescent="0.25">
      <c r="A29">
        <v>12</v>
      </c>
      <c r="B29" s="17">
        <f t="shared" si="0"/>
        <v>1918.7586452084302</v>
      </c>
      <c r="C29" s="19"/>
    </row>
    <row r="30" spans="1:9" hidden="1" x14ac:dyDescent="0.25">
      <c r="A30">
        <v>13</v>
      </c>
      <c r="B30" s="17">
        <f t="shared" si="0"/>
        <v>1757.8998619901561</v>
      </c>
      <c r="C30" s="19"/>
    </row>
    <row r="31" spans="1:9" hidden="1" x14ac:dyDescent="0.25">
      <c r="A31">
        <v>14</v>
      </c>
      <c r="B31" s="17">
        <f t="shared" si="0"/>
        <v>1610.5266457050034</v>
      </c>
      <c r="C31" s="19"/>
    </row>
    <row r="32" spans="1:9" hidden="1" x14ac:dyDescent="0.25">
      <c r="A32">
        <v>15</v>
      </c>
      <c r="B32" s="17">
        <f t="shared" si="0"/>
        <v>1475.5084362935877</v>
      </c>
      <c r="C32" s="19"/>
    </row>
    <row r="33" spans="1:3" hidden="1" x14ac:dyDescent="0.25">
      <c r="A33">
        <v>16</v>
      </c>
      <c r="B33" s="17">
        <f t="shared" si="0"/>
        <v>1351.809453994174</v>
      </c>
      <c r="C33" s="19"/>
    </row>
    <row r="34" spans="1:3" hidden="1" x14ac:dyDescent="0.25">
      <c r="A34" s="16">
        <v>17</v>
      </c>
      <c r="B34" s="17">
        <f t="shared" si="0"/>
        <v>1238.4807534536005</v>
      </c>
      <c r="C34" s="19"/>
    </row>
    <row r="35" spans="1:3" hidden="1" x14ac:dyDescent="0.25">
      <c r="A35">
        <v>18</v>
      </c>
      <c r="B35" s="17">
        <f t="shared" si="0"/>
        <v>1134.652943980379</v>
      </c>
      <c r="C35" s="19"/>
    </row>
    <row r="36" spans="1:3" hidden="1" x14ac:dyDescent="0.25">
      <c r="A36">
        <v>19</v>
      </c>
      <c r="B36" s="17">
        <f t="shared" si="0"/>
        <v>1039.5295200940518</v>
      </c>
      <c r="C36" s="19"/>
    </row>
    <row r="37" spans="1:3" hidden="1" x14ac:dyDescent="0.25">
      <c r="A37">
        <v>20</v>
      </c>
      <c r="B37" s="17">
        <f t="shared" si="0"/>
        <v>952.3807512067375</v>
      </c>
      <c r="C37" s="19"/>
    </row>
    <row r="38" spans="1:3" hidden="1" x14ac:dyDescent="0.25">
      <c r="A38">
        <v>21</v>
      </c>
      <c r="B38" s="17">
        <f t="shared" si="0"/>
        <v>872.53808356211562</v>
      </c>
      <c r="C38" s="19"/>
    </row>
    <row r="39" spans="1:3" hidden="1" x14ac:dyDescent="0.25">
      <c r="A39">
        <v>22</v>
      </c>
      <c r="B39" s="17">
        <f t="shared" si="0"/>
        <v>799.38901148684135</v>
      </c>
      <c r="C39" s="19"/>
    </row>
    <row r="40" spans="1:3" hidden="1" x14ac:dyDescent="0.25">
      <c r="A40">
        <v>23</v>
      </c>
      <c r="B40" s="17">
        <f t="shared" si="0"/>
        <v>732.37237860966979</v>
      </c>
      <c r="C40" s="19"/>
    </row>
    <row r="41" spans="1:3" hidden="1" x14ac:dyDescent="0.25">
      <c r="A41">
        <v>24</v>
      </c>
      <c r="B41" s="17">
        <f t="shared" si="0"/>
        <v>670.97407300202133</v>
      </c>
      <c r="C41" s="19"/>
    </row>
    <row r="42" spans="1:3" hidden="1" x14ac:dyDescent="0.25">
      <c r="A42">
        <v>25</v>
      </c>
      <c r="B42" s="17">
        <f t="shared" si="0"/>
        <v>614.72308321565868</v>
      </c>
      <c r="C42" s="19"/>
    </row>
    <row r="43" spans="1:3" hidden="1" x14ac:dyDescent="0.25">
      <c r="A43">
        <v>26</v>
      </c>
      <c r="B43" s="17">
        <f t="shared" si="0"/>
        <v>563.18788496172965</v>
      </c>
      <c r="C43" s="19"/>
    </row>
    <row r="44" spans="1:3" hidden="1" x14ac:dyDescent="0.25">
      <c r="A44">
        <v>27</v>
      </c>
      <c r="B44" s="17">
        <f t="shared" si="0"/>
        <v>515.97313071191797</v>
      </c>
      <c r="C44" s="19"/>
    </row>
    <row r="45" spans="1:3" hidden="1" x14ac:dyDescent="0.25">
      <c r="A45">
        <v>28</v>
      </c>
      <c r="B45" s="17">
        <f t="shared" si="0"/>
        <v>472.71661682628195</v>
      </c>
      <c r="C45" s="19"/>
    </row>
    <row r="46" spans="1:3" hidden="1" x14ac:dyDescent="0.25">
      <c r="A46">
        <v>29</v>
      </c>
      <c r="B46" s="17">
        <f t="shared" si="0"/>
        <v>433.08650494137902</v>
      </c>
      <c r="C46" s="19"/>
    </row>
    <row r="47" spans="1:3" hidden="1" x14ac:dyDescent="0.25">
      <c r="A47">
        <v>30</v>
      </c>
      <c r="B47" s="17">
        <f t="shared" si="0"/>
        <v>396.77877630281557</v>
      </c>
      <c r="C47" s="19"/>
    </row>
    <row r="48" spans="1:3" hidden="1" x14ac:dyDescent="0.25">
      <c r="A48">
        <v>31</v>
      </c>
      <c r="B48" s="17">
        <f t="shared" si="0"/>
        <v>363.51489951336475</v>
      </c>
      <c r="C48" s="19"/>
    </row>
    <row r="49" spans="1:3" hidden="1" x14ac:dyDescent="0.25">
      <c r="A49">
        <v>32</v>
      </c>
      <c r="B49" s="17">
        <f t="shared" si="0"/>
        <v>333.03969380499854</v>
      </c>
      <c r="C49" s="19"/>
    </row>
    <row r="50" spans="1:3" hidden="1" x14ac:dyDescent="0.25">
      <c r="A50">
        <v>33</v>
      </c>
      <c r="B50" s="17">
        <f t="shared" si="0"/>
        <v>305.11937144312105</v>
      </c>
      <c r="C50" s="19"/>
    </row>
    <row r="51" spans="1:3" hidden="1" x14ac:dyDescent="0.25">
      <c r="A51">
        <v>34</v>
      </c>
      <c r="B51" s="17">
        <f t="shared" si="0"/>
        <v>279.53974424548909</v>
      </c>
      <c r="C51" s="19"/>
    </row>
    <row r="52" spans="1:3" hidden="1" x14ac:dyDescent="0.25">
      <c r="A52">
        <v>35</v>
      </c>
      <c r="B52" s="17">
        <f t="shared" si="0"/>
        <v>256.10458045729285</v>
      </c>
      <c r="C52" s="19"/>
    </row>
    <row r="53" spans="1:3" hidden="1" x14ac:dyDescent="0.25">
      <c r="A53">
        <v>36</v>
      </c>
      <c r="B53" s="17">
        <f t="shared" si="0"/>
        <v>234.63409937731751</v>
      </c>
      <c r="C53" s="19"/>
    </row>
    <row r="54" spans="1:3" hidden="1" x14ac:dyDescent="0.25">
      <c r="A54">
        <v>37</v>
      </c>
      <c r="B54" s="17">
        <f t="shared" si="0"/>
        <v>214.96359218684645</v>
      </c>
      <c r="C54" s="19"/>
    </row>
    <row r="55" spans="1:3" hidden="1" x14ac:dyDescent="0.25">
      <c r="A55">
        <v>38</v>
      </c>
      <c r="B55" s="17">
        <f t="shared" si="0"/>
        <v>196.9421584011244</v>
      </c>
      <c r="C55" s="19"/>
    </row>
    <row r="56" spans="1:3" hidden="1" x14ac:dyDescent="0.25">
      <c r="A56">
        <v>39</v>
      </c>
      <c r="B56" s="17">
        <f t="shared" si="0"/>
        <v>180.43154825018266</v>
      </c>
      <c r="C56" s="19"/>
    </row>
    <row r="57" spans="1:3" hidden="1" x14ac:dyDescent="0.25">
      <c r="A57">
        <v>40</v>
      </c>
      <c r="B57" s="17">
        <f t="shared" si="0"/>
        <v>165.3051021084581</v>
      </c>
      <c r="C57" s="19"/>
    </row>
    <row r="58" spans="1:3" hidden="1" x14ac:dyDescent="0.25">
      <c r="A58">
        <v>41</v>
      </c>
      <c r="B58" s="17">
        <f t="shared" si="0"/>
        <v>151.44677883713774</v>
      </c>
      <c r="C58" s="19"/>
    </row>
    <row r="59" spans="1:3" hidden="1" x14ac:dyDescent="0.25">
      <c r="A59">
        <v>42</v>
      </c>
      <c r="B59" s="17">
        <f t="shared" si="0"/>
        <v>138.75026558524684</v>
      </c>
      <c r="C59" s="19"/>
    </row>
    <row r="60" spans="1:3" hidden="1" x14ac:dyDescent="0.25">
      <c r="A60">
        <v>43</v>
      </c>
      <c r="B60" s="17">
        <f t="shared" si="0"/>
        <v>127.11816222040142</v>
      </c>
      <c r="C60" s="19"/>
    </row>
    <row r="61" spans="1:3" hidden="1" x14ac:dyDescent="0.25">
      <c r="A61">
        <v>44</v>
      </c>
      <c r="B61" s="17">
        <f t="shared" si="0"/>
        <v>116.46123413266073</v>
      </c>
      <c r="C61" s="19"/>
    </row>
    <row r="62" spans="1:3" hidden="1" x14ac:dyDescent="0.25">
      <c r="A62">
        <v>45</v>
      </c>
      <c r="B62" s="17">
        <f t="shared" si="0"/>
        <v>106.69772767943336</v>
      </c>
      <c r="C62" s="19"/>
    </row>
    <row r="63" spans="1:3" hidden="1" x14ac:dyDescent="0.25">
      <c r="A63">
        <v>46</v>
      </c>
      <c r="B63" s="17">
        <f t="shared" si="0"/>
        <v>97.752743019935437</v>
      </c>
      <c r="C63" s="19"/>
    </row>
    <row r="64" spans="1:3" hidden="1" x14ac:dyDescent="0.25">
      <c r="A64">
        <v>47</v>
      </c>
      <c r="B64" s="17">
        <f t="shared" si="0"/>
        <v>89.557659527958577</v>
      </c>
      <c r="C64" s="19"/>
    </row>
    <row r="65" spans="1:3" hidden="1" x14ac:dyDescent="0.25">
      <c r="A65">
        <v>48</v>
      </c>
      <c r="B65" s="17">
        <f t="shared" si="0"/>
        <v>82.049609375054132</v>
      </c>
      <c r="C65" s="19"/>
    </row>
    <row r="66" spans="1:3" hidden="1" x14ac:dyDescent="0.25">
      <c r="A66">
        <v>49</v>
      </c>
      <c r="B66" s="17">
        <f t="shared" si="0"/>
        <v>75.170995245775657</v>
      </c>
      <c r="C66" s="19"/>
    </row>
    <row r="67" spans="1:3" hidden="1" x14ac:dyDescent="0.25">
      <c r="A67">
        <v>50</v>
      </c>
      <c r="B67" s="17">
        <f t="shared" si="0"/>
        <v>68.86904848517689</v>
      </c>
      <c r="C67" s="19"/>
    </row>
    <row r="68" spans="1:3" hidden="1" x14ac:dyDescent="0.25">
      <c r="A68">
        <v>51</v>
      </c>
      <c r="B68" s="17">
        <f t="shared" si="0"/>
        <v>63.095424288933856</v>
      </c>
      <c r="C68" s="19"/>
    </row>
    <row r="69" spans="1:3" hidden="1" x14ac:dyDescent="0.25">
      <c r="A69">
        <v>52</v>
      </c>
      <c r="B69" s="17">
        <f t="shared" si="0"/>
        <v>57.805830830629922</v>
      </c>
      <c r="C69" s="19"/>
    </row>
    <row r="70" spans="1:3" hidden="1" x14ac:dyDescent="0.25">
      <c r="A70">
        <v>53</v>
      </c>
      <c r="B70" s="17">
        <f t="shared" si="0"/>
        <v>52.959689481087523</v>
      </c>
      <c r="C70" s="19"/>
    </row>
    <row r="71" spans="1:3" hidden="1" x14ac:dyDescent="0.25">
      <c r="A71">
        <v>54</v>
      </c>
      <c r="B71" s="17">
        <f t="shared" si="0"/>
        <v>48.51982351315074</v>
      </c>
      <c r="C71" s="19"/>
    </row>
    <row r="72" spans="1:3" hidden="1" x14ac:dyDescent="0.25">
      <c r="A72">
        <v>55</v>
      </c>
      <c r="B72" s="17">
        <f t="shared" si="0"/>
        <v>44.452172903845984</v>
      </c>
      <c r="C72" s="19"/>
    </row>
    <row r="73" spans="1:3" hidden="1" x14ac:dyDescent="0.25">
      <c r="A73">
        <v>56</v>
      </c>
      <c r="B73" s="17">
        <f t="shared" si="0"/>
        <v>40.725533046051751</v>
      </c>
      <c r="C73" s="19"/>
    </row>
    <row r="74" spans="1:3" hidden="1" x14ac:dyDescent="0.25">
      <c r="A74">
        <v>57</v>
      </c>
      <c r="B74" s="17">
        <f t="shared" si="0"/>
        <v>37.311315365228282</v>
      </c>
      <c r="C74" s="19"/>
    </row>
    <row r="75" spans="1:3" hidden="1" x14ac:dyDescent="0.25">
      <c r="A75">
        <v>58</v>
      </c>
      <c r="B75" s="17">
        <f t="shared" si="0"/>
        <v>34.183328004800288</v>
      </c>
      <c r="C75" s="19"/>
    </row>
    <row r="76" spans="1:3" hidden="1" x14ac:dyDescent="0.25">
      <c r="A76">
        <v>59</v>
      </c>
      <c r="B76" s="17">
        <f t="shared" si="0"/>
        <v>31.317574897740784</v>
      </c>
      <c r="C76" s="19"/>
    </row>
    <row r="77" spans="1:3" hidden="1" x14ac:dyDescent="0.25">
      <c r="A77">
        <v>60</v>
      </c>
      <c r="B77" s="17">
        <f t="shared" si="0"/>
        <v>28.692071682952395</v>
      </c>
      <c r="C77" s="19"/>
    </row>
    <row r="78" spans="1:3" hidden="1" x14ac:dyDescent="0.25">
      <c r="A78">
        <v>61</v>
      </c>
      <c r="B78" s="17">
        <f t="shared" si="0"/>
        <v>26.286677054265333</v>
      </c>
      <c r="C78" s="19"/>
    </row>
    <row r="79" spans="1:3" hidden="1" x14ac:dyDescent="0.25">
      <c r="A79">
        <v>62</v>
      </c>
      <c r="B79" s="17">
        <f t="shared" si="0"/>
        <v>24.082938248261659</v>
      </c>
      <c r="C79" s="19"/>
    </row>
    <row r="80" spans="1:3" hidden="1" x14ac:dyDescent="0.25">
      <c r="A80">
        <v>63</v>
      </c>
      <c r="B80" s="17">
        <f t="shared" si="0"/>
        <v>22.063949485599746</v>
      </c>
      <c r="C80" s="19"/>
    </row>
    <row r="81" spans="1:3" hidden="1" x14ac:dyDescent="0.25">
      <c r="A81">
        <v>64</v>
      </c>
      <c r="B81" s="17">
        <f t="shared" si="0"/>
        <v>20.21422227988467</v>
      </c>
      <c r="C81" s="19"/>
    </row>
    <row r="82" spans="1:3" hidden="1" x14ac:dyDescent="0.25">
      <c r="A82">
        <v>65</v>
      </c>
      <c r="B82" s="17">
        <f t="shared" si="0"/>
        <v>18.519566619170888</v>
      </c>
      <c r="C82" s="19"/>
    </row>
    <row r="83" spans="1:3" hidden="1" x14ac:dyDescent="0.25">
      <c r="A83">
        <v>66</v>
      </c>
      <c r="B83" s="17">
        <f t="shared" ref="B83:B117" si="1">$B$16/(1+$D$14)^(1+A82)</f>
        <v>16.966982108592177</v>
      </c>
      <c r="C83" s="19"/>
    </row>
    <row r="84" spans="1:3" hidden="1" x14ac:dyDescent="0.25">
      <c r="A84">
        <v>67</v>
      </c>
      <c r="B84" s="17">
        <f t="shared" si="1"/>
        <v>15.544558239029419</v>
      </c>
      <c r="C84" s="19"/>
    </row>
    <row r="85" spans="1:3" hidden="1" x14ac:dyDescent="0.25">
      <c r="A85">
        <v>68</v>
      </c>
      <c r="B85" s="17">
        <f t="shared" si="1"/>
        <v>14.241383016736545</v>
      </c>
      <c r="C85" s="19"/>
    </row>
    <row r="86" spans="1:3" hidden="1" x14ac:dyDescent="0.25">
      <c r="A86">
        <v>69</v>
      </c>
      <c r="B86" s="17">
        <f t="shared" si="1"/>
        <v>13.047459252985224</v>
      </c>
      <c r="C86" s="19"/>
    </row>
    <row r="87" spans="1:3" hidden="1" x14ac:dyDescent="0.25">
      <c r="A87">
        <v>70</v>
      </c>
      <c r="B87" s="17">
        <f t="shared" si="1"/>
        <v>11.95362787155203</v>
      </c>
      <c r="C87" s="19"/>
    </row>
    <row r="88" spans="1:3" hidden="1" x14ac:dyDescent="0.25">
      <c r="A88">
        <v>71</v>
      </c>
      <c r="B88" s="17">
        <f t="shared" si="1"/>
        <v>10.951497645708521</v>
      </c>
      <c r="C88" s="19"/>
    </row>
    <row r="89" spans="1:3" hidden="1" x14ac:dyDescent="0.25">
      <c r="A89">
        <v>72</v>
      </c>
      <c r="B89" s="17">
        <f t="shared" si="1"/>
        <v>10.033380825697996</v>
      </c>
      <c r="C89" s="19"/>
    </row>
    <row r="90" spans="1:3" hidden="1" x14ac:dyDescent="0.25">
      <c r="A90">
        <v>73</v>
      </c>
      <c r="B90" s="17">
        <f t="shared" si="1"/>
        <v>9.1922341628710917</v>
      </c>
      <c r="C90" s="19"/>
    </row>
    <row r="91" spans="1:3" hidden="1" x14ac:dyDescent="0.25">
      <c r="A91">
        <v>74</v>
      </c>
      <c r="B91" s="17">
        <f t="shared" si="1"/>
        <v>8.4216048780522748</v>
      </c>
      <c r="C91" s="19"/>
    </row>
    <row r="92" spans="1:3" hidden="1" x14ac:dyDescent="0.25">
      <c r="A92">
        <v>75</v>
      </c>
      <c r="B92" s="17">
        <f t="shared" si="1"/>
        <v>7.7155811596385311</v>
      </c>
      <c r="C92" s="19"/>
    </row>
    <row r="93" spans="1:3" hidden="1" x14ac:dyDescent="0.25">
      <c r="A93">
        <v>76</v>
      </c>
      <c r="B93" s="17">
        <f t="shared" si="1"/>
        <v>7.0687468116809873</v>
      </c>
      <c r="C93" s="19"/>
    </row>
    <row r="94" spans="1:3" hidden="1" x14ac:dyDescent="0.25">
      <c r="A94">
        <v>77</v>
      </c>
      <c r="B94" s="17">
        <f t="shared" si="1"/>
        <v>6.4761397040363775</v>
      </c>
      <c r="C94" s="19"/>
    </row>
    <row r="95" spans="1:3" hidden="1" x14ac:dyDescent="0.25">
      <c r="A95">
        <v>78</v>
      </c>
      <c r="B95" s="17">
        <f t="shared" si="1"/>
        <v>5.9332137058425376</v>
      </c>
      <c r="C95" s="19"/>
    </row>
    <row r="96" spans="1:3" hidden="1" x14ac:dyDescent="0.25">
      <c r="A96">
        <v>79</v>
      </c>
      <c r="B96" s="17">
        <f t="shared" si="1"/>
        <v>5.4358038102940824</v>
      </c>
      <c r="C96" s="19"/>
    </row>
    <row r="97" spans="1:14" hidden="1" x14ac:dyDescent="0.25">
      <c r="A97">
        <v>80</v>
      </c>
      <c r="B97" s="17">
        <f t="shared" si="1"/>
        <v>4.9800941831761918</v>
      </c>
      <c r="C97" s="19"/>
    </row>
    <row r="98" spans="1:14" hidden="1" x14ac:dyDescent="0.25">
      <c r="A98">
        <v>81</v>
      </c>
      <c r="B98" s="17">
        <f t="shared" si="1"/>
        <v>4.5625888900437621</v>
      </c>
      <c r="C98" s="19"/>
    </row>
    <row r="99" spans="1:14" hidden="1" x14ac:dyDescent="0.25">
      <c r="A99">
        <v>82</v>
      </c>
      <c r="B99" s="17">
        <f t="shared" si="1"/>
        <v>4.1800850774822145</v>
      </c>
      <c r="C99" s="19"/>
    </row>
    <row r="100" spans="1:14" hidden="1" x14ac:dyDescent="0.25">
      <c r="A100">
        <v>83</v>
      </c>
      <c r="B100" s="17">
        <f t="shared" si="1"/>
        <v>3.8296484027124107</v>
      </c>
      <c r="C100" s="19"/>
    </row>
    <row r="101" spans="1:14" hidden="1" x14ac:dyDescent="0.25">
      <c r="A101">
        <v>84</v>
      </c>
      <c r="B101" s="17">
        <f t="shared" si="1"/>
        <v>3.5085905230502155</v>
      </c>
      <c r="C101" s="19"/>
    </row>
    <row r="102" spans="1:14" hidden="1" x14ac:dyDescent="0.25">
      <c r="A102">
        <v>85</v>
      </c>
      <c r="B102" s="17">
        <f t="shared" si="1"/>
        <v>3.2144484725331126</v>
      </c>
      <c r="C102" s="19"/>
    </row>
    <row r="103" spans="1:14" hidden="1" x14ac:dyDescent="0.25">
      <c r="A103">
        <v>86</v>
      </c>
      <c r="B103" s="17">
        <f t="shared" si="1"/>
        <v>2.9449657675036072</v>
      </c>
      <c r="C103" s="19"/>
    </row>
    <row r="104" spans="1:14" hidden="1" x14ac:dyDescent="0.25">
      <c r="A104">
        <v>87</v>
      </c>
      <c r="B104" s="17">
        <f t="shared" si="1"/>
        <v>2.6980750962026092</v>
      </c>
      <c r="C104" s="19"/>
    </row>
    <row r="105" spans="1:14" hidden="1" x14ac:dyDescent="0.25">
      <c r="A105">
        <v>88</v>
      </c>
      <c r="B105" s="17">
        <f t="shared" si="1"/>
        <v>2.4718824595776239</v>
      </c>
      <c r="C105" s="19"/>
    </row>
    <row r="106" spans="1:14" hidden="1" x14ac:dyDescent="0.25">
      <c r="A106">
        <v>89</v>
      </c>
      <c r="B106" s="17">
        <f t="shared" si="1"/>
        <v>2.2646526416434054</v>
      </c>
      <c r="C106" s="19"/>
    </row>
    <row r="107" spans="1:14" x14ac:dyDescent="0.25">
      <c r="A107">
        <v>90</v>
      </c>
      <c r="B107" s="17">
        <f t="shared" si="1"/>
        <v>2.0747958979322978</v>
      </c>
      <c r="C107" s="19"/>
    </row>
    <row r="108" spans="1:14" x14ac:dyDescent="0.25">
      <c r="A108">
        <v>91</v>
      </c>
      <c r="B108" s="17">
        <f t="shared" si="1"/>
        <v>1.9008557599159281</v>
      </c>
      <c r="C108" s="19"/>
    </row>
    <row r="109" spans="1:14" x14ac:dyDescent="0.25">
      <c r="A109">
        <v>92</v>
      </c>
      <c r="B109" s="17">
        <f t="shared" si="1"/>
        <v>1.741497861840994</v>
      </c>
      <c r="C109" s="19"/>
    </row>
    <row r="110" spans="1:14" x14ac:dyDescent="0.25">
      <c r="A110">
        <v>93</v>
      </c>
      <c r="B110" s="17">
        <f t="shared" si="1"/>
        <v>1.5954997042652463</v>
      </c>
      <c r="C110" s="19"/>
      <c r="N110" s="19"/>
    </row>
    <row r="111" spans="1:14" x14ac:dyDescent="0.25">
      <c r="A111">
        <v>94</v>
      </c>
      <c r="B111" s="17">
        <f t="shared" si="1"/>
        <v>1.4617412757655823</v>
      </c>
      <c r="C111" s="19"/>
      <c r="N111" s="19"/>
    </row>
    <row r="112" spans="1:14" x14ac:dyDescent="0.25">
      <c r="A112">
        <v>95</v>
      </c>
      <c r="B112" s="17">
        <f t="shared" si="1"/>
        <v>1.3391964608735367</v>
      </c>
      <c r="C112" s="19"/>
      <c r="N112" s="19"/>
    </row>
    <row r="113" spans="1:14" x14ac:dyDescent="0.25">
      <c r="A113">
        <v>96</v>
      </c>
      <c r="B113" s="17">
        <f t="shared" si="1"/>
        <v>1.2269251683249445</v>
      </c>
      <c r="C113" s="19"/>
      <c r="N113" s="19"/>
    </row>
    <row r="114" spans="1:14" x14ac:dyDescent="0.25">
      <c r="A114">
        <v>97</v>
      </c>
      <c r="B114" s="17">
        <f t="shared" si="1"/>
        <v>1.1240661192363668</v>
      </c>
      <c r="C114" s="19"/>
      <c r="N114" s="19"/>
    </row>
    <row r="115" spans="1:14" x14ac:dyDescent="0.25">
      <c r="A115" s="16">
        <v>98</v>
      </c>
      <c r="B115" s="17">
        <f t="shared" si="1"/>
        <v>1.0298302398834385</v>
      </c>
      <c r="C115" s="19"/>
      <c r="N115" s="19"/>
    </row>
    <row r="116" spans="1:14" ht="15.75" thickBot="1" x14ac:dyDescent="0.3">
      <c r="A116">
        <v>99</v>
      </c>
      <c r="B116" s="17">
        <f t="shared" si="1"/>
        <v>0.94349460839444599</v>
      </c>
      <c r="C116" s="19"/>
      <c r="N116" s="19"/>
    </row>
    <row r="117" spans="1:14" ht="15.75" thickBot="1" x14ac:dyDescent="0.3">
      <c r="A117">
        <v>100</v>
      </c>
      <c r="B117" s="17">
        <f t="shared" si="1"/>
        <v>0.86439690892175058</v>
      </c>
      <c r="C117" s="21">
        <f>SUM(B18:B117)</f>
        <v>59953.686249427505</v>
      </c>
      <c r="G117" s="25">
        <f>C117/$E$24</f>
        <v>3.4365290753999487</v>
      </c>
      <c r="H117" t="s">
        <v>19</v>
      </c>
      <c r="N117" s="19"/>
    </row>
    <row r="118" spans="1:14" x14ac:dyDescent="0.25">
      <c r="N118" s="19"/>
    </row>
    <row r="119" spans="1:14" x14ac:dyDescent="0.25">
      <c r="N119" s="19"/>
    </row>
    <row r="120" spans="1:14" x14ac:dyDescent="0.25">
      <c r="N120" s="19"/>
    </row>
    <row r="121" spans="1:14" x14ac:dyDescent="0.25">
      <c r="N121" s="19"/>
    </row>
    <row r="122" spans="1:14" x14ac:dyDescent="0.25">
      <c r="N122" s="19"/>
    </row>
    <row r="123" spans="1:14" x14ac:dyDescent="0.25">
      <c r="N123" s="19"/>
    </row>
    <row r="124" spans="1:14" x14ac:dyDescent="0.25">
      <c r="N124" s="19"/>
    </row>
    <row r="125" spans="1:14" x14ac:dyDescent="0.25">
      <c r="N125" s="19"/>
    </row>
    <row r="126" spans="1:14" x14ac:dyDescent="0.25">
      <c r="N126" s="19"/>
    </row>
    <row r="127" spans="1:14" x14ac:dyDescent="0.25">
      <c r="N127" s="19"/>
    </row>
    <row r="128" spans="1:14" x14ac:dyDescent="0.25">
      <c r="N128" s="19"/>
    </row>
    <row r="129" spans="14:14" x14ac:dyDescent="0.25">
      <c r="N129" s="19"/>
    </row>
    <row r="130" spans="14:14" x14ac:dyDescent="0.25">
      <c r="N130" s="19"/>
    </row>
    <row r="131" spans="14:14" x14ac:dyDescent="0.25">
      <c r="N131" s="19"/>
    </row>
    <row r="132" spans="14:14" x14ac:dyDescent="0.25">
      <c r="N132" s="19"/>
    </row>
    <row r="133" spans="14:14" x14ac:dyDescent="0.25">
      <c r="N133" s="19"/>
    </row>
    <row r="134" spans="14:14" x14ac:dyDescent="0.25">
      <c r="N134" s="19"/>
    </row>
    <row r="135" spans="14:14" x14ac:dyDescent="0.25">
      <c r="N135" s="19"/>
    </row>
    <row r="136" spans="14:14" x14ac:dyDescent="0.25">
      <c r="N136" s="19"/>
    </row>
    <row r="137" spans="14:14" x14ac:dyDescent="0.25">
      <c r="N137" s="19"/>
    </row>
    <row r="138" spans="14:14" x14ac:dyDescent="0.25">
      <c r="N138" s="19"/>
    </row>
    <row r="139" spans="14:14" x14ac:dyDescent="0.25">
      <c r="N139" s="19"/>
    </row>
    <row r="140" spans="14:14" x14ac:dyDescent="0.25">
      <c r="N140" s="19"/>
    </row>
    <row r="141" spans="14:14" x14ac:dyDescent="0.25">
      <c r="N141" s="19"/>
    </row>
    <row r="142" spans="14:14" x14ac:dyDescent="0.25">
      <c r="N142" s="19"/>
    </row>
    <row r="143" spans="14:14" x14ac:dyDescent="0.25">
      <c r="N143" s="19"/>
    </row>
    <row r="144" spans="14:14" x14ac:dyDescent="0.25">
      <c r="N144" s="19"/>
    </row>
    <row r="145" spans="14:14" x14ac:dyDescent="0.25">
      <c r="N145" s="19"/>
    </row>
    <row r="146" spans="14:14" x14ac:dyDescent="0.25">
      <c r="N146" s="19"/>
    </row>
    <row r="147" spans="14:14" x14ac:dyDescent="0.25">
      <c r="N147" s="19"/>
    </row>
    <row r="148" spans="14:14" x14ac:dyDescent="0.25">
      <c r="N148" s="19"/>
    </row>
    <row r="149" spans="14:14" x14ac:dyDescent="0.25">
      <c r="N149" s="19"/>
    </row>
    <row r="150" spans="14:14" x14ac:dyDescent="0.25">
      <c r="N150" s="19"/>
    </row>
    <row r="151" spans="14:14" x14ac:dyDescent="0.25">
      <c r="N151" s="19"/>
    </row>
    <row r="152" spans="14:14" x14ac:dyDescent="0.25">
      <c r="N152" s="19"/>
    </row>
    <row r="153" spans="14:14" x14ac:dyDescent="0.25">
      <c r="N153" s="19"/>
    </row>
    <row r="154" spans="14:14" x14ac:dyDescent="0.25">
      <c r="N154" s="19"/>
    </row>
    <row r="155" spans="14:14" x14ac:dyDescent="0.25">
      <c r="N155" s="19"/>
    </row>
    <row r="156" spans="14:14" x14ac:dyDescent="0.25">
      <c r="N156" s="19"/>
    </row>
    <row r="157" spans="14:14" x14ac:dyDescent="0.25">
      <c r="N157" s="19"/>
    </row>
    <row r="158" spans="14:14" x14ac:dyDescent="0.25">
      <c r="N158" s="19"/>
    </row>
    <row r="159" spans="14:14" x14ac:dyDescent="0.25">
      <c r="N159" s="19"/>
    </row>
    <row r="160" spans="14:14" x14ac:dyDescent="0.25">
      <c r="N160" s="19"/>
    </row>
    <row r="161" spans="14:14" x14ac:dyDescent="0.25">
      <c r="N161" s="19"/>
    </row>
    <row r="162" spans="14:14" x14ac:dyDescent="0.25">
      <c r="N162" s="19"/>
    </row>
    <row r="163" spans="14:14" x14ac:dyDescent="0.25">
      <c r="N163" s="19"/>
    </row>
    <row r="164" spans="14:14" x14ac:dyDescent="0.25">
      <c r="N164" s="19"/>
    </row>
    <row r="165" spans="14:14" x14ac:dyDescent="0.25">
      <c r="N165" s="19"/>
    </row>
    <row r="166" spans="14:14" x14ac:dyDescent="0.25">
      <c r="N166" s="19"/>
    </row>
    <row r="167" spans="14:14" x14ac:dyDescent="0.25">
      <c r="N167" s="19"/>
    </row>
    <row r="168" spans="14:14" x14ac:dyDescent="0.25">
      <c r="N168" s="19"/>
    </row>
    <row r="169" spans="14:14" x14ac:dyDescent="0.25">
      <c r="N169" s="18"/>
    </row>
    <row r="170" spans="14:14" x14ac:dyDescent="0.25">
      <c r="N170" s="18"/>
    </row>
  </sheetData>
  <pageMargins left="0.7" right="0.7" top="0.75" bottom="0.75" header="0.3" footer="0.3"/>
  <pageSetup scale="99" orientation="portrait" r:id="rId1"/>
  <headerFooter>
    <oddFooter>&amp;L&amp;F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3FABC74B96D35489D4C29737CC2BFE7" ma:contentTypeVersion="44" ma:contentTypeDescription="" ma:contentTypeScope="" ma:versionID="a56d426ebefebafa43b1ee18d9f5a3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2021-09-20T07:00:00+00:00</OpenedDate>
    <SignificantOrder xmlns="dc463f71-b30c-4ab2-9473-d307f9d35888">false</SignificantOrder>
    <Date1 xmlns="dc463f71-b30c-4ab2-9473-d307f9d35888">2021-11-15T08:00:00+00:00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210729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F0690D9-5F49-425D-837A-87D5281714D8}"/>
</file>

<file path=customXml/itemProps2.xml><?xml version="1.0" encoding="utf-8"?>
<ds:datastoreItem xmlns:ds="http://schemas.openxmlformats.org/officeDocument/2006/customXml" ds:itemID="{45E6105C-555B-4122-9FD4-6EFD8BDC31A9}"/>
</file>

<file path=customXml/itemProps3.xml><?xml version="1.0" encoding="utf-8"?>
<ds:datastoreItem xmlns:ds="http://schemas.openxmlformats.org/officeDocument/2006/customXml" ds:itemID="{3CB3C306-0A03-4BB0-9A95-5F1EFD3A130D}"/>
</file>

<file path=customXml/itemProps4.xml><?xml version="1.0" encoding="utf-8"?>
<ds:datastoreItem xmlns:ds="http://schemas.openxmlformats.org/officeDocument/2006/customXml" ds:itemID="{E14404D7-EB2C-4CA5-825A-629B74F7D2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Sch 101</vt:lpstr>
      <vt:lpstr>Sch 111</vt:lpstr>
      <vt:lpstr>'Sch 101'!Print_Area</vt:lpstr>
      <vt:lpstr>'Sch 111'!Print_Area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Ehrbar, Pat</dc:creator>
  <cp:lastModifiedBy>Miller, Joe</cp:lastModifiedBy>
  <cp:lastPrinted>2021-11-11T15:52:08Z</cp:lastPrinted>
  <dcterms:created xsi:type="dcterms:W3CDTF">2021-10-28T20:20:06Z</dcterms:created>
  <dcterms:modified xsi:type="dcterms:W3CDTF">2021-11-11T15:52:18Z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0x0101006E56B4D1795A2E4DB2F0B01679ED314A00E3FABC74B96D35489D4C29737CC2BFE7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