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8660" windowHeight="4635"/>
  </bookViews>
  <sheets>
    <sheet name="Sch 4 Cap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'Sch 4 Cap'!$A$1:$K$52</definedName>
  </definedNames>
  <calcPr calcId="144525"/>
</workbook>
</file>

<file path=xl/calcChain.xml><?xml version="1.0" encoding="utf-8"?>
<calcChain xmlns="http://schemas.openxmlformats.org/spreadsheetml/2006/main">
  <c r="EU68" i="1" l="1"/>
  <c r="ET68" i="1"/>
  <c r="ES68" i="1"/>
  <c r="ER68" i="1"/>
  <c r="EQ68" i="1"/>
  <c r="EP68" i="1"/>
  <c r="EO68" i="1"/>
  <c r="EN68" i="1"/>
  <c r="EM68" i="1"/>
  <c r="EL68" i="1"/>
  <c r="EK68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F41" i="1"/>
  <c r="D41" i="1"/>
  <c r="F40" i="1"/>
  <c r="D39" i="1"/>
  <c r="F39" i="1" s="1"/>
  <c r="C39" i="1"/>
  <c r="F38" i="1"/>
  <c r="D37" i="1"/>
  <c r="D42" i="1" s="1"/>
  <c r="F36" i="1"/>
  <c r="F29" i="1"/>
  <c r="E28" i="1"/>
  <c r="D28" i="1"/>
  <c r="C28" i="1"/>
  <c r="B28" i="1"/>
  <c r="H28" i="1" s="1"/>
  <c r="E27" i="1"/>
  <c r="D27" i="1"/>
  <c r="C27" i="1"/>
  <c r="B27" i="1"/>
  <c r="E26" i="1"/>
  <c r="D26" i="1"/>
  <c r="C26" i="1"/>
  <c r="B26" i="1"/>
  <c r="H26" i="1" s="1"/>
  <c r="H25" i="1"/>
  <c r="E25" i="1"/>
  <c r="D25" i="1"/>
  <c r="C25" i="1"/>
  <c r="B25" i="1"/>
  <c r="F25" i="1" s="1"/>
  <c r="E24" i="1"/>
  <c r="D24" i="1"/>
  <c r="C24" i="1"/>
  <c r="B24" i="1"/>
  <c r="H24" i="1" s="1"/>
  <c r="E23" i="1"/>
  <c r="D23" i="1"/>
  <c r="C23" i="1"/>
  <c r="B23" i="1"/>
  <c r="H23" i="1" s="1"/>
  <c r="E22" i="1"/>
  <c r="D22" i="1"/>
  <c r="C22" i="1"/>
  <c r="B22" i="1"/>
  <c r="H22" i="1" s="1"/>
  <c r="E21" i="1"/>
  <c r="D21" i="1"/>
  <c r="C21" i="1"/>
  <c r="B21" i="1"/>
  <c r="H21" i="1" s="1"/>
  <c r="E20" i="1"/>
  <c r="D20" i="1"/>
  <c r="B20" i="1"/>
  <c r="H20" i="1" s="1"/>
  <c r="E19" i="1"/>
  <c r="D19" i="1"/>
  <c r="B19" i="1"/>
  <c r="H19" i="1" s="1"/>
  <c r="E18" i="1"/>
  <c r="D18" i="1"/>
  <c r="B18" i="1"/>
  <c r="H18" i="1" s="1"/>
  <c r="E17" i="1"/>
  <c r="D17" i="1"/>
  <c r="B17" i="1"/>
  <c r="H17" i="1" s="1"/>
  <c r="E16" i="1"/>
  <c r="D16" i="1"/>
  <c r="C16" i="1"/>
  <c r="B16" i="1"/>
  <c r="H16" i="1" s="1"/>
  <c r="E15" i="1"/>
  <c r="B15" i="1"/>
  <c r="H15" i="1" s="1"/>
  <c r="P13" i="1"/>
  <c r="Q12" i="1"/>
  <c r="R12" i="1" s="1"/>
  <c r="E12" i="1"/>
  <c r="D12" i="1"/>
  <c r="C12" i="1"/>
  <c r="B12" i="1"/>
  <c r="Q11" i="1"/>
  <c r="R11" i="1" s="1"/>
  <c r="E11" i="1"/>
  <c r="D11" i="1"/>
  <c r="D31" i="1" s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K9" i="1"/>
  <c r="B5" i="1"/>
  <c r="B4" i="1"/>
  <c r="B3" i="1"/>
  <c r="B2" i="1"/>
  <c r="K10" i="1" l="1"/>
  <c r="H12" i="1"/>
  <c r="F16" i="1"/>
  <c r="F17" i="1"/>
  <c r="F18" i="1"/>
  <c r="F19" i="1"/>
  <c r="F20" i="1"/>
  <c r="F22" i="1"/>
  <c r="F24" i="1"/>
  <c r="F42" i="1"/>
  <c r="G39" i="1"/>
  <c r="F15" i="1"/>
  <c r="F21" i="1"/>
  <c r="F23" i="1"/>
  <c r="H27" i="1"/>
  <c r="F27" i="1"/>
  <c r="G40" i="1"/>
  <c r="I40" i="1" s="1"/>
  <c r="G36" i="1"/>
  <c r="F37" i="1"/>
  <c r="O72" i="1"/>
  <c r="O71" i="1"/>
  <c r="Q72" i="1"/>
  <c r="Q71" i="1"/>
  <c r="S72" i="1"/>
  <c r="S71" i="1"/>
  <c r="U72" i="1"/>
  <c r="U71" i="1"/>
  <c r="W72" i="1"/>
  <c r="W71" i="1"/>
  <c r="Y72" i="1"/>
  <c r="Y71" i="1"/>
  <c r="AA72" i="1"/>
  <c r="AA71" i="1"/>
  <c r="AC72" i="1"/>
  <c r="AC71" i="1"/>
  <c r="AE72" i="1"/>
  <c r="AE71" i="1"/>
  <c r="AG72" i="1"/>
  <c r="AG71" i="1"/>
  <c r="AI72" i="1"/>
  <c r="AI71" i="1"/>
  <c r="AK72" i="1"/>
  <c r="AK71" i="1"/>
  <c r="AM72" i="1"/>
  <c r="AM71" i="1"/>
  <c r="AO72" i="1"/>
  <c r="AO71" i="1"/>
  <c r="AQ72" i="1"/>
  <c r="AQ71" i="1"/>
  <c r="AS72" i="1"/>
  <c r="AS71" i="1"/>
  <c r="AU72" i="1"/>
  <c r="AU71" i="1"/>
  <c r="AW72" i="1"/>
  <c r="AW71" i="1"/>
  <c r="AY72" i="1"/>
  <c r="AY71" i="1"/>
  <c r="BA72" i="1"/>
  <c r="BA71" i="1"/>
  <c r="BC72" i="1"/>
  <c r="BC71" i="1"/>
  <c r="BE72" i="1"/>
  <c r="BE71" i="1"/>
  <c r="BG72" i="1"/>
  <c r="BG71" i="1"/>
  <c r="BI72" i="1"/>
  <c r="BI71" i="1"/>
  <c r="BK72" i="1"/>
  <c r="BK71" i="1"/>
  <c r="BM72" i="1"/>
  <c r="BM71" i="1"/>
  <c r="BO72" i="1"/>
  <c r="BO71" i="1"/>
  <c r="BQ72" i="1"/>
  <c r="BQ71" i="1"/>
  <c r="BS72" i="1"/>
  <c r="BS71" i="1"/>
  <c r="BU72" i="1"/>
  <c r="BU71" i="1"/>
  <c r="BW72" i="1"/>
  <c r="BW71" i="1"/>
  <c r="BY72" i="1"/>
  <c r="BY71" i="1"/>
  <c r="CA72" i="1"/>
  <c r="CA71" i="1"/>
  <c r="CC72" i="1"/>
  <c r="CC71" i="1"/>
  <c r="CE72" i="1"/>
  <c r="CE71" i="1"/>
  <c r="CG72" i="1"/>
  <c r="CG71" i="1"/>
  <c r="CI72" i="1"/>
  <c r="CI71" i="1"/>
  <c r="CK72" i="1"/>
  <c r="CK71" i="1"/>
  <c r="CK70" i="1"/>
  <c r="CM72" i="1"/>
  <c r="CM71" i="1"/>
  <c r="CM70" i="1"/>
  <c r="CO72" i="1"/>
  <c r="CO71" i="1"/>
  <c r="CO70" i="1"/>
  <c r="CQ72" i="1"/>
  <c r="CQ71" i="1"/>
  <c r="CQ70" i="1"/>
  <c r="CS72" i="1"/>
  <c r="CS71" i="1"/>
  <c r="CS70" i="1"/>
  <c r="CU72" i="1"/>
  <c r="CU71" i="1"/>
  <c r="CU70" i="1"/>
  <c r="CW72" i="1"/>
  <c r="CW71" i="1"/>
  <c r="CW70" i="1"/>
  <c r="CY72" i="1"/>
  <c r="CY71" i="1"/>
  <c r="CY70" i="1"/>
  <c r="DA72" i="1"/>
  <c r="DA71" i="1"/>
  <c r="DA70" i="1"/>
  <c r="DC72" i="1"/>
  <c r="DC71" i="1"/>
  <c r="DC70" i="1"/>
  <c r="DE72" i="1"/>
  <c r="DE71" i="1"/>
  <c r="DE70" i="1"/>
  <c r="DG72" i="1"/>
  <c r="DG71" i="1"/>
  <c r="DG70" i="1"/>
  <c r="DI72" i="1"/>
  <c r="DI71" i="1"/>
  <c r="DI70" i="1"/>
  <c r="DK72" i="1"/>
  <c r="DK71" i="1"/>
  <c r="DK70" i="1"/>
  <c r="DM72" i="1"/>
  <c r="DM71" i="1"/>
  <c r="DM70" i="1"/>
  <c r="DO72" i="1"/>
  <c r="DO71" i="1"/>
  <c r="DO70" i="1"/>
  <c r="DQ72" i="1"/>
  <c r="DQ71" i="1"/>
  <c r="DQ70" i="1"/>
  <c r="DS72" i="1"/>
  <c r="DS71" i="1"/>
  <c r="DS70" i="1"/>
  <c r="DU72" i="1"/>
  <c r="DU71" i="1"/>
  <c r="DU70" i="1"/>
  <c r="DW72" i="1"/>
  <c r="DW71" i="1"/>
  <c r="DW70" i="1"/>
  <c r="DY72" i="1"/>
  <c r="DY71" i="1"/>
  <c r="DY70" i="1"/>
  <c r="EA72" i="1"/>
  <c r="EA71" i="1"/>
  <c r="EA70" i="1"/>
  <c r="EC72" i="1"/>
  <c r="EC71" i="1"/>
  <c r="EC70" i="1"/>
  <c r="EE72" i="1"/>
  <c r="EE71" i="1"/>
  <c r="EE70" i="1"/>
  <c r="EG72" i="1"/>
  <c r="EG71" i="1"/>
  <c r="EG70" i="1"/>
  <c r="EI72" i="1"/>
  <c r="EI71" i="1"/>
  <c r="EI70" i="1"/>
  <c r="EK72" i="1"/>
  <c r="EK71" i="1"/>
  <c r="EK70" i="1"/>
  <c r="EM72" i="1"/>
  <c r="EM71" i="1"/>
  <c r="EM70" i="1"/>
  <c r="EO72" i="1"/>
  <c r="EO71" i="1"/>
  <c r="EO70" i="1"/>
  <c r="EQ72" i="1"/>
  <c r="EQ71" i="1"/>
  <c r="EQ70" i="1"/>
  <c r="ES72" i="1"/>
  <c r="ES71" i="1"/>
  <c r="ES70" i="1"/>
  <c r="EU72" i="1"/>
  <c r="EU71" i="1"/>
  <c r="EU70" i="1"/>
  <c r="O69" i="1"/>
  <c r="Q69" i="1"/>
  <c r="S69" i="1"/>
  <c r="U69" i="1"/>
  <c r="W69" i="1"/>
  <c r="Y69" i="1"/>
  <c r="AA69" i="1"/>
  <c r="AC69" i="1"/>
  <c r="AE69" i="1"/>
  <c r="AG69" i="1"/>
  <c r="AI69" i="1"/>
  <c r="AK69" i="1"/>
  <c r="AM69" i="1"/>
  <c r="AO69" i="1"/>
  <c r="AQ69" i="1"/>
  <c r="AS69" i="1"/>
  <c r="AU69" i="1"/>
  <c r="AW69" i="1"/>
  <c r="AY69" i="1"/>
  <c r="BA69" i="1"/>
  <c r="BC69" i="1"/>
  <c r="BE69" i="1"/>
  <c r="BG69" i="1"/>
  <c r="BI69" i="1"/>
  <c r="BK69" i="1"/>
  <c r="BM69" i="1"/>
  <c r="BO69" i="1"/>
  <c r="BQ69" i="1"/>
  <c r="BS69" i="1"/>
  <c r="BU69" i="1"/>
  <c r="BW69" i="1"/>
  <c r="BY69" i="1"/>
  <c r="CA69" i="1"/>
  <c r="CC69" i="1"/>
  <c r="CE69" i="1"/>
  <c r="CG69" i="1"/>
  <c r="CI69" i="1"/>
  <c r="CK69" i="1"/>
  <c r="CM69" i="1"/>
  <c r="CO69" i="1"/>
  <c r="CQ69" i="1"/>
  <c r="CS69" i="1"/>
  <c r="CU69" i="1"/>
  <c r="CW69" i="1"/>
  <c r="CY69" i="1"/>
  <c r="DA69" i="1"/>
  <c r="DC69" i="1"/>
  <c r="DE69" i="1"/>
  <c r="DG69" i="1"/>
  <c r="DI69" i="1"/>
  <c r="DK69" i="1"/>
  <c r="DM69" i="1"/>
  <c r="DO69" i="1"/>
  <c r="DQ69" i="1"/>
  <c r="DS69" i="1"/>
  <c r="DU69" i="1"/>
  <c r="DW69" i="1"/>
  <c r="DY69" i="1"/>
  <c r="EA69" i="1"/>
  <c r="EC69" i="1"/>
  <c r="EE69" i="1"/>
  <c r="EG69" i="1"/>
  <c r="EI69" i="1"/>
  <c r="EK69" i="1"/>
  <c r="EM69" i="1"/>
  <c r="EO69" i="1"/>
  <c r="EQ69" i="1"/>
  <c r="ES69" i="1"/>
  <c r="EU69" i="1"/>
  <c r="O70" i="1"/>
  <c r="Q70" i="1"/>
  <c r="S70" i="1"/>
  <c r="U70" i="1"/>
  <c r="W70" i="1"/>
  <c r="Y70" i="1"/>
  <c r="AA70" i="1"/>
  <c r="AC70" i="1"/>
  <c r="AE70" i="1"/>
  <c r="AG70" i="1"/>
  <c r="AI70" i="1"/>
  <c r="AK70" i="1"/>
  <c r="AM70" i="1"/>
  <c r="AO70" i="1"/>
  <c r="AQ70" i="1"/>
  <c r="AS70" i="1"/>
  <c r="AU70" i="1"/>
  <c r="AW70" i="1"/>
  <c r="AY70" i="1"/>
  <c r="BA70" i="1"/>
  <c r="BC70" i="1"/>
  <c r="BE70" i="1"/>
  <c r="BG70" i="1"/>
  <c r="BI70" i="1"/>
  <c r="BK70" i="1"/>
  <c r="BM70" i="1"/>
  <c r="BO70" i="1"/>
  <c r="BQ70" i="1"/>
  <c r="BS70" i="1"/>
  <c r="H11" i="1" s="1"/>
  <c r="BU70" i="1"/>
  <c r="BW70" i="1"/>
  <c r="BY70" i="1"/>
  <c r="CA70" i="1"/>
  <c r="CC70" i="1"/>
  <c r="CE70" i="1"/>
  <c r="CG70" i="1"/>
  <c r="F26" i="1"/>
  <c r="F28" i="1"/>
  <c r="N72" i="1"/>
  <c r="N71" i="1"/>
  <c r="P72" i="1"/>
  <c r="P71" i="1"/>
  <c r="R72" i="1"/>
  <c r="R71" i="1"/>
  <c r="T72" i="1"/>
  <c r="T71" i="1"/>
  <c r="V72" i="1"/>
  <c r="V71" i="1"/>
  <c r="X72" i="1"/>
  <c r="X71" i="1"/>
  <c r="Z72" i="1"/>
  <c r="Z71" i="1"/>
  <c r="AB72" i="1"/>
  <c r="AB71" i="1"/>
  <c r="AD72" i="1"/>
  <c r="AD71" i="1"/>
  <c r="AF72" i="1"/>
  <c r="AF71" i="1"/>
  <c r="AH72" i="1"/>
  <c r="AH71" i="1"/>
  <c r="AJ72" i="1"/>
  <c r="AJ71" i="1"/>
  <c r="AL72" i="1"/>
  <c r="AL71" i="1"/>
  <c r="AN72" i="1"/>
  <c r="AN71" i="1"/>
  <c r="AP72" i="1"/>
  <c r="AP71" i="1"/>
  <c r="AR72" i="1"/>
  <c r="AR71" i="1"/>
  <c r="AT72" i="1"/>
  <c r="AT71" i="1"/>
  <c r="AV72" i="1"/>
  <c r="AV71" i="1"/>
  <c r="AX72" i="1"/>
  <c r="AX71" i="1"/>
  <c r="AZ72" i="1"/>
  <c r="AZ71" i="1"/>
  <c r="BB72" i="1"/>
  <c r="BB71" i="1"/>
  <c r="BD72" i="1"/>
  <c r="BD71" i="1"/>
  <c r="BF72" i="1"/>
  <c r="BF71" i="1"/>
  <c r="BH72" i="1"/>
  <c r="BH71" i="1"/>
  <c r="BJ72" i="1"/>
  <c r="BJ71" i="1"/>
  <c r="BL72" i="1"/>
  <c r="BL71" i="1"/>
  <c r="BN72" i="1"/>
  <c r="BN71" i="1"/>
  <c r="BP72" i="1"/>
  <c r="BP71" i="1"/>
  <c r="BR72" i="1"/>
  <c r="BR71" i="1"/>
  <c r="BT72" i="1"/>
  <c r="BT71" i="1"/>
  <c r="BV72" i="1"/>
  <c r="BV71" i="1"/>
  <c r="BX72" i="1"/>
  <c r="BX71" i="1"/>
  <c r="BZ72" i="1"/>
  <c r="BZ71" i="1"/>
  <c r="CB72" i="1"/>
  <c r="CB71" i="1"/>
  <c r="CD72" i="1"/>
  <c r="CD71" i="1"/>
  <c r="CF72" i="1"/>
  <c r="CF71" i="1"/>
  <c r="CH72" i="1"/>
  <c r="CH71" i="1"/>
  <c r="CH70" i="1"/>
  <c r="CJ72" i="1"/>
  <c r="CJ71" i="1"/>
  <c r="CJ70" i="1"/>
  <c r="CL72" i="1"/>
  <c r="CL71" i="1"/>
  <c r="CL70" i="1"/>
  <c r="CN72" i="1"/>
  <c r="CN71" i="1"/>
  <c r="CN70" i="1"/>
  <c r="CP72" i="1"/>
  <c r="CP71" i="1"/>
  <c r="CP70" i="1"/>
  <c r="CR72" i="1"/>
  <c r="CR71" i="1"/>
  <c r="CR70" i="1"/>
  <c r="CT72" i="1"/>
  <c r="CT71" i="1"/>
  <c r="CT70" i="1"/>
  <c r="CV72" i="1"/>
  <c r="CV71" i="1"/>
  <c r="CV70" i="1"/>
  <c r="CX72" i="1"/>
  <c r="CX71" i="1"/>
  <c r="CX70" i="1"/>
  <c r="CZ72" i="1"/>
  <c r="CZ71" i="1"/>
  <c r="CZ70" i="1"/>
  <c r="DB72" i="1"/>
  <c r="DB71" i="1"/>
  <c r="DB70" i="1"/>
  <c r="DD72" i="1"/>
  <c r="DD71" i="1"/>
  <c r="DD70" i="1"/>
  <c r="DF72" i="1"/>
  <c r="DF71" i="1"/>
  <c r="DF70" i="1"/>
  <c r="DH72" i="1"/>
  <c r="DH71" i="1"/>
  <c r="DH70" i="1"/>
  <c r="DJ72" i="1"/>
  <c r="DJ71" i="1"/>
  <c r="DJ70" i="1"/>
  <c r="DL72" i="1"/>
  <c r="DL71" i="1"/>
  <c r="DL70" i="1"/>
  <c r="DN72" i="1"/>
  <c r="DN71" i="1"/>
  <c r="DN70" i="1"/>
  <c r="DP72" i="1"/>
  <c r="DP71" i="1"/>
  <c r="DP70" i="1"/>
  <c r="DR72" i="1"/>
  <c r="DR71" i="1"/>
  <c r="DR70" i="1"/>
  <c r="DT72" i="1"/>
  <c r="DT71" i="1"/>
  <c r="DT70" i="1"/>
  <c r="DV72" i="1"/>
  <c r="DV71" i="1"/>
  <c r="DV70" i="1"/>
  <c r="DX72" i="1"/>
  <c r="DX71" i="1"/>
  <c r="DX70" i="1"/>
  <c r="DZ72" i="1"/>
  <c r="DZ71" i="1"/>
  <c r="DZ70" i="1"/>
  <c r="EB72" i="1"/>
  <c r="EB71" i="1"/>
  <c r="EB70" i="1"/>
  <c r="ED72" i="1"/>
  <c r="ED71" i="1"/>
  <c r="ED70" i="1"/>
  <c r="EF72" i="1"/>
  <c r="EF71" i="1"/>
  <c r="EF70" i="1"/>
  <c r="EH72" i="1"/>
  <c r="EH71" i="1"/>
  <c r="EH70" i="1"/>
  <c r="EJ72" i="1"/>
  <c r="EJ71" i="1"/>
  <c r="EJ70" i="1"/>
  <c r="EL72" i="1"/>
  <c r="EL71" i="1"/>
  <c r="EL70" i="1"/>
  <c r="EN72" i="1"/>
  <c r="EN71" i="1"/>
  <c r="EN70" i="1"/>
  <c r="EP72" i="1"/>
  <c r="EP71" i="1"/>
  <c r="EP70" i="1"/>
  <c r="ER72" i="1"/>
  <c r="ER71" i="1"/>
  <c r="ER70" i="1"/>
  <c r="ET72" i="1"/>
  <c r="ET71" i="1"/>
  <c r="ET70" i="1"/>
  <c r="N69" i="1"/>
  <c r="P69" i="1"/>
  <c r="R69" i="1"/>
  <c r="T69" i="1"/>
  <c r="V69" i="1"/>
  <c r="X69" i="1"/>
  <c r="Z69" i="1"/>
  <c r="AB69" i="1"/>
  <c r="AD69" i="1"/>
  <c r="AF69" i="1"/>
  <c r="AH69" i="1"/>
  <c r="AJ69" i="1"/>
  <c r="AL69" i="1"/>
  <c r="AN69" i="1"/>
  <c r="AP69" i="1"/>
  <c r="AR69" i="1"/>
  <c r="AT69" i="1"/>
  <c r="AV69" i="1"/>
  <c r="AX69" i="1"/>
  <c r="AZ69" i="1"/>
  <c r="BB69" i="1"/>
  <c r="BD69" i="1"/>
  <c r="BF69" i="1"/>
  <c r="BH69" i="1"/>
  <c r="BJ69" i="1"/>
  <c r="BL69" i="1"/>
  <c r="BN69" i="1"/>
  <c r="BP69" i="1"/>
  <c r="BR69" i="1"/>
  <c r="BT69" i="1"/>
  <c r="BV69" i="1"/>
  <c r="BX69" i="1"/>
  <c r="BZ69" i="1"/>
  <c r="CB69" i="1"/>
  <c r="CD69" i="1"/>
  <c r="CF69" i="1"/>
  <c r="CH69" i="1"/>
  <c r="CJ69" i="1"/>
  <c r="CL69" i="1"/>
  <c r="CN69" i="1"/>
  <c r="CP69" i="1"/>
  <c r="CR69" i="1"/>
  <c r="CT69" i="1"/>
  <c r="CV69" i="1"/>
  <c r="CX69" i="1"/>
  <c r="CZ69" i="1"/>
  <c r="DB69" i="1"/>
  <c r="DD69" i="1"/>
  <c r="DF69" i="1"/>
  <c r="DH69" i="1"/>
  <c r="DJ69" i="1"/>
  <c r="DL69" i="1"/>
  <c r="DN69" i="1"/>
  <c r="DP69" i="1"/>
  <c r="DR69" i="1"/>
  <c r="DT69" i="1"/>
  <c r="DV69" i="1"/>
  <c r="DX69" i="1"/>
  <c r="DZ69" i="1"/>
  <c r="EB69" i="1"/>
  <c r="ED69" i="1"/>
  <c r="EF69" i="1"/>
  <c r="EH69" i="1"/>
  <c r="EJ69" i="1"/>
  <c r="EL69" i="1"/>
  <c r="EN69" i="1"/>
  <c r="EP69" i="1"/>
  <c r="ER69" i="1"/>
  <c r="ET69" i="1"/>
  <c r="N70" i="1"/>
  <c r="P70" i="1"/>
  <c r="R70" i="1"/>
  <c r="T70" i="1"/>
  <c r="V70" i="1"/>
  <c r="X70" i="1"/>
  <c r="Z70" i="1"/>
  <c r="AB70" i="1"/>
  <c r="AD70" i="1"/>
  <c r="AF70" i="1"/>
  <c r="AH70" i="1"/>
  <c r="AJ70" i="1"/>
  <c r="AL70" i="1"/>
  <c r="AN70" i="1"/>
  <c r="AP70" i="1"/>
  <c r="AR70" i="1"/>
  <c r="AT70" i="1"/>
  <c r="AV70" i="1"/>
  <c r="AX70" i="1"/>
  <c r="AZ70" i="1"/>
  <c r="BB70" i="1"/>
  <c r="BD70" i="1"/>
  <c r="BF70" i="1"/>
  <c r="BH70" i="1"/>
  <c r="BJ70" i="1"/>
  <c r="BL70" i="1"/>
  <c r="BN70" i="1"/>
  <c r="BP70" i="1"/>
  <c r="BR70" i="1"/>
  <c r="BT70" i="1"/>
  <c r="BV70" i="1"/>
  <c r="BX70" i="1"/>
  <c r="BZ70" i="1"/>
  <c r="CB70" i="1"/>
  <c r="CD70" i="1"/>
  <c r="CF70" i="1"/>
  <c r="CI70" i="1"/>
  <c r="I36" i="1" l="1"/>
  <c r="F43" i="1"/>
  <c r="F48" i="1"/>
  <c r="G37" i="1"/>
  <c r="I37" i="1" s="1"/>
  <c r="G41" i="1"/>
  <c r="I41" i="1" s="1"/>
  <c r="F30" i="1"/>
  <c r="G38" i="1"/>
  <c r="I38" i="1" s="1"/>
  <c r="F46" i="1" l="1"/>
  <c r="D33" i="1"/>
  <c r="G29" i="1"/>
  <c r="I29" i="1" s="1"/>
  <c r="G27" i="1"/>
  <c r="I27" i="1" s="1"/>
  <c r="G25" i="1"/>
  <c r="I25" i="1" s="1"/>
  <c r="G28" i="1"/>
  <c r="I28" i="1" s="1"/>
  <c r="G26" i="1"/>
  <c r="I26" i="1" s="1"/>
  <c r="G24" i="1"/>
  <c r="I24" i="1" s="1"/>
  <c r="G22" i="1"/>
  <c r="I22" i="1" s="1"/>
  <c r="G20" i="1"/>
  <c r="I20" i="1" s="1"/>
  <c r="G19" i="1"/>
  <c r="I19" i="1" s="1"/>
  <c r="G18" i="1"/>
  <c r="I18" i="1" s="1"/>
  <c r="G17" i="1"/>
  <c r="I17" i="1" s="1"/>
  <c r="G16" i="1"/>
  <c r="I16" i="1" s="1"/>
  <c r="G23" i="1"/>
  <c r="I23" i="1" s="1"/>
  <c r="G21" i="1"/>
  <c r="I21" i="1" s="1"/>
  <c r="G15" i="1"/>
  <c r="I15" i="1" s="1"/>
  <c r="G14" i="1"/>
  <c r="I14" i="1" s="1"/>
  <c r="G13" i="1"/>
  <c r="I13" i="1" s="1"/>
  <c r="G12" i="1"/>
  <c r="I12" i="1" s="1"/>
  <c r="G11" i="1"/>
  <c r="I42" i="1"/>
  <c r="H48" i="1" s="1"/>
  <c r="K48" i="1" s="1"/>
  <c r="G42" i="1"/>
  <c r="G30" i="1" l="1"/>
  <c r="I11" i="1"/>
  <c r="I30" i="1" s="1"/>
  <c r="H46" i="1" s="1"/>
  <c r="F50" i="1"/>
  <c r="G46" i="1" s="1"/>
  <c r="G48" i="1" l="1"/>
  <c r="I48" i="1" s="1"/>
  <c r="K46" i="1"/>
  <c r="K52" i="1" s="1"/>
  <c r="G50" i="1"/>
  <c r="I46" i="1"/>
  <c r="I52" i="1" l="1"/>
</calcChain>
</file>

<file path=xl/comments1.xml><?xml version="1.0" encoding="utf-8"?>
<comments xmlns="http://schemas.openxmlformats.org/spreadsheetml/2006/main">
  <authors>
    <author>Amy White</author>
  </authors>
  <commentList>
    <comment ref="H11" authorId="0">
      <text>
        <r>
          <rPr>
            <b/>
            <sz val="9"/>
            <color indexed="81"/>
            <rFont val="Tahoma"/>
            <family val="2"/>
          </rPr>
          <t>Amy White:</t>
        </r>
        <r>
          <rPr>
            <sz val="9"/>
            <color indexed="81"/>
            <rFont val="Tahoma"/>
            <family val="2"/>
          </rPr>
          <t xml:space="preserve">
Prime at the time plus 2% 
</t>
        </r>
      </text>
    </comment>
  </commentList>
</comments>
</file>

<file path=xl/sharedStrings.xml><?xml version="1.0" encoding="utf-8"?>
<sst xmlns="http://schemas.openxmlformats.org/spreadsheetml/2006/main" count="77" uniqueCount="63">
  <si>
    <t xml:space="preserve">Schedule 4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</si>
  <si>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</si>
  <si>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</si>
  <si>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</si>
  <si>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</si>
  <si>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</si>
  <si>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</si>
  <si>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</si>
  <si>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</si>
  <si>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</si>
  <si>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Line No.</t>
  </si>
  <si>
    <t>Year</t>
  </si>
  <si>
    <t>Description</t>
  </si>
  <si>
    <t>Company Principal</t>
  </si>
  <si>
    <t>Company Interest Rate</t>
  </si>
  <si>
    <t>Rate Case Principal</t>
  </si>
  <si>
    <t>Percent of Total</t>
  </si>
  <si>
    <t>Regulated Case Interest Rate</t>
  </si>
  <si>
    <t>Weighted Cost Rate</t>
  </si>
  <si>
    <t>Prime + 200 Basis Points</t>
  </si>
  <si>
    <t>Debt</t>
  </si>
  <si>
    <t>Note Gross</t>
  </si>
  <si>
    <t xml:space="preserve">Note- Candy Mountain LLC </t>
  </si>
  <si>
    <t xml:space="preserve">Tri-City Development Corporation </t>
  </si>
  <si>
    <t xml:space="preserve">All debt is among related parties and so will earn at prime plus 2%.  Prime rates downloaded from Moneycafe.com on 6/14/11. </t>
  </si>
  <si>
    <t>will earn at prime plus 2%.  Prime rates</t>
  </si>
  <si>
    <t>downloaded from Moneycafe.com on</t>
  </si>
  <si>
    <t xml:space="preserve">6/14/11. </t>
  </si>
  <si>
    <t>Weighted Cost of Debt</t>
  </si>
  <si>
    <t xml:space="preserve">Total Liabilities </t>
  </si>
  <si>
    <t>Total Debt</t>
  </si>
  <si>
    <t>Equity</t>
  </si>
  <si>
    <t>Common Stock</t>
  </si>
  <si>
    <t>Paid In Capital</t>
  </si>
  <si>
    <t>Other Paid In Capital</t>
  </si>
  <si>
    <t>Retained Earning</t>
  </si>
  <si>
    <t>Net Income</t>
  </si>
  <si>
    <t>Weighted Cost of Equity</t>
  </si>
  <si>
    <t xml:space="preserve">Equity plus net income equals total equity capital </t>
  </si>
  <si>
    <t>Regulatory Capital Structure</t>
  </si>
  <si>
    <t>Actual</t>
  </si>
  <si>
    <t>Hypothetical's</t>
  </si>
  <si>
    <t>40/60</t>
  </si>
  <si>
    <t xml:space="preserve">Weighted Average Cost of Capital 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</si>
  <si>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</si>
  <si>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</si>
  <si>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</si>
  <si>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</si>
  <si>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</si>
  <si>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</si>
  <si>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</si>
  <si>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</si>
  <si>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</si>
  <si>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</si>
  <si>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</si>
  <si>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</si>
  <si>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Prime Rate for Test Period</t>
  </si>
  <si>
    <t xml:space="preserve">AWR order 6th supplement sets cost of affiliated debt at prime of period </t>
  </si>
  <si>
    <t>Plus 200 basis points.</t>
  </si>
  <si>
    <t>Prime Rate</t>
  </si>
  <si>
    <t>Month/Day</t>
  </si>
  <si>
    <r>
      <t xml:space="preserve">Copyright 2011 </t>
    </r>
    <r>
      <rPr>
        <b/>
        <sz val="13.5"/>
        <rFont val="Arial"/>
        <family val="2"/>
      </rPr>
      <t>MoneyCafe.com</t>
    </r>
  </si>
  <si>
    <t>Source: Federal Reserve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</si>
</sst>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[$-409]mmm\-yy;@"/>
    <numFmt numFmtId="167" formatCode="0.00_);\(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3.5"/>
      <color rgb="FF000080"/>
      <name val="Arial"/>
      <family val="2"/>
    </font>
    <font>
      <b/>
      <sz val="12"/>
      <name val="Arial"/>
      <family val="2"/>
    </font>
    <font>
      <b/>
      <sz val="12"/>
      <color rgb="FF00008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3.5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NumberFormat="1" applyFont="1" applyAlignment="1" applyProtection="1">
      <alignment horizontal="center"/>
    </xf>
    <xf numFmtId="0" fontId="2" fillId="0" borderId="0" xfId="0" applyFont="1" applyProtection="1"/>
    <xf numFmtId="37" fontId="2" fillId="0" borderId="0" xfId="0" applyNumberFormat="1" applyFont="1" applyProtection="1"/>
    <xf numFmtId="10" fontId="2" fillId="0" borderId="0" xfId="2" applyNumberFormat="1" applyFont="1" applyProtection="1"/>
    <xf numFmtId="0" fontId="2" fillId="0" borderId="0" xfId="0" applyNumberFormat="1" applyFont="1" applyAlignment="1" applyProtection="1"/>
    <xf numFmtId="14" fontId="2" fillId="0" borderId="0" xfId="0" applyNumberFormat="1" applyFont="1" applyAlignment="1" applyProtection="1">
      <alignment horizontal="right"/>
    </xf>
    <xf numFmtId="37" fontId="2" fillId="0" borderId="0" xfId="0" applyNumberFormat="1" applyFont="1" applyAlignment="1" applyProtection="1">
      <alignment horizontal="center"/>
    </xf>
    <xf numFmtId="10" fontId="2" fillId="0" borderId="0" xfId="2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" wrapText="1"/>
    </xf>
    <xf numFmtId="10" fontId="2" fillId="0" borderId="0" xfId="2" applyNumberFormat="1" applyFont="1" applyBorder="1" applyAlignment="1" applyProtection="1">
      <alignment horizontal="center" wrapText="1"/>
    </xf>
    <xf numFmtId="0" fontId="2" fillId="0" borderId="1" xfId="2" applyNumberFormat="1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37" fontId="2" fillId="0" borderId="2" xfId="0" applyNumberFormat="1" applyFont="1" applyBorder="1" applyAlignment="1" applyProtection="1">
      <alignment horizontal="center" wrapText="1"/>
    </xf>
    <xf numFmtId="10" fontId="2" fillId="0" borderId="2" xfId="2" applyNumberFormat="1" applyFont="1" applyBorder="1" applyAlignment="1" applyProtection="1">
      <alignment horizontal="center" wrapText="1"/>
    </xf>
    <xf numFmtId="10" fontId="2" fillId="0" borderId="0" xfId="2" applyNumberFormat="1" applyFont="1" applyBorder="1" applyAlignment="1" applyProtection="1">
      <alignment horizontal="center"/>
    </xf>
    <xf numFmtId="0" fontId="0" fillId="0" borderId="3" xfId="0" applyNumberFormat="1" applyFont="1" applyBorder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2" fillId="0" borderId="5" xfId="0" applyFont="1" applyBorder="1" applyAlignment="1" applyProtection="1"/>
    <xf numFmtId="0" fontId="2" fillId="0" borderId="5" xfId="0" applyFont="1" applyBorder="1" applyAlignment="1" applyProtection="1">
      <alignment horizontal="center"/>
    </xf>
    <xf numFmtId="37" fontId="2" fillId="0" borderId="5" xfId="0" applyNumberFormat="1" applyFont="1" applyBorder="1" applyAlignment="1" applyProtection="1">
      <alignment horizontal="center"/>
    </xf>
    <xf numFmtId="10" fontId="2" fillId="0" borderId="5" xfId="2" applyNumberFormat="1" applyFont="1" applyBorder="1" applyAlignment="1" applyProtection="1">
      <alignment horizontal="center"/>
    </xf>
    <xf numFmtId="10" fontId="2" fillId="0" borderId="6" xfId="2" applyNumberFormat="1" applyFont="1" applyFill="1" applyBorder="1" applyAlignment="1" applyProtection="1">
      <alignment horizontal="center"/>
    </xf>
    <xf numFmtId="164" fontId="3" fillId="0" borderId="0" xfId="1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/>
    </xf>
    <xf numFmtId="37" fontId="2" fillId="0" borderId="0" xfId="0" applyNumberFormat="1" applyFont="1" applyFill="1" applyBorder="1" applyProtection="1"/>
    <xf numFmtId="10" fontId="2" fillId="0" borderId="0" xfId="2" applyNumberFormat="1" applyFont="1" applyFill="1" applyBorder="1" applyAlignment="1" applyProtection="1">
      <alignment horizontal="right"/>
    </xf>
    <xf numFmtId="10" fontId="2" fillId="0" borderId="0" xfId="2" applyNumberFormat="1" applyFont="1" applyFill="1" applyProtection="1"/>
    <xf numFmtId="165" fontId="2" fillId="0" borderId="0" xfId="2" applyNumberFormat="1" applyFont="1" applyAlignment="1" applyProtection="1"/>
    <xf numFmtId="164" fontId="2" fillId="0" borderId="0" xfId="1" applyNumberFormat="1" applyFont="1" applyAlignment="1" applyProtection="1"/>
    <xf numFmtId="37" fontId="2" fillId="0" borderId="0" xfId="0" applyNumberFormat="1" applyFont="1" applyFill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37" fontId="2" fillId="0" borderId="7" xfId="0" applyNumberFormat="1" applyFont="1" applyBorder="1" applyProtection="1"/>
    <xf numFmtId="9" fontId="2" fillId="0" borderId="8" xfId="2" applyFont="1" applyBorder="1" applyProtection="1"/>
    <xf numFmtId="10" fontId="5" fillId="0" borderId="8" xfId="2" applyNumberFormat="1" applyFont="1" applyFill="1" applyBorder="1" applyProtection="1"/>
    <xf numFmtId="10" fontId="5" fillId="0" borderId="0" xfId="2" applyNumberFormat="1" applyFont="1" applyFill="1" applyBorder="1" applyProtection="1"/>
    <xf numFmtId="0" fontId="2" fillId="0" borderId="0" xfId="0" applyFont="1" applyBorder="1" applyAlignment="1" applyProtection="1">
      <alignment horizontal="right"/>
    </xf>
    <xf numFmtId="37" fontId="2" fillId="0" borderId="8" xfId="0" applyNumberFormat="1" applyFont="1" applyBorder="1" applyProtection="1"/>
    <xf numFmtId="37" fontId="2" fillId="0" borderId="0" xfId="0" applyNumberFormat="1" applyFont="1" applyBorder="1" applyProtection="1"/>
    <xf numFmtId="9" fontId="2" fillId="0" borderId="0" xfId="2" applyFont="1" applyBorder="1" applyProtection="1"/>
    <xf numFmtId="10" fontId="6" fillId="0" borderId="0" xfId="2" applyNumberFormat="1" applyFont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2" xfId="0" applyFont="1" applyBorder="1" applyProtection="1"/>
    <xf numFmtId="37" fontId="2" fillId="0" borderId="2" xfId="0" applyNumberFormat="1" applyFont="1" applyBorder="1" applyProtection="1"/>
    <xf numFmtId="10" fontId="2" fillId="0" borderId="2" xfId="2" applyNumberFormat="1" applyFont="1" applyBorder="1" applyProtection="1"/>
    <xf numFmtId="166" fontId="2" fillId="0" borderId="0" xfId="0" applyNumberFormat="1" applyFont="1" applyBorder="1" applyAlignment="1" applyProtection="1">
      <alignment horizontal="right"/>
    </xf>
    <xf numFmtId="3" fontId="2" fillId="0" borderId="0" xfId="0" applyNumberFormat="1" applyFont="1" applyProtection="1"/>
    <xf numFmtId="37" fontId="2" fillId="2" borderId="0" xfId="0" applyNumberFormat="1" applyFont="1" applyFill="1" applyProtection="1"/>
    <xf numFmtId="10" fontId="2" fillId="0" borderId="8" xfId="2" applyNumberFormat="1" applyFont="1" applyBorder="1" applyProtection="1"/>
    <xf numFmtId="10" fontId="2" fillId="0" borderId="0" xfId="2" applyNumberFormat="1" applyFont="1" applyBorder="1" applyProtection="1"/>
    <xf numFmtId="9" fontId="2" fillId="0" borderId="0" xfId="2" applyFont="1" applyFill="1" applyBorder="1" applyProtection="1"/>
    <xf numFmtId="10" fontId="2" fillId="0" borderId="0" xfId="2" applyNumberFormat="1" applyFont="1" applyFill="1" applyBorder="1" applyProtection="1"/>
    <xf numFmtId="10" fontId="2" fillId="0" borderId="2" xfId="2" applyNumberFormat="1" applyFont="1" applyBorder="1" applyAlignment="1" applyProtection="1">
      <alignment horizontal="center"/>
    </xf>
    <xf numFmtId="10" fontId="2" fillId="0" borderId="2" xfId="2" applyNumberFormat="1" applyFont="1" applyFill="1" applyBorder="1" applyProtection="1"/>
    <xf numFmtId="0" fontId="2" fillId="0" borderId="0" xfId="2" applyNumberFormat="1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10" fontId="2" fillId="0" borderId="0" xfId="2" applyNumberFormat="1" applyFont="1" applyFill="1" applyAlignment="1" applyProtection="1">
      <alignment horizontal="center"/>
    </xf>
    <xf numFmtId="10" fontId="2" fillId="0" borderId="0" xfId="2" applyNumberFormat="1" applyFont="1" applyAlignment="1" applyProtection="1"/>
    <xf numFmtId="10" fontId="2" fillId="0" borderId="0" xfId="0" applyNumberFormat="1" applyFont="1" applyProtection="1"/>
    <xf numFmtId="10" fontId="2" fillId="0" borderId="0" xfId="2" applyNumberFormat="1" applyFont="1" applyAlignment="1" applyProtection="1">
      <alignment horizontal="center"/>
    </xf>
    <xf numFmtId="10" fontId="6" fillId="3" borderId="8" xfId="2" applyNumberFormat="1" applyFont="1" applyFill="1" applyBorder="1" applyProtection="1"/>
    <xf numFmtId="0" fontId="2" fillId="0" borderId="2" xfId="0" applyNumberFormat="1" applyFont="1" applyBorder="1" applyAlignment="1" applyProtection="1">
      <alignment horizontal="center"/>
    </xf>
    <xf numFmtId="0" fontId="2" fillId="0" borderId="0" xfId="0" applyNumberFormat="1" applyFont="1" applyAlignment="1" applyProtection="1">
      <alignment horizontal="right"/>
    </xf>
    <xf numFmtId="167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167" fontId="2" fillId="3" borderId="8" xfId="2" applyNumberFormat="1" applyFont="1" applyFill="1" applyBorder="1" applyAlignment="1" applyProtection="1">
      <alignment horizontal="center"/>
    </xf>
    <xf numFmtId="39" fontId="2" fillId="0" borderId="0" xfId="0" applyNumberFormat="1" applyFont="1" applyAlignment="1" applyProtection="1">
      <alignment horizontal="center"/>
    </xf>
    <xf numFmtId="39" fontId="2" fillId="0" borderId="6" xfId="0" applyNumberFormat="1" applyFont="1" applyBorder="1" applyAlignment="1" applyProtection="1">
      <alignment horizontal="center"/>
    </xf>
    <xf numFmtId="0" fontId="2" fillId="0" borderId="0" xfId="0" applyFont="1" applyAlignment="1" applyProtection="1"/>
    <xf numFmtId="0" fontId="7" fillId="0" borderId="9" xfId="0" applyNumberFormat="1" applyFont="1" applyBorder="1" applyAlignment="1" applyProtection="1">
      <alignment horizontal="center" wrapText="1"/>
      <protection locked="0"/>
    </xf>
    <xf numFmtId="0" fontId="7" fillId="0" borderId="10" xfId="0" applyNumberFormat="1" applyFont="1" applyBorder="1" applyAlignment="1" applyProtection="1">
      <alignment horizontal="center" wrapText="1"/>
      <protection locked="0"/>
    </xf>
    <xf numFmtId="0" fontId="7" fillId="0" borderId="11" xfId="0" applyNumberFormat="1" applyFont="1" applyBorder="1" applyAlignment="1" applyProtection="1">
      <alignment horizontal="center" wrapText="1"/>
      <protection locked="0"/>
    </xf>
    <xf numFmtId="0" fontId="8" fillId="0" borderId="12" xfId="0" applyNumberFormat="1" applyFont="1" applyBorder="1" applyAlignment="1" applyProtection="1">
      <alignment horizontal="center" wrapText="1"/>
      <protection locked="0"/>
    </xf>
    <xf numFmtId="16" fontId="9" fillId="0" borderId="12" xfId="0" applyNumberFormat="1" applyFont="1" applyBorder="1" applyAlignment="1" applyProtection="1">
      <alignment horizontal="center" wrapText="1"/>
      <protection locked="0"/>
    </xf>
    <xf numFmtId="10" fontId="4" fillId="0" borderId="12" xfId="0" applyNumberFormat="1" applyFont="1" applyBorder="1" applyAlignment="1" applyProtection="1">
      <alignment horizontal="right" wrapText="1"/>
      <protection locked="0"/>
    </xf>
    <xf numFmtId="10" fontId="10" fillId="0" borderId="12" xfId="0" applyNumberFormat="1" applyFont="1" applyBorder="1" applyAlignment="1" applyProtection="1">
      <alignment horizontal="right" wrapText="1"/>
      <protection locked="0"/>
    </xf>
    <xf numFmtId="0" fontId="4" fillId="0" borderId="12" xfId="0" applyNumberFormat="1" applyFont="1" applyBorder="1" applyAlignment="1" applyProtection="1">
      <alignment horizontal="right" wrapText="1"/>
      <protection locked="0"/>
    </xf>
    <xf numFmtId="0" fontId="11" fillId="0" borderId="9" xfId="0" applyNumberFormat="1" applyFont="1" applyBorder="1" applyAlignment="1" applyProtection="1">
      <alignment horizontal="right" wrapText="1"/>
      <protection locked="0"/>
    </xf>
    <xf numFmtId="0" fontId="11" fillId="0" borderId="10" xfId="0" applyNumberFormat="1" applyFont="1" applyBorder="1" applyAlignment="1" applyProtection="1">
      <alignment horizontal="right" wrapText="1"/>
      <protection locked="0"/>
    </xf>
    <xf numFmtId="0" fontId="11" fillId="0" borderId="11" xfId="0" applyNumberFormat="1" applyFont="1" applyBorder="1" applyAlignment="1" applyProtection="1">
      <alignment horizontal="right" wrapText="1"/>
      <protection locked="0"/>
    </xf>
    <xf numFmtId="0" fontId="0" fillId="0" borderId="0" xfId="0" applyNumberFormat="1" applyFont="1" applyAlignment="1" applyProtection="1">
      <protection locked="0"/>
    </xf>
    <xf numFmtId="0" fontId="11" fillId="0" borderId="0" xfId="0" applyNumberFormat="1" applyFont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hibits%20from%20GRCW%20(10)%20UW-110220%20Summit%20View%20Irrig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put"/>
      <sheetName val="Output"/>
      <sheetName val="Sch 31 Used Useful Ac"/>
      <sheetName val="Sch 1 ADJs"/>
      <sheetName val="Sch 2.1 Co Restating"/>
      <sheetName val="Sch 2.2 Co ProForma"/>
      <sheetName val="PFIS"/>
      <sheetName val="Sch 3.1 Staff Restating"/>
      <sheetName val="Sch 3.2 Staff ProForma"/>
      <sheetName val="Sch 4 Cap"/>
      <sheetName val="Sch 5 NTG Factor"/>
      <sheetName val="Sch 6 Rev Req"/>
      <sheetName val="Sch 7 Interest Sync"/>
      <sheetName val="Sch 8 BEOY"/>
      <sheetName val="Sch 9 DEPN"/>
      <sheetName val="Sch 9.1 ORIG DEPN"/>
      <sheetName val="Sch 10 CIAC + ACQ"/>
      <sheetName val="Sch 11.1 Metered Rate Design"/>
      <sheetName val="Sch 11.2 Data"/>
      <sheetName val="Sch 12 Crossover"/>
      <sheetName val="Sch 13 Worksheet Cal Adjs"/>
      <sheetName val="Sch 14 Service Lives"/>
      <sheetName val="Sch 15 Ratios"/>
      <sheetName val="Calculator"/>
      <sheetName val="Factors"/>
      <sheetName val="Sch 16 Exp Xwalk"/>
      <sheetName val="Sch 17 CIAC "/>
      <sheetName val="Sheet1"/>
      <sheetName val="Sch 18 CMPower"/>
      <sheetName val="Sch19 Customers "/>
      <sheetName val="Sch 20 Acreage"/>
      <sheetName val="Sch 21 InitialDeprAlloc"/>
      <sheetName val="Sch22 Water Rights"/>
      <sheetName val="Sch23DomWaterUse"/>
      <sheetName val="Sch24crops"/>
      <sheetName val="Sch 25 Acreage"/>
      <sheetName val="Sch 26 Asset summary"/>
      <sheetName val="Sch 26.1 Asset detail"/>
      <sheetName val="Sch 27 Acreage DR 17 IncomeMod"/>
      <sheetName val="Sch 28 Unmetered Rate Design"/>
      <sheetName val="S28.1 Unmeterd design p house a"/>
      <sheetName val="Sch 29 Customer Avgs"/>
      <sheetName val="Sch29.1 Cust Avgs p House adj"/>
      <sheetName val="Sch 30 Adj BalSht"/>
    </sheetNames>
    <sheetDataSet>
      <sheetData sheetId="0">
        <row r="4">
          <cell r="B4" t="str">
            <v xml:space="preserve">Summit View Waterworks, LLC </v>
          </cell>
        </row>
        <row r="5">
          <cell r="B5" t="str">
            <v>UW-110220</v>
          </cell>
        </row>
        <row r="6">
          <cell r="B6" t="str">
            <v>For the test period ending December 31, 2009</v>
          </cell>
        </row>
        <row r="11">
          <cell r="B11">
            <v>40178</v>
          </cell>
        </row>
        <row r="23">
          <cell r="B23" t="str">
            <v>Capital Structure</v>
          </cell>
        </row>
      </sheetData>
      <sheetData sheetId="1">
        <row r="7">
          <cell r="I7">
            <v>2009</v>
          </cell>
          <cell r="K7" t="str">
            <v>Loan - Owner</v>
          </cell>
          <cell r="L7">
            <v>5000</v>
          </cell>
          <cell r="M7">
            <v>0.06</v>
          </cell>
        </row>
        <row r="8">
          <cell r="I8">
            <v>2009</v>
          </cell>
          <cell r="K8" t="str">
            <v>Loan - Owner</v>
          </cell>
          <cell r="L8">
            <v>5000</v>
          </cell>
          <cell r="M8">
            <v>0.06</v>
          </cell>
        </row>
      </sheetData>
      <sheetData sheetId="2"/>
      <sheetData sheetId="3"/>
      <sheetData sheetId="4"/>
      <sheetData sheetId="5"/>
      <sheetData sheetId="6"/>
      <sheetData sheetId="7">
        <row r="50">
          <cell r="C50">
            <v>-2849</v>
          </cell>
          <cell r="F50">
            <v>-105.37111258408913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V97"/>
  <sheetViews>
    <sheetView tabSelected="1" view="pageBreakPreview" zoomScale="60" zoomScaleNormal="100" workbookViewId="0">
      <selection activeCell="C11" sqref="C11"/>
    </sheetView>
  </sheetViews>
  <sheetFormatPr defaultRowHeight="15.75" x14ac:dyDescent="0.25"/>
  <cols>
    <col min="1" max="1" width="5.28515625" style="1" bestFit="1" customWidth="1"/>
    <col min="2" max="2" width="8.42578125" style="5" customWidth="1"/>
    <col min="3" max="3" width="40.140625" style="5" bestFit="1" customWidth="1"/>
    <col min="4" max="4" width="17" style="5" customWidth="1"/>
    <col min="5" max="5" width="13.140625" style="5" bestFit="1" customWidth="1"/>
    <col min="6" max="6" width="15.7109375" style="5" customWidth="1"/>
    <col min="7" max="7" width="16" style="5" customWidth="1"/>
    <col min="8" max="8" width="16.140625" style="5" customWidth="1"/>
    <col min="9" max="9" width="15.7109375" style="5" customWidth="1"/>
    <col min="10" max="10" width="1.140625" style="5" customWidth="1"/>
    <col min="11" max="11" width="15.5703125" style="5" customWidth="1"/>
    <col min="12" max="12" width="9.42578125" style="5" bestFit="1" customWidth="1"/>
    <col min="13" max="13" width="11.140625" style="5" customWidth="1"/>
    <col min="14" max="14" width="7.85546875" style="5" customWidth="1"/>
    <col min="15" max="15" width="8.7109375" style="5" customWidth="1"/>
    <col min="16" max="16" width="14.5703125" style="5" customWidth="1"/>
    <col min="17" max="17" width="7.42578125" style="5" bestFit="1" customWidth="1"/>
    <col min="18" max="18" width="15.28515625" style="5" bestFit="1" customWidth="1"/>
    <col min="19" max="72" width="6.42578125" style="5" bestFit="1" customWidth="1"/>
    <col min="73" max="74" width="7.7109375" style="5" bestFit="1" customWidth="1"/>
    <col min="75" max="78" width="6.42578125" style="5" bestFit="1" customWidth="1"/>
    <col min="79" max="86" width="7.7109375" style="5" bestFit="1" customWidth="1"/>
    <col min="87" max="88" width="6.42578125" style="5" bestFit="1" customWidth="1"/>
    <col min="89" max="102" width="7.7109375" style="5" bestFit="1" customWidth="1"/>
    <col min="103" max="104" width="6.42578125" style="5" bestFit="1" customWidth="1"/>
    <col min="105" max="107" width="7.7109375" style="5" bestFit="1" customWidth="1"/>
    <col min="108" max="109" width="6.42578125" style="5" bestFit="1" customWidth="1"/>
    <col min="110" max="111" width="7.7109375" style="5" bestFit="1" customWidth="1"/>
    <col min="112" max="151" width="6.42578125" style="5" bestFit="1" customWidth="1"/>
    <col min="152" max="152" width="5.7109375" style="5" bestFit="1" customWidth="1"/>
    <col min="153" max="16384" width="9.140625" style="5"/>
  </cols>
  <sheetData>
    <row r="2" spans="1:19" x14ac:dyDescent="0.25">
      <c r="B2" s="2" t="str">
        <f>+[1]Info!B4</f>
        <v xml:space="preserve">Summit View Waterworks, LLC </v>
      </c>
      <c r="C2" s="2"/>
      <c r="D2" s="2"/>
      <c r="E2" s="2"/>
      <c r="F2" s="3"/>
      <c r="G2" s="4"/>
      <c r="H2" s="4"/>
      <c r="I2" s="4"/>
      <c r="J2" s="4"/>
      <c r="K2" s="4"/>
    </row>
    <row r="3" spans="1:19" x14ac:dyDescent="0.25">
      <c r="B3" s="2" t="str">
        <f>+[1]Info!B5</f>
        <v>UW-110220</v>
      </c>
      <c r="C3" s="2"/>
      <c r="D3" s="2"/>
      <c r="E3" s="2"/>
      <c r="F3" s="3"/>
      <c r="G3" s="2"/>
      <c r="J3" s="6"/>
      <c r="K3" s="6" t="s">
        <v>0</v>
      </c>
    </row>
    <row r="4" spans="1:19" x14ac:dyDescent="0.25">
      <c r="B4" s="2" t="str">
        <f>+[1]Info!B6</f>
        <v>For the test period ending December 31, 2009</v>
      </c>
      <c r="C4" s="2"/>
      <c r="F4" s="3"/>
      <c r="G4" s="4"/>
      <c r="H4" s="4"/>
      <c r="I4" s="4"/>
      <c r="J4" s="4"/>
      <c r="K4" s="4"/>
    </row>
    <row r="5" spans="1:19" x14ac:dyDescent="0.25">
      <c r="B5" s="2" t="str">
        <f>[1]Info!B23</f>
        <v>Capital Structure</v>
      </c>
      <c r="C5" s="2"/>
      <c r="D5" s="2"/>
      <c r="E5" s="2"/>
      <c r="F5" s="7"/>
      <c r="G5" s="8"/>
      <c r="H5" s="8"/>
    </row>
    <row r="6" spans="1:19" x14ac:dyDescent="0.25">
      <c r="B6" s="2"/>
      <c r="C6" s="2"/>
      <c r="D6" s="2"/>
      <c r="E6" s="2"/>
      <c r="F6" s="7"/>
      <c r="G6" s="8"/>
      <c r="H6" s="8"/>
    </row>
    <row r="7" spans="1:19" s="1" customForma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8" t="s">
        <v>7</v>
      </c>
      <c r="I7" s="8" t="s">
        <v>8</v>
      </c>
      <c r="K7" s="8" t="s">
        <v>9</v>
      </c>
    </row>
    <row r="8" spans="1:19" ht="31.5" x14ac:dyDescent="0.25">
      <c r="A8" s="9" t="s">
        <v>10</v>
      </c>
      <c r="B8" s="10" t="s">
        <v>11</v>
      </c>
      <c r="C8" s="10" t="s">
        <v>12</v>
      </c>
      <c r="D8" s="11" t="s">
        <v>13</v>
      </c>
      <c r="E8" s="12" t="s">
        <v>14</v>
      </c>
      <c r="F8" s="11" t="s">
        <v>15</v>
      </c>
      <c r="G8" s="12" t="s">
        <v>16</v>
      </c>
      <c r="H8" s="12" t="s">
        <v>17</v>
      </c>
      <c r="I8" s="12" t="s">
        <v>18</v>
      </c>
      <c r="J8" s="8"/>
      <c r="K8" s="13" t="s">
        <v>19</v>
      </c>
    </row>
    <row r="9" spans="1:19" s="19" customFormat="1" x14ac:dyDescent="0.25">
      <c r="A9" s="9"/>
      <c r="B9" s="14"/>
      <c r="C9" s="14"/>
      <c r="D9" s="15"/>
      <c r="E9" s="16"/>
      <c r="F9" s="15"/>
      <c r="G9" s="16"/>
      <c r="H9" s="16"/>
      <c r="I9" s="16"/>
      <c r="J9" s="17"/>
      <c r="K9" s="18" t="str">
        <f>TEXT([1]Info!B11,"yyyy")</f>
        <v>2009</v>
      </c>
    </row>
    <row r="10" spans="1:19" s="19" customFormat="1" x14ac:dyDescent="0.25">
      <c r="A10" s="20">
        <v>1</v>
      </c>
      <c r="B10" s="21" t="s">
        <v>20</v>
      </c>
      <c r="C10" s="22"/>
      <c r="D10" s="23"/>
      <c r="E10" s="23"/>
      <c r="F10" s="23"/>
      <c r="G10" s="24"/>
      <c r="H10" s="24"/>
      <c r="I10" s="24"/>
      <c r="J10" s="17"/>
      <c r="K10" s="25">
        <f>HLOOKUP((ABS(K9)),N55:EU72,16,FALSE)/100</f>
        <v>5.2499999999999998E-2</v>
      </c>
      <c r="R10" s="26">
        <v>264079</v>
      </c>
      <c r="S10" s="27" t="s">
        <v>21</v>
      </c>
    </row>
    <row r="11" spans="1:19" x14ac:dyDescent="0.25">
      <c r="A11" s="20">
        <f>1+A10</f>
        <v>2</v>
      </c>
      <c r="B11" s="28">
        <f>[1]Input!I7</f>
        <v>2009</v>
      </c>
      <c r="C11" s="29" t="str">
        <f>[1]Input!K7</f>
        <v>Loan - Owner</v>
      </c>
      <c r="D11" s="30">
        <f>[1]Input!L7</f>
        <v>5000</v>
      </c>
      <c r="E11" s="31">
        <f>[1]Input!M7</f>
        <v>0.06</v>
      </c>
      <c r="F11" s="30">
        <v>5000</v>
      </c>
      <c r="G11" s="4">
        <f t="shared" ref="G11:G29" si="0">IF(F$30&lt;=0,0,(+F11/F$30))</f>
        <v>1.824291536381846E-2</v>
      </c>
      <c r="H11" s="32">
        <f t="shared" ref="H11:H28" si="1">IF(AND($B11&gt;0, OR(C11="Loan - Owner", C11="Loan - Other")), (IF(HLOOKUP(B11,$N$55:$EU$72,16,FALSE)/100&gt;=E11,E11,(HLOOKUP(B11,$N$55:$EU$72,16,FALSE)/100))), E11)</f>
        <v>5.2499999999999998E-2</v>
      </c>
      <c r="I11" s="4">
        <f>(+G11*H11)</f>
        <v>9.5775305660046909E-4</v>
      </c>
      <c r="J11" s="4"/>
      <c r="K11" s="4"/>
      <c r="P11" s="5">
        <v>499115</v>
      </c>
      <c r="Q11" s="33">
        <f>+P11/P13</f>
        <v>0.46503534945084435</v>
      </c>
      <c r="R11" s="34">
        <f>+R10*Q11</f>
        <v>122806.07004762953</v>
      </c>
    </row>
    <row r="12" spans="1:19" x14ac:dyDescent="0.25">
      <c r="A12" s="20">
        <f t="shared" ref="A12:A52" si="2">1+A11</f>
        <v>3</v>
      </c>
      <c r="B12" s="28">
        <f>[1]Input!I8</f>
        <v>2009</v>
      </c>
      <c r="C12" s="29" t="str">
        <f>[1]Input!K8</f>
        <v>Loan - Owner</v>
      </c>
      <c r="D12" s="30">
        <f>[1]Input!L8</f>
        <v>5000</v>
      </c>
      <c r="E12" s="31">
        <f>[1]Input!M8</f>
        <v>0.06</v>
      </c>
      <c r="F12" s="30">
        <v>5000</v>
      </c>
      <c r="G12" s="4">
        <f t="shared" si="0"/>
        <v>1.824291536381846E-2</v>
      </c>
      <c r="H12" s="32">
        <f t="shared" si="1"/>
        <v>5.2499999999999998E-2</v>
      </c>
      <c r="I12" s="4">
        <f t="shared" ref="I12:I25" si="3">(+G12*H12)</f>
        <v>9.5775305660046909E-4</v>
      </c>
      <c r="J12" s="4"/>
      <c r="K12" s="4"/>
      <c r="P12" s="5">
        <v>574169</v>
      </c>
      <c r="Q12" s="33">
        <f>+P12/P13</f>
        <v>0.53496465054915565</v>
      </c>
      <c r="R12" s="34">
        <f>+R10*Q12</f>
        <v>141272.92995237047</v>
      </c>
    </row>
    <row r="13" spans="1:19" x14ac:dyDescent="0.25">
      <c r="A13" s="20">
        <f t="shared" si="2"/>
        <v>4</v>
      </c>
      <c r="B13" s="28">
        <v>2010</v>
      </c>
      <c r="C13" s="29" t="s">
        <v>22</v>
      </c>
      <c r="D13" s="30">
        <v>499115</v>
      </c>
      <c r="E13" s="31">
        <v>0.06</v>
      </c>
      <c r="F13" s="30">
        <v>122806</v>
      </c>
      <c r="G13" s="4">
        <f t="shared" si="0"/>
        <v>0.44806789283381798</v>
      </c>
      <c r="H13" s="32">
        <v>5.2499999999999998E-2</v>
      </c>
      <c r="I13" s="4">
        <f t="shared" si="3"/>
        <v>2.3523564373775445E-2</v>
      </c>
      <c r="J13" s="4"/>
      <c r="K13" s="4"/>
      <c r="P13" s="5">
        <f>+P12+P11</f>
        <v>1073284</v>
      </c>
    </row>
    <row r="14" spans="1:19" x14ac:dyDescent="0.25">
      <c r="A14" s="20">
        <f t="shared" si="2"/>
        <v>5</v>
      </c>
      <c r="B14" s="28">
        <v>2010</v>
      </c>
      <c r="C14" s="29" t="s">
        <v>23</v>
      </c>
      <c r="D14" s="30">
        <v>574169</v>
      </c>
      <c r="E14" s="31">
        <v>0.06</v>
      </c>
      <c r="F14" s="30">
        <v>141273</v>
      </c>
      <c r="G14" s="4">
        <f t="shared" si="0"/>
        <v>0.51544627643854513</v>
      </c>
      <c r="H14" s="32">
        <v>5.2499999999999998E-2</v>
      </c>
      <c r="I14" s="4">
        <f t="shared" si="3"/>
        <v>2.7060929513023618E-2</v>
      </c>
      <c r="J14" s="4"/>
      <c r="K14" s="4"/>
    </row>
    <row r="15" spans="1:19" x14ac:dyDescent="0.25">
      <c r="A15" s="20">
        <f t="shared" si="2"/>
        <v>6</v>
      </c>
      <c r="B15" s="28">
        <f>[1]Input!I11</f>
        <v>0</v>
      </c>
      <c r="C15" s="29"/>
      <c r="D15" s="30"/>
      <c r="E15" s="31">
        <f>[1]Input!M11</f>
        <v>0</v>
      </c>
      <c r="F15" s="30">
        <f>IF(B15&gt;0, +D15, 0)</f>
        <v>0</v>
      </c>
      <c r="G15" s="4">
        <f t="shared" si="0"/>
        <v>0</v>
      </c>
      <c r="H15" s="32">
        <f t="shared" si="1"/>
        <v>0</v>
      </c>
      <c r="I15" s="4">
        <f t="shared" si="3"/>
        <v>0</v>
      </c>
      <c r="J15" s="4"/>
      <c r="K15" s="4"/>
    </row>
    <row r="16" spans="1:19" x14ac:dyDescent="0.25">
      <c r="A16" s="20">
        <f t="shared" si="2"/>
        <v>7</v>
      </c>
      <c r="B16" s="28">
        <f>[1]Input!I12</f>
        <v>0</v>
      </c>
      <c r="C16" s="29">
        <f>[1]Input!K12</f>
        <v>0</v>
      </c>
      <c r="D16" s="30">
        <f>[1]Input!L12</f>
        <v>0</v>
      </c>
      <c r="E16" s="31">
        <f>[1]Input!M12</f>
        <v>0</v>
      </c>
      <c r="F16" s="30">
        <f>IF(B16&gt;0, +D16, 0)</f>
        <v>0</v>
      </c>
      <c r="G16" s="4">
        <f t="shared" si="0"/>
        <v>0</v>
      </c>
      <c r="H16" s="32">
        <f t="shared" si="1"/>
        <v>0</v>
      </c>
      <c r="I16" s="4">
        <f t="shared" si="3"/>
        <v>0</v>
      </c>
      <c r="J16" s="4"/>
      <c r="K16" s="4"/>
    </row>
    <row r="17" spans="1:11" x14ac:dyDescent="0.25">
      <c r="A17" s="20">
        <f t="shared" si="2"/>
        <v>8</v>
      </c>
      <c r="B17" s="28">
        <f>[1]Input!I13</f>
        <v>0</v>
      </c>
      <c r="C17" s="29" t="s">
        <v>24</v>
      </c>
      <c r="D17" s="30">
        <f>[1]Input!L13</f>
        <v>0</v>
      </c>
      <c r="E17" s="31">
        <f>[1]Input!M13</f>
        <v>0</v>
      </c>
      <c r="F17" s="30">
        <f>IF(B17&gt;0, +D17, 0)</f>
        <v>0</v>
      </c>
      <c r="G17" s="4">
        <f t="shared" si="0"/>
        <v>0</v>
      </c>
      <c r="H17" s="32">
        <f t="shared" si="1"/>
        <v>0</v>
      </c>
      <c r="I17" s="4">
        <f t="shared" si="3"/>
        <v>0</v>
      </c>
      <c r="J17" s="4"/>
      <c r="K17" s="4"/>
    </row>
    <row r="18" spans="1:11" x14ac:dyDescent="0.25">
      <c r="A18" s="20">
        <f t="shared" si="2"/>
        <v>9</v>
      </c>
      <c r="B18" s="28">
        <f>[1]Input!I14</f>
        <v>0</v>
      </c>
      <c r="C18" s="29" t="s">
        <v>25</v>
      </c>
      <c r="D18" s="30">
        <f>[1]Input!L14</f>
        <v>0</v>
      </c>
      <c r="E18" s="31">
        <f>[1]Input!M14</f>
        <v>0</v>
      </c>
      <c r="F18" s="30">
        <f>IF(B18&gt;0, +D18, 0)</f>
        <v>0</v>
      </c>
      <c r="G18" s="4">
        <f t="shared" si="0"/>
        <v>0</v>
      </c>
      <c r="H18" s="32">
        <f t="shared" si="1"/>
        <v>0</v>
      </c>
      <c r="I18" s="4">
        <f t="shared" si="3"/>
        <v>0</v>
      </c>
      <c r="J18" s="4"/>
      <c r="K18" s="4"/>
    </row>
    <row r="19" spans="1:11" x14ac:dyDescent="0.25">
      <c r="A19" s="20">
        <f t="shared" si="2"/>
        <v>10</v>
      </c>
      <c r="B19" s="28">
        <f>[1]Input!I15</f>
        <v>0</v>
      </c>
      <c r="C19" s="29" t="s">
        <v>26</v>
      </c>
      <c r="D19" s="30">
        <f>[1]Input!L15</f>
        <v>0</v>
      </c>
      <c r="E19" s="31">
        <f>[1]Input!M15</f>
        <v>0</v>
      </c>
      <c r="F19" s="30">
        <f>IF(B19&gt;0, +D19, 0)</f>
        <v>0</v>
      </c>
      <c r="G19" s="4">
        <f t="shared" si="0"/>
        <v>0</v>
      </c>
      <c r="H19" s="32">
        <f t="shared" si="1"/>
        <v>0</v>
      </c>
      <c r="I19" s="4">
        <f t="shared" si="3"/>
        <v>0</v>
      </c>
      <c r="J19" s="4"/>
      <c r="K19" s="4"/>
    </row>
    <row r="20" spans="1:11" x14ac:dyDescent="0.25">
      <c r="A20" s="20">
        <f t="shared" si="2"/>
        <v>11</v>
      </c>
      <c r="B20" s="28">
        <f>[1]Input!I16</f>
        <v>0</v>
      </c>
      <c r="C20" s="29" t="s">
        <v>27</v>
      </c>
      <c r="D20" s="30">
        <f>[1]Input!L16</f>
        <v>0</v>
      </c>
      <c r="E20" s="31">
        <f>[1]Input!M16</f>
        <v>0</v>
      </c>
      <c r="F20" s="30">
        <f t="shared" ref="F20:F25" si="4">IF(B20&gt;0, +D20, 0)</f>
        <v>0</v>
      </c>
      <c r="G20" s="4">
        <f t="shared" si="0"/>
        <v>0</v>
      </c>
      <c r="H20" s="32">
        <f t="shared" si="1"/>
        <v>0</v>
      </c>
      <c r="I20" s="4">
        <f t="shared" si="3"/>
        <v>0</v>
      </c>
      <c r="J20" s="4"/>
      <c r="K20" s="4"/>
    </row>
    <row r="21" spans="1:11" x14ac:dyDescent="0.25">
      <c r="A21" s="20">
        <f t="shared" si="2"/>
        <v>12</v>
      </c>
      <c r="B21" s="28">
        <f>[1]Input!I17</f>
        <v>0</v>
      </c>
      <c r="C21" s="29">
        <f>[1]Input!K17</f>
        <v>0</v>
      </c>
      <c r="D21" s="30">
        <f>[1]Input!L17</f>
        <v>0</v>
      </c>
      <c r="E21" s="31">
        <f>[1]Input!M17</f>
        <v>0</v>
      </c>
      <c r="F21" s="30">
        <f t="shared" si="4"/>
        <v>0</v>
      </c>
      <c r="G21" s="4">
        <f t="shared" si="0"/>
        <v>0</v>
      </c>
      <c r="H21" s="32">
        <f t="shared" si="1"/>
        <v>0</v>
      </c>
      <c r="I21" s="4">
        <f t="shared" si="3"/>
        <v>0</v>
      </c>
      <c r="J21" s="4"/>
      <c r="K21" s="4"/>
    </row>
    <row r="22" spans="1:11" x14ac:dyDescent="0.25">
      <c r="A22" s="20">
        <f t="shared" si="2"/>
        <v>13</v>
      </c>
      <c r="B22" s="28">
        <f>[1]Input!I18</f>
        <v>0</v>
      </c>
      <c r="C22" s="29">
        <f>[1]Input!K18</f>
        <v>0</v>
      </c>
      <c r="D22" s="30">
        <f>[1]Input!L18</f>
        <v>0</v>
      </c>
      <c r="E22" s="31">
        <f>[1]Input!M18</f>
        <v>0</v>
      </c>
      <c r="F22" s="30">
        <f t="shared" si="4"/>
        <v>0</v>
      </c>
      <c r="G22" s="4">
        <f t="shared" si="0"/>
        <v>0</v>
      </c>
      <c r="H22" s="32">
        <f t="shared" si="1"/>
        <v>0</v>
      </c>
      <c r="I22" s="4">
        <f t="shared" si="3"/>
        <v>0</v>
      </c>
      <c r="J22" s="4"/>
      <c r="K22" s="4"/>
    </row>
    <row r="23" spans="1:11" x14ac:dyDescent="0.25">
      <c r="A23" s="20">
        <f t="shared" si="2"/>
        <v>14</v>
      </c>
      <c r="B23" s="28">
        <f>[1]Input!I19</f>
        <v>0</v>
      </c>
      <c r="C23" s="29">
        <f>[1]Input!K19</f>
        <v>0</v>
      </c>
      <c r="D23" s="30">
        <f>[1]Input!L19</f>
        <v>0</v>
      </c>
      <c r="E23" s="31">
        <f>[1]Input!M19</f>
        <v>0</v>
      </c>
      <c r="F23" s="30">
        <f t="shared" si="4"/>
        <v>0</v>
      </c>
      <c r="G23" s="4">
        <f t="shared" si="0"/>
        <v>0</v>
      </c>
      <c r="H23" s="32">
        <f t="shared" si="1"/>
        <v>0</v>
      </c>
      <c r="I23" s="4">
        <f t="shared" si="3"/>
        <v>0</v>
      </c>
      <c r="J23" s="4"/>
      <c r="K23" s="4"/>
    </row>
    <row r="24" spans="1:11" x14ac:dyDescent="0.25">
      <c r="A24" s="20">
        <f>1+A23</f>
        <v>15</v>
      </c>
      <c r="B24" s="28">
        <f>[1]Input!I20</f>
        <v>0</v>
      </c>
      <c r="C24" s="29">
        <f>[1]Input!K20</f>
        <v>0</v>
      </c>
      <c r="D24" s="30">
        <f>[1]Input!L20</f>
        <v>0</v>
      </c>
      <c r="E24" s="31">
        <f>[1]Input!M20</f>
        <v>0</v>
      </c>
      <c r="F24" s="30">
        <f t="shared" si="4"/>
        <v>0</v>
      </c>
      <c r="G24" s="4">
        <f t="shared" si="0"/>
        <v>0</v>
      </c>
      <c r="H24" s="32">
        <f t="shared" si="1"/>
        <v>0</v>
      </c>
      <c r="I24" s="4">
        <f t="shared" si="3"/>
        <v>0</v>
      </c>
      <c r="J24" s="4"/>
      <c r="K24" s="4"/>
    </row>
    <row r="25" spans="1:11" x14ac:dyDescent="0.25">
      <c r="A25" s="20">
        <f t="shared" si="2"/>
        <v>16</v>
      </c>
      <c r="B25" s="28">
        <f>[1]Input!I21</f>
        <v>0</v>
      </c>
      <c r="C25" s="29">
        <f>[1]Input!K21</f>
        <v>0</v>
      </c>
      <c r="D25" s="30">
        <f>[1]Input!L21</f>
        <v>0</v>
      </c>
      <c r="E25" s="31">
        <f>[1]Input!M21</f>
        <v>0</v>
      </c>
      <c r="F25" s="30">
        <f t="shared" si="4"/>
        <v>0</v>
      </c>
      <c r="G25" s="4">
        <f t="shared" si="0"/>
        <v>0</v>
      </c>
      <c r="H25" s="32">
        <f t="shared" si="1"/>
        <v>0</v>
      </c>
      <c r="I25" s="4">
        <f t="shared" si="3"/>
        <v>0</v>
      </c>
      <c r="J25" s="4"/>
      <c r="K25" s="4"/>
    </row>
    <row r="26" spans="1:11" x14ac:dyDescent="0.25">
      <c r="A26" s="20">
        <f t="shared" si="2"/>
        <v>17</v>
      </c>
      <c r="B26" s="28">
        <f>[1]Input!I22</f>
        <v>0</v>
      </c>
      <c r="C26" s="29">
        <f>[1]Input!K22</f>
        <v>0</v>
      </c>
      <c r="D26" s="30">
        <f>[1]Input!L22</f>
        <v>0</v>
      </c>
      <c r="E26" s="31">
        <f>[1]Input!M22</f>
        <v>0</v>
      </c>
      <c r="F26" s="30">
        <f>IF(B26&gt;0, +D26, 0)</f>
        <v>0</v>
      </c>
      <c r="G26" s="4">
        <f t="shared" si="0"/>
        <v>0</v>
      </c>
      <c r="H26" s="32">
        <f t="shared" si="1"/>
        <v>0</v>
      </c>
      <c r="I26" s="4">
        <f>(+G26*H26)</f>
        <v>0</v>
      </c>
      <c r="J26" s="4"/>
      <c r="K26" s="4"/>
    </row>
    <row r="27" spans="1:11" x14ac:dyDescent="0.25">
      <c r="A27" s="20">
        <f t="shared" si="2"/>
        <v>18</v>
      </c>
      <c r="B27" s="28">
        <f>[1]Input!I23</f>
        <v>0</v>
      </c>
      <c r="C27" s="29">
        <f>[1]Input!K23</f>
        <v>0</v>
      </c>
      <c r="D27" s="30">
        <f>[1]Input!L23</f>
        <v>0</v>
      </c>
      <c r="E27" s="31">
        <f>[1]Input!M23</f>
        <v>0</v>
      </c>
      <c r="F27" s="30">
        <f>IF(B27&gt;0, +D27, 0)</f>
        <v>0</v>
      </c>
      <c r="G27" s="4">
        <f t="shared" si="0"/>
        <v>0</v>
      </c>
      <c r="H27" s="32">
        <f t="shared" si="1"/>
        <v>0</v>
      </c>
      <c r="I27" s="4">
        <f>(+G27*H27)</f>
        <v>0</v>
      </c>
      <c r="J27" s="4"/>
      <c r="K27" s="4"/>
    </row>
    <row r="28" spans="1:11" x14ac:dyDescent="0.25">
      <c r="A28" s="20">
        <f t="shared" si="2"/>
        <v>19</v>
      </c>
      <c r="B28" s="28">
        <f>[1]Input!I24</f>
        <v>0</v>
      </c>
      <c r="C28" s="29">
        <f>[1]Input!K24</f>
        <v>0</v>
      </c>
      <c r="D28" s="30">
        <f>[1]Input!L24</f>
        <v>0</v>
      </c>
      <c r="E28" s="31">
        <f>[1]Input!M24</f>
        <v>0</v>
      </c>
      <c r="F28" s="30">
        <f>IF(B28&gt;0, +D28, 0)</f>
        <v>0</v>
      </c>
      <c r="G28" s="4">
        <f t="shared" si="0"/>
        <v>0</v>
      </c>
      <c r="H28" s="32">
        <f t="shared" si="1"/>
        <v>0</v>
      </c>
      <c r="I28" s="4">
        <f>(+G28*H28)</f>
        <v>0</v>
      </c>
      <c r="J28" s="4"/>
      <c r="K28" s="4"/>
    </row>
    <row r="29" spans="1:11" ht="16.5" thickBot="1" x14ac:dyDescent="0.3">
      <c r="A29" s="20">
        <f t="shared" si="2"/>
        <v>20</v>
      </c>
      <c r="B29" s="28"/>
      <c r="C29" s="2"/>
      <c r="D29" s="35">
        <v>0</v>
      </c>
      <c r="E29" s="32"/>
      <c r="F29" s="30">
        <f>IF(B29&gt;0, +D29, 0)</f>
        <v>0</v>
      </c>
      <c r="G29" s="4">
        <f t="shared" si="0"/>
        <v>0</v>
      </c>
      <c r="H29" s="32"/>
      <c r="I29" s="4">
        <f>(+G29*H29)</f>
        <v>0</v>
      </c>
      <c r="J29" s="4"/>
      <c r="K29" s="4"/>
    </row>
    <row r="30" spans="1:11" ht="17.25" thickTop="1" thickBot="1" x14ac:dyDescent="0.3">
      <c r="A30" s="20">
        <f t="shared" si="2"/>
        <v>21</v>
      </c>
      <c r="B30" s="36"/>
      <c r="C30" s="37" t="s">
        <v>28</v>
      </c>
      <c r="D30" s="3"/>
      <c r="E30" s="3"/>
      <c r="F30" s="38">
        <f>SUM(F11:F29)</f>
        <v>274079</v>
      </c>
      <c r="G30" s="39">
        <f>SUM(G11:G29)</f>
        <v>1</v>
      </c>
      <c r="H30" s="4"/>
      <c r="I30" s="40">
        <f>SUM(I11:I29)</f>
        <v>5.2500000000000005E-2</v>
      </c>
      <c r="J30" s="41"/>
      <c r="K30" s="41"/>
    </row>
    <row r="31" spans="1:11" ht="18.75" x14ac:dyDescent="0.3">
      <c r="A31" s="20">
        <f t="shared" si="2"/>
        <v>22</v>
      </c>
      <c r="B31" s="36"/>
      <c r="C31" s="42" t="s">
        <v>29</v>
      </c>
      <c r="D31" s="43">
        <f>SUM(D11:D30)</f>
        <v>1083284</v>
      </c>
      <c r="E31" s="44"/>
      <c r="F31" s="44"/>
      <c r="G31" s="45"/>
      <c r="H31" s="4"/>
      <c r="I31" s="46"/>
      <c r="J31" s="46"/>
      <c r="K31" s="46"/>
    </row>
    <row r="32" spans="1:11" ht="16.5" thickBot="1" x14ac:dyDescent="0.3">
      <c r="A32" s="20">
        <f t="shared" si="2"/>
        <v>23</v>
      </c>
      <c r="B32" s="36"/>
      <c r="C32" s="2"/>
      <c r="F32" s="44"/>
      <c r="G32" s="45"/>
      <c r="H32" s="4"/>
      <c r="I32" s="4"/>
      <c r="J32" s="4"/>
      <c r="K32" s="4"/>
    </row>
    <row r="33" spans="1:16" ht="16.5" thickTop="1" x14ac:dyDescent="0.25">
      <c r="A33" s="20">
        <f t="shared" si="2"/>
        <v>24</v>
      </c>
      <c r="B33" s="36"/>
      <c r="C33" s="2" t="s">
        <v>30</v>
      </c>
      <c r="D33" s="38">
        <f>+F30</f>
        <v>274079</v>
      </c>
      <c r="E33" s="44"/>
      <c r="F33" s="3"/>
      <c r="G33" s="4"/>
      <c r="H33" s="4"/>
      <c r="I33" s="4"/>
      <c r="J33" s="4"/>
      <c r="K33" s="4"/>
    </row>
    <row r="34" spans="1:16" x14ac:dyDescent="0.25">
      <c r="A34" s="20">
        <f t="shared" si="2"/>
        <v>25</v>
      </c>
      <c r="B34" s="47"/>
      <c r="C34" s="48"/>
      <c r="D34" s="30"/>
      <c r="E34" s="30"/>
      <c r="F34" s="35"/>
      <c r="G34" s="32"/>
      <c r="H34" s="32"/>
      <c r="I34" s="32"/>
      <c r="J34" s="32"/>
      <c r="K34" s="32"/>
    </row>
    <row r="35" spans="1:16" x14ac:dyDescent="0.25">
      <c r="A35" s="20">
        <f t="shared" si="2"/>
        <v>26</v>
      </c>
      <c r="B35" s="49" t="s">
        <v>31</v>
      </c>
      <c r="C35" s="49"/>
      <c r="D35" s="50"/>
      <c r="E35" s="50"/>
      <c r="F35" s="50"/>
      <c r="G35" s="51"/>
      <c r="H35" s="51"/>
      <c r="I35" s="51"/>
      <c r="J35" s="4"/>
      <c r="K35" s="4"/>
      <c r="L35" s="3"/>
      <c r="M35" s="3"/>
      <c r="N35" s="3"/>
      <c r="O35" s="3"/>
      <c r="P35" s="3"/>
    </row>
    <row r="36" spans="1:16" x14ac:dyDescent="0.25">
      <c r="A36" s="20">
        <f t="shared" si="2"/>
        <v>27</v>
      </c>
      <c r="B36" s="36"/>
      <c r="C36" s="2" t="s">
        <v>32</v>
      </c>
      <c r="D36" s="35">
        <v>25051.33</v>
      </c>
      <c r="F36" s="35">
        <f>+D36</f>
        <v>25051.33</v>
      </c>
      <c r="G36" s="4">
        <f t="shared" ref="G36:G41" si="5">+F36/$F$42</f>
        <v>-0.27866631363347116</v>
      </c>
      <c r="H36" s="4">
        <v>0.12</v>
      </c>
      <c r="I36" s="4">
        <f>(+G36*H36)</f>
        <v>-3.3439957636016537E-2</v>
      </c>
      <c r="J36" s="4"/>
      <c r="K36" s="4"/>
      <c r="L36" s="3"/>
      <c r="M36" s="3"/>
      <c r="N36" s="3"/>
      <c r="O36" s="3"/>
      <c r="P36" s="3"/>
    </row>
    <row r="37" spans="1:16" x14ac:dyDescent="0.25">
      <c r="A37" s="20">
        <f t="shared" si="2"/>
        <v>28</v>
      </c>
      <c r="B37" s="36"/>
      <c r="C37" s="2" t="s">
        <v>33</v>
      </c>
      <c r="D37" s="35">
        <f>[1]Input!L27</f>
        <v>0</v>
      </c>
      <c r="F37" s="35">
        <f>+D37</f>
        <v>0</v>
      </c>
      <c r="G37" s="4">
        <f t="shared" si="5"/>
        <v>0</v>
      </c>
      <c r="H37" s="4">
        <v>0.12</v>
      </c>
      <c r="I37" s="4">
        <f>(+G37*H37)</f>
        <v>0</v>
      </c>
      <c r="J37" s="4"/>
      <c r="K37" s="4"/>
      <c r="L37" s="3"/>
      <c r="M37" s="3"/>
      <c r="N37" s="3"/>
      <c r="O37" s="3"/>
      <c r="P37" s="3"/>
    </row>
    <row r="38" spans="1:16" x14ac:dyDescent="0.25">
      <c r="A38" s="20">
        <f t="shared" si="2"/>
        <v>29</v>
      </c>
      <c r="B38" s="36"/>
      <c r="C38" s="2" t="s">
        <v>34</v>
      </c>
      <c r="D38" s="35">
        <v>-120493</v>
      </c>
      <c r="F38" s="35">
        <f>+D38</f>
        <v>-120493</v>
      </c>
      <c r="G38" s="4">
        <f t="shared" si="5"/>
        <v>1.340341615740076</v>
      </c>
      <c r="H38" s="4">
        <v>0.12</v>
      </c>
      <c r="I38" s="4">
        <f>(+G38*H38)</f>
        <v>0.16084099388880913</v>
      </c>
      <c r="J38" s="4"/>
      <c r="K38" s="4"/>
      <c r="L38" s="3"/>
      <c r="M38" s="3"/>
      <c r="N38" s="3"/>
      <c r="O38" s="3"/>
      <c r="P38" s="3"/>
    </row>
    <row r="39" spans="1:16" x14ac:dyDescent="0.25">
      <c r="A39" s="20">
        <f t="shared" si="2"/>
        <v>30</v>
      </c>
      <c r="B39" s="52"/>
      <c r="C39" s="53">
        <f>[1]Input!K29</f>
        <v>0</v>
      </c>
      <c r="D39" s="35">
        <f>[1]Input!L29</f>
        <v>0</v>
      </c>
      <c r="F39" s="35">
        <f>D39/2</f>
        <v>0</v>
      </c>
      <c r="G39" s="4">
        <f t="shared" si="5"/>
        <v>0</v>
      </c>
      <c r="H39" s="4"/>
      <c r="I39" s="4"/>
      <c r="J39" s="4"/>
      <c r="K39" s="4"/>
      <c r="L39" s="3"/>
      <c r="M39" s="3"/>
      <c r="N39" s="3"/>
      <c r="O39" s="3"/>
      <c r="P39" s="3"/>
    </row>
    <row r="40" spans="1:16" x14ac:dyDescent="0.25">
      <c r="A40" s="20">
        <f t="shared" si="2"/>
        <v>31</v>
      </c>
      <c r="B40" s="36"/>
      <c r="C40" s="2" t="s">
        <v>35</v>
      </c>
      <c r="D40" s="35">
        <v>5649.81</v>
      </c>
      <c r="F40" s="35">
        <f>+D40</f>
        <v>5649.81</v>
      </c>
      <c r="G40" s="4">
        <f t="shared" si="5"/>
        <v>-6.2847430672524046E-2</v>
      </c>
      <c r="H40" s="4">
        <v>0.12</v>
      </c>
      <c r="I40" s="4">
        <f>(+G40*H40)</f>
        <v>-7.5416916807028852E-3</v>
      </c>
      <c r="J40" s="4"/>
      <c r="K40" s="4"/>
      <c r="L40" s="3"/>
      <c r="M40" s="3"/>
      <c r="N40" s="3"/>
      <c r="O40" s="3"/>
      <c r="P40" s="3"/>
    </row>
    <row r="41" spans="1:16" ht="16.5" thickBot="1" x14ac:dyDescent="0.3">
      <c r="A41" s="20">
        <f t="shared" si="2"/>
        <v>32</v>
      </c>
      <c r="B41" s="36"/>
      <c r="C41" s="2" t="s">
        <v>36</v>
      </c>
      <c r="D41" s="54">
        <f>[1]PFIS!C50</f>
        <v>-2849</v>
      </c>
      <c r="F41" s="54">
        <f>[1]PFIS!F50</f>
        <v>-105.37111258408913</v>
      </c>
      <c r="G41" s="4">
        <f t="shared" si="5"/>
        <v>1.1721285659190782E-3</v>
      </c>
      <c r="H41" s="4">
        <v>0.12</v>
      </c>
      <c r="I41" s="4">
        <f>(+G41*H41)</f>
        <v>1.4065542791028937E-4</v>
      </c>
      <c r="J41" s="4"/>
      <c r="K41" s="4"/>
      <c r="L41" s="3"/>
      <c r="M41" s="3"/>
      <c r="N41" s="3"/>
      <c r="O41" s="3"/>
      <c r="P41" s="3"/>
    </row>
    <row r="42" spans="1:16" x14ac:dyDescent="0.25">
      <c r="A42" s="20">
        <f t="shared" si="2"/>
        <v>33</v>
      </c>
      <c r="B42" s="36"/>
      <c r="C42" s="42" t="s">
        <v>37</v>
      </c>
      <c r="D42" s="43">
        <f>SUM(D36:D41)</f>
        <v>-92640.86</v>
      </c>
      <c r="F42" s="43">
        <f>SUM(F36:F41)</f>
        <v>-89897.231112584093</v>
      </c>
      <c r="G42" s="39">
        <f>SUM(G36:G41)</f>
        <v>0.99999999999999978</v>
      </c>
      <c r="H42" s="4"/>
      <c r="I42" s="55">
        <f>SUM(I36:I41)</f>
        <v>0.12</v>
      </c>
      <c r="J42" s="56"/>
      <c r="K42" s="56"/>
      <c r="L42" s="3"/>
      <c r="M42" s="3"/>
      <c r="N42" s="3"/>
      <c r="O42" s="3"/>
      <c r="P42" s="3"/>
    </row>
    <row r="43" spans="1:16" x14ac:dyDescent="0.25">
      <c r="A43" s="20">
        <f t="shared" si="2"/>
        <v>34</v>
      </c>
      <c r="B43" s="47"/>
      <c r="C43" s="48" t="s">
        <v>38</v>
      </c>
      <c r="D43" s="48"/>
      <c r="E43" s="48"/>
      <c r="F43" s="30">
        <f>+F42-F41</f>
        <v>-89791.86</v>
      </c>
      <c r="G43" s="57"/>
      <c r="H43" s="32"/>
      <c r="I43" s="58"/>
      <c r="J43" s="58"/>
      <c r="K43" s="58"/>
      <c r="L43" s="3"/>
      <c r="M43" s="3"/>
      <c r="N43" s="3"/>
      <c r="O43" s="3"/>
      <c r="P43" s="3"/>
    </row>
    <row r="44" spans="1:16" x14ac:dyDescent="0.25">
      <c r="A44" s="20">
        <f t="shared" si="2"/>
        <v>35</v>
      </c>
      <c r="B44" s="49" t="s">
        <v>39</v>
      </c>
      <c r="C44" s="49"/>
      <c r="D44" s="49"/>
      <c r="E44" s="49"/>
      <c r="F44" s="50"/>
      <c r="G44" s="51"/>
      <c r="H44" s="51"/>
      <c r="I44" s="59" t="s">
        <v>40</v>
      </c>
      <c r="J44" s="60"/>
      <c r="K44" s="59" t="s">
        <v>41</v>
      </c>
      <c r="L44" s="3"/>
      <c r="M44" s="3"/>
      <c r="N44" s="3"/>
      <c r="O44" s="3"/>
      <c r="P44" s="3"/>
    </row>
    <row r="45" spans="1:16" ht="16.5" thickBot="1" x14ac:dyDescent="0.3">
      <c r="A45" s="20">
        <f t="shared" si="2"/>
        <v>36</v>
      </c>
      <c r="B45" s="36"/>
      <c r="C45" s="2"/>
      <c r="D45" s="2"/>
      <c r="E45" s="2"/>
      <c r="F45" s="3"/>
      <c r="G45" s="4"/>
      <c r="H45" s="4"/>
      <c r="I45" s="4"/>
      <c r="J45" s="58"/>
      <c r="K45" s="61" t="s">
        <v>42</v>
      </c>
    </row>
    <row r="46" spans="1:16" x14ac:dyDescent="0.25">
      <c r="A46" s="20">
        <f t="shared" si="2"/>
        <v>37</v>
      </c>
      <c r="B46" s="36"/>
      <c r="E46" s="62" t="s">
        <v>20</v>
      </c>
      <c r="F46" s="43">
        <f>+F30</f>
        <v>274079</v>
      </c>
      <c r="G46" s="4">
        <f>IF(F46&gt;F50,100%,+F46/F50)</f>
        <v>1</v>
      </c>
      <c r="H46" s="4">
        <f>+I30</f>
        <v>5.2500000000000005E-2</v>
      </c>
      <c r="I46" s="63">
        <f>+G46*H46</f>
        <v>5.2500000000000005E-2</v>
      </c>
      <c r="J46" s="58"/>
      <c r="K46" s="63">
        <f>IF(G46&lt;40%, ((G46*I30)+((40%-G46)*K10)), +H46*40%)</f>
        <v>2.1000000000000005E-2</v>
      </c>
      <c r="M46" s="64"/>
    </row>
    <row r="47" spans="1:16" x14ac:dyDescent="0.25">
      <c r="A47" s="20">
        <f t="shared" si="2"/>
        <v>38</v>
      </c>
      <c r="B47" s="36"/>
      <c r="E47" s="62"/>
      <c r="F47" s="3"/>
      <c r="G47" s="4"/>
      <c r="H47" s="4"/>
      <c r="I47" s="63"/>
      <c r="J47" s="58"/>
      <c r="K47" s="63"/>
    </row>
    <row r="48" spans="1:16" x14ac:dyDescent="0.25">
      <c r="A48" s="20">
        <f t="shared" si="2"/>
        <v>39</v>
      </c>
      <c r="B48" s="36"/>
      <c r="E48" s="62" t="s">
        <v>31</v>
      </c>
      <c r="F48" s="3">
        <f>+F42</f>
        <v>-89897.231112584093</v>
      </c>
      <c r="G48" s="4">
        <f>IF(G46=100%, 0%,+F48/F50)</f>
        <v>0</v>
      </c>
      <c r="H48" s="4">
        <f>+I42</f>
        <v>0.12</v>
      </c>
      <c r="I48" s="8">
        <f>+G48*H48</f>
        <v>0</v>
      </c>
      <c r="J48" s="58"/>
      <c r="K48" s="8">
        <f>IF(H48&gt;0, +H48*60%, 12%*60%)</f>
        <v>7.1999999999999995E-2</v>
      </c>
    </row>
    <row r="49" spans="1:152" ht="16.5" thickBot="1" x14ac:dyDescent="0.3">
      <c r="A49" s="20">
        <f t="shared" si="2"/>
        <v>40</v>
      </c>
      <c r="B49" s="36"/>
      <c r="C49" s="2"/>
      <c r="D49" s="2"/>
      <c r="E49" s="2"/>
      <c r="F49" s="3"/>
      <c r="G49" s="4"/>
      <c r="H49" s="4"/>
      <c r="I49" s="4"/>
      <c r="J49" s="58"/>
      <c r="K49" s="4"/>
    </row>
    <row r="50" spans="1:152" x14ac:dyDescent="0.25">
      <c r="A50" s="20">
        <f t="shared" si="2"/>
        <v>41</v>
      </c>
      <c r="B50" s="36"/>
      <c r="C50" s="2"/>
      <c r="D50" s="2"/>
      <c r="E50" s="2"/>
      <c r="F50" s="43">
        <f>SUM(F46:F49)</f>
        <v>184181.76888741591</v>
      </c>
      <c r="G50" s="39">
        <f>SUM(G46:G49)</f>
        <v>1</v>
      </c>
      <c r="H50" s="4"/>
      <c r="I50" s="4"/>
      <c r="J50" s="58"/>
      <c r="K50" s="4"/>
    </row>
    <row r="51" spans="1:152" ht="16.5" thickBot="1" x14ac:dyDescent="0.3">
      <c r="A51" s="20">
        <f t="shared" si="2"/>
        <v>42</v>
      </c>
      <c r="B51" s="36"/>
      <c r="C51" s="2"/>
      <c r="D51" s="2"/>
      <c r="E51" s="2"/>
      <c r="F51" s="3"/>
      <c r="G51" s="4"/>
      <c r="H51" s="4"/>
      <c r="I51" s="4"/>
      <c r="J51" s="58"/>
      <c r="K51" s="4"/>
    </row>
    <row r="52" spans="1:152" ht="18.75" x14ac:dyDescent="0.3">
      <c r="A52" s="20">
        <f t="shared" si="2"/>
        <v>43</v>
      </c>
      <c r="B52" s="36"/>
      <c r="C52" s="2"/>
      <c r="D52" s="65"/>
      <c r="E52" s="65"/>
      <c r="F52" s="66" t="s">
        <v>43</v>
      </c>
      <c r="G52" s="66"/>
      <c r="H52" s="66"/>
      <c r="I52" s="67">
        <f>ROUND(SUM(I46:I48),4)</f>
        <v>5.2499999999999998E-2</v>
      </c>
      <c r="J52" s="58"/>
      <c r="K52" s="67">
        <f>ROUND(SUM(K46:K48),4)</f>
        <v>9.2999999999999999E-2</v>
      </c>
    </row>
    <row r="54" spans="1:152" ht="15" customHeight="1" x14ac:dyDescent="0.25"/>
    <row r="55" spans="1:152" x14ac:dyDescent="0.25">
      <c r="N55" s="68">
        <v>2066</v>
      </c>
      <c r="O55" s="68">
        <v>2065</v>
      </c>
      <c r="P55" s="68">
        <v>2064</v>
      </c>
      <c r="Q55" s="68">
        <v>2063</v>
      </c>
      <c r="R55" s="68">
        <v>2062</v>
      </c>
      <c r="S55" s="68">
        <v>2061</v>
      </c>
      <c r="T55" s="68">
        <v>2060</v>
      </c>
      <c r="U55" s="68">
        <v>2059</v>
      </c>
      <c r="V55" s="68">
        <v>2058</v>
      </c>
      <c r="W55" s="68">
        <v>2057</v>
      </c>
      <c r="X55" s="68">
        <v>2056</v>
      </c>
      <c r="Y55" s="68">
        <v>2055</v>
      </c>
      <c r="Z55" s="68">
        <v>2054</v>
      </c>
      <c r="AA55" s="68">
        <v>2053</v>
      </c>
      <c r="AB55" s="68">
        <v>2052</v>
      </c>
      <c r="AC55" s="68">
        <v>2051</v>
      </c>
      <c r="AD55" s="68">
        <v>2050</v>
      </c>
      <c r="AE55" s="68">
        <v>2049</v>
      </c>
      <c r="AF55" s="68">
        <v>2048</v>
      </c>
      <c r="AG55" s="68">
        <v>2047</v>
      </c>
      <c r="AH55" s="68">
        <v>2046</v>
      </c>
      <c r="AI55" s="68">
        <v>2045</v>
      </c>
      <c r="AJ55" s="68">
        <v>2044</v>
      </c>
      <c r="AK55" s="68">
        <v>2043</v>
      </c>
      <c r="AL55" s="68">
        <v>2042</v>
      </c>
      <c r="AM55" s="68">
        <v>2041</v>
      </c>
      <c r="AN55" s="68">
        <v>2040</v>
      </c>
      <c r="AO55" s="68">
        <v>2039</v>
      </c>
      <c r="AP55" s="68">
        <v>2038</v>
      </c>
      <c r="AQ55" s="68">
        <v>2037</v>
      </c>
      <c r="AR55" s="68">
        <v>2036</v>
      </c>
      <c r="AS55" s="68">
        <v>2035</v>
      </c>
      <c r="AT55" s="68">
        <v>2034</v>
      </c>
      <c r="AU55" s="68">
        <v>2033</v>
      </c>
      <c r="AV55" s="68">
        <v>2032</v>
      </c>
      <c r="AW55" s="68">
        <v>2031</v>
      </c>
      <c r="AX55" s="68">
        <v>2030</v>
      </c>
      <c r="AY55" s="68">
        <v>2029</v>
      </c>
      <c r="AZ55" s="68">
        <v>2028</v>
      </c>
      <c r="BA55" s="68">
        <v>2027</v>
      </c>
      <c r="BB55" s="68">
        <v>2026</v>
      </c>
      <c r="BC55" s="68">
        <v>2025</v>
      </c>
      <c r="BD55" s="68">
        <v>2024</v>
      </c>
      <c r="BE55" s="68">
        <v>2023</v>
      </c>
      <c r="BF55" s="68">
        <v>2022</v>
      </c>
      <c r="BG55" s="68">
        <v>2021</v>
      </c>
      <c r="BH55" s="68">
        <v>2020</v>
      </c>
      <c r="BI55" s="68">
        <v>2019</v>
      </c>
      <c r="BJ55" s="68">
        <v>2018</v>
      </c>
      <c r="BK55" s="68">
        <v>2017</v>
      </c>
      <c r="BL55" s="68">
        <v>2016</v>
      </c>
      <c r="BM55" s="68">
        <v>2015</v>
      </c>
      <c r="BN55" s="68">
        <v>2014</v>
      </c>
      <c r="BO55" s="68">
        <v>2013</v>
      </c>
      <c r="BP55" s="68">
        <v>2012</v>
      </c>
      <c r="BQ55" s="68">
        <v>2011</v>
      </c>
      <c r="BR55" s="68">
        <v>2010</v>
      </c>
      <c r="BS55" s="68">
        <v>2009</v>
      </c>
      <c r="BT55" s="68">
        <v>2008</v>
      </c>
      <c r="BU55" s="68">
        <v>2007</v>
      </c>
      <c r="BV55" s="68">
        <v>2006</v>
      </c>
      <c r="BW55" s="68">
        <v>2005</v>
      </c>
      <c r="BX55" s="68">
        <v>2004</v>
      </c>
      <c r="BY55" s="68">
        <v>2003</v>
      </c>
      <c r="BZ55" s="68">
        <v>2002</v>
      </c>
      <c r="CA55" s="68">
        <v>2001</v>
      </c>
      <c r="CB55" s="68">
        <v>2000</v>
      </c>
      <c r="CC55" s="68">
        <v>1999</v>
      </c>
      <c r="CD55" s="68">
        <v>1998</v>
      </c>
      <c r="CE55" s="68">
        <v>1997</v>
      </c>
      <c r="CF55" s="68">
        <v>1996</v>
      </c>
      <c r="CG55" s="68">
        <v>1995</v>
      </c>
      <c r="CH55" s="68">
        <v>1994</v>
      </c>
      <c r="CI55" s="68">
        <v>1993</v>
      </c>
      <c r="CJ55" s="68">
        <v>1992</v>
      </c>
      <c r="CK55" s="68">
        <v>1991</v>
      </c>
      <c r="CL55" s="68">
        <v>1990</v>
      </c>
      <c r="CM55" s="68">
        <v>1989</v>
      </c>
      <c r="CN55" s="68">
        <v>1988</v>
      </c>
      <c r="CO55" s="68">
        <v>1987</v>
      </c>
      <c r="CP55" s="68">
        <v>1986</v>
      </c>
      <c r="CQ55" s="68">
        <v>1985</v>
      </c>
      <c r="CR55" s="68">
        <v>1984</v>
      </c>
      <c r="CS55" s="68">
        <v>1983</v>
      </c>
      <c r="CT55" s="68">
        <v>1982</v>
      </c>
      <c r="CU55" s="68">
        <v>1981</v>
      </c>
      <c r="CV55" s="68">
        <v>1980</v>
      </c>
      <c r="CW55" s="68">
        <v>1979</v>
      </c>
      <c r="CX55" s="68">
        <v>1978</v>
      </c>
      <c r="CY55" s="68">
        <v>1977</v>
      </c>
      <c r="CZ55" s="68">
        <v>1976</v>
      </c>
      <c r="DA55" s="68">
        <v>1975</v>
      </c>
      <c r="DB55" s="68">
        <v>1974</v>
      </c>
      <c r="DC55" s="68">
        <v>1973</v>
      </c>
      <c r="DD55" s="68">
        <v>1972</v>
      </c>
      <c r="DE55" s="68">
        <v>1971</v>
      </c>
      <c r="DF55" s="68">
        <v>1970</v>
      </c>
      <c r="DG55" s="68">
        <v>1969</v>
      </c>
      <c r="DH55" s="68">
        <v>1968</v>
      </c>
      <c r="DI55" s="68">
        <v>1967</v>
      </c>
      <c r="DJ55" s="68">
        <v>1966</v>
      </c>
      <c r="DK55" s="68">
        <v>1965</v>
      </c>
      <c r="DL55" s="68">
        <v>1964</v>
      </c>
      <c r="DM55" s="68">
        <v>1963</v>
      </c>
      <c r="DN55" s="68">
        <v>1962</v>
      </c>
      <c r="DO55" s="68">
        <v>1961</v>
      </c>
      <c r="DP55" s="68">
        <v>1960</v>
      </c>
      <c r="DQ55" s="68">
        <v>1959</v>
      </c>
      <c r="DR55" s="68">
        <v>1958</v>
      </c>
      <c r="DS55" s="68">
        <v>1957</v>
      </c>
      <c r="DT55" s="68">
        <v>1956</v>
      </c>
      <c r="DU55" s="68">
        <v>1955</v>
      </c>
      <c r="DV55" s="68">
        <v>1954</v>
      </c>
      <c r="DW55" s="68">
        <v>1953</v>
      </c>
      <c r="DX55" s="68">
        <v>1952</v>
      </c>
      <c r="DY55" s="68">
        <v>1951</v>
      </c>
      <c r="DZ55" s="68">
        <v>1950</v>
      </c>
      <c r="EA55" s="68">
        <v>1949</v>
      </c>
      <c r="EB55" s="68">
        <v>1948</v>
      </c>
      <c r="EC55" s="68">
        <v>1947</v>
      </c>
      <c r="ED55" s="68">
        <v>1946</v>
      </c>
      <c r="EE55" s="68">
        <v>1945</v>
      </c>
      <c r="EF55" s="68">
        <v>1944</v>
      </c>
      <c r="EG55" s="68">
        <v>1943</v>
      </c>
      <c r="EH55" s="68">
        <v>1942</v>
      </c>
      <c r="EI55" s="68">
        <v>1941</v>
      </c>
      <c r="EJ55" s="68">
        <v>1940</v>
      </c>
      <c r="EK55" s="68">
        <v>1939</v>
      </c>
      <c r="EL55" s="68">
        <v>1938</v>
      </c>
      <c r="EM55" s="68">
        <v>1937</v>
      </c>
      <c r="EN55" s="68">
        <v>1936</v>
      </c>
      <c r="EO55" s="68">
        <v>1935</v>
      </c>
      <c r="EP55" s="68">
        <v>1934</v>
      </c>
      <c r="EQ55" s="68">
        <v>1933</v>
      </c>
      <c r="ER55" s="68">
        <v>1932</v>
      </c>
      <c r="ES55" s="68">
        <v>1931</v>
      </c>
      <c r="ET55" s="68">
        <v>1930</v>
      </c>
      <c r="EU55" s="68">
        <v>1929</v>
      </c>
    </row>
    <row r="56" spans="1:152" x14ac:dyDescent="0.25">
      <c r="M56" s="69" t="s">
        <v>44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0</v>
      </c>
      <c r="T56" s="70">
        <v>0</v>
      </c>
      <c r="U56" s="70">
        <v>0</v>
      </c>
      <c r="V56" s="70">
        <v>0</v>
      </c>
      <c r="W56" s="70">
        <v>0</v>
      </c>
      <c r="X56" s="70">
        <v>0</v>
      </c>
      <c r="Y56" s="70">
        <v>0</v>
      </c>
      <c r="Z56" s="70">
        <v>0</v>
      </c>
      <c r="AA56" s="70">
        <v>0</v>
      </c>
      <c r="AB56" s="70">
        <v>0</v>
      </c>
      <c r="AC56" s="70">
        <v>0</v>
      </c>
      <c r="AD56" s="70">
        <v>0</v>
      </c>
      <c r="AE56" s="70">
        <v>0</v>
      </c>
      <c r="AF56" s="70">
        <v>0</v>
      </c>
      <c r="AG56" s="70">
        <v>0</v>
      </c>
      <c r="AH56" s="70">
        <v>0</v>
      </c>
      <c r="AI56" s="70">
        <v>0</v>
      </c>
      <c r="AJ56" s="70">
        <v>0</v>
      </c>
      <c r="AK56" s="70">
        <v>0</v>
      </c>
      <c r="AL56" s="70">
        <v>0</v>
      </c>
      <c r="AM56" s="70">
        <v>0</v>
      </c>
      <c r="AN56" s="70">
        <v>0</v>
      </c>
      <c r="AO56" s="70">
        <v>0</v>
      </c>
      <c r="AP56" s="70">
        <v>0</v>
      </c>
      <c r="AQ56" s="70">
        <v>0</v>
      </c>
      <c r="AR56" s="70">
        <v>0</v>
      </c>
      <c r="AS56" s="70">
        <v>0</v>
      </c>
      <c r="AT56" s="70">
        <v>0</v>
      </c>
      <c r="AU56" s="70">
        <v>0</v>
      </c>
      <c r="AV56" s="70">
        <v>0</v>
      </c>
      <c r="AW56" s="70">
        <v>0</v>
      </c>
      <c r="AX56" s="70">
        <v>0</v>
      </c>
      <c r="AY56" s="70">
        <v>0</v>
      </c>
      <c r="AZ56" s="70">
        <v>0</v>
      </c>
      <c r="BA56" s="70">
        <v>0</v>
      </c>
      <c r="BB56" s="70">
        <v>0</v>
      </c>
      <c r="BC56" s="70">
        <v>0</v>
      </c>
      <c r="BD56" s="70">
        <v>0</v>
      </c>
      <c r="BE56" s="70">
        <v>0</v>
      </c>
      <c r="BF56" s="70">
        <v>0</v>
      </c>
      <c r="BG56" s="70">
        <v>0</v>
      </c>
      <c r="BH56" s="70">
        <v>0</v>
      </c>
      <c r="BI56" s="70">
        <v>0</v>
      </c>
      <c r="BJ56" s="70">
        <v>0</v>
      </c>
      <c r="BK56" s="70">
        <v>0</v>
      </c>
      <c r="BL56" s="70">
        <v>0</v>
      </c>
      <c r="BM56" s="70">
        <v>0</v>
      </c>
      <c r="BN56" s="70">
        <v>0</v>
      </c>
      <c r="BO56" s="70">
        <v>0</v>
      </c>
      <c r="BP56" s="70">
        <v>0</v>
      </c>
      <c r="BQ56" s="70">
        <v>0</v>
      </c>
      <c r="BR56" s="70">
        <v>3.25</v>
      </c>
      <c r="BS56" s="70">
        <v>3.25</v>
      </c>
      <c r="BT56" s="70">
        <v>7.25</v>
      </c>
      <c r="BU56" s="70">
        <v>8.25</v>
      </c>
      <c r="BV56" s="70">
        <v>7.25</v>
      </c>
      <c r="BW56" s="70">
        <v>5.25</v>
      </c>
      <c r="BX56" s="70">
        <v>4</v>
      </c>
      <c r="BY56" s="70">
        <v>4.25</v>
      </c>
      <c r="BZ56" s="70">
        <v>4.75</v>
      </c>
      <c r="CA56" s="70">
        <v>9.5</v>
      </c>
      <c r="CB56" s="70">
        <v>8.5</v>
      </c>
      <c r="CC56" s="70">
        <v>7.75</v>
      </c>
      <c r="CD56" s="70">
        <v>8.5</v>
      </c>
      <c r="CE56" s="70">
        <v>8.25</v>
      </c>
      <c r="CF56" s="70">
        <v>8.5</v>
      </c>
      <c r="CG56" s="70">
        <v>8.5</v>
      </c>
      <c r="CH56" s="70">
        <v>6</v>
      </c>
      <c r="CI56" s="70">
        <v>6</v>
      </c>
      <c r="CJ56" s="70">
        <v>6.5</v>
      </c>
      <c r="CK56" s="70">
        <v>9.5</v>
      </c>
      <c r="CL56" s="70">
        <v>10</v>
      </c>
      <c r="CM56" s="70">
        <v>10.5</v>
      </c>
      <c r="CN56" s="70">
        <v>8.75</v>
      </c>
      <c r="CO56" s="70">
        <v>7.5</v>
      </c>
      <c r="CP56" s="70">
        <v>9.5</v>
      </c>
      <c r="CQ56" s="70">
        <v>10.5</v>
      </c>
      <c r="CR56" s="70">
        <v>11</v>
      </c>
      <c r="CS56" s="70">
        <v>11</v>
      </c>
      <c r="CT56" s="70">
        <v>15.75</v>
      </c>
      <c r="CU56" s="70">
        <v>20</v>
      </c>
      <c r="CV56" s="70">
        <v>15.25</v>
      </c>
      <c r="CW56" s="70">
        <v>11.75</v>
      </c>
      <c r="CX56" s="70">
        <v>8</v>
      </c>
      <c r="CY56" s="70">
        <v>6.25</v>
      </c>
      <c r="CZ56" s="70">
        <v>6.75</v>
      </c>
      <c r="DA56" s="70">
        <v>9.5</v>
      </c>
      <c r="DB56" s="70">
        <v>9.5</v>
      </c>
      <c r="DC56" s="70">
        <v>6</v>
      </c>
      <c r="DD56" s="70">
        <v>4.75</v>
      </c>
      <c r="DE56" s="70">
        <v>6</v>
      </c>
      <c r="DF56" s="70">
        <v>8.5</v>
      </c>
      <c r="DG56" s="70">
        <v>7</v>
      </c>
      <c r="DH56" s="70">
        <v>6</v>
      </c>
      <c r="DI56" s="70">
        <v>5.75</v>
      </c>
      <c r="DJ56" s="70">
        <v>5</v>
      </c>
      <c r="DK56" s="70">
        <v>4.5</v>
      </c>
      <c r="DL56" s="70">
        <v>4.5</v>
      </c>
      <c r="DM56" s="70">
        <v>4.5</v>
      </c>
      <c r="DN56" s="70">
        <v>4.5</v>
      </c>
      <c r="DO56" s="70">
        <v>4.5</v>
      </c>
      <c r="DP56" s="70">
        <v>5</v>
      </c>
      <c r="DQ56" s="70">
        <v>4</v>
      </c>
      <c r="DR56" s="70">
        <v>4</v>
      </c>
      <c r="DS56" s="70">
        <v>4</v>
      </c>
      <c r="DT56" s="70">
        <v>3.5</v>
      </c>
      <c r="DU56" s="70">
        <v>3</v>
      </c>
      <c r="DV56" s="70">
        <v>3.25</v>
      </c>
      <c r="DW56" s="70">
        <v>3</v>
      </c>
      <c r="DX56" s="70">
        <v>3</v>
      </c>
      <c r="DY56" s="70">
        <v>2.5</v>
      </c>
      <c r="DZ56" s="70">
        <v>2</v>
      </c>
      <c r="EA56" s="70">
        <v>2</v>
      </c>
      <c r="EB56" s="70">
        <v>1.75</v>
      </c>
      <c r="EC56" s="70">
        <v>1.5</v>
      </c>
      <c r="ED56" s="70">
        <v>1.5</v>
      </c>
      <c r="EE56" s="70">
        <v>1.5</v>
      </c>
      <c r="EF56" s="70">
        <v>1.5</v>
      </c>
      <c r="EG56" s="70">
        <v>1.5</v>
      </c>
      <c r="EH56" s="70">
        <v>1.5</v>
      </c>
      <c r="EI56" s="70">
        <v>1.5</v>
      </c>
      <c r="EJ56" s="70">
        <v>1.5</v>
      </c>
      <c r="EK56" s="70">
        <v>1.5</v>
      </c>
      <c r="EL56" s="70">
        <v>1.5</v>
      </c>
      <c r="EM56" s="70">
        <v>1.5</v>
      </c>
      <c r="EN56" s="70">
        <v>1.5</v>
      </c>
      <c r="EO56" s="70">
        <v>1.5</v>
      </c>
      <c r="EP56" s="70">
        <v>1.5</v>
      </c>
      <c r="EQ56" s="70">
        <v>4</v>
      </c>
      <c r="ER56" s="70">
        <v>3.25</v>
      </c>
      <c r="ES56" s="70">
        <v>2.75</v>
      </c>
      <c r="ET56" s="70">
        <v>6</v>
      </c>
      <c r="EU56" s="70">
        <v>5.5</v>
      </c>
      <c r="EV56" s="71" t="s">
        <v>44</v>
      </c>
    </row>
    <row r="57" spans="1:152" x14ac:dyDescent="0.25">
      <c r="L57" s="1"/>
      <c r="M57" s="69" t="s">
        <v>45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  <c r="V57" s="70">
        <v>0</v>
      </c>
      <c r="W57" s="70">
        <v>0</v>
      </c>
      <c r="X57" s="70">
        <v>0</v>
      </c>
      <c r="Y57" s="70">
        <v>0</v>
      </c>
      <c r="Z57" s="70">
        <v>0</v>
      </c>
      <c r="AA57" s="70">
        <v>0</v>
      </c>
      <c r="AB57" s="70">
        <v>0</v>
      </c>
      <c r="AC57" s="70">
        <v>0</v>
      </c>
      <c r="AD57" s="70">
        <v>0</v>
      </c>
      <c r="AE57" s="70">
        <v>0</v>
      </c>
      <c r="AF57" s="70">
        <v>0</v>
      </c>
      <c r="AG57" s="70">
        <v>0</v>
      </c>
      <c r="AH57" s="70">
        <v>0</v>
      </c>
      <c r="AI57" s="70">
        <v>0</v>
      </c>
      <c r="AJ57" s="70">
        <v>0</v>
      </c>
      <c r="AK57" s="70">
        <v>0</v>
      </c>
      <c r="AL57" s="70">
        <v>0</v>
      </c>
      <c r="AM57" s="70">
        <v>0</v>
      </c>
      <c r="AN57" s="70">
        <v>0</v>
      </c>
      <c r="AO57" s="70">
        <v>0</v>
      </c>
      <c r="AP57" s="70">
        <v>0</v>
      </c>
      <c r="AQ57" s="70">
        <v>0</v>
      </c>
      <c r="AR57" s="70">
        <v>0</v>
      </c>
      <c r="AS57" s="70">
        <v>0</v>
      </c>
      <c r="AT57" s="70">
        <v>0</v>
      </c>
      <c r="AU57" s="70">
        <v>0</v>
      </c>
      <c r="AV57" s="70">
        <v>0</v>
      </c>
      <c r="AW57" s="70">
        <v>0</v>
      </c>
      <c r="AX57" s="70">
        <v>0</v>
      </c>
      <c r="AY57" s="70">
        <v>0</v>
      </c>
      <c r="AZ57" s="70">
        <v>0</v>
      </c>
      <c r="BA57" s="70">
        <v>0</v>
      </c>
      <c r="BB57" s="70">
        <v>0</v>
      </c>
      <c r="BC57" s="70">
        <v>0</v>
      </c>
      <c r="BD57" s="70">
        <v>0</v>
      </c>
      <c r="BE57" s="70">
        <v>0</v>
      </c>
      <c r="BF57" s="70">
        <v>0</v>
      </c>
      <c r="BG57" s="70">
        <v>0</v>
      </c>
      <c r="BH57" s="70">
        <v>0</v>
      </c>
      <c r="BI57" s="70">
        <v>0</v>
      </c>
      <c r="BJ57" s="70">
        <v>0</v>
      </c>
      <c r="BK57" s="70">
        <v>0</v>
      </c>
      <c r="BL57" s="70">
        <v>0</v>
      </c>
      <c r="BM57" s="70">
        <v>0</v>
      </c>
      <c r="BN57" s="70">
        <v>0</v>
      </c>
      <c r="BO57" s="70">
        <v>0</v>
      </c>
      <c r="BP57" s="70">
        <v>0</v>
      </c>
      <c r="BQ57" s="70">
        <v>0</v>
      </c>
      <c r="BR57" s="70">
        <v>3.25</v>
      </c>
      <c r="BS57" s="70">
        <v>3.25</v>
      </c>
      <c r="BT57" s="70">
        <v>6</v>
      </c>
      <c r="BU57" s="70">
        <v>8.25</v>
      </c>
      <c r="BV57" s="70">
        <v>7.5</v>
      </c>
      <c r="BW57" s="70">
        <v>5.25</v>
      </c>
      <c r="BX57" s="70">
        <v>4</v>
      </c>
      <c r="BY57" s="70">
        <v>4.25</v>
      </c>
      <c r="BZ57" s="70">
        <v>4.75</v>
      </c>
      <c r="CA57" s="70">
        <v>8.5</v>
      </c>
      <c r="CB57" s="70">
        <v>8.5</v>
      </c>
      <c r="CC57" s="70">
        <v>7.75</v>
      </c>
      <c r="CD57" s="70">
        <v>8.5</v>
      </c>
      <c r="CE57" s="70">
        <v>8.25</v>
      </c>
      <c r="CF57" s="70">
        <v>8.25</v>
      </c>
      <c r="CG57" s="70">
        <v>9</v>
      </c>
      <c r="CH57" s="70">
        <v>6</v>
      </c>
      <c r="CI57" s="70">
        <v>6</v>
      </c>
      <c r="CJ57" s="70">
        <v>6.5</v>
      </c>
      <c r="CK57" s="70">
        <v>9</v>
      </c>
      <c r="CL57" s="70">
        <v>10</v>
      </c>
      <c r="CM57" s="70">
        <v>11.5</v>
      </c>
      <c r="CN57" s="70">
        <v>8.5</v>
      </c>
      <c r="CO57" s="70">
        <v>7.5</v>
      </c>
      <c r="CP57" s="70">
        <v>9.5</v>
      </c>
      <c r="CQ57" s="70">
        <v>10.5</v>
      </c>
      <c r="CR57" s="70">
        <v>11</v>
      </c>
      <c r="CS57" s="70">
        <v>10.5</v>
      </c>
      <c r="CT57" s="70">
        <v>16.5</v>
      </c>
      <c r="CU57" s="70">
        <v>19</v>
      </c>
      <c r="CV57" s="70">
        <v>16.75</v>
      </c>
      <c r="CW57" s="70">
        <v>11.75</v>
      </c>
      <c r="CX57" s="70">
        <v>8</v>
      </c>
      <c r="CY57" s="70">
        <v>6.25</v>
      </c>
      <c r="CZ57" s="70">
        <v>6.75</v>
      </c>
      <c r="DA57" s="70">
        <v>8.5</v>
      </c>
      <c r="DB57" s="70">
        <v>8.75</v>
      </c>
      <c r="DC57" s="70">
        <v>6.25</v>
      </c>
      <c r="DD57" s="70">
        <v>4.75</v>
      </c>
      <c r="DE57" s="70">
        <v>5.75</v>
      </c>
      <c r="DF57" s="70">
        <v>8.5</v>
      </c>
      <c r="DG57" s="70">
        <v>7</v>
      </c>
      <c r="DH57" s="70">
        <v>6</v>
      </c>
      <c r="DI57" s="70">
        <v>5.75</v>
      </c>
      <c r="DJ57" s="70">
        <v>5</v>
      </c>
      <c r="DK57" s="70">
        <v>4.5</v>
      </c>
      <c r="DL57" s="70">
        <v>4.5</v>
      </c>
      <c r="DM57" s="70">
        <v>4.5</v>
      </c>
      <c r="DN57" s="70">
        <v>4.5</v>
      </c>
      <c r="DO57" s="70">
        <v>4.5</v>
      </c>
      <c r="DP57" s="70">
        <v>5</v>
      </c>
      <c r="DQ57" s="70">
        <v>4</v>
      </c>
      <c r="DR57" s="70">
        <v>4</v>
      </c>
      <c r="DS57" s="70">
        <v>4</v>
      </c>
      <c r="DT57" s="70">
        <v>3.5</v>
      </c>
      <c r="DU57" s="70">
        <v>3</v>
      </c>
      <c r="DV57" s="70">
        <v>3.25</v>
      </c>
      <c r="DW57" s="70">
        <v>3</v>
      </c>
      <c r="DX57" s="70">
        <v>3</v>
      </c>
      <c r="DY57" s="70">
        <v>2.5</v>
      </c>
      <c r="DZ57" s="70">
        <v>2</v>
      </c>
      <c r="EA57" s="70">
        <v>2</v>
      </c>
      <c r="EB57" s="70">
        <v>1.75</v>
      </c>
      <c r="EC57" s="70">
        <v>1.5</v>
      </c>
      <c r="ED57" s="70">
        <v>1.5</v>
      </c>
      <c r="EE57" s="70">
        <v>1.5</v>
      </c>
      <c r="EF57" s="70">
        <v>1.5</v>
      </c>
      <c r="EG57" s="70">
        <v>1.5</v>
      </c>
      <c r="EH57" s="70">
        <v>1.5</v>
      </c>
      <c r="EI57" s="70">
        <v>1.5</v>
      </c>
      <c r="EJ57" s="70">
        <v>1.5</v>
      </c>
      <c r="EK57" s="70">
        <v>1.5</v>
      </c>
      <c r="EL57" s="70">
        <v>1.5</v>
      </c>
      <c r="EM57" s="70">
        <v>1.5</v>
      </c>
      <c r="EN57" s="70">
        <v>1.5</v>
      </c>
      <c r="EO57" s="70">
        <v>1.5</v>
      </c>
      <c r="EP57" s="70">
        <v>1.5</v>
      </c>
      <c r="EQ57" s="70">
        <v>4</v>
      </c>
      <c r="ER57" s="70">
        <v>3.5</v>
      </c>
      <c r="ES57" s="70">
        <v>2.75</v>
      </c>
      <c r="ET57" s="70">
        <v>4</v>
      </c>
      <c r="EU57" s="70">
        <v>5.5</v>
      </c>
      <c r="EV57" s="71" t="s">
        <v>45</v>
      </c>
    </row>
    <row r="58" spans="1:152" x14ac:dyDescent="0.25">
      <c r="M58" s="69" t="s">
        <v>46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  <c r="V58" s="70">
        <v>0</v>
      </c>
      <c r="W58" s="70">
        <v>0</v>
      </c>
      <c r="X58" s="70">
        <v>0</v>
      </c>
      <c r="Y58" s="70">
        <v>0</v>
      </c>
      <c r="Z58" s="70">
        <v>0</v>
      </c>
      <c r="AA58" s="70">
        <v>0</v>
      </c>
      <c r="AB58" s="70">
        <v>0</v>
      </c>
      <c r="AC58" s="70">
        <v>0</v>
      </c>
      <c r="AD58" s="70">
        <v>0</v>
      </c>
      <c r="AE58" s="70">
        <v>0</v>
      </c>
      <c r="AF58" s="70">
        <v>0</v>
      </c>
      <c r="AG58" s="70">
        <v>0</v>
      </c>
      <c r="AH58" s="70">
        <v>0</v>
      </c>
      <c r="AI58" s="70">
        <v>0</v>
      </c>
      <c r="AJ58" s="70">
        <v>0</v>
      </c>
      <c r="AK58" s="70">
        <v>0</v>
      </c>
      <c r="AL58" s="70">
        <v>0</v>
      </c>
      <c r="AM58" s="70">
        <v>0</v>
      </c>
      <c r="AN58" s="70">
        <v>0</v>
      </c>
      <c r="AO58" s="70">
        <v>0</v>
      </c>
      <c r="AP58" s="70">
        <v>0</v>
      </c>
      <c r="AQ58" s="70">
        <v>0</v>
      </c>
      <c r="AR58" s="70">
        <v>0</v>
      </c>
      <c r="AS58" s="70">
        <v>0</v>
      </c>
      <c r="AT58" s="70">
        <v>0</v>
      </c>
      <c r="AU58" s="70">
        <v>0</v>
      </c>
      <c r="AV58" s="70">
        <v>0</v>
      </c>
      <c r="AW58" s="70">
        <v>0</v>
      </c>
      <c r="AX58" s="70">
        <v>0</v>
      </c>
      <c r="AY58" s="70">
        <v>0</v>
      </c>
      <c r="AZ58" s="70">
        <v>0</v>
      </c>
      <c r="BA58" s="70">
        <v>0</v>
      </c>
      <c r="BB58" s="70">
        <v>0</v>
      </c>
      <c r="BC58" s="70">
        <v>0</v>
      </c>
      <c r="BD58" s="70">
        <v>0</v>
      </c>
      <c r="BE58" s="70">
        <v>0</v>
      </c>
      <c r="BF58" s="70">
        <v>0</v>
      </c>
      <c r="BG58" s="70">
        <v>0</v>
      </c>
      <c r="BH58" s="70">
        <v>0</v>
      </c>
      <c r="BI58" s="70">
        <v>0</v>
      </c>
      <c r="BJ58" s="70">
        <v>0</v>
      </c>
      <c r="BK58" s="70">
        <v>0</v>
      </c>
      <c r="BL58" s="70">
        <v>0</v>
      </c>
      <c r="BM58" s="70">
        <v>0</v>
      </c>
      <c r="BN58" s="70">
        <v>0</v>
      </c>
      <c r="BO58" s="70">
        <v>0</v>
      </c>
      <c r="BP58" s="70">
        <v>0</v>
      </c>
      <c r="BQ58" s="70">
        <v>0</v>
      </c>
      <c r="BR58" s="70">
        <v>3.25</v>
      </c>
      <c r="BS58" s="70">
        <v>3.25</v>
      </c>
      <c r="BT58" s="70">
        <v>6</v>
      </c>
      <c r="BU58" s="70">
        <v>8.25</v>
      </c>
      <c r="BV58" s="70">
        <v>7.5</v>
      </c>
      <c r="BW58" s="70">
        <v>5.5</v>
      </c>
      <c r="BX58" s="70">
        <v>4</v>
      </c>
      <c r="BY58" s="70">
        <v>4.25</v>
      </c>
      <c r="BZ58" s="70">
        <v>4.75</v>
      </c>
      <c r="CA58" s="70">
        <v>8.5</v>
      </c>
      <c r="CB58" s="70">
        <v>8.75</v>
      </c>
      <c r="CC58" s="70">
        <v>7.75</v>
      </c>
      <c r="CD58" s="70">
        <v>8.5</v>
      </c>
      <c r="CE58" s="70">
        <v>8.25</v>
      </c>
      <c r="CF58" s="70">
        <v>8.25</v>
      </c>
      <c r="CG58" s="70">
        <v>9</v>
      </c>
      <c r="CH58" s="70">
        <v>6.25</v>
      </c>
      <c r="CI58" s="70">
        <v>6</v>
      </c>
      <c r="CJ58" s="70">
        <v>6.5</v>
      </c>
      <c r="CK58" s="70">
        <v>9</v>
      </c>
      <c r="CL58" s="70">
        <v>10</v>
      </c>
      <c r="CM58" s="70">
        <v>11.5</v>
      </c>
      <c r="CN58" s="70">
        <v>8.5</v>
      </c>
      <c r="CO58" s="70">
        <v>7.5</v>
      </c>
      <c r="CP58" s="70">
        <v>9</v>
      </c>
      <c r="CQ58" s="70">
        <v>10.5</v>
      </c>
      <c r="CR58" s="70">
        <v>11.5</v>
      </c>
      <c r="CS58" s="70">
        <v>10.5</v>
      </c>
      <c r="CT58" s="70">
        <v>16.5</v>
      </c>
      <c r="CU58" s="70">
        <v>17.5</v>
      </c>
      <c r="CV58" s="70">
        <v>19.5</v>
      </c>
      <c r="CW58" s="70">
        <v>11.75</v>
      </c>
      <c r="CX58" s="70">
        <v>8</v>
      </c>
      <c r="CY58" s="70">
        <v>6.25</v>
      </c>
      <c r="CZ58" s="70">
        <v>6.75</v>
      </c>
      <c r="DA58" s="70">
        <v>8.5</v>
      </c>
      <c r="DB58" s="70">
        <v>9.25</v>
      </c>
      <c r="DC58" s="70">
        <v>6.5</v>
      </c>
      <c r="DD58" s="70">
        <v>4.75</v>
      </c>
      <c r="DE58" s="70">
        <v>5.25</v>
      </c>
      <c r="DF58" s="70">
        <v>8</v>
      </c>
      <c r="DG58" s="70">
        <v>7.5</v>
      </c>
      <c r="DH58" s="70">
        <v>6</v>
      </c>
      <c r="DI58" s="70">
        <v>5.5</v>
      </c>
      <c r="DJ58" s="70">
        <v>5.5</v>
      </c>
      <c r="DK58" s="70">
        <v>4.5</v>
      </c>
      <c r="DL58" s="70">
        <v>4.5</v>
      </c>
      <c r="DM58" s="70">
        <v>4.5</v>
      </c>
      <c r="DN58" s="70">
        <v>4.5</v>
      </c>
      <c r="DO58" s="70">
        <v>4.5</v>
      </c>
      <c r="DP58" s="70">
        <v>5</v>
      </c>
      <c r="DQ58" s="70">
        <v>4</v>
      </c>
      <c r="DR58" s="70">
        <v>4</v>
      </c>
      <c r="DS58" s="70">
        <v>4</v>
      </c>
      <c r="DT58" s="70">
        <v>3.5</v>
      </c>
      <c r="DU58" s="70">
        <v>3</v>
      </c>
      <c r="DV58" s="70">
        <v>3</v>
      </c>
      <c r="DW58" s="70">
        <v>3</v>
      </c>
      <c r="DX58" s="70">
        <v>3</v>
      </c>
      <c r="DY58" s="70">
        <v>2.5</v>
      </c>
      <c r="DZ58" s="70">
        <v>2</v>
      </c>
      <c r="EA58" s="70">
        <v>2</v>
      </c>
      <c r="EB58" s="70">
        <v>1.75</v>
      </c>
      <c r="EC58" s="70">
        <v>1.5</v>
      </c>
      <c r="ED58" s="70">
        <v>1.5</v>
      </c>
      <c r="EE58" s="70">
        <v>1.5</v>
      </c>
      <c r="EF58" s="70">
        <v>1.5</v>
      </c>
      <c r="EG58" s="70">
        <v>1.5</v>
      </c>
      <c r="EH58" s="70">
        <v>1.5</v>
      </c>
      <c r="EI58" s="70">
        <v>1.5</v>
      </c>
      <c r="EJ58" s="70">
        <v>1.5</v>
      </c>
      <c r="EK58" s="70">
        <v>1.5</v>
      </c>
      <c r="EL58" s="70">
        <v>1.5</v>
      </c>
      <c r="EM58" s="70">
        <v>1.5</v>
      </c>
      <c r="EN58" s="70">
        <v>1.5</v>
      </c>
      <c r="EO58" s="70">
        <v>1.5</v>
      </c>
      <c r="EP58" s="70">
        <v>1.5</v>
      </c>
      <c r="EQ58" s="70">
        <v>4</v>
      </c>
      <c r="ER58" s="70">
        <v>3.75</v>
      </c>
      <c r="ES58" s="70">
        <v>3</v>
      </c>
      <c r="ET58" s="70">
        <v>4</v>
      </c>
      <c r="EU58" s="70">
        <v>5.5</v>
      </c>
      <c r="EV58" s="71" t="s">
        <v>46</v>
      </c>
    </row>
    <row r="59" spans="1:152" x14ac:dyDescent="0.25">
      <c r="M59" s="69" t="s">
        <v>47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70">
        <v>0</v>
      </c>
      <c r="Y59" s="70">
        <v>0</v>
      </c>
      <c r="Z59" s="70">
        <v>0</v>
      </c>
      <c r="AA59" s="70">
        <v>0</v>
      </c>
      <c r="AB59" s="70">
        <v>0</v>
      </c>
      <c r="AC59" s="70">
        <v>0</v>
      </c>
      <c r="AD59" s="70">
        <v>0</v>
      </c>
      <c r="AE59" s="70">
        <v>0</v>
      </c>
      <c r="AF59" s="70">
        <v>0</v>
      </c>
      <c r="AG59" s="70">
        <v>0</v>
      </c>
      <c r="AH59" s="70">
        <v>0</v>
      </c>
      <c r="AI59" s="70">
        <v>0</v>
      </c>
      <c r="AJ59" s="70">
        <v>0</v>
      </c>
      <c r="AK59" s="70">
        <v>0</v>
      </c>
      <c r="AL59" s="70">
        <v>0</v>
      </c>
      <c r="AM59" s="70">
        <v>0</v>
      </c>
      <c r="AN59" s="70">
        <v>0</v>
      </c>
      <c r="AO59" s="70">
        <v>0</v>
      </c>
      <c r="AP59" s="70">
        <v>0</v>
      </c>
      <c r="AQ59" s="70">
        <v>0</v>
      </c>
      <c r="AR59" s="70">
        <v>0</v>
      </c>
      <c r="AS59" s="70">
        <v>0</v>
      </c>
      <c r="AT59" s="70">
        <v>0</v>
      </c>
      <c r="AU59" s="70">
        <v>0</v>
      </c>
      <c r="AV59" s="70">
        <v>0</v>
      </c>
      <c r="AW59" s="70">
        <v>0</v>
      </c>
      <c r="AX59" s="70">
        <v>0</v>
      </c>
      <c r="AY59" s="70">
        <v>0</v>
      </c>
      <c r="AZ59" s="70">
        <v>0</v>
      </c>
      <c r="BA59" s="70">
        <v>0</v>
      </c>
      <c r="BB59" s="70">
        <v>0</v>
      </c>
      <c r="BC59" s="70">
        <v>0</v>
      </c>
      <c r="BD59" s="70">
        <v>0</v>
      </c>
      <c r="BE59" s="70">
        <v>0</v>
      </c>
      <c r="BF59" s="70">
        <v>0</v>
      </c>
      <c r="BG59" s="70">
        <v>0</v>
      </c>
      <c r="BH59" s="70">
        <v>0</v>
      </c>
      <c r="BI59" s="70">
        <v>0</v>
      </c>
      <c r="BJ59" s="70">
        <v>0</v>
      </c>
      <c r="BK59" s="70">
        <v>0</v>
      </c>
      <c r="BL59" s="70">
        <v>0</v>
      </c>
      <c r="BM59" s="70">
        <v>0</v>
      </c>
      <c r="BN59" s="70">
        <v>0</v>
      </c>
      <c r="BO59" s="70">
        <v>0</v>
      </c>
      <c r="BP59" s="70">
        <v>0</v>
      </c>
      <c r="BQ59" s="70">
        <v>0</v>
      </c>
      <c r="BR59" s="70">
        <v>3.25</v>
      </c>
      <c r="BS59" s="70">
        <v>3.25</v>
      </c>
      <c r="BT59" s="70">
        <v>5.25</v>
      </c>
      <c r="BU59" s="70">
        <v>8.25</v>
      </c>
      <c r="BV59" s="70">
        <v>7.75</v>
      </c>
      <c r="BW59" s="70">
        <v>5.75</v>
      </c>
      <c r="BX59" s="70">
        <v>4</v>
      </c>
      <c r="BY59" s="70">
        <v>4.25</v>
      </c>
      <c r="BZ59" s="70">
        <v>4.75</v>
      </c>
      <c r="CA59" s="70">
        <v>8</v>
      </c>
      <c r="CB59" s="70">
        <v>9</v>
      </c>
      <c r="CC59" s="70">
        <v>7.75</v>
      </c>
      <c r="CD59" s="70">
        <v>8.5</v>
      </c>
      <c r="CE59" s="70">
        <v>8.5</v>
      </c>
      <c r="CF59" s="70">
        <v>8.5</v>
      </c>
      <c r="CG59" s="70">
        <v>9</v>
      </c>
      <c r="CH59" s="70">
        <v>6.75</v>
      </c>
      <c r="CI59" s="70">
        <v>6</v>
      </c>
      <c r="CJ59" s="70">
        <v>6.5</v>
      </c>
      <c r="CK59" s="70">
        <v>9</v>
      </c>
      <c r="CL59" s="70">
        <v>10</v>
      </c>
      <c r="CM59" s="70">
        <v>11.5</v>
      </c>
      <c r="CN59" s="70">
        <v>8.5</v>
      </c>
      <c r="CO59" s="70">
        <v>7.25</v>
      </c>
      <c r="CP59" s="70">
        <v>8.5</v>
      </c>
      <c r="CQ59" s="70">
        <v>10.5</v>
      </c>
      <c r="CR59" s="70">
        <v>12</v>
      </c>
      <c r="CS59" s="70">
        <v>10.5</v>
      </c>
      <c r="CT59" s="70">
        <v>16.5</v>
      </c>
      <c r="CU59" s="70">
        <v>18</v>
      </c>
      <c r="CV59" s="70">
        <v>19.5</v>
      </c>
      <c r="CW59" s="70">
        <v>11.75</v>
      </c>
      <c r="CX59" s="70">
        <v>8</v>
      </c>
      <c r="CY59" s="70">
        <v>6.25</v>
      </c>
      <c r="CZ59" s="70">
        <v>6.75</v>
      </c>
      <c r="DA59" s="70">
        <v>8.5</v>
      </c>
      <c r="DB59" s="70">
        <v>10.5</v>
      </c>
      <c r="DC59" s="70">
        <v>6.75</v>
      </c>
      <c r="DD59" s="70">
        <v>5</v>
      </c>
      <c r="DE59" s="70">
        <v>5.38</v>
      </c>
      <c r="DF59" s="70">
        <v>8</v>
      </c>
      <c r="DG59" s="70">
        <v>7.5</v>
      </c>
      <c r="DH59" s="70">
        <v>6.5</v>
      </c>
      <c r="DI59" s="70">
        <v>5.5</v>
      </c>
      <c r="DJ59" s="70">
        <v>5.5</v>
      </c>
      <c r="DK59" s="70">
        <v>4.5</v>
      </c>
      <c r="DL59" s="70">
        <v>4.5</v>
      </c>
      <c r="DM59" s="70">
        <v>4.5</v>
      </c>
      <c r="DN59" s="70">
        <v>4.5</v>
      </c>
      <c r="DO59" s="70">
        <v>4.5</v>
      </c>
      <c r="DP59" s="70">
        <v>5</v>
      </c>
      <c r="DQ59" s="70">
        <v>4</v>
      </c>
      <c r="DR59" s="70">
        <v>3.5</v>
      </c>
      <c r="DS59" s="70">
        <v>4</v>
      </c>
      <c r="DT59" s="70">
        <v>3.75</v>
      </c>
      <c r="DU59" s="70">
        <v>3</v>
      </c>
      <c r="DV59" s="70">
        <v>3</v>
      </c>
      <c r="DW59" s="70">
        <v>3.25</v>
      </c>
      <c r="DX59" s="70">
        <v>3</v>
      </c>
      <c r="DY59" s="70">
        <v>2.5</v>
      </c>
      <c r="DZ59" s="70">
        <v>2</v>
      </c>
      <c r="EA59" s="70">
        <v>2</v>
      </c>
      <c r="EB59" s="70">
        <v>1.75</v>
      </c>
      <c r="EC59" s="70">
        <v>1.5</v>
      </c>
      <c r="ED59" s="70">
        <v>1.5</v>
      </c>
      <c r="EE59" s="70">
        <v>1.5</v>
      </c>
      <c r="EF59" s="70">
        <v>1.5</v>
      </c>
      <c r="EG59" s="70">
        <v>1.5</v>
      </c>
      <c r="EH59" s="70">
        <v>1.5</v>
      </c>
      <c r="EI59" s="70">
        <v>1.5</v>
      </c>
      <c r="EJ59" s="70">
        <v>1.5</v>
      </c>
      <c r="EK59" s="70">
        <v>1.5</v>
      </c>
      <c r="EL59" s="70">
        <v>1.5</v>
      </c>
      <c r="EM59" s="70">
        <v>1.5</v>
      </c>
      <c r="EN59" s="70">
        <v>1.5</v>
      </c>
      <c r="EO59" s="70">
        <v>1.5</v>
      </c>
      <c r="EP59" s="70">
        <v>1.5</v>
      </c>
      <c r="EQ59" s="70">
        <v>3</v>
      </c>
      <c r="ER59" s="70">
        <v>3.75</v>
      </c>
      <c r="ES59" s="70">
        <v>4.25</v>
      </c>
      <c r="ET59" s="70">
        <v>4</v>
      </c>
      <c r="EU59" s="70">
        <v>5.5</v>
      </c>
      <c r="EV59" s="71" t="s">
        <v>47</v>
      </c>
    </row>
    <row r="60" spans="1:152" x14ac:dyDescent="0.25">
      <c r="L60" s="19"/>
      <c r="M60" s="69" t="s">
        <v>48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  <c r="V60" s="70">
        <v>0</v>
      </c>
      <c r="W60" s="70">
        <v>0</v>
      </c>
      <c r="X60" s="70">
        <v>0</v>
      </c>
      <c r="Y60" s="70">
        <v>0</v>
      </c>
      <c r="Z60" s="70">
        <v>0</v>
      </c>
      <c r="AA60" s="70">
        <v>0</v>
      </c>
      <c r="AB60" s="70">
        <v>0</v>
      </c>
      <c r="AC60" s="70">
        <v>0</v>
      </c>
      <c r="AD60" s="70">
        <v>0</v>
      </c>
      <c r="AE60" s="70">
        <v>0</v>
      </c>
      <c r="AF60" s="70">
        <v>0</v>
      </c>
      <c r="AG60" s="70">
        <v>0</v>
      </c>
      <c r="AH60" s="70">
        <v>0</v>
      </c>
      <c r="AI60" s="70">
        <v>0</v>
      </c>
      <c r="AJ60" s="70">
        <v>0</v>
      </c>
      <c r="AK60" s="70">
        <v>0</v>
      </c>
      <c r="AL60" s="70">
        <v>0</v>
      </c>
      <c r="AM60" s="70">
        <v>0</v>
      </c>
      <c r="AN60" s="70">
        <v>0</v>
      </c>
      <c r="AO60" s="70">
        <v>0</v>
      </c>
      <c r="AP60" s="70">
        <v>0</v>
      </c>
      <c r="AQ60" s="70">
        <v>0</v>
      </c>
      <c r="AR60" s="70">
        <v>0</v>
      </c>
      <c r="AS60" s="70">
        <v>0</v>
      </c>
      <c r="AT60" s="70">
        <v>0</v>
      </c>
      <c r="AU60" s="70">
        <v>0</v>
      </c>
      <c r="AV60" s="70">
        <v>0</v>
      </c>
      <c r="AW60" s="70">
        <v>0</v>
      </c>
      <c r="AX60" s="70">
        <v>0</v>
      </c>
      <c r="AY60" s="70">
        <v>0</v>
      </c>
      <c r="AZ60" s="70">
        <v>0</v>
      </c>
      <c r="BA60" s="70">
        <v>0</v>
      </c>
      <c r="BB60" s="70">
        <v>0</v>
      </c>
      <c r="BC60" s="70">
        <v>0</v>
      </c>
      <c r="BD60" s="70">
        <v>0</v>
      </c>
      <c r="BE60" s="70">
        <v>0</v>
      </c>
      <c r="BF60" s="70">
        <v>0</v>
      </c>
      <c r="BG60" s="70">
        <v>0</v>
      </c>
      <c r="BH60" s="70">
        <v>0</v>
      </c>
      <c r="BI60" s="70">
        <v>0</v>
      </c>
      <c r="BJ60" s="70">
        <v>0</v>
      </c>
      <c r="BK60" s="70">
        <v>0</v>
      </c>
      <c r="BL60" s="70">
        <v>0</v>
      </c>
      <c r="BM60" s="70">
        <v>0</v>
      </c>
      <c r="BN60" s="70">
        <v>0</v>
      </c>
      <c r="BO60" s="70">
        <v>0</v>
      </c>
      <c r="BP60" s="70">
        <v>0</v>
      </c>
      <c r="BQ60" s="70">
        <v>0</v>
      </c>
      <c r="BR60" s="70">
        <v>3.25</v>
      </c>
      <c r="BS60" s="70">
        <v>3.25</v>
      </c>
      <c r="BT60" s="70">
        <v>5</v>
      </c>
      <c r="BU60" s="70">
        <v>8.25</v>
      </c>
      <c r="BV60" s="70">
        <v>7.75</v>
      </c>
      <c r="BW60" s="70">
        <v>5.75</v>
      </c>
      <c r="BX60" s="70">
        <v>4</v>
      </c>
      <c r="BY60" s="70">
        <v>4.25</v>
      </c>
      <c r="BZ60" s="70">
        <v>4.75</v>
      </c>
      <c r="CA60" s="70">
        <v>7.5</v>
      </c>
      <c r="CB60" s="70">
        <v>9</v>
      </c>
      <c r="CC60" s="70">
        <v>7.75</v>
      </c>
      <c r="CD60" s="70">
        <v>8.5</v>
      </c>
      <c r="CE60" s="70">
        <v>8.5</v>
      </c>
      <c r="CF60" s="70">
        <v>8.5</v>
      </c>
      <c r="CG60" s="70">
        <v>9</v>
      </c>
      <c r="CH60" s="70">
        <v>7.25</v>
      </c>
      <c r="CI60" s="70">
        <v>6</v>
      </c>
      <c r="CJ60" s="70">
        <v>6.5</v>
      </c>
      <c r="CK60" s="70">
        <v>8.5</v>
      </c>
      <c r="CL60" s="70">
        <v>10</v>
      </c>
      <c r="CM60" s="70">
        <v>11.5</v>
      </c>
      <c r="CN60" s="70">
        <v>9</v>
      </c>
      <c r="CO60" s="70">
        <v>8.25</v>
      </c>
      <c r="CP60" s="70">
        <v>8.5</v>
      </c>
      <c r="CQ60" s="70">
        <v>10</v>
      </c>
      <c r="CR60" s="70">
        <v>12.5</v>
      </c>
      <c r="CS60" s="70">
        <v>10.5</v>
      </c>
      <c r="CT60" s="70">
        <v>16.5</v>
      </c>
      <c r="CU60" s="70">
        <v>20.5</v>
      </c>
      <c r="CV60" s="70">
        <v>14</v>
      </c>
      <c r="CW60" s="70">
        <v>11.75</v>
      </c>
      <c r="CX60" s="70">
        <v>8.5</v>
      </c>
      <c r="CY60" s="70">
        <v>6.75</v>
      </c>
      <c r="CZ60" s="70">
        <v>6.75</v>
      </c>
      <c r="DA60" s="70">
        <v>7.25</v>
      </c>
      <c r="DB60" s="70">
        <v>11.5</v>
      </c>
      <c r="DC60" s="70">
        <v>7.25</v>
      </c>
      <c r="DD60" s="70">
        <v>5</v>
      </c>
      <c r="DE60" s="70">
        <v>5.5</v>
      </c>
      <c r="DF60" s="70">
        <v>8</v>
      </c>
      <c r="DG60" s="70">
        <v>7.5</v>
      </c>
      <c r="DH60" s="70">
        <v>6.5</v>
      </c>
      <c r="DI60" s="70">
        <v>5.5</v>
      </c>
      <c r="DJ60" s="70">
        <v>5.5</v>
      </c>
      <c r="DK60" s="70">
        <v>4.5</v>
      </c>
      <c r="DL60" s="70">
        <v>4.5</v>
      </c>
      <c r="DM60" s="70">
        <v>4.5</v>
      </c>
      <c r="DN60" s="70">
        <v>4.5</v>
      </c>
      <c r="DO60" s="70">
        <v>4.5</v>
      </c>
      <c r="DP60" s="70">
        <v>5</v>
      </c>
      <c r="DQ60" s="70">
        <v>4.5</v>
      </c>
      <c r="DR60" s="70">
        <v>3.5</v>
      </c>
      <c r="DS60" s="70">
        <v>4</v>
      </c>
      <c r="DT60" s="70">
        <v>3.75</v>
      </c>
      <c r="DU60" s="70">
        <v>3</v>
      </c>
      <c r="DV60" s="70">
        <v>3</v>
      </c>
      <c r="DW60" s="70">
        <v>3.25</v>
      </c>
      <c r="DX60" s="70">
        <v>3</v>
      </c>
      <c r="DY60" s="70">
        <v>2.5</v>
      </c>
      <c r="DZ60" s="70">
        <v>2</v>
      </c>
      <c r="EA60" s="70">
        <v>2</v>
      </c>
      <c r="EB60" s="70">
        <v>1.75</v>
      </c>
      <c r="EC60" s="70">
        <v>1.5</v>
      </c>
      <c r="ED60" s="70">
        <v>1.5</v>
      </c>
      <c r="EE60" s="70">
        <v>1.5</v>
      </c>
      <c r="EF60" s="70">
        <v>1.5</v>
      </c>
      <c r="EG60" s="70">
        <v>1.5</v>
      </c>
      <c r="EH60" s="70">
        <v>1.5</v>
      </c>
      <c r="EI60" s="70">
        <v>1.5</v>
      </c>
      <c r="EJ60" s="70">
        <v>1.5</v>
      </c>
      <c r="EK60" s="70">
        <v>1.5</v>
      </c>
      <c r="EL60" s="70">
        <v>1.5</v>
      </c>
      <c r="EM60" s="70">
        <v>1.5</v>
      </c>
      <c r="EN60" s="70">
        <v>1.5</v>
      </c>
      <c r="EO60" s="70">
        <v>1.5</v>
      </c>
      <c r="EP60" s="70">
        <v>1.5</v>
      </c>
      <c r="EQ60" s="70">
        <v>3</v>
      </c>
      <c r="ER60" s="70">
        <v>3.75</v>
      </c>
      <c r="ES60" s="70">
        <v>5</v>
      </c>
      <c r="ET60" s="70">
        <v>4</v>
      </c>
      <c r="EU60" s="70">
        <v>5.5</v>
      </c>
      <c r="EV60" s="71" t="s">
        <v>48</v>
      </c>
    </row>
    <row r="61" spans="1:152" x14ac:dyDescent="0.25">
      <c r="L61" s="19"/>
      <c r="M61" s="69" t="s">
        <v>49</v>
      </c>
      <c r="N61" s="70">
        <v>0</v>
      </c>
      <c r="O61" s="70">
        <v>0</v>
      </c>
      <c r="P61" s="70">
        <v>0</v>
      </c>
      <c r="Q61" s="70">
        <v>0</v>
      </c>
      <c r="R61" s="70">
        <v>0</v>
      </c>
      <c r="S61" s="70">
        <v>0</v>
      </c>
      <c r="T61" s="70">
        <v>0</v>
      </c>
      <c r="U61" s="70">
        <v>0</v>
      </c>
      <c r="V61" s="70">
        <v>0</v>
      </c>
      <c r="W61" s="70">
        <v>0</v>
      </c>
      <c r="X61" s="70">
        <v>0</v>
      </c>
      <c r="Y61" s="70">
        <v>0</v>
      </c>
      <c r="Z61" s="70">
        <v>0</v>
      </c>
      <c r="AA61" s="70">
        <v>0</v>
      </c>
      <c r="AB61" s="70">
        <v>0</v>
      </c>
      <c r="AC61" s="70">
        <v>0</v>
      </c>
      <c r="AD61" s="70">
        <v>0</v>
      </c>
      <c r="AE61" s="70">
        <v>0</v>
      </c>
      <c r="AF61" s="70">
        <v>0</v>
      </c>
      <c r="AG61" s="70">
        <v>0</v>
      </c>
      <c r="AH61" s="70">
        <v>0</v>
      </c>
      <c r="AI61" s="70">
        <v>0</v>
      </c>
      <c r="AJ61" s="70">
        <v>0</v>
      </c>
      <c r="AK61" s="70">
        <v>0</v>
      </c>
      <c r="AL61" s="70">
        <v>0</v>
      </c>
      <c r="AM61" s="70">
        <v>0</v>
      </c>
      <c r="AN61" s="70">
        <v>0</v>
      </c>
      <c r="AO61" s="70">
        <v>0</v>
      </c>
      <c r="AP61" s="70">
        <v>0</v>
      </c>
      <c r="AQ61" s="70">
        <v>0</v>
      </c>
      <c r="AR61" s="70">
        <v>0</v>
      </c>
      <c r="AS61" s="70">
        <v>0</v>
      </c>
      <c r="AT61" s="70">
        <v>0</v>
      </c>
      <c r="AU61" s="70">
        <v>0</v>
      </c>
      <c r="AV61" s="70">
        <v>0</v>
      </c>
      <c r="AW61" s="70">
        <v>0</v>
      </c>
      <c r="AX61" s="70">
        <v>0</v>
      </c>
      <c r="AY61" s="70">
        <v>0</v>
      </c>
      <c r="AZ61" s="70">
        <v>0</v>
      </c>
      <c r="BA61" s="70">
        <v>0</v>
      </c>
      <c r="BB61" s="70">
        <v>0</v>
      </c>
      <c r="BC61" s="70">
        <v>0</v>
      </c>
      <c r="BD61" s="70">
        <v>0</v>
      </c>
      <c r="BE61" s="70">
        <v>0</v>
      </c>
      <c r="BF61" s="70">
        <v>0</v>
      </c>
      <c r="BG61" s="70">
        <v>0</v>
      </c>
      <c r="BH61" s="70">
        <v>0</v>
      </c>
      <c r="BI61" s="70">
        <v>0</v>
      </c>
      <c r="BJ61" s="70">
        <v>0</v>
      </c>
      <c r="BK61" s="70">
        <v>0</v>
      </c>
      <c r="BL61" s="70">
        <v>0</v>
      </c>
      <c r="BM61" s="70">
        <v>0</v>
      </c>
      <c r="BN61" s="70">
        <v>0</v>
      </c>
      <c r="BO61" s="70">
        <v>0</v>
      </c>
      <c r="BP61" s="70"/>
      <c r="BQ61" s="70">
        <v>0</v>
      </c>
      <c r="BR61" s="70">
        <v>3.25</v>
      </c>
      <c r="BS61" s="70">
        <v>3.25</v>
      </c>
      <c r="BT61" s="70">
        <v>5</v>
      </c>
      <c r="BU61" s="70">
        <v>8.25</v>
      </c>
      <c r="BV61" s="70">
        <v>8</v>
      </c>
      <c r="BW61" s="70">
        <v>6</v>
      </c>
      <c r="BX61" s="70">
        <v>4</v>
      </c>
      <c r="BY61" s="70">
        <v>4.25</v>
      </c>
      <c r="BZ61" s="70">
        <v>4.75</v>
      </c>
      <c r="CA61" s="70">
        <v>7</v>
      </c>
      <c r="CB61" s="70">
        <v>9.5</v>
      </c>
      <c r="CC61" s="70">
        <v>7.75</v>
      </c>
      <c r="CD61" s="70">
        <v>8.5</v>
      </c>
      <c r="CE61" s="70">
        <v>8.5</v>
      </c>
      <c r="CF61" s="70">
        <v>8.5</v>
      </c>
      <c r="CG61" s="70">
        <v>9</v>
      </c>
      <c r="CH61" s="70">
        <v>7.25</v>
      </c>
      <c r="CI61" s="70">
        <v>6</v>
      </c>
      <c r="CJ61" s="70">
        <v>6.5</v>
      </c>
      <c r="CK61" s="70">
        <v>8.5</v>
      </c>
      <c r="CL61" s="70">
        <v>10</v>
      </c>
      <c r="CM61" s="70">
        <v>11</v>
      </c>
      <c r="CN61" s="70">
        <v>9</v>
      </c>
      <c r="CO61" s="70">
        <v>8.25</v>
      </c>
      <c r="CP61" s="70">
        <v>8.5</v>
      </c>
      <c r="CQ61" s="70">
        <v>9.5</v>
      </c>
      <c r="CR61" s="70">
        <v>13</v>
      </c>
      <c r="CS61" s="70">
        <v>10.5</v>
      </c>
      <c r="CT61" s="70">
        <v>16.5</v>
      </c>
      <c r="CU61" s="70">
        <v>20</v>
      </c>
      <c r="CV61" s="70">
        <v>12</v>
      </c>
      <c r="CW61" s="70">
        <v>11.5</v>
      </c>
      <c r="CX61" s="70">
        <v>9</v>
      </c>
      <c r="CY61" s="70">
        <v>6.75</v>
      </c>
      <c r="CZ61" s="70">
        <v>7.25</v>
      </c>
      <c r="DA61" s="70">
        <v>7</v>
      </c>
      <c r="DB61" s="70">
        <v>11.75</v>
      </c>
      <c r="DC61" s="70">
        <v>7.75</v>
      </c>
      <c r="DD61" s="70">
        <v>5.25</v>
      </c>
      <c r="DE61" s="70">
        <v>5.5</v>
      </c>
      <c r="DF61" s="70">
        <v>8</v>
      </c>
      <c r="DG61" s="70">
        <v>8.5</v>
      </c>
      <c r="DH61" s="70">
        <v>6.5</v>
      </c>
      <c r="DI61" s="70">
        <v>5.5</v>
      </c>
      <c r="DJ61" s="70">
        <v>5.75</v>
      </c>
      <c r="DK61" s="70">
        <v>4.5</v>
      </c>
      <c r="DL61" s="70">
        <v>4.5</v>
      </c>
      <c r="DM61" s="70">
        <v>4.5</v>
      </c>
      <c r="DN61" s="70">
        <v>4.5</v>
      </c>
      <c r="DO61" s="70">
        <v>4.5</v>
      </c>
      <c r="DP61" s="70">
        <v>5</v>
      </c>
      <c r="DQ61" s="70">
        <v>4.5</v>
      </c>
      <c r="DR61" s="70">
        <v>3.5</v>
      </c>
      <c r="DS61" s="70">
        <v>4</v>
      </c>
      <c r="DT61" s="70">
        <v>3.75</v>
      </c>
      <c r="DU61" s="70">
        <v>3</v>
      </c>
      <c r="DV61" s="70">
        <v>3</v>
      </c>
      <c r="DW61" s="70">
        <v>3.25</v>
      </c>
      <c r="DX61" s="70">
        <v>3</v>
      </c>
      <c r="DY61" s="70">
        <v>2.5</v>
      </c>
      <c r="DZ61" s="70">
        <v>2</v>
      </c>
      <c r="EA61" s="70">
        <v>2</v>
      </c>
      <c r="EB61" s="70">
        <v>1.75</v>
      </c>
      <c r="EC61" s="70">
        <v>1.5</v>
      </c>
      <c r="ED61" s="70">
        <v>1.5</v>
      </c>
      <c r="EE61" s="70">
        <v>1.5</v>
      </c>
      <c r="EF61" s="70">
        <v>1.5</v>
      </c>
      <c r="EG61" s="70">
        <v>1.5</v>
      </c>
      <c r="EH61" s="70">
        <v>1.5</v>
      </c>
      <c r="EI61" s="70">
        <v>1.5</v>
      </c>
      <c r="EJ61" s="70">
        <v>1.5</v>
      </c>
      <c r="EK61" s="70">
        <v>1.5</v>
      </c>
      <c r="EL61" s="70">
        <v>1.5</v>
      </c>
      <c r="EM61" s="70">
        <v>1.5</v>
      </c>
      <c r="EN61" s="70">
        <v>1.5</v>
      </c>
      <c r="EO61" s="70">
        <v>1.5</v>
      </c>
      <c r="EP61" s="70">
        <v>1.5</v>
      </c>
      <c r="EQ61" s="70">
        <v>3</v>
      </c>
      <c r="ER61" s="70">
        <v>3.75</v>
      </c>
      <c r="ES61" s="70">
        <v>5</v>
      </c>
      <c r="ET61" s="70">
        <v>4</v>
      </c>
      <c r="EU61" s="70">
        <v>5.5</v>
      </c>
      <c r="EV61" s="71" t="s">
        <v>49</v>
      </c>
    </row>
    <row r="62" spans="1:152" x14ac:dyDescent="0.25">
      <c r="M62" s="69" t="s">
        <v>50</v>
      </c>
      <c r="N62" s="70">
        <v>0</v>
      </c>
      <c r="O62" s="70">
        <v>0</v>
      </c>
      <c r="P62" s="70">
        <v>0</v>
      </c>
      <c r="Q62" s="70">
        <v>0</v>
      </c>
      <c r="R62" s="70">
        <v>0</v>
      </c>
      <c r="S62" s="70">
        <v>0</v>
      </c>
      <c r="T62" s="70">
        <v>0</v>
      </c>
      <c r="U62" s="70">
        <v>0</v>
      </c>
      <c r="V62" s="70">
        <v>0</v>
      </c>
      <c r="W62" s="70">
        <v>0</v>
      </c>
      <c r="X62" s="70">
        <v>0</v>
      </c>
      <c r="Y62" s="70">
        <v>0</v>
      </c>
      <c r="Z62" s="70">
        <v>0</v>
      </c>
      <c r="AA62" s="70">
        <v>0</v>
      </c>
      <c r="AB62" s="70">
        <v>0</v>
      </c>
      <c r="AC62" s="70">
        <v>0</v>
      </c>
      <c r="AD62" s="70">
        <v>0</v>
      </c>
      <c r="AE62" s="70">
        <v>0</v>
      </c>
      <c r="AF62" s="70">
        <v>0</v>
      </c>
      <c r="AG62" s="70">
        <v>0</v>
      </c>
      <c r="AH62" s="70">
        <v>0</v>
      </c>
      <c r="AI62" s="70">
        <v>0</v>
      </c>
      <c r="AJ62" s="70">
        <v>0</v>
      </c>
      <c r="AK62" s="70">
        <v>0</v>
      </c>
      <c r="AL62" s="70">
        <v>0</v>
      </c>
      <c r="AM62" s="70">
        <v>0</v>
      </c>
      <c r="AN62" s="70">
        <v>0</v>
      </c>
      <c r="AO62" s="70">
        <v>0</v>
      </c>
      <c r="AP62" s="70">
        <v>0</v>
      </c>
      <c r="AQ62" s="70">
        <v>0</v>
      </c>
      <c r="AR62" s="70">
        <v>0</v>
      </c>
      <c r="AS62" s="70">
        <v>0</v>
      </c>
      <c r="AT62" s="70">
        <v>0</v>
      </c>
      <c r="AU62" s="70">
        <v>0</v>
      </c>
      <c r="AV62" s="70">
        <v>0</v>
      </c>
      <c r="AW62" s="70">
        <v>0</v>
      </c>
      <c r="AX62" s="70">
        <v>0</v>
      </c>
      <c r="AY62" s="70">
        <v>0</v>
      </c>
      <c r="AZ62" s="70">
        <v>0</v>
      </c>
      <c r="BA62" s="70">
        <v>0</v>
      </c>
      <c r="BB62" s="70">
        <v>0</v>
      </c>
      <c r="BC62" s="70">
        <v>0</v>
      </c>
      <c r="BD62" s="70">
        <v>0</v>
      </c>
      <c r="BE62" s="70">
        <v>0</v>
      </c>
      <c r="BF62" s="70">
        <v>0</v>
      </c>
      <c r="BG62" s="70">
        <v>0</v>
      </c>
      <c r="BH62" s="70">
        <v>0</v>
      </c>
      <c r="BI62" s="70">
        <v>0</v>
      </c>
      <c r="BJ62" s="70">
        <v>0</v>
      </c>
      <c r="BK62" s="70">
        <v>0</v>
      </c>
      <c r="BL62" s="70">
        <v>0</v>
      </c>
      <c r="BM62" s="70">
        <v>0</v>
      </c>
      <c r="BN62" s="70">
        <v>0</v>
      </c>
      <c r="BO62" s="70">
        <v>0</v>
      </c>
      <c r="BP62" s="70">
        <v>0</v>
      </c>
      <c r="BQ62" s="70">
        <v>0</v>
      </c>
      <c r="BR62" s="70">
        <v>3.25</v>
      </c>
      <c r="BS62" s="70">
        <v>3.25</v>
      </c>
      <c r="BT62" s="70">
        <v>5</v>
      </c>
      <c r="BU62" s="70">
        <v>8.25</v>
      </c>
      <c r="BV62" s="70">
        <v>8.25</v>
      </c>
      <c r="BW62" s="70">
        <v>6.25</v>
      </c>
      <c r="BX62" s="70">
        <v>4.25</v>
      </c>
      <c r="BY62" s="70">
        <v>4</v>
      </c>
      <c r="BZ62" s="70">
        <v>4.75</v>
      </c>
      <c r="CA62" s="70">
        <v>6.75</v>
      </c>
      <c r="CB62" s="70">
        <v>9.5</v>
      </c>
      <c r="CC62" s="70">
        <v>8</v>
      </c>
      <c r="CD62" s="70">
        <v>8.5</v>
      </c>
      <c r="CE62" s="70">
        <v>8.5</v>
      </c>
      <c r="CF62" s="70">
        <v>8.5</v>
      </c>
      <c r="CG62" s="70">
        <v>8.75</v>
      </c>
      <c r="CH62" s="70">
        <v>7.25</v>
      </c>
      <c r="CI62" s="70">
        <v>6</v>
      </c>
      <c r="CJ62" s="70">
        <v>6</v>
      </c>
      <c r="CK62" s="70">
        <v>8.5</v>
      </c>
      <c r="CL62" s="70">
        <v>10</v>
      </c>
      <c r="CM62" s="70">
        <v>10.5</v>
      </c>
      <c r="CN62" s="70">
        <v>9.5</v>
      </c>
      <c r="CO62" s="70">
        <v>8.25</v>
      </c>
      <c r="CP62" s="70">
        <v>8</v>
      </c>
      <c r="CQ62" s="70">
        <v>9.5</v>
      </c>
      <c r="CR62" s="70">
        <v>13</v>
      </c>
      <c r="CS62" s="70">
        <v>10.5</v>
      </c>
      <c r="CT62" s="70">
        <v>15.5</v>
      </c>
      <c r="CU62" s="70">
        <v>20.5</v>
      </c>
      <c r="CV62" s="70">
        <v>11</v>
      </c>
      <c r="CW62" s="70">
        <v>11.75</v>
      </c>
      <c r="CX62" s="70">
        <v>9</v>
      </c>
      <c r="CY62" s="70">
        <v>6.75</v>
      </c>
      <c r="CZ62" s="70">
        <v>7.25</v>
      </c>
      <c r="DA62" s="70">
        <v>7.5</v>
      </c>
      <c r="DB62" s="70">
        <v>12</v>
      </c>
      <c r="DC62" s="70">
        <v>8.75</v>
      </c>
      <c r="DD62" s="70">
        <v>5.25</v>
      </c>
      <c r="DE62" s="70">
        <v>6</v>
      </c>
      <c r="DF62" s="70">
        <v>8</v>
      </c>
      <c r="DG62" s="70">
        <v>8.5</v>
      </c>
      <c r="DH62" s="70">
        <v>6.5</v>
      </c>
      <c r="DI62" s="70">
        <v>5.5</v>
      </c>
      <c r="DJ62" s="70">
        <v>5.75</v>
      </c>
      <c r="DK62" s="70">
        <v>4.5</v>
      </c>
      <c r="DL62" s="70">
        <v>4.5</v>
      </c>
      <c r="DM62" s="70">
        <v>4.5</v>
      </c>
      <c r="DN62" s="70">
        <v>4.5</v>
      </c>
      <c r="DO62" s="70">
        <v>4.5</v>
      </c>
      <c r="DP62" s="70">
        <v>5</v>
      </c>
      <c r="DQ62" s="70">
        <v>4.5</v>
      </c>
      <c r="DR62" s="70">
        <v>3.5</v>
      </c>
      <c r="DS62" s="70">
        <v>4</v>
      </c>
      <c r="DT62" s="70">
        <v>3.75</v>
      </c>
      <c r="DU62" s="70">
        <v>3</v>
      </c>
      <c r="DV62" s="70">
        <v>3</v>
      </c>
      <c r="DW62" s="70">
        <v>3.25</v>
      </c>
      <c r="DX62" s="70">
        <v>3</v>
      </c>
      <c r="DY62" s="70">
        <v>2.5</v>
      </c>
      <c r="DZ62" s="70">
        <v>2</v>
      </c>
      <c r="EA62" s="70">
        <v>2</v>
      </c>
      <c r="EB62" s="70">
        <v>1.75</v>
      </c>
      <c r="EC62" s="70">
        <v>1.5</v>
      </c>
      <c r="ED62" s="70">
        <v>1.5</v>
      </c>
      <c r="EE62" s="70">
        <v>1.5</v>
      </c>
      <c r="EF62" s="70">
        <v>1.5</v>
      </c>
      <c r="EG62" s="70">
        <v>1.5</v>
      </c>
      <c r="EH62" s="70">
        <v>1.5</v>
      </c>
      <c r="EI62" s="70">
        <v>1.5</v>
      </c>
      <c r="EJ62" s="70">
        <v>1.5</v>
      </c>
      <c r="EK62" s="70">
        <v>1.5</v>
      </c>
      <c r="EL62" s="70">
        <v>1.5</v>
      </c>
      <c r="EM62" s="70">
        <v>1.5</v>
      </c>
      <c r="EN62" s="70">
        <v>1.5</v>
      </c>
      <c r="EO62" s="70">
        <v>1.5</v>
      </c>
      <c r="EP62" s="70">
        <v>1.5</v>
      </c>
      <c r="EQ62" s="70">
        <v>3</v>
      </c>
      <c r="ER62" s="70">
        <v>3.75</v>
      </c>
      <c r="ES62" s="70">
        <v>5</v>
      </c>
      <c r="ET62" s="70">
        <v>4</v>
      </c>
      <c r="EU62" s="70">
        <v>5.5</v>
      </c>
      <c r="EV62" s="71" t="s">
        <v>50</v>
      </c>
    </row>
    <row r="63" spans="1:152" x14ac:dyDescent="0.25">
      <c r="M63" s="69" t="s">
        <v>51</v>
      </c>
      <c r="N63" s="70">
        <v>0</v>
      </c>
      <c r="O63" s="70">
        <v>0</v>
      </c>
      <c r="P63" s="70">
        <v>0</v>
      </c>
      <c r="Q63" s="70">
        <v>0</v>
      </c>
      <c r="R63" s="70">
        <v>0</v>
      </c>
      <c r="S63" s="70">
        <v>0</v>
      </c>
      <c r="T63" s="70">
        <v>0</v>
      </c>
      <c r="U63" s="70">
        <v>0</v>
      </c>
      <c r="V63" s="70">
        <v>0</v>
      </c>
      <c r="W63" s="70">
        <v>0</v>
      </c>
      <c r="X63" s="70">
        <v>0</v>
      </c>
      <c r="Y63" s="70">
        <v>0</v>
      </c>
      <c r="Z63" s="70">
        <v>0</v>
      </c>
      <c r="AA63" s="70">
        <v>0</v>
      </c>
      <c r="AB63" s="70">
        <v>0</v>
      </c>
      <c r="AC63" s="70">
        <v>0</v>
      </c>
      <c r="AD63" s="70">
        <v>0</v>
      </c>
      <c r="AE63" s="70">
        <v>0</v>
      </c>
      <c r="AF63" s="70">
        <v>0</v>
      </c>
      <c r="AG63" s="70">
        <v>0</v>
      </c>
      <c r="AH63" s="70">
        <v>0</v>
      </c>
      <c r="AI63" s="70">
        <v>0</v>
      </c>
      <c r="AJ63" s="70">
        <v>0</v>
      </c>
      <c r="AK63" s="70">
        <v>0</v>
      </c>
      <c r="AL63" s="70">
        <v>0</v>
      </c>
      <c r="AM63" s="70">
        <v>0</v>
      </c>
      <c r="AN63" s="70">
        <v>0</v>
      </c>
      <c r="AO63" s="70">
        <v>0</v>
      </c>
      <c r="AP63" s="70">
        <v>0</v>
      </c>
      <c r="AQ63" s="70">
        <v>0</v>
      </c>
      <c r="AR63" s="70">
        <v>0</v>
      </c>
      <c r="AS63" s="70">
        <v>0</v>
      </c>
      <c r="AT63" s="70">
        <v>0</v>
      </c>
      <c r="AU63" s="70">
        <v>0</v>
      </c>
      <c r="AV63" s="70">
        <v>0</v>
      </c>
      <c r="AW63" s="70">
        <v>0</v>
      </c>
      <c r="AX63" s="70">
        <v>0</v>
      </c>
      <c r="AY63" s="70">
        <v>0</v>
      </c>
      <c r="AZ63" s="70">
        <v>0</v>
      </c>
      <c r="BA63" s="70">
        <v>0</v>
      </c>
      <c r="BB63" s="70">
        <v>0</v>
      </c>
      <c r="BC63" s="70">
        <v>0</v>
      </c>
      <c r="BD63" s="70">
        <v>0</v>
      </c>
      <c r="BE63" s="70">
        <v>0</v>
      </c>
      <c r="BF63" s="70">
        <v>0</v>
      </c>
      <c r="BG63" s="70">
        <v>0</v>
      </c>
      <c r="BH63" s="70">
        <v>0</v>
      </c>
      <c r="BI63" s="70">
        <v>0</v>
      </c>
      <c r="BJ63" s="70">
        <v>0</v>
      </c>
      <c r="BK63" s="70">
        <v>0</v>
      </c>
      <c r="BL63" s="70">
        <v>0</v>
      </c>
      <c r="BM63" s="70">
        <v>0</v>
      </c>
      <c r="BN63" s="70">
        <v>0</v>
      </c>
      <c r="BO63" s="70">
        <v>0</v>
      </c>
      <c r="BP63" s="70">
        <v>0</v>
      </c>
      <c r="BQ63" s="70">
        <v>0</v>
      </c>
      <c r="BR63" s="70">
        <v>3.25</v>
      </c>
      <c r="BS63" s="70">
        <v>3.25</v>
      </c>
      <c r="BT63" s="70">
        <v>5</v>
      </c>
      <c r="BU63" s="70">
        <v>8.25</v>
      </c>
      <c r="BV63" s="70">
        <v>8.25</v>
      </c>
      <c r="BW63" s="70">
        <v>6.25</v>
      </c>
      <c r="BX63" s="70">
        <v>4.25</v>
      </c>
      <c r="BY63" s="70">
        <v>4</v>
      </c>
      <c r="BZ63" s="70">
        <v>4.75</v>
      </c>
      <c r="CA63" s="70">
        <v>6.75</v>
      </c>
      <c r="CB63" s="70">
        <v>9.5</v>
      </c>
      <c r="CC63" s="70">
        <v>8</v>
      </c>
      <c r="CD63" s="70">
        <v>8.5</v>
      </c>
      <c r="CE63" s="70">
        <v>8.5</v>
      </c>
      <c r="CF63" s="70">
        <v>8.5</v>
      </c>
      <c r="CG63" s="70">
        <v>8.75</v>
      </c>
      <c r="CH63" s="70">
        <v>7.75</v>
      </c>
      <c r="CI63" s="70">
        <v>6</v>
      </c>
      <c r="CJ63" s="70">
        <v>6</v>
      </c>
      <c r="CK63" s="70">
        <v>8.5</v>
      </c>
      <c r="CL63" s="70">
        <v>10</v>
      </c>
      <c r="CM63" s="70">
        <v>10.5</v>
      </c>
      <c r="CN63" s="70">
        <v>10</v>
      </c>
      <c r="CO63" s="70">
        <v>8.25</v>
      </c>
      <c r="CP63" s="70">
        <v>7.5</v>
      </c>
      <c r="CQ63" s="70">
        <v>9.5</v>
      </c>
      <c r="CR63" s="70">
        <v>13</v>
      </c>
      <c r="CS63" s="70">
        <v>11</v>
      </c>
      <c r="CT63" s="70">
        <v>14</v>
      </c>
      <c r="CU63" s="70">
        <v>20.5</v>
      </c>
      <c r="CV63" s="70">
        <v>11.5</v>
      </c>
      <c r="CW63" s="70">
        <v>12.25</v>
      </c>
      <c r="CX63" s="70">
        <v>9.25</v>
      </c>
      <c r="CY63" s="70">
        <v>7</v>
      </c>
      <c r="CZ63" s="70">
        <v>7</v>
      </c>
      <c r="DA63" s="70">
        <v>7.75</v>
      </c>
      <c r="DB63" s="70">
        <v>12</v>
      </c>
      <c r="DC63" s="70">
        <v>9.75</v>
      </c>
      <c r="DD63" s="70">
        <v>5.5</v>
      </c>
      <c r="DE63" s="70">
        <v>6</v>
      </c>
      <c r="DF63" s="70">
        <v>8</v>
      </c>
      <c r="DG63" s="70">
        <v>8.5</v>
      </c>
      <c r="DH63" s="70">
        <v>6.5</v>
      </c>
      <c r="DI63" s="70">
        <v>5.5</v>
      </c>
      <c r="DJ63" s="70">
        <v>6</v>
      </c>
      <c r="DK63" s="70">
        <v>4.5</v>
      </c>
      <c r="DL63" s="70">
        <v>4.5</v>
      </c>
      <c r="DM63" s="70">
        <v>4.5</v>
      </c>
      <c r="DN63" s="70">
        <v>4.5</v>
      </c>
      <c r="DO63" s="70">
        <v>4.5</v>
      </c>
      <c r="DP63" s="70">
        <v>4.5</v>
      </c>
      <c r="DQ63" s="70">
        <v>4.5</v>
      </c>
      <c r="DR63" s="70">
        <v>3.5</v>
      </c>
      <c r="DS63" s="70">
        <v>4.5</v>
      </c>
      <c r="DT63" s="70">
        <v>4</v>
      </c>
      <c r="DU63" s="70">
        <v>3.25</v>
      </c>
      <c r="DV63" s="70">
        <v>3</v>
      </c>
      <c r="DW63" s="70">
        <v>3.25</v>
      </c>
      <c r="DX63" s="70">
        <v>3</v>
      </c>
      <c r="DY63" s="70">
        <v>2.5</v>
      </c>
      <c r="DZ63" s="70">
        <v>2</v>
      </c>
      <c r="EA63" s="70">
        <v>2</v>
      </c>
      <c r="EB63" s="70">
        <v>2</v>
      </c>
      <c r="EC63" s="70">
        <v>1.5</v>
      </c>
      <c r="ED63" s="70">
        <v>1.5</v>
      </c>
      <c r="EE63" s="70">
        <v>1.5</v>
      </c>
      <c r="EF63" s="70">
        <v>1.5</v>
      </c>
      <c r="EG63" s="70">
        <v>1.5</v>
      </c>
      <c r="EH63" s="70">
        <v>1.5</v>
      </c>
      <c r="EI63" s="70">
        <v>1.5</v>
      </c>
      <c r="EJ63" s="70">
        <v>1.5</v>
      </c>
      <c r="EK63" s="70">
        <v>1.5</v>
      </c>
      <c r="EL63" s="70">
        <v>1.5</v>
      </c>
      <c r="EM63" s="70">
        <v>1.5</v>
      </c>
      <c r="EN63" s="70">
        <v>1.5</v>
      </c>
      <c r="EO63" s="70">
        <v>1.5</v>
      </c>
      <c r="EP63" s="70">
        <v>1.5</v>
      </c>
      <c r="EQ63" s="70">
        <v>1.5</v>
      </c>
      <c r="ER63" s="70">
        <v>4</v>
      </c>
      <c r="ES63" s="70">
        <v>5</v>
      </c>
      <c r="ET63" s="70">
        <v>4</v>
      </c>
      <c r="EU63" s="70">
        <v>5.5</v>
      </c>
      <c r="EV63" s="71" t="s">
        <v>51</v>
      </c>
    </row>
    <row r="64" spans="1:152" x14ac:dyDescent="0.25">
      <c r="M64" s="69" t="s">
        <v>52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0">
        <v>0</v>
      </c>
      <c r="Z64" s="70">
        <v>0</v>
      </c>
      <c r="AA64" s="70">
        <v>0</v>
      </c>
      <c r="AB64" s="70">
        <v>0</v>
      </c>
      <c r="AC64" s="70">
        <v>0</v>
      </c>
      <c r="AD64" s="70">
        <v>0</v>
      </c>
      <c r="AE64" s="70">
        <v>0</v>
      </c>
      <c r="AF64" s="70">
        <v>0</v>
      </c>
      <c r="AG64" s="70">
        <v>0</v>
      </c>
      <c r="AH64" s="70">
        <v>0</v>
      </c>
      <c r="AI64" s="70">
        <v>0</v>
      </c>
      <c r="AJ64" s="70">
        <v>0</v>
      </c>
      <c r="AK64" s="70">
        <v>0</v>
      </c>
      <c r="AL64" s="70">
        <v>0</v>
      </c>
      <c r="AM64" s="70">
        <v>0</v>
      </c>
      <c r="AN64" s="70">
        <v>0</v>
      </c>
      <c r="AO64" s="70">
        <v>0</v>
      </c>
      <c r="AP64" s="70">
        <v>0</v>
      </c>
      <c r="AQ64" s="70">
        <v>0</v>
      </c>
      <c r="AR64" s="70">
        <v>0</v>
      </c>
      <c r="AS64" s="70">
        <v>0</v>
      </c>
      <c r="AT64" s="70">
        <v>0</v>
      </c>
      <c r="AU64" s="70">
        <v>0</v>
      </c>
      <c r="AV64" s="70">
        <v>0</v>
      </c>
      <c r="AW64" s="70">
        <v>0</v>
      </c>
      <c r="AX64" s="70">
        <v>0</v>
      </c>
      <c r="AY64" s="70">
        <v>0</v>
      </c>
      <c r="AZ64" s="70">
        <v>0</v>
      </c>
      <c r="BA64" s="70">
        <v>0</v>
      </c>
      <c r="BB64" s="70">
        <v>0</v>
      </c>
      <c r="BC64" s="70">
        <v>0</v>
      </c>
      <c r="BD64" s="70">
        <v>0</v>
      </c>
      <c r="BE64" s="70">
        <v>0</v>
      </c>
      <c r="BF64" s="70">
        <v>0</v>
      </c>
      <c r="BG64" s="70">
        <v>0</v>
      </c>
      <c r="BH64" s="70">
        <v>0</v>
      </c>
      <c r="BI64" s="70">
        <v>0</v>
      </c>
      <c r="BJ64" s="70">
        <v>0</v>
      </c>
      <c r="BK64" s="70">
        <v>0</v>
      </c>
      <c r="BL64" s="70">
        <v>0</v>
      </c>
      <c r="BM64" s="70">
        <v>0</v>
      </c>
      <c r="BN64" s="70">
        <v>0</v>
      </c>
      <c r="BO64" s="70">
        <v>0</v>
      </c>
      <c r="BP64" s="70">
        <v>0</v>
      </c>
      <c r="BQ64" s="70">
        <v>0</v>
      </c>
      <c r="BR64" s="70">
        <v>3.25</v>
      </c>
      <c r="BS64" s="70">
        <v>3.25</v>
      </c>
      <c r="BT64" s="70">
        <v>5</v>
      </c>
      <c r="BU64" s="70">
        <v>8.25</v>
      </c>
      <c r="BV64" s="70">
        <v>8.25</v>
      </c>
      <c r="BW64" s="70">
        <v>6.5</v>
      </c>
      <c r="BX64" s="70">
        <v>4.5</v>
      </c>
      <c r="BY64" s="70">
        <v>4</v>
      </c>
      <c r="BZ64" s="70">
        <v>4.75</v>
      </c>
      <c r="CA64" s="70">
        <v>6.5</v>
      </c>
      <c r="CB64" s="70">
        <v>9.5</v>
      </c>
      <c r="CC64" s="70">
        <v>8.25</v>
      </c>
      <c r="CD64" s="70">
        <v>8.5</v>
      </c>
      <c r="CE64" s="70">
        <v>8.5</v>
      </c>
      <c r="CF64" s="70">
        <v>8.5</v>
      </c>
      <c r="CG64" s="70">
        <v>8.75</v>
      </c>
      <c r="CH64" s="70">
        <v>7.75</v>
      </c>
      <c r="CI64" s="70">
        <v>6</v>
      </c>
      <c r="CJ64" s="70">
        <v>6</v>
      </c>
      <c r="CK64" s="70">
        <v>8</v>
      </c>
      <c r="CL64" s="70">
        <v>10</v>
      </c>
      <c r="CM64" s="70">
        <v>10.5</v>
      </c>
      <c r="CN64" s="70">
        <v>10</v>
      </c>
      <c r="CO64" s="70">
        <v>8.75</v>
      </c>
      <c r="CP64" s="70">
        <v>7.5</v>
      </c>
      <c r="CQ64" s="70">
        <v>9.5</v>
      </c>
      <c r="CR64" s="70">
        <v>12.75</v>
      </c>
      <c r="CS64" s="70">
        <v>11</v>
      </c>
      <c r="CT64" s="70">
        <v>13.5</v>
      </c>
      <c r="CU64" s="70">
        <v>19.5</v>
      </c>
      <c r="CV64" s="70">
        <v>13</v>
      </c>
      <c r="CW64" s="70">
        <v>13.5</v>
      </c>
      <c r="CX64" s="70">
        <v>9.75</v>
      </c>
      <c r="CY64" s="70">
        <v>7.25</v>
      </c>
      <c r="CZ64" s="70">
        <v>7</v>
      </c>
      <c r="DA64" s="70">
        <v>8</v>
      </c>
      <c r="DB64" s="70">
        <v>12</v>
      </c>
      <c r="DC64" s="70">
        <v>10</v>
      </c>
      <c r="DD64" s="70">
        <v>5.5</v>
      </c>
      <c r="DE64" s="70">
        <v>6</v>
      </c>
      <c r="DF64" s="70">
        <v>7.5</v>
      </c>
      <c r="DG64" s="70">
        <v>8.5</v>
      </c>
      <c r="DH64" s="70">
        <v>6.25</v>
      </c>
      <c r="DI64" s="70">
        <v>5.5</v>
      </c>
      <c r="DJ64" s="70">
        <v>6</v>
      </c>
      <c r="DK64" s="70">
        <v>4.5</v>
      </c>
      <c r="DL64" s="70">
        <v>4.5</v>
      </c>
      <c r="DM64" s="70">
        <v>4.5</v>
      </c>
      <c r="DN64" s="70">
        <v>4.5</v>
      </c>
      <c r="DO64" s="70">
        <v>4.5</v>
      </c>
      <c r="DP64" s="70">
        <v>4.5</v>
      </c>
      <c r="DQ64" s="70">
        <v>5</v>
      </c>
      <c r="DR64" s="70">
        <v>4</v>
      </c>
      <c r="DS64" s="70">
        <v>4.5</v>
      </c>
      <c r="DT64" s="70">
        <v>4</v>
      </c>
      <c r="DU64" s="70">
        <v>3.25</v>
      </c>
      <c r="DV64" s="70">
        <v>3</v>
      </c>
      <c r="DW64" s="70">
        <v>3.25</v>
      </c>
      <c r="DX64" s="70">
        <v>3</v>
      </c>
      <c r="DY64" s="70">
        <v>2.5</v>
      </c>
      <c r="DZ64" s="70">
        <v>2.25</v>
      </c>
      <c r="EA64" s="70">
        <v>2</v>
      </c>
      <c r="EB64" s="70">
        <v>2</v>
      </c>
      <c r="EC64" s="70">
        <v>1.5</v>
      </c>
      <c r="ED64" s="70">
        <v>1.5</v>
      </c>
      <c r="EE64" s="70">
        <v>1.5</v>
      </c>
      <c r="EF64" s="70">
        <v>1.5</v>
      </c>
      <c r="EG64" s="70">
        <v>1.5</v>
      </c>
      <c r="EH64" s="70">
        <v>1.5</v>
      </c>
      <c r="EI64" s="70">
        <v>1.5</v>
      </c>
      <c r="EJ64" s="70">
        <v>1.5</v>
      </c>
      <c r="EK64" s="70">
        <v>1.5</v>
      </c>
      <c r="EL64" s="70">
        <v>1.5</v>
      </c>
      <c r="EM64" s="70">
        <v>1.5</v>
      </c>
      <c r="EN64" s="70">
        <v>1.5</v>
      </c>
      <c r="EO64" s="70">
        <v>1.5</v>
      </c>
      <c r="EP64" s="70">
        <v>1.5</v>
      </c>
      <c r="EQ64" s="70">
        <v>1.5</v>
      </c>
      <c r="ER64" s="70">
        <v>4</v>
      </c>
      <c r="ES64" s="70">
        <v>5</v>
      </c>
      <c r="ET64" s="70">
        <v>4</v>
      </c>
      <c r="EU64" s="70">
        <v>5.5</v>
      </c>
      <c r="EV64" s="71" t="s">
        <v>52</v>
      </c>
    </row>
    <row r="65" spans="12:152" s="5" customFormat="1" x14ac:dyDescent="0.25">
      <c r="M65" s="69" t="s">
        <v>53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0</v>
      </c>
      <c r="T65" s="70">
        <v>0</v>
      </c>
      <c r="U65" s="70">
        <v>0</v>
      </c>
      <c r="V65" s="70">
        <v>0</v>
      </c>
      <c r="W65" s="70">
        <v>0</v>
      </c>
      <c r="X65" s="70">
        <v>0</v>
      </c>
      <c r="Y65" s="70">
        <v>0</v>
      </c>
      <c r="Z65" s="70">
        <v>0</v>
      </c>
      <c r="AA65" s="70">
        <v>0</v>
      </c>
      <c r="AB65" s="70">
        <v>0</v>
      </c>
      <c r="AC65" s="70">
        <v>0</v>
      </c>
      <c r="AD65" s="70">
        <v>0</v>
      </c>
      <c r="AE65" s="70">
        <v>0</v>
      </c>
      <c r="AF65" s="70">
        <v>0</v>
      </c>
      <c r="AG65" s="70">
        <v>0</v>
      </c>
      <c r="AH65" s="70">
        <v>0</v>
      </c>
      <c r="AI65" s="70">
        <v>0</v>
      </c>
      <c r="AJ65" s="70">
        <v>0</v>
      </c>
      <c r="AK65" s="70">
        <v>0</v>
      </c>
      <c r="AL65" s="70">
        <v>0</v>
      </c>
      <c r="AM65" s="70">
        <v>0</v>
      </c>
      <c r="AN65" s="70">
        <v>0</v>
      </c>
      <c r="AO65" s="70">
        <v>0</v>
      </c>
      <c r="AP65" s="70">
        <v>0</v>
      </c>
      <c r="AQ65" s="70">
        <v>0</v>
      </c>
      <c r="AR65" s="70">
        <v>0</v>
      </c>
      <c r="AS65" s="70">
        <v>0</v>
      </c>
      <c r="AT65" s="70">
        <v>0</v>
      </c>
      <c r="AU65" s="70">
        <v>0</v>
      </c>
      <c r="AV65" s="70">
        <v>0</v>
      </c>
      <c r="AW65" s="70">
        <v>0</v>
      </c>
      <c r="AX65" s="70">
        <v>0</v>
      </c>
      <c r="AY65" s="70">
        <v>0</v>
      </c>
      <c r="AZ65" s="70">
        <v>0</v>
      </c>
      <c r="BA65" s="70">
        <v>0</v>
      </c>
      <c r="BB65" s="70">
        <v>0</v>
      </c>
      <c r="BC65" s="70">
        <v>0</v>
      </c>
      <c r="BD65" s="70">
        <v>0</v>
      </c>
      <c r="BE65" s="70">
        <v>0</v>
      </c>
      <c r="BF65" s="70">
        <v>0</v>
      </c>
      <c r="BG65" s="70">
        <v>0</v>
      </c>
      <c r="BH65" s="70">
        <v>0</v>
      </c>
      <c r="BI65" s="70">
        <v>0</v>
      </c>
      <c r="BJ65" s="70">
        <v>0</v>
      </c>
      <c r="BK65" s="70">
        <v>0</v>
      </c>
      <c r="BL65" s="70">
        <v>0</v>
      </c>
      <c r="BM65" s="70">
        <v>0</v>
      </c>
      <c r="BN65" s="70">
        <v>0</v>
      </c>
      <c r="BO65" s="70">
        <v>0</v>
      </c>
      <c r="BP65" s="70">
        <v>0</v>
      </c>
      <c r="BQ65" s="70">
        <v>0</v>
      </c>
      <c r="BR65" s="70">
        <v>3.25</v>
      </c>
      <c r="BS65" s="70">
        <v>3.25</v>
      </c>
      <c r="BT65" s="70">
        <v>5</v>
      </c>
      <c r="BU65" s="70">
        <v>7.75</v>
      </c>
      <c r="BV65" s="70">
        <v>8.25</v>
      </c>
      <c r="BW65" s="70">
        <v>6.75</v>
      </c>
      <c r="BX65" s="70">
        <v>4.75</v>
      </c>
      <c r="BY65" s="70">
        <v>4</v>
      </c>
      <c r="BZ65" s="70">
        <v>4.75</v>
      </c>
      <c r="CA65" s="70">
        <v>6</v>
      </c>
      <c r="CB65" s="70">
        <v>9.5</v>
      </c>
      <c r="CC65" s="70">
        <v>8.25</v>
      </c>
      <c r="CD65" s="70">
        <v>8.25</v>
      </c>
      <c r="CE65" s="70">
        <v>8.5</v>
      </c>
      <c r="CF65" s="70">
        <v>8.5</v>
      </c>
      <c r="CG65" s="70">
        <v>8.75</v>
      </c>
      <c r="CH65" s="70">
        <v>7.75</v>
      </c>
      <c r="CI65" s="70">
        <v>6</v>
      </c>
      <c r="CJ65" s="70">
        <v>6</v>
      </c>
      <c r="CK65" s="70">
        <v>8</v>
      </c>
      <c r="CL65" s="70">
        <v>10</v>
      </c>
      <c r="CM65" s="70">
        <v>10.5</v>
      </c>
      <c r="CN65" s="70">
        <v>10</v>
      </c>
      <c r="CO65" s="70">
        <v>9</v>
      </c>
      <c r="CP65" s="70">
        <v>7.5</v>
      </c>
      <c r="CQ65" s="70">
        <v>9.5</v>
      </c>
      <c r="CR65" s="70">
        <v>12</v>
      </c>
      <c r="CS65" s="70">
        <v>11</v>
      </c>
      <c r="CT65" s="70">
        <v>12</v>
      </c>
      <c r="CU65" s="70">
        <v>18</v>
      </c>
      <c r="CV65" s="70">
        <v>14.5</v>
      </c>
      <c r="CW65" s="70">
        <v>15</v>
      </c>
      <c r="CX65" s="70">
        <v>10.25</v>
      </c>
      <c r="CY65" s="70">
        <v>7.75</v>
      </c>
      <c r="CZ65" s="70">
        <v>6.75</v>
      </c>
      <c r="DA65" s="70">
        <v>7.75</v>
      </c>
      <c r="DB65" s="70">
        <v>11.25</v>
      </c>
      <c r="DC65" s="70">
        <v>9.75</v>
      </c>
      <c r="DD65" s="70">
        <v>5.75</v>
      </c>
      <c r="DE65" s="70">
        <v>5.75</v>
      </c>
      <c r="DF65" s="70">
        <v>7.5</v>
      </c>
      <c r="DG65" s="70">
        <v>8.5</v>
      </c>
      <c r="DH65" s="70">
        <v>6.25</v>
      </c>
      <c r="DI65" s="70">
        <v>5.5</v>
      </c>
      <c r="DJ65" s="70">
        <v>6</v>
      </c>
      <c r="DK65" s="70">
        <v>4.5</v>
      </c>
      <c r="DL65" s="70">
        <v>4.5</v>
      </c>
      <c r="DM65" s="70">
        <v>4.5</v>
      </c>
      <c r="DN65" s="70">
        <v>4.5</v>
      </c>
      <c r="DO65" s="70">
        <v>4.5</v>
      </c>
      <c r="DP65" s="70">
        <v>4.5</v>
      </c>
      <c r="DQ65" s="70">
        <v>5</v>
      </c>
      <c r="DR65" s="70">
        <v>4</v>
      </c>
      <c r="DS65" s="70">
        <v>4.5</v>
      </c>
      <c r="DT65" s="70">
        <v>4</v>
      </c>
      <c r="DU65" s="70">
        <v>3.5</v>
      </c>
      <c r="DV65" s="70">
        <v>3</v>
      </c>
      <c r="DW65" s="70">
        <v>3.25</v>
      </c>
      <c r="DX65" s="70">
        <v>3</v>
      </c>
      <c r="DY65" s="70">
        <v>2.75</v>
      </c>
      <c r="DZ65" s="70">
        <v>2.25</v>
      </c>
      <c r="EA65" s="70">
        <v>2</v>
      </c>
      <c r="EB65" s="70">
        <v>2</v>
      </c>
      <c r="EC65" s="70">
        <v>1.5</v>
      </c>
      <c r="ED65" s="70">
        <v>1.5</v>
      </c>
      <c r="EE65" s="70">
        <v>1.5</v>
      </c>
      <c r="EF65" s="70">
        <v>1.5</v>
      </c>
      <c r="EG65" s="70">
        <v>1.5</v>
      </c>
      <c r="EH65" s="70">
        <v>1.5</v>
      </c>
      <c r="EI65" s="70">
        <v>1.5</v>
      </c>
      <c r="EJ65" s="70">
        <v>1.5</v>
      </c>
      <c r="EK65" s="70">
        <v>1.5</v>
      </c>
      <c r="EL65" s="70">
        <v>1.5</v>
      </c>
      <c r="EM65" s="70">
        <v>1.5</v>
      </c>
      <c r="EN65" s="70">
        <v>1.5</v>
      </c>
      <c r="EO65" s="70">
        <v>1.5</v>
      </c>
      <c r="EP65" s="70">
        <v>1.5</v>
      </c>
      <c r="EQ65" s="70">
        <v>1.5</v>
      </c>
      <c r="ER65" s="70">
        <v>4</v>
      </c>
      <c r="ES65" s="70">
        <v>4</v>
      </c>
      <c r="ET65" s="70">
        <v>3.5</v>
      </c>
      <c r="EU65" s="70">
        <v>5.5</v>
      </c>
      <c r="EV65" s="71" t="s">
        <v>53</v>
      </c>
    </row>
    <row r="66" spans="12:152" s="5" customFormat="1" x14ac:dyDescent="0.25">
      <c r="M66" s="69" t="s">
        <v>54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0">
        <v>0</v>
      </c>
      <c r="W66" s="70">
        <v>0</v>
      </c>
      <c r="X66" s="70">
        <v>0</v>
      </c>
      <c r="Y66" s="70">
        <v>0</v>
      </c>
      <c r="Z66" s="70">
        <v>0</v>
      </c>
      <c r="AA66" s="70">
        <v>0</v>
      </c>
      <c r="AB66" s="70">
        <v>0</v>
      </c>
      <c r="AC66" s="70">
        <v>0</v>
      </c>
      <c r="AD66" s="70">
        <v>0</v>
      </c>
      <c r="AE66" s="70">
        <v>0</v>
      </c>
      <c r="AF66" s="70">
        <v>0</v>
      </c>
      <c r="AG66" s="70">
        <v>0</v>
      </c>
      <c r="AH66" s="70">
        <v>0</v>
      </c>
      <c r="AI66" s="70">
        <v>0</v>
      </c>
      <c r="AJ66" s="70">
        <v>0</v>
      </c>
      <c r="AK66" s="70">
        <v>0</v>
      </c>
      <c r="AL66" s="70">
        <v>0</v>
      </c>
      <c r="AM66" s="70">
        <v>0</v>
      </c>
      <c r="AN66" s="70">
        <v>0</v>
      </c>
      <c r="AO66" s="70">
        <v>0</v>
      </c>
      <c r="AP66" s="70">
        <v>0</v>
      </c>
      <c r="AQ66" s="70">
        <v>0</v>
      </c>
      <c r="AR66" s="70">
        <v>0</v>
      </c>
      <c r="AS66" s="70">
        <v>0</v>
      </c>
      <c r="AT66" s="70">
        <v>0</v>
      </c>
      <c r="AU66" s="70">
        <v>0</v>
      </c>
      <c r="AV66" s="70">
        <v>0</v>
      </c>
      <c r="AW66" s="70">
        <v>0</v>
      </c>
      <c r="AX66" s="70">
        <v>0</v>
      </c>
      <c r="AY66" s="70">
        <v>0</v>
      </c>
      <c r="AZ66" s="70">
        <v>0</v>
      </c>
      <c r="BA66" s="70">
        <v>0</v>
      </c>
      <c r="BB66" s="70">
        <v>0</v>
      </c>
      <c r="BC66" s="70">
        <v>0</v>
      </c>
      <c r="BD66" s="70">
        <v>0</v>
      </c>
      <c r="BE66" s="70">
        <v>0</v>
      </c>
      <c r="BF66" s="70">
        <v>0</v>
      </c>
      <c r="BG66" s="70">
        <v>0</v>
      </c>
      <c r="BH66" s="70">
        <v>0</v>
      </c>
      <c r="BI66" s="70">
        <v>0</v>
      </c>
      <c r="BJ66" s="70">
        <v>0</v>
      </c>
      <c r="BK66" s="70">
        <v>0</v>
      </c>
      <c r="BL66" s="70">
        <v>0</v>
      </c>
      <c r="BM66" s="70">
        <v>0</v>
      </c>
      <c r="BN66" s="70">
        <v>0</v>
      </c>
      <c r="BO66" s="70">
        <v>0</v>
      </c>
      <c r="BP66" s="70">
        <v>0</v>
      </c>
      <c r="BQ66" s="70">
        <v>0</v>
      </c>
      <c r="BR66" s="70">
        <v>3.25</v>
      </c>
      <c r="BS66" s="70">
        <v>3.25</v>
      </c>
      <c r="BT66" s="70">
        <v>4</v>
      </c>
      <c r="BU66" s="70">
        <v>7.5</v>
      </c>
      <c r="BV66" s="70">
        <v>8.25</v>
      </c>
      <c r="BW66" s="70">
        <v>7</v>
      </c>
      <c r="BX66" s="70">
        <v>4.75</v>
      </c>
      <c r="BY66" s="70">
        <v>4</v>
      </c>
      <c r="BZ66" s="70">
        <v>4.75</v>
      </c>
      <c r="CA66" s="70">
        <v>5.5</v>
      </c>
      <c r="CB66" s="70">
        <v>9.5</v>
      </c>
      <c r="CC66" s="70">
        <v>8.25</v>
      </c>
      <c r="CD66" s="70">
        <v>8</v>
      </c>
      <c r="CE66" s="70">
        <v>8.5</v>
      </c>
      <c r="CF66" s="70">
        <v>8.5</v>
      </c>
      <c r="CG66" s="70">
        <v>8.75</v>
      </c>
      <c r="CH66" s="70">
        <v>8.5</v>
      </c>
      <c r="CI66" s="70">
        <v>6</v>
      </c>
      <c r="CJ66" s="70">
        <v>6</v>
      </c>
      <c r="CK66" s="70">
        <v>7.5</v>
      </c>
      <c r="CL66" s="70">
        <v>10</v>
      </c>
      <c r="CM66" s="70">
        <v>10.5</v>
      </c>
      <c r="CN66" s="70">
        <v>10.5</v>
      </c>
      <c r="CO66" s="70">
        <v>8.75</v>
      </c>
      <c r="CP66" s="70">
        <v>7.5</v>
      </c>
      <c r="CQ66" s="70">
        <v>9.5</v>
      </c>
      <c r="CR66" s="70">
        <v>11.25</v>
      </c>
      <c r="CS66" s="70">
        <v>11</v>
      </c>
      <c r="CT66" s="70">
        <v>11.5</v>
      </c>
      <c r="CU66" s="70">
        <v>16</v>
      </c>
      <c r="CV66" s="70">
        <v>17.75</v>
      </c>
      <c r="CW66" s="70">
        <v>15.5</v>
      </c>
      <c r="CX66" s="70">
        <v>11.5</v>
      </c>
      <c r="CY66" s="70">
        <v>7.75</v>
      </c>
      <c r="CZ66" s="70">
        <v>6.5</v>
      </c>
      <c r="DA66" s="70">
        <v>7.5</v>
      </c>
      <c r="DB66" s="70">
        <v>10.5</v>
      </c>
      <c r="DC66" s="70">
        <v>9.75</v>
      </c>
      <c r="DD66" s="70">
        <v>5.75</v>
      </c>
      <c r="DE66" s="70">
        <v>5.5</v>
      </c>
      <c r="DF66" s="70">
        <v>7</v>
      </c>
      <c r="DG66" s="70">
        <v>8.5</v>
      </c>
      <c r="DH66" s="70">
        <v>6.25</v>
      </c>
      <c r="DI66" s="70">
        <v>6</v>
      </c>
      <c r="DJ66" s="70">
        <v>6</v>
      </c>
      <c r="DK66" s="70">
        <v>4.5</v>
      </c>
      <c r="DL66" s="70">
        <v>4.5</v>
      </c>
      <c r="DM66" s="70">
        <v>4.5</v>
      </c>
      <c r="DN66" s="70">
        <v>4.5</v>
      </c>
      <c r="DO66" s="70">
        <v>4.5</v>
      </c>
      <c r="DP66" s="70">
        <v>4.5</v>
      </c>
      <c r="DQ66" s="70">
        <v>5</v>
      </c>
      <c r="DR66" s="70">
        <v>4</v>
      </c>
      <c r="DS66" s="70">
        <v>4.5</v>
      </c>
      <c r="DT66" s="70">
        <v>4</v>
      </c>
      <c r="DU66" s="70">
        <v>3.5</v>
      </c>
      <c r="DV66" s="70">
        <v>3</v>
      </c>
      <c r="DW66" s="70">
        <v>3.25</v>
      </c>
      <c r="DX66" s="70">
        <v>3</v>
      </c>
      <c r="DY66" s="70">
        <v>2.75</v>
      </c>
      <c r="DZ66" s="70">
        <v>2.25</v>
      </c>
      <c r="EA66" s="70">
        <v>2</v>
      </c>
      <c r="EB66" s="70">
        <v>2</v>
      </c>
      <c r="EC66" s="70">
        <v>1.5</v>
      </c>
      <c r="ED66" s="70">
        <v>1.5</v>
      </c>
      <c r="EE66" s="70">
        <v>1.5</v>
      </c>
      <c r="EF66" s="70">
        <v>1.5</v>
      </c>
      <c r="EG66" s="70">
        <v>1.5</v>
      </c>
      <c r="EH66" s="70">
        <v>1.5</v>
      </c>
      <c r="EI66" s="70">
        <v>1.5</v>
      </c>
      <c r="EJ66" s="70">
        <v>1.5</v>
      </c>
      <c r="EK66" s="70">
        <v>1.5</v>
      </c>
      <c r="EL66" s="70">
        <v>1.5</v>
      </c>
      <c r="EM66" s="70">
        <v>1.5</v>
      </c>
      <c r="EN66" s="70">
        <v>1.5</v>
      </c>
      <c r="EO66" s="70">
        <v>1.5</v>
      </c>
      <c r="EP66" s="70">
        <v>1.5</v>
      </c>
      <c r="EQ66" s="70">
        <v>1.5</v>
      </c>
      <c r="ER66" s="70">
        <v>4</v>
      </c>
      <c r="ES66" s="70">
        <v>4</v>
      </c>
      <c r="ET66" s="70">
        <v>3.5</v>
      </c>
      <c r="EU66" s="70">
        <v>5.5</v>
      </c>
      <c r="EV66" s="71" t="s">
        <v>54</v>
      </c>
    </row>
    <row r="67" spans="12:152" s="5" customFormat="1" ht="16.5" thickBot="1" x14ac:dyDescent="0.3">
      <c r="M67" s="69" t="s">
        <v>55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>
        <v>0</v>
      </c>
      <c r="Z67" s="70">
        <v>0</v>
      </c>
      <c r="AA67" s="70">
        <v>0</v>
      </c>
      <c r="AB67" s="70">
        <v>0</v>
      </c>
      <c r="AC67" s="70">
        <v>0</v>
      </c>
      <c r="AD67" s="70">
        <v>0</v>
      </c>
      <c r="AE67" s="70">
        <v>0</v>
      </c>
      <c r="AF67" s="70">
        <v>0</v>
      </c>
      <c r="AG67" s="70">
        <v>0</v>
      </c>
      <c r="AH67" s="70">
        <v>0</v>
      </c>
      <c r="AI67" s="70">
        <v>0</v>
      </c>
      <c r="AJ67" s="70">
        <v>0</v>
      </c>
      <c r="AK67" s="70">
        <v>0</v>
      </c>
      <c r="AL67" s="70">
        <v>0</v>
      </c>
      <c r="AM67" s="70">
        <v>0</v>
      </c>
      <c r="AN67" s="70">
        <v>0</v>
      </c>
      <c r="AO67" s="70">
        <v>0</v>
      </c>
      <c r="AP67" s="70">
        <v>0</v>
      </c>
      <c r="AQ67" s="70">
        <v>0</v>
      </c>
      <c r="AR67" s="70">
        <v>0</v>
      </c>
      <c r="AS67" s="70">
        <v>0</v>
      </c>
      <c r="AT67" s="70">
        <v>0</v>
      </c>
      <c r="AU67" s="70">
        <v>0</v>
      </c>
      <c r="AV67" s="70">
        <v>0</v>
      </c>
      <c r="AW67" s="70">
        <v>0</v>
      </c>
      <c r="AX67" s="70">
        <v>0</v>
      </c>
      <c r="AY67" s="70">
        <v>0</v>
      </c>
      <c r="AZ67" s="70">
        <v>0</v>
      </c>
      <c r="BA67" s="70">
        <v>0</v>
      </c>
      <c r="BB67" s="70">
        <v>0</v>
      </c>
      <c r="BC67" s="70">
        <v>0</v>
      </c>
      <c r="BD67" s="70">
        <v>0</v>
      </c>
      <c r="BE67" s="70">
        <v>0</v>
      </c>
      <c r="BF67" s="70">
        <v>0</v>
      </c>
      <c r="BG67" s="70">
        <v>0</v>
      </c>
      <c r="BH67" s="70">
        <v>0</v>
      </c>
      <c r="BI67" s="70">
        <v>0</v>
      </c>
      <c r="BJ67" s="70">
        <v>0</v>
      </c>
      <c r="BK67" s="70">
        <v>0</v>
      </c>
      <c r="BL67" s="70">
        <v>0</v>
      </c>
      <c r="BM67" s="70">
        <v>0</v>
      </c>
      <c r="BN67" s="70">
        <v>0</v>
      </c>
      <c r="BO67" s="70">
        <v>0</v>
      </c>
      <c r="BP67" s="70">
        <v>0</v>
      </c>
      <c r="BQ67" s="70">
        <v>0</v>
      </c>
      <c r="BR67" s="70">
        <v>3.25</v>
      </c>
      <c r="BS67" s="70">
        <v>3.25</v>
      </c>
      <c r="BT67" s="70">
        <v>4</v>
      </c>
      <c r="BU67" s="70">
        <v>7.5</v>
      </c>
      <c r="BV67" s="70">
        <v>8.25</v>
      </c>
      <c r="BW67" s="70">
        <v>7</v>
      </c>
      <c r="BX67" s="70">
        <v>5</v>
      </c>
      <c r="BY67" s="70">
        <v>4</v>
      </c>
      <c r="BZ67" s="70">
        <v>4.25</v>
      </c>
      <c r="CA67" s="70">
        <v>5</v>
      </c>
      <c r="CB67" s="70">
        <v>9.5</v>
      </c>
      <c r="CC67" s="70">
        <v>8.5</v>
      </c>
      <c r="CD67" s="70">
        <v>7.75</v>
      </c>
      <c r="CE67" s="70">
        <v>8.5</v>
      </c>
      <c r="CF67" s="70">
        <v>8.5</v>
      </c>
      <c r="CG67" s="70">
        <v>8.5</v>
      </c>
      <c r="CH67" s="70">
        <v>8.5</v>
      </c>
      <c r="CI67" s="70">
        <v>6</v>
      </c>
      <c r="CJ67" s="70">
        <v>6</v>
      </c>
      <c r="CK67" s="70">
        <v>6.5</v>
      </c>
      <c r="CL67" s="70">
        <v>10</v>
      </c>
      <c r="CM67" s="70">
        <v>10.5</v>
      </c>
      <c r="CN67" s="70">
        <v>10.5</v>
      </c>
      <c r="CO67" s="70">
        <v>8.75</v>
      </c>
      <c r="CP67" s="70">
        <v>7.5</v>
      </c>
      <c r="CQ67" s="70">
        <v>9.5</v>
      </c>
      <c r="CR67" s="70">
        <v>10.75</v>
      </c>
      <c r="CS67" s="70">
        <v>11</v>
      </c>
      <c r="CT67" s="70">
        <v>11.5</v>
      </c>
      <c r="CU67" s="70">
        <v>15.75</v>
      </c>
      <c r="CV67" s="70">
        <v>21.5</v>
      </c>
      <c r="CW67" s="70">
        <v>15.25</v>
      </c>
      <c r="CX67" s="70">
        <v>11.75</v>
      </c>
      <c r="CY67" s="70">
        <v>7.75</v>
      </c>
      <c r="CZ67" s="70">
        <v>6.25</v>
      </c>
      <c r="DA67" s="70">
        <v>7.25</v>
      </c>
      <c r="DB67" s="70">
        <v>10.5</v>
      </c>
      <c r="DC67" s="70">
        <v>9.75</v>
      </c>
      <c r="DD67" s="70">
        <v>6</v>
      </c>
      <c r="DE67" s="70">
        <v>5.25</v>
      </c>
      <c r="DF67" s="70">
        <v>6.75</v>
      </c>
      <c r="DG67" s="70">
        <v>8.5</v>
      </c>
      <c r="DH67" s="70">
        <v>6.75</v>
      </c>
      <c r="DI67" s="70">
        <v>6</v>
      </c>
      <c r="DJ67" s="70">
        <v>6</v>
      </c>
      <c r="DK67" s="70">
        <v>5</v>
      </c>
      <c r="DL67" s="70">
        <v>4.5</v>
      </c>
      <c r="DM67" s="70">
        <v>4.5</v>
      </c>
      <c r="DN67" s="70">
        <v>4.5</v>
      </c>
      <c r="DO67" s="70">
        <v>4.5</v>
      </c>
      <c r="DP67" s="70">
        <v>4.5</v>
      </c>
      <c r="DQ67" s="70">
        <v>5</v>
      </c>
      <c r="DR67" s="70">
        <v>4</v>
      </c>
      <c r="DS67" s="70">
        <v>4.5</v>
      </c>
      <c r="DT67" s="70">
        <v>4</v>
      </c>
      <c r="DU67" s="70">
        <v>3.5</v>
      </c>
      <c r="DV67" s="70">
        <v>3</v>
      </c>
      <c r="DW67" s="70">
        <v>3.25</v>
      </c>
      <c r="DX67" s="70">
        <v>3</v>
      </c>
      <c r="DY67" s="70">
        <v>3</v>
      </c>
      <c r="DZ67" s="70">
        <v>2.25</v>
      </c>
      <c r="EA67" s="70">
        <v>2</v>
      </c>
      <c r="EB67" s="70">
        <v>2</v>
      </c>
      <c r="EC67" s="70">
        <v>1.75</v>
      </c>
      <c r="ED67" s="70">
        <v>1.5</v>
      </c>
      <c r="EE67" s="70">
        <v>1.5</v>
      </c>
      <c r="EF67" s="70">
        <v>1.5</v>
      </c>
      <c r="EG67" s="70">
        <v>1.5</v>
      </c>
      <c r="EH67" s="70">
        <v>1.5</v>
      </c>
      <c r="EI67" s="70">
        <v>1.5</v>
      </c>
      <c r="EJ67" s="70">
        <v>1.5</v>
      </c>
      <c r="EK67" s="70">
        <v>1.5</v>
      </c>
      <c r="EL67" s="70">
        <v>1.5</v>
      </c>
      <c r="EM67" s="70">
        <v>1.5</v>
      </c>
      <c r="EN67" s="70">
        <v>1.5</v>
      </c>
      <c r="EO67" s="70">
        <v>1.5</v>
      </c>
      <c r="EP67" s="70">
        <v>1.5</v>
      </c>
      <c r="EQ67" s="70">
        <v>1.5</v>
      </c>
      <c r="ER67" s="70">
        <v>4</v>
      </c>
      <c r="ES67" s="70">
        <v>4</v>
      </c>
      <c r="ET67" s="70">
        <v>3.5</v>
      </c>
      <c r="EU67" s="70">
        <v>6</v>
      </c>
      <c r="EV67" s="71" t="s">
        <v>55</v>
      </c>
    </row>
    <row r="68" spans="12:152" s="5" customFormat="1" x14ac:dyDescent="0.25">
      <c r="L68" s="72" t="s">
        <v>56</v>
      </c>
      <c r="M68" s="72"/>
      <c r="N68" s="73">
        <f t="shared" ref="N68:BR68" si="6">AVERAGE(N56:N67)</f>
        <v>0</v>
      </c>
      <c r="O68" s="73">
        <f t="shared" si="6"/>
        <v>0</v>
      </c>
      <c r="P68" s="73">
        <f t="shared" si="6"/>
        <v>0</v>
      </c>
      <c r="Q68" s="73">
        <f t="shared" si="6"/>
        <v>0</v>
      </c>
      <c r="R68" s="73">
        <f t="shared" si="6"/>
        <v>0</v>
      </c>
      <c r="S68" s="73">
        <f t="shared" si="6"/>
        <v>0</v>
      </c>
      <c r="T68" s="73">
        <f t="shared" si="6"/>
        <v>0</v>
      </c>
      <c r="U68" s="73">
        <f t="shared" si="6"/>
        <v>0</v>
      </c>
      <c r="V68" s="73">
        <f t="shared" si="6"/>
        <v>0</v>
      </c>
      <c r="W68" s="73">
        <f t="shared" si="6"/>
        <v>0</v>
      </c>
      <c r="X68" s="73">
        <f t="shared" si="6"/>
        <v>0</v>
      </c>
      <c r="Y68" s="73">
        <f t="shared" si="6"/>
        <v>0</v>
      </c>
      <c r="Z68" s="73">
        <f t="shared" si="6"/>
        <v>0</v>
      </c>
      <c r="AA68" s="73">
        <f t="shared" si="6"/>
        <v>0</v>
      </c>
      <c r="AB68" s="73">
        <f t="shared" si="6"/>
        <v>0</v>
      </c>
      <c r="AC68" s="73">
        <f t="shared" si="6"/>
        <v>0</v>
      </c>
      <c r="AD68" s="73">
        <f t="shared" si="6"/>
        <v>0</v>
      </c>
      <c r="AE68" s="73">
        <f t="shared" si="6"/>
        <v>0</v>
      </c>
      <c r="AF68" s="73">
        <f t="shared" si="6"/>
        <v>0</v>
      </c>
      <c r="AG68" s="73">
        <f t="shared" si="6"/>
        <v>0</v>
      </c>
      <c r="AH68" s="73">
        <f t="shared" si="6"/>
        <v>0</v>
      </c>
      <c r="AI68" s="73">
        <f t="shared" si="6"/>
        <v>0</v>
      </c>
      <c r="AJ68" s="73">
        <f t="shared" si="6"/>
        <v>0</v>
      </c>
      <c r="AK68" s="73">
        <f t="shared" si="6"/>
        <v>0</v>
      </c>
      <c r="AL68" s="73">
        <f t="shared" si="6"/>
        <v>0</v>
      </c>
      <c r="AM68" s="73">
        <f t="shared" si="6"/>
        <v>0</v>
      </c>
      <c r="AN68" s="73">
        <f t="shared" si="6"/>
        <v>0</v>
      </c>
      <c r="AO68" s="73">
        <f t="shared" si="6"/>
        <v>0</v>
      </c>
      <c r="AP68" s="73">
        <f t="shared" si="6"/>
        <v>0</v>
      </c>
      <c r="AQ68" s="73">
        <f t="shared" si="6"/>
        <v>0</v>
      </c>
      <c r="AR68" s="73">
        <f t="shared" si="6"/>
        <v>0</v>
      </c>
      <c r="AS68" s="73">
        <f t="shared" si="6"/>
        <v>0</v>
      </c>
      <c r="AT68" s="73">
        <f t="shared" si="6"/>
        <v>0</v>
      </c>
      <c r="AU68" s="73">
        <f>AVERAGE(AU56:AU67)</f>
        <v>0</v>
      </c>
      <c r="AV68" s="73">
        <f t="shared" si="6"/>
        <v>0</v>
      </c>
      <c r="AW68" s="73">
        <f t="shared" si="6"/>
        <v>0</v>
      </c>
      <c r="AX68" s="73">
        <f t="shared" si="6"/>
        <v>0</v>
      </c>
      <c r="AY68" s="73">
        <f t="shared" si="6"/>
        <v>0</v>
      </c>
      <c r="AZ68" s="73">
        <f t="shared" si="6"/>
        <v>0</v>
      </c>
      <c r="BA68" s="73">
        <f t="shared" si="6"/>
        <v>0</v>
      </c>
      <c r="BB68" s="73">
        <f t="shared" si="6"/>
        <v>0</v>
      </c>
      <c r="BC68" s="73">
        <f t="shared" si="6"/>
        <v>0</v>
      </c>
      <c r="BD68" s="73">
        <f t="shared" si="6"/>
        <v>0</v>
      </c>
      <c r="BE68" s="73">
        <f t="shared" si="6"/>
        <v>0</v>
      </c>
      <c r="BF68" s="73">
        <f t="shared" si="6"/>
        <v>0</v>
      </c>
      <c r="BG68" s="73">
        <f t="shared" si="6"/>
        <v>0</v>
      </c>
      <c r="BH68" s="73">
        <f t="shared" si="6"/>
        <v>0</v>
      </c>
      <c r="BI68" s="73">
        <f t="shared" si="6"/>
        <v>0</v>
      </c>
      <c r="BJ68" s="73">
        <f t="shared" si="6"/>
        <v>0</v>
      </c>
      <c r="BK68" s="73">
        <f t="shared" si="6"/>
        <v>0</v>
      </c>
      <c r="BL68" s="73">
        <f t="shared" si="6"/>
        <v>0</v>
      </c>
      <c r="BM68" s="73">
        <f t="shared" si="6"/>
        <v>0</v>
      </c>
      <c r="BN68" s="73">
        <f t="shared" si="6"/>
        <v>0</v>
      </c>
      <c r="BO68" s="73">
        <f t="shared" si="6"/>
        <v>0</v>
      </c>
      <c r="BP68" s="73">
        <f t="shared" si="6"/>
        <v>0</v>
      </c>
      <c r="BQ68" s="73">
        <f t="shared" si="6"/>
        <v>0</v>
      </c>
      <c r="BR68" s="73">
        <f t="shared" si="6"/>
        <v>3.25</v>
      </c>
      <c r="BS68" s="73">
        <f>AVERAGE(BS56:BS67)</f>
        <v>3.25</v>
      </c>
      <c r="BT68" s="73">
        <f t="shared" ref="BT68:EE68" si="7">AVERAGE(BT56:BT67)</f>
        <v>5.208333333333333</v>
      </c>
      <c r="BU68" s="73">
        <f t="shared" si="7"/>
        <v>8.0833333333333339</v>
      </c>
      <c r="BV68" s="73">
        <f t="shared" si="7"/>
        <v>7.9375</v>
      </c>
      <c r="BW68" s="73">
        <f t="shared" si="7"/>
        <v>6.104166666666667</v>
      </c>
      <c r="BX68" s="73">
        <f t="shared" si="7"/>
        <v>4.291666666666667</v>
      </c>
      <c r="BY68" s="73">
        <f t="shared" si="7"/>
        <v>4.125</v>
      </c>
      <c r="BZ68" s="73">
        <f t="shared" si="7"/>
        <v>4.708333333333333</v>
      </c>
      <c r="CA68" s="73">
        <f t="shared" si="7"/>
        <v>7.125</v>
      </c>
      <c r="CB68" s="73">
        <f t="shared" si="7"/>
        <v>9.1875</v>
      </c>
      <c r="CC68" s="73">
        <f t="shared" si="7"/>
        <v>7.979166666666667</v>
      </c>
      <c r="CD68" s="73">
        <f t="shared" si="7"/>
        <v>8.375</v>
      </c>
      <c r="CE68" s="73">
        <f t="shared" si="7"/>
        <v>8.4375</v>
      </c>
      <c r="CF68" s="73">
        <f t="shared" si="7"/>
        <v>8.4583333333333339</v>
      </c>
      <c r="CG68" s="73">
        <f t="shared" si="7"/>
        <v>8.8125</v>
      </c>
      <c r="CH68" s="73">
        <f t="shared" si="7"/>
        <v>7.25</v>
      </c>
      <c r="CI68" s="73">
        <f t="shared" si="7"/>
        <v>6</v>
      </c>
      <c r="CJ68" s="73">
        <f t="shared" si="7"/>
        <v>6.25</v>
      </c>
      <c r="CK68" s="73">
        <f t="shared" si="7"/>
        <v>8.375</v>
      </c>
      <c r="CL68" s="73">
        <f t="shared" si="7"/>
        <v>10</v>
      </c>
      <c r="CM68" s="73">
        <f t="shared" si="7"/>
        <v>10.875</v>
      </c>
      <c r="CN68" s="73">
        <f t="shared" si="7"/>
        <v>9.3958333333333339</v>
      </c>
      <c r="CO68" s="73">
        <f t="shared" si="7"/>
        <v>8.1666666666666661</v>
      </c>
      <c r="CP68" s="73">
        <f t="shared" si="7"/>
        <v>8.25</v>
      </c>
      <c r="CQ68" s="73">
        <f t="shared" si="7"/>
        <v>9.875</v>
      </c>
      <c r="CR68" s="73">
        <f t="shared" si="7"/>
        <v>11.979166666666666</v>
      </c>
      <c r="CS68" s="73">
        <f t="shared" si="7"/>
        <v>10.75</v>
      </c>
      <c r="CT68" s="73">
        <f t="shared" si="7"/>
        <v>14.6875</v>
      </c>
      <c r="CU68" s="73">
        <f t="shared" si="7"/>
        <v>18.770833333333332</v>
      </c>
      <c r="CV68" s="73">
        <f t="shared" si="7"/>
        <v>15.520833333333334</v>
      </c>
      <c r="CW68" s="73">
        <f t="shared" si="7"/>
        <v>12.791666666666666</v>
      </c>
      <c r="CX68" s="73">
        <f t="shared" si="7"/>
        <v>9.25</v>
      </c>
      <c r="CY68" s="73">
        <f t="shared" si="7"/>
        <v>6.895833333333333</v>
      </c>
      <c r="CZ68" s="73">
        <f t="shared" si="7"/>
        <v>6.8125</v>
      </c>
      <c r="DA68" s="73">
        <f t="shared" si="7"/>
        <v>7.916666666666667</v>
      </c>
      <c r="DB68" s="73">
        <f t="shared" si="7"/>
        <v>10.791666666666666</v>
      </c>
      <c r="DC68" s="73">
        <f t="shared" si="7"/>
        <v>8.1875</v>
      </c>
      <c r="DD68" s="73">
        <f t="shared" si="7"/>
        <v>5.270833333333333</v>
      </c>
      <c r="DE68" s="73">
        <f t="shared" si="7"/>
        <v>5.6566666666666663</v>
      </c>
      <c r="DF68" s="73">
        <f t="shared" si="7"/>
        <v>7.8125</v>
      </c>
      <c r="DG68" s="73">
        <f t="shared" si="7"/>
        <v>8</v>
      </c>
      <c r="DH68" s="73">
        <f t="shared" si="7"/>
        <v>6.333333333333333</v>
      </c>
      <c r="DI68" s="73">
        <f t="shared" si="7"/>
        <v>5.625</v>
      </c>
      <c r="DJ68" s="73">
        <f t="shared" si="7"/>
        <v>5.666666666666667</v>
      </c>
      <c r="DK68" s="73">
        <f t="shared" si="7"/>
        <v>4.541666666666667</v>
      </c>
      <c r="DL68" s="73">
        <f t="shared" si="7"/>
        <v>4.5</v>
      </c>
      <c r="DM68" s="73">
        <f t="shared" si="7"/>
        <v>4.5</v>
      </c>
      <c r="DN68" s="73">
        <f t="shared" si="7"/>
        <v>4.5</v>
      </c>
      <c r="DO68" s="73">
        <f t="shared" si="7"/>
        <v>4.5</v>
      </c>
      <c r="DP68" s="73">
        <f t="shared" si="7"/>
        <v>4.791666666666667</v>
      </c>
      <c r="DQ68" s="73">
        <f t="shared" si="7"/>
        <v>4.5</v>
      </c>
      <c r="DR68" s="73">
        <f t="shared" si="7"/>
        <v>3.7916666666666665</v>
      </c>
      <c r="DS68" s="73">
        <f t="shared" si="7"/>
        <v>4.208333333333333</v>
      </c>
      <c r="DT68" s="73">
        <f t="shared" si="7"/>
        <v>3.7916666666666665</v>
      </c>
      <c r="DU68" s="73">
        <f t="shared" si="7"/>
        <v>3.1666666666666665</v>
      </c>
      <c r="DV68" s="73">
        <f t="shared" si="7"/>
        <v>3.0416666666666665</v>
      </c>
      <c r="DW68" s="73">
        <f t="shared" si="7"/>
        <v>3.1875</v>
      </c>
      <c r="DX68" s="73">
        <f t="shared" si="7"/>
        <v>3</v>
      </c>
      <c r="DY68" s="73">
        <f t="shared" si="7"/>
        <v>2.5833333333333335</v>
      </c>
      <c r="DZ68" s="73">
        <f t="shared" si="7"/>
        <v>2.0833333333333335</v>
      </c>
      <c r="EA68" s="73">
        <f t="shared" si="7"/>
        <v>2</v>
      </c>
      <c r="EB68" s="73">
        <f t="shared" si="7"/>
        <v>1.8541666666666667</v>
      </c>
      <c r="EC68" s="73">
        <f t="shared" si="7"/>
        <v>1.5208333333333333</v>
      </c>
      <c r="ED68" s="73">
        <f t="shared" si="7"/>
        <v>1.5</v>
      </c>
      <c r="EE68" s="73">
        <f t="shared" si="7"/>
        <v>1.5</v>
      </c>
      <c r="EF68" s="73">
        <f t="shared" ref="EF68:EU68" si="8">AVERAGE(EF56:EF67)</f>
        <v>1.5</v>
      </c>
      <c r="EG68" s="73">
        <f t="shared" si="8"/>
        <v>1.5</v>
      </c>
      <c r="EH68" s="73">
        <f t="shared" si="8"/>
        <v>1.5</v>
      </c>
      <c r="EI68" s="73">
        <f t="shared" si="8"/>
        <v>1.5</v>
      </c>
      <c r="EJ68" s="73">
        <f t="shared" si="8"/>
        <v>1.5</v>
      </c>
      <c r="EK68" s="73">
        <f t="shared" si="8"/>
        <v>1.5</v>
      </c>
      <c r="EL68" s="73">
        <f>AVERAGE(EL56:EL67)</f>
        <v>1.5</v>
      </c>
      <c r="EM68" s="73">
        <f t="shared" si="8"/>
        <v>1.5</v>
      </c>
      <c r="EN68" s="73">
        <f t="shared" si="8"/>
        <v>1.5</v>
      </c>
      <c r="EO68" s="73">
        <f t="shared" si="8"/>
        <v>1.5</v>
      </c>
      <c r="EP68" s="73">
        <f t="shared" si="8"/>
        <v>1.5</v>
      </c>
      <c r="EQ68" s="73">
        <f t="shared" si="8"/>
        <v>2.625</v>
      </c>
      <c r="ER68" s="73">
        <f t="shared" si="8"/>
        <v>3.7916666666666665</v>
      </c>
      <c r="ES68" s="73">
        <f t="shared" si="8"/>
        <v>4.145833333333333</v>
      </c>
      <c r="ET68" s="73">
        <f>AVERAGE(ET56:ET67)</f>
        <v>4.041666666666667</v>
      </c>
      <c r="EU68" s="73">
        <f t="shared" si="8"/>
        <v>5.541666666666667</v>
      </c>
    </row>
    <row r="69" spans="12:152" s="5" customFormat="1" x14ac:dyDescent="0.25">
      <c r="M69" s="2">
        <v>1</v>
      </c>
      <c r="N69" s="74">
        <f t="shared" ref="N69:BY69" si="9">N$68+$M$69</f>
        <v>1</v>
      </c>
      <c r="O69" s="74">
        <f t="shared" si="9"/>
        <v>1</v>
      </c>
      <c r="P69" s="74">
        <f t="shared" si="9"/>
        <v>1</v>
      </c>
      <c r="Q69" s="74">
        <f t="shared" si="9"/>
        <v>1</v>
      </c>
      <c r="R69" s="74">
        <f t="shared" si="9"/>
        <v>1</v>
      </c>
      <c r="S69" s="74">
        <f t="shared" si="9"/>
        <v>1</v>
      </c>
      <c r="T69" s="74">
        <f t="shared" si="9"/>
        <v>1</v>
      </c>
      <c r="U69" s="74">
        <f t="shared" si="9"/>
        <v>1</v>
      </c>
      <c r="V69" s="74">
        <f t="shared" si="9"/>
        <v>1</v>
      </c>
      <c r="W69" s="74">
        <f t="shared" si="9"/>
        <v>1</v>
      </c>
      <c r="X69" s="74">
        <f t="shared" si="9"/>
        <v>1</v>
      </c>
      <c r="Y69" s="74">
        <f t="shared" si="9"/>
        <v>1</v>
      </c>
      <c r="Z69" s="74">
        <f t="shared" si="9"/>
        <v>1</v>
      </c>
      <c r="AA69" s="74">
        <f t="shared" si="9"/>
        <v>1</v>
      </c>
      <c r="AB69" s="74">
        <f t="shared" si="9"/>
        <v>1</v>
      </c>
      <c r="AC69" s="74">
        <f t="shared" si="9"/>
        <v>1</v>
      </c>
      <c r="AD69" s="74">
        <f t="shared" si="9"/>
        <v>1</v>
      </c>
      <c r="AE69" s="74">
        <f t="shared" si="9"/>
        <v>1</v>
      </c>
      <c r="AF69" s="74">
        <f t="shared" si="9"/>
        <v>1</v>
      </c>
      <c r="AG69" s="74">
        <f t="shared" si="9"/>
        <v>1</v>
      </c>
      <c r="AH69" s="74">
        <f t="shared" si="9"/>
        <v>1</v>
      </c>
      <c r="AI69" s="74">
        <f t="shared" si="9"/>
        <v>1</v>
      </c>
      <c r="AJ69" s="74">
        <f t="shared" si="9"/>
        <v>1</v>
      </c>
      <c r="AK69" s="74">
        <f t="shared" si="9"/>
        <v>1</v>
      </c>
      <c r="AL69" s="74">
        <f t="shared" si="9"/>
        <v>1</v>
      </c>
      <c r="AM69" s="74">
        <f t="shared" si="9"/>
        <v>1</v>
      </c>
      <c r="AN69" s="74">
        <f t="shared" si="9"/>
        <v>1</v>
      </c>
      <c r="AO69" s="74">
        <f t="shared" si="9"/>
        <v>1</v>
      </c>
      <c r="AP69" s="74">
        <f t="shared" si="9"/>
        <v>1</v>
      </c>
      <c r="AQ69" s="74">
        <f t="shared" si="9"/>
        <v>1</v>
      </c>
      <c r="AR69" s="74">
        <f t="shared" si="9"/>
        <v>1</v>
      </c>
      <c r="AS69" s="74">
        <f t="shared" si="9"/>
        <v>1</v>
      </c>
      <c r="AT69" s="74">
        <f t="shared" si="9"/>
        <v>1</v>
      </c>
      <c r="AU69" s="74">
        <f t="shared" si="9"/>
        <v>1</v>
      </c>
      <c r="AV69" s="74">
        <f t="shared" si="9"/>
        <v>1</v>
      </c>
      <c r="AW69" s="74">
        <f t="shared" si="9"/>
        <v>1</v>
      </c>
      <c r="AX69" s="74">
        <f t="shared" si="9"/>
        <v>1</v>
      </c>
      <c r="AY69" s="74">
        <f t="shared" si="9"/>
        <v>1</v>
      </c>
      <c r="AZ69" s="74">
        <f t="shared" si="9"/>
        <v>1</v>
      </c>
      <c r="BA69" s="74">
        <f t="shared" si="9"/>
        <v>1</v>
      </c>
      <c r="BB69" s="74">
        <f t="shared" si="9"/>
        <v>1</v>
      </c>
      <c r="BC69" s="74">
        <f t="shared" si="9"/>
        <v>1</v>
      </c>
      <c r="BD69" s="74">
        <f t="shared" si="9"/>
        <v>1</v>
      </c>
      <c r="BE69" s="74">
        <f t="shared" si="9"/>
        <v>1</v>
      </c>
      <c r="BF69" s="74">
        <f t="shared" si="9"/>
        <v>1</v>
      </c>
      <c r="BG69" s="74">
        <f t="shared" si="9"/>
        <v>1</v>
      </c>
      <c r="BH69" s="74">
        <f t="shared" si="9"/>
        <v>1</v>
      </c>
      <c r="BI69" s="74">
        <f t="shared" si="9"/>
        <v>1</v>
      </c>
      <c r="BJ69" s="74">
        <f t="shared" si="9"/>
        <v>1</v>
      </c>
      <c r="BK69" s="74">
        <f t="shared" si="9"/>
        <v>1</v>
      </c>
      <c r="BL69" s="74">
        <f t="shared" si="9"/>
        <v>1</v>
      </c>
      <c r="BM69" s="74">
        <f t="shared" si="9"/>
        <v>1</v>
      </c>
      <c r="BN69" s="74">
        <f t="shared" si="9"/>
        <v>1</v>
      </c>
      <c r="BO69" s="74">
        <f t="shared" si="9"/>
        <v>1</v>
      </c>
      <c r="BP69" s="74">
        <f t="shared" si="9"/>
        <v>1</v>
      </c>
      <c r="BQ69" s="74">
        <f t="shared" si="9"/>
        <v>1</v>
      </c>
      <c r="BR69" s="74">
        <f t="shared" si="9"/>
        <v>4.25</v>
      </c>
      <c r="BS69" s="74">
        <f t="shared" si="9"/>
        <v>4.25</v>
      </c>
      <c r="BT69" s="74">
        <f t="shared" si="9"/>
        <v>6.208333333333333</v>
      </c>
      <c r="BU69" s="74">
        <f t="shared" si="9"/>
        <v>9.0833333333333339</v>
      </c>
      <c r="BV69" s="74">
        <f t="shared" si="9"/>
        <v>8.9375</v>
      </c>
      <c r="BW69" s="74">
        <f t="shared" si="9"/>
        <v>7.104166666666667</v>
      </c>
      <c r="BX69" s="74">
        <f t="shared" si="9"/>
        <v>5.291666666666667</v>
      </c>
      <c r="BY69" s="74">
        <f t="shared" si="9"/>
        <v>5.125</v>
      </c>
      <c r="BZ69" s="74">
        <f t="shared" ref="BZ69:EK69" si="10">BZ$68+$M$69</f>
        <v>5.708333333333333</v>
      </c>
      <c r="CA69" s="74">
        <f t="shared" si="10"/>
        <v>8.125</v>
      </c>
      <c r="CB69" s="74">
        <f t="shared" si="10"/>
        <v>10.1875</v>
      </c>
      <c r="CC69" s="74">
        <f t="shared" si="10"/>
        <v>8.9791666666666679</v>
      </c>
      <c r="CD69" s="74">
        <f t="shared" si="10"/>
        <v>9.375</v>
      </c>
      <c r="CE69" s="74">
        <f t="shared" si="10"/>
        <v>9.4375</v>
      </c>
      <c r="CF69" s="74">
        <f t="shared" si="10"/>
        <v>9.4583333333333339</v>
      </c>
      <c r="CG69" s="74">
        <f t="shared" si="10"/>
        <v>9.8125</v>
      </c>
      <c r="CH69" s="74">
        <f t="shared" si="10"/>
        <v>8.25</v>
      </c>
      <c r="CI69" s="74">
        <f t="shared" si="10"/>
        <v>7</v>
      </c>
      <c r="CJ69" s="74">
        <f t="shared" si="10"/>
        <v>7.25</v>
      </c>
      <c r="CK69" s="74">
        <f t="shared" si="10"/>
        <v>9.375</v>
      </c>
      <c r="CL69" s="74">
        <f t="shared" si="10"/>
        <v>11</v>
      </c>
      <c r="CM69" s="74">
        <f t="shared" si="10"/>
        <v>11.875</v>
      </c>
      <c r="CN69" s="74">
        <f t="shared" si="10"/>
        <v>10.395833333333334</v>
      </c>
      <c r="CO69" s="74">
        <f t="shared" si="10"/>
        <v>9.1666666666666661</v>
      </c>
      <c r="CP69" s="74">
        <f t="shared" si="10"/>
        <v>9.25</v>
      </c>
      <c r="CQ69" s="74">
        <f t="shared" si="10"/>
        <v>10.875</v>
      </c>
      <c r="CR69" s="74">
        <f t="shared" si="10"/>
        <v>12.979166666666666</v>
      </c>
      <c r="CS69" s="74">
        <f t="shared" si="10"/>
        <v>11.75</v>
      </c>
      <c r="CT69" s="74">
        <f t="shared" si="10"/>
        <v>15.6875</v>
      </c>
      <c r="CU69" s="74">
        <f t="shared" si="10"/>
        <v>19.770833333333332</v>
      </c>
      <c r="CV69" s="74">
        <f t="shared" si="10"/>
        <v>16.520833333333336</v>
      </c>
      <c r="CW69" s="74">
        <f t="shared" si="10"/>
        <v>13.791666666666666</v>
      </c>
      <c r="CX69" s="74">
        <f t="shared" si="10"/>
        <v>10.25</v>
      </c>
      <c r="CY69" s="74">
        <f t="shared" si="10"/>
        <v>7.895833333333333</v>
      </c>
      <c r="CZ69" s="74">
        <f t="shared" si="10"/>
        <v>7.8125</v>
      </c>
      <c r="DA69" s="74">
        <f t="shared" si="10"/>
        <v>8.9166666666666679</v>
      </c>
      <c r="DB69" s="74">
        <f t="shared" si="10"/>
        <v>11.791666666666666</v>
      </c>
      <c r="DC69" s="74">
        <f t="shared" si="10"/>
        <v>9.1875</v>
      </c>
      <c r="DD69" s="74">
        <f t="shared" si="10"/>
        <v>6.270833333333333</v>
      </c>
      <c r="DE69" s="74">
        <f t="shared" si="10"/>
        <v>6.6566666666666663</v>
      </c>
      <c r="DF69" s="74">
        <f t="shared" si="10"/>
        <v>8.8125</v>
      </c>
      <c r="DG69" s="74">
        <f t="shared" si="10"/>
        <v>9</v>
      </c>
      <c r="DH69" s="74">
        <f t="shared" si="10"/>
        <v>7.333333333333333</v>
      </c>
      <c r="DI69" s="74">
        <f t="shared" si="10"/>
        <v>6.625</v>
      </c>
      <c r="DJ69" s="74">
        <f t="shared" si="10"/>
        <v>6.666666666666667</v>
      </c>
      <c r="DK69" s="74">
        <f t="shared" si="10"/>
        <v>5.541666666666667</v>
      </c>
      <c r="DL69" s="74">
        <f t="shared" si="10"/>
        <v>5.5</v>
      </c>
      <c r="DM69" s="74">
        <f t="shared" si="10"/>
        <v>5.5</v>
      </c>
      <c r="DN69" s="74">
        <f t="shared" si="10"/>
        <v>5.5</v>
      </c>
      <c r="DO69" s="74">
        <f t="shared" si="10"/>
        <v>5.5</v>
      </c>
      <c r="DP69" s="74">
        <f t="shared" si="10"/>
        <v>5.791666666666667</v>
      </c>
      <c r="DQ69" s="74">
        <f t="shared" si="10"/>
        <v>5.5</v>
      </c>
      <c r="DR69" s="74">
        <f t="shared" si="10"/>
        <v>4.7916666666666661</v>
      </c>
      <c r="DS69" s="74">
        <f t="shared" si="10"/>
        <v>5.208333333333333</v>
      </c>
      <c r="DT69" s="74">
        <f t="shared" si="10"/>
        <v>4.7916666666666661</v>
      </c>
      <c r="DU69" s="74">
        <f t="shared" si="10"/>
        <v>4.1666666666666661</v>
      </c>
      <c r="DV69" s="74">
        <f t="shared" si="10"/>
        <v>4.0416666666666661</v>
      </c>
      <c r="DW69" s="74">
        <f t="shared" si="10"/>
        <v>4.1875</v>
      </c>
      <c r="DX69" s="74">
        <f t="shared" si="10"/>
        <v>4</v>
      </c>
      <c r="DY69" s="74">
        <f t="shared" si="10"/>
        <v>3.5833333333333335</v>
      </c>
      <c r="DZ69" s="74">
        <f t="shared" si="10"/>
        <v>3.0833333333333335</v>
      </c>
      <c r="EA69" s="74">
        <f t="shared" si="10"/>
        <v>3</v>
      </c>
      <c r="EB69" s="74">
        <f t="shared" si="10"/>
        <v>2.854166666666667</v>
      </c>
      <c r="EC69" s="74">
        <f t="shared" si="10"/>
        <v>2.520833333333333</v>
      </c>
      <c r="ED69" s="74">
        <f t="shared" si="10"/>
        <v>2.5</v>
      </c>
      <c r="EE69" s="74">
        <f t="shared" si="10"/>
        <v>2.5</v>
      </c>
      <c r="EF69" s="74">
        <f t="shared" si="10"/>
        <v>2.5</v>
      </c>
      <c r="EG69" s="74">
        <f t="shared" si="10"/>
        <v>2.5</v>
      </c>
      <c r="EH69" s="74">
        <f t="shared" si="10"/>
        <v>2.5</v>
      </c>
      <c r="EI69" s="74">
        <f t="shared" si="10"/>
        <v>2.5</v>
      </c>
      <c r="EJ69" s="74">
        <f t="shared" si="10"/>
        <v>2.5</v>
      </c>
      <c r="EK69" s="74">
        <f t="shared" si="10"/>
        <v>2.5</v>
      </c>
      <c r="EL69" s="74">
        <f t="shared" ref="EL69:EU69" si="11">EL$68+$M$69</f>
        <v>2.5</v>
      </c>
      <c r="EM69" s="74">
        <f t="shared" si="11"/>
        <v>2.5</v>
      </c>
      <c r="EN69" s="74">
        <f t="shared" si="11"/>
        <v>2.5</v>
      </c>
      <c r="EO69" s="74">
        <f t="shared" si="11"/>
        <v>2.5</v>
      </c>
      <c r="EP69" s="74">
        <f t="shared" si="11"/>
        <v>2.5</v>
      </c>
      <c r="EQ69" s="74">
        <f t="shared" si="11"/>
        <v>3.625</v>
      </c>
      <c r="ER69" s="74">
        <f t="shared" si="11"/>
        <v>4.7916666666666661</v>
      </c>
      <c r="ES69" s="74">
        <f t="shared" si="11"/>
        <v>5.145833333333333</v>
      </c>
      <c r="ET69" s="74">
        <f t="shared" si="11"/>
        <v>5.041666666666667</v>
      </c>
      <c r="EU69" s="74">
        <f t="shared" si="11"/>
        <v>6.541666666666667</v>
      </c>
    </row>
    <row r="70" spans="12:152" s="5" customFormat="1" x14ac:dyDescent="0.25">
      <c r="M70" s="2">
        <v>2</v>
      </c>
      <c r="N70" s="75">
        <f t="shared" ref="N70:BY70" si="12">N$68+$M$70</f>
        <v>2</v>
      </c>
      <c r="O70" s="75">
        <f t="shared" si="12"/>
        <v>2</v>
      </c>
      <c r="P70" s="75">
        <f t="shared" si="12"/>
        <v>2</v>
      </c>
      <c r="Q70" s="75">
        <f t="shared" si="12"/>
        <v>2</v>
      </c>
      <c r="R70" s="75">
        <f t="shared" si="12"/>
        <v>2</v>
      </c>
      <c r="S70" s="75">
        <f t="shared" si="12"/>
        <v>2</v>
      </c>
      <c r="T70" s="75">
        <f t="shared" si="12"/>
        <v>2</v>
      </c>
      <c r="U70" s="75">
        <f t="shared" si="12"/>
        <v>2</v>
      </c>
      <c r="V70" s="75">
        <f t="shared" si="12"/>
        <v>2</v>
      </c>
      <c r="W70" s="75">
        <f t="shared" si="12"/>
        <v>2</v>
      </c>
      <c r="X70" s="75">
        <f t="shared" si="12"/>
        <v>2</v>
      </c>
      <c r="Y70" s="75">
        <f t="shared" si="12"/>
        <v>2</v>
      </c>
      <c r="Z70" s="75">
        <f t="shared" si="12"/>
        <v>2</v>
      </c>
      <c r="AA70" s="75">
        <f t="shared" si="12"/>
        <v>2</v>
      </c>
      <c r="AB70" s="75">
        <f t="shared" si="12"/>
        <v>2</v>
      </c>
      <c r="AC70" s="75">
        <f t="shared" si="12"/>
        <v>2</v>
      </c>
      <c r="AD70" s="75">
        <f t="shared" si="12"/>
        <v>2</v>
      </c>
      <c r="AE70" s="75">
        <f t="shared" si="12"/>
        <v>2</v>
      </c>
      <c r="AF70" s="75">
        <f t="shared" si="12"/>
        <v>2</v>
      </c>
      <c r="AG70" s="75">
        <f t="shared" si="12"/>
        <v>2</v>
      </c>
      <c r="AH70" s="75">
        <f t="shared" si="12"/>
        <v>2</v>
      </c>
      <c r="AI70" s="75">
        <f t="shared" si="12"/>
        <v>2</v>
      </c>
      <c r="AJ70" s="75">
        <f t="shared" si="12"/>
        <v>2</v>
      </c>
      <c r="AK70" s="75">
        <f t="shared" si="12"/>
        <v>2</v>
      </c>
      <c r="AL70" s="75">
        <f t="shared" si="12"/>
        <v>2</v>
      </c>
      <c r="AM70" s="75">
        <f t="shared" si="12"/>
        <v>2</v>
      </c>
      <c r="AN70" s="75">
        <f t="shared" si="12"/>
        <v>2</v>
      </c>
      <c r="AO70" s="75">
        <f t="shared" si="12"/>
        <v>2</v>
      </c>
      <c r="AP70" s="75">
        <f t="shared" si="12"/>
        <v>2</v>
      </c>
      <c r="AQ70" s="75">
        <f t="shared" si="12"/>
        <v>2</v>
      </c>
      <c r="AR70" s="75">
        <f t="shared" si="12"/>
        <v>2</v>
      </c>
      <c r="AS70" s="75">
        <f t="shared" si="12"/>
        <v>2</v>
      </c>
      <c r="AT70" s="75">
        <f t="shared" si="12"/>
        <v>2</v>
      </c>
      <c r="AU70" s="75">
        <f t="shared" si="12"/>
        <v>2</v>
      </c>
      <c r="AV70" s="75">
        <f t="shared" si="12"/>
        <v>2</v>
      </c>
      <c r="AW70" s="75">
        <f t="shared" si="12"/>
        <v>2</v>
      </c>
      <c r="AX70" s="75">
        <f t="shared" si="12"/>
        <v>2</v>
      </c>
      <c r="AY70" s="75">
        <f t="shared" si="12"/>
        <v>2</v>
      </c>
      <c r="AZ70" s="75">
        <f t="shared" si="12"/>
        <v>2</v>
      </c>
      <c r="BA70" s="75">
        <f t="shared" si="12"/>
        <v>2</v>
      </c>
      <c r="BB70" s="75">
        <f t="shared" si="12"/>
        <v>2</v>
      </c>
      <c r="BC70" s="75">
        <f t="shared" si="12"/>
        <v>2</v>
      </c>
      <c r="BD70" s="75">
        <f t="shared" si="12"/>
        <v>2</v>
      </c>
      <c r="BE70" s="75">
        <f t="shared" si="12"/>
        <v>2</v>
      </c>
      <c r="BF70" s="75">
        <f t="shared" si="12"/>
        <v>2</v>
      </c>
      <c r="BG70" s="75">
        <f t="shared" si="12"/>
        <v>2</v>
      </c>
      <c r="BH70" s="75">
        <f t="shared" si="12"/>
        <v>2</v>
      </c>
      <c r="BI70" s="75">
        <f t="shared" si="12"/>
        <v>2</v>
      </c>
      <c r="BJ70" s="75">
        <f t="shared" si="12"/>
        <v>2</v>
      </c>
      <c r="BK70" s="75">
        <f t="shared" si="12"/>
        <v>2</v>
      </c>
      <c r="BL70" s="75">
        <f t="shared" si="12"/>
        <v>2</v>
      </c>
      <c r="BM70" s="75">
        <f t="shared" si="12"/>
        <v>2</v>
      </c>
      <c r="BN70" s="75">
        <f t="shared" si="12"/>
        <v>2</v>
      </c>
      <c r="BO70" s="75">
        <f t="shared" si="12"/>
        <v>2</v>
      </c>
      <c r="BP70" s="75">
        <f t="shared" si="12"/>
        <v>2</v>
      </c>
      <c r="BQ70" s="75">
        <f t="shared" si="12"/>
        <v>2</v>
      </c>
      <c r="BR70" s="75">
        <f t="shared" si="12"/>
        <v>5.25</v>
      </c>
      <c r="BS70" s="75">
        <f t="shared" si="12"/>
        <v>5.25</v>
      </c>
      <c r="BT70" s="75">
        <f t="shared" si="12"/>
        <v>7.208333333333333</v>
      </c>
      <c r="BU70" s="75">
        <f t="shared" si="12"/>
        <v>10.083333333333334</v>
      </c>
      <c r="BV70" s="75">
        <f t="shared" si="12"/>
        <v>9.9375</v>
      </c>
      <c r="BW70" s="75">
        <f t="shared" si="12"/>
        <v>8.1041666666666679</v>
      </c>
      <c r="BX70" s="75">
        <f t="shared" si="12"/>
        <v>6.291666666666667</v>
      </c>
      <c r="BY70" s="75">
        <f t="shared" si="12"/>
        <v>6.125</v>
      </c>
      <c r="BZ70" s="75">
        <f t="shared" ref="BZ70:EK70" si="13">BZ$68+$M$70</f>
        <v>6.708333333333333</v>
      </c>
      <c r="CA70" s="75">
        <f t="shared" si="13"/>
        <v>9.125</v>
      </c>
      <c r="CB70" s="75">
        <f t="shared" si="13"/>
        <v>11.1875</v>
      </c>
      <c r="CC70" s="75">
        <f t="shared" si="13"/>
        <v>9.9791666666666679</v>
      </c>
      <c r="CD70" s="75">
        <f t="shared" si="13"/>
        <v>10.375</v>
      </c>
      <c r="CE70" s="75">
        <f t="shared" si="13"/>
        <v>10.4375</v>
      </c>
      <c r="CF70" s="75">
        <f t="shared" si="13"/>
        <v>10.458333333333334</v>
      </c>
      <c r="CG70" s="75">
        <f t="shared" si="13"/>
        <v>10.8125</v>
      </c>
      <c r="CH70" s="75">
        <f t="shared" si="13"/>
        <v>9.25</v>
      </c>
      <c r="CI70" s="75">
        <f t="shared" si="13"/>
        <v>8</v>
      </c>
      <c r="CJ70" s="75">
        <f t="shared" si="13"/>
        <v>8.25</v>
      </c>
      <c r="CK70" s="75">
        <f t="shared" si="13"/>
        <v>10.375</v>
      </c>
      <c r="CL70" s="75">
        <f t="shared" si="13"/>
        <v>12</v>
      </c>
      <c r="CM70" s="75">
        <f t="shared" si="13"/>
        <v>12.875</v>
      </c>
      <c r="CN70" s="75">
        <f t="shared" si="13"/>
        <v>11.395833333333334</v>
      </c>
      <c r="CO70" s="75">
        <f t="shared" si="13"/>
        <v>10.166666666666666</v>
      </c>
      <c r="CP70" s="75">
        <f t="shared" si="13"/>
        <v>10.25</v>
      </c>
      <c r="CQ70" s="75">
        <f t="shared" si="13"/>
        <v>11.875</v>
      </c>
      <c r="CR70" s="75">
        <f t="shared" si="13"/>
        <v>13.979166666666666</v>
      </c>
      <c r="CS70" s="75">
        <f t="shared" si="13"/>
        <v>12.75</v>
      </c>
      <c r="CT70" s="75">
        <f t="shared" si="13"/>
        <v>16.6875</v>
      </c>
      <c r="CU70" s="75">
        <f t="shared" si="13"/>
        <v>20.770833333333332</v>
      </c>
      <c r="CV70" s="75">
        <f t="shared" si="13"/>
        <v>17.520833333333336</v>
      </c>
      <c r="CW70" s="75">
        <f t="shared" si="13"/>
        <v>14.791666666666666</v>
      </c>
      <c r="CX70" s="75">
        <f t="shared" si="13"/>
        <v>11.25</v>
      </c>
      <c r="CY70" s="75">
        <f t="shared" si="13"/>
        <v>8.8958333333333321</v>
      </c>
      <c r="CZ70" s="75">
        <f t="shared" si="13"/>
        <v>8.8125</v>
      </c>
      <c r="DA70" s="75">
        <f t="shared" si="13"/>
        <v>9.9166666666666679</v>
      </c>
      <c r="DB70" s="75">
        <f t="shared" si="13"/>
        <v>12.791666666666666</v>
      </c>
      <c r="DC70" s="75">
        <f t="shared" si="13"/>
        <v>10.1875</v>
      </c>
      <c r="DD70" s="75">
        <f t="shared" si="13"/>
        <v>7.270833333333333</v>
      </c>
      <c r="DE70" s="75">
        <f t="shared" si="13"/>
        <v>7.6566666666666663</v>
      </c>
      <c r="DF70" s="75">
        <f t="shared" si="13"/>
        <v>9.8125</v>
      </c>
      <c r="DG70" s="75">
        <f t="shared" si="13"/>
        <v>10</v>
      </c>
      <c r="DH70" s="75">
        <f t="shared" si="13"/>
        <v>8.3333333333333321</v>
      </c>
      <c r="DI70" s="75">
        <f t="shared" si="13"/>
        <v>7.625</v>
      </c>
      <c r="DJ70" s="75">
        <f t="shared" si="13"/>
        <v>7.666666666666667</v>
      </c>
      <c r="DK70" s="75">
        <f t="shared" si="13"/>
        <v>6.541666666666667</v>
      </c>
      <c r="DL70" s="75">
        <f t="shared" si="13"/>
        <v>6.5</v>
      </c>
      <c r="DM70" s="75">
        <f t="shared" si="13"/>
        <v>6.5</v>
      </c>
      <c r="DN70" s="75">
        <f t="shared" si="13"/>
        <v>6.5</v>
      </c>
      <c r="DO70" s="75">
        <f t="shared" si="13"/>
        <v>6.5</v>
      </c>
      <c r="DP70" s="75">
        <f t="shared" si="13"/>
        <v>6.791666666666667</v>
      </c>
      <c r="DQ70" s="75">
        <f t="shared" si="13"/>
        <v>6.5</v>
      </c>
      <c r="DR70" s="75">
        <f t="shared" si="13"/>
        <v>5.7916666666666661</v>
      </c>
      <c r="DS70" s="75">
        <f t="shared" si="13"/>
        <v>6.208333333333333</v>
      </c>
      <c r="DT70" s="75">
        <f t="shared" si="13"/>
        <v>5.7916666666666661</v>
      </c>
      <c r="DU70" s="75">
        <f t="shared" si="13"/>
        <v>5.1666666666666661</v>
      </c>
      <c r="DV70" s="75">
        <f t="shared" si="13"/>
        <v>5.0416666666666661</v>
      </c>
      <c r="DW70" s="75">
        <f t="shared" si="13"/>
        <v>5.1875</v>
      </c>
      <c r="DX70" s="75">
        <f t="shared" si="13"/>
        <v>5</v>
      </c>
      <c r="DY70" s="75">
        <f t="shared" si="13"/>
        <v>4.5833333333333339</v>
      </c>
      <c r="DZ70" s="75">
        <f t="shared" si="13"/>
        <v>4.0833333333333339</v>
      </c>
      <c r="EA70" s="75">
        <f t="shared" si="13"/>
        <v>4</v>
      </c>
      <c r="EB70" s="75">
        <f t="shared" si="13"/>
        <v>3.854166666666667</v>
      </c>
      <c r="EC70" s="75">
        <f t="shared" si="13"/>
        <v>3.520833333333333</v>
      </c>
      <c r="ED70" s="75">
        <f t="shared" si="13"/>
        <v>3.5</v>
      </c>
      <c r="EE70" s="75">
        <f t="shared" si="13"/>
        <v>3.5</v>
      </c>
      <c r="EF70" s="75">
        <f t="shared" si="13"/>
        <v>3.5</v>
      </c>
      <c r="EG70" s="75">
        <f t="shared" si="13"/>
        <v>3.5</v>
      </c>
      <c r="EH70" s="75">
        <f t="shared" si="13"/>
        <v>3.5</v>
      </c>
      <c r="EI70" s="75">
        <f t="shared" si="13"/>
        <v>3.5</v>
      </c>
      <c r="EJ70" s="75">
        <f t="shared" si="13"/>
        <v>3.5</v>
      </c>
      <c r="EK70" s="75">
        <f t="shared" si="13"/>
        <v>3.5</v>
      </c>
      <c r="EL70" s="75">
        <f t="shared" ref="EL70:EU70" si="14">EL$68+$M$70</f>
        <v>3.5</v>
      </c>
      <c r="EM70" s="75">
        <f t="shared" si="14"/>
        <v>3.5</v>
      </c>
      <c r="EN70" s="75">
        <f t="shared" si="14"/>
        <v>3.5</v>
      </c>
      <c r="EO70" s="75">
        <f t="shared" si="14"/>
        <v>3.5</v>
      </c>
      <c r="EP70" s="75">
        <f t="shared" si="14"/>
        <v>3.5</v>
      </c>
      <c r="EQ70" s="75">
        <f t="shared" si="14"/>
        <v>4.625</v>
      </c>
      <c r="ER70" s="75">
        <f t="shared" si="14"/>
        <v>5.7916666666666661</v>
      </c>
      <c r="ES70" s="75">
        <f t="shared" si="14"/>
        <v>6.145833333333333</v>
      </c>
      <c r="ET70" s="75">
        <f t="shared" si="14"/>
        <v>6.041666666666667</v>
      </c>
      <c r="EU70" s="75">
        <f t="shared" si="14"/>
        <v>7.541666666666667</v>
      </c>
    </row>
    <row r="71" spans="12:152" s="5" customFormat="1" x14ac:dyDescent="0.25">
      <c r="M71" s="2">
        <v>2.5</v>
      </c>
      <c r="N71" s="74">
        <f t="shared" ref="N71:BY71" si="15">N$68+$M$71</f>
        <v>2.5</v>
      </c>
      <c r="O71" s="74">
        <f t="shared" si="15"/>
        <v>2.5</v>
      </c>
      <c r="P71" s="74">
        <f t="shared" si="15"/>
        <v>2.5</v>
      </c>
      <c r="Q71" s="74">
        <f t="shared" si="15"/>
        <v>2.5</v>
      </c>
      <c r="R71" s="74">
        <f t="shared" si="15"/>
        <v>2.5</v>
      </c>
      <c r="S71" s="74">
        <f t="shared" si="15"/>
        <v>2.5</v>
      </c>
      <c r="T71" s="74">
        <f t="shared" si="15"/>
        <v>2.5</v>
      </c>
      <c r="U71" s="74">
        <f t="shared" si="15"/>
        <v>2.5</v>
      </c>
      <c r="V71" s="74">
        <f t="shared" si="15"/>
        <v>2.5</v>
      </c>
      <c r="W71" s="74">
        <f t="shared" si="15"/>
        <v>2.5</v>
      </c>
      <c r="X71" s="74">
        <f t="shared" si="15"/>
        <v>2.5</v>
      </c>
      <c r="Y71" s="74">
        <f t="shared" si="15"/>
        <v>2.5</v>
      </c>
      <c r="Z71" s="74">
        <f t="shared" si="15"/>
        <v>2.5</v>
      </c>
      <c r="AA71" s="74">
        <f t="shared" si="15"/>
        <v>2.5</v>
      </c>
      <c r="AB71" s="74">
        <f t="shared" si="15"/>
        <v>2.5</v>
      </c>
      <c r="AC71" s="74">
        <f t="shared" si="15"/>
        <v>2.5</v>
      </c>
      <c r="AD71" s="74">
        <f t="shared" si="15"/>
        <v>2.5</v>
      </c>
      <c r="AE71" s="74">
        <f t="shared" si="15"/>
        <v>2.5</v>
      </c>
      <c r="AF71" s="74">
        <f t="shared" si="15"/>
        <v>2.5</v>
      </c>
      <c r="AG71" s="74">
        <f t="shared" si="15"/>
        <v>2.5</v>
      </c>
      <c r="AH71" s="74">
        <f t="shared" si="15"/>
        <v>2.5</v>
      </c>
      <c r="AI71" s="74">
        <f t="shared" si="15"/>
        <v>2.5</v>
      </c>
      <c r="AJ71" s="74">
        <f t="shared" si="15"/>
        <v>2.5</v>
      </c>
      <c r="AK71" s="74">
        <f t="shared" si="15"/>
        <v>2.5</v>
      </c>
      <c r="AL71" s="74">
        <f t="shared" si="15"/>
        <v>2.5</v>
      </c>
      <c r="AM71" s="74">
        <f t="shared" si="15"/>
        <v>2.5</v>
      </c>
      <c r="AN71" s="74">
        <f t="shared" si="15"/>
        <v>2.5</v>
      </c>
      <c r="AO71" s="74">
        <f t="shared" si="15"/>
        <v>2.5</v>
      </c>
      <c r="AP71" s="74">
        <f t="shared" si="15"/>
        <v>2.5</v>
      </c>
      <c r="AQ71" s="74">
        <f t="shared" si="15"/>
        <v>2.5</v>
      </c>
      <c r="AR71" s="74">
        <f t="shared" si="15"/>
        <v>2.5</v>
      </c>
      <c r="AS71" s="74">
        <f t="shared" si="15"/>
        <v>2.5</v>
      </c>
      <c r="AT71" s="74">
        <f t="shared" si="15"/>
        <v>2.5</v>
      </c>
      <c r="AU71" s="74">
        <f t="shared" si="15"/>
        <v>2.5</v>
      </c>
      <c r="AV71" s="74">
        <f t="shared" si="15"/>
        <v>2.5</v>
      </c>
      <c r="AW71" s="74">
        <f t="shared" si="15"/>
        <v>2.5</v>
      </c>
      <c r="AX71" s="74">
        <f t="shared" si="15"/>
        <v>2.5</v>
      </c>
      <c r="AY71" s="74">
        <f t="shared" si="15"/>
        <v>2.5</v>
      </c>
      <c r="AZ71" s="74">
        <f t="shared" si="15"/>
        <v>2.5</v>
      </c>
      <c r="BA71" s="74">
        <f t="shared" si="15"/>
        <v>2.5</v>
      </c>
      <c r="BB71" s="74">
        <f t="shared" si="15"/>
        <v>2.5</v>
      </c>
      <c r="BC71" s="74">
        <f t="shared" si="15"/>
        <v>2.5</v>
      </c>
      <c r="BD71" s="74">
        <f t="shared" si="15"/>
        <v>2.5</v>
      </c>
      <c r="BE71" s="74">
        <f t="shared" si="15"/>
        <v>2.5</v>
      </c>
      <c r="BF71" s="74">
        <f t="shared" si="15"/>
        <v>2.5</v>
      </c>
      <c r="BG71" s="74">
        <f t="shared" si="15"/>
        <v>2.5</v>
      </c>
      <c r="BH71" s="74">
        <f t="shared" si="15"/>
        <v>2.5</v>
      </c>
      <c r="BI71" s="74">
        <f t="shared" si="15"/>
        <v>2.5</v>
      </c>
      <c r="BJ71" s="74">
        <f t="shared" si="15"/>
        <v>2.5</v>
      </c>
      <c r="BK71" s="74">
        <f t="shared" si="15"/>
        <v>2.5</v>
      </c>
      <c r="BL71" s="74">
        <f t="shared" si="15"/>
        <v>2.5</v>
      </c>
      <c r="BM71" s="74">
        <f t="shared" si="15"/>
        <v>2.5</v>
      </c>
      <c r="BN71" s="74">
        <f t="shared" si="15"/>
        <v>2.5</v>
      </c>
      <c r="BO71" s="74">
        <f t="shared" si="15"/>
        <v>2.5</v>
      </c>
      <c r="BP71" s="74">
        <f t="shared" si="15"/>
        <v>2.5</v>
      </c>
      <c r="BQ71" s="74">
        <f t="shared" si="15"/>
        <v>2.5</v>
      </c>
      <c r="BR71" s="74">
        <f t="shared" si="15"/>
        <v>5.75</v>
      </c>
      <c r="BS71" s="74">
        <f t="shared" si="15"/>
        <v>5.75</v>
      </c>
      <c r="BT71" s="74">
        <f t="shared" si="15"/>
        <v>7.708333333333333</v>
      </c>
      <c r="BU71" s="74">
        <f t="shared" si="15"/>
        <v>10.583333333333334</v>
      </c>
      <c r="BV71" s="74">
        <f t="shared" si="15"/>
        <v>10.4375</v>
      </c>
      <c r="BW71" s="74">
        <f t="shared" si="15"/>
        <v>8.6041666666666679</v>
      </c>
      <c r="BX71" s="74">
        <f t="shared" si="15"/>
        <v>6.791666666666667</v>
      </c>
      <c r="BY71" s="74">
        <f t="shared" si="15"/>
        <v>6.625</v>
      </c>
      <c r="BZ71" s="74">
        <f t="shared" ref="BZ71:EK71" si="16">BZ$68+$M$71</f>
        <v>7.208333333333333</v>
      </c>
      <c r="CA71" s="74">
        <f t="shared" si="16"/>
        <v>9.625</v>
      </c>
      <c r="CB71" s="74">
        <f t="shared" si="16"/>
        <v>11.6875</v>
      </c>
      <c r="CC71" s="74">
        <f t="shared" si="16"/>
        <v>10.479166666666668</v>
      </c>
      <c r="CD71" s="74">
        <f t="shared" si="16"/>
        <v>10.875</v>
      </c>
      <c r="CE71" s="74">
        <f t="shared" si="16"/>
        <v>10.9375</v>
      </c>
      <c r="CF71" s="74">
        <f t="shared" si="16"/>
        <v>10.958333333333334</v>
      </c>
      <c r="CG71" s="74">
        <f t="shared" si="16"/>
        <v>11.3125</v>
      </c>
      <c r="CH71" s="74">
        <f t="shared" si="16"/>
        <v>9.75</v>
      </c>
      <c r="CI71" s="74">
        <f t="shared" si="16"/>
        <v>8.5</v>
      </c>
      <c r="CJ71" s="74">
        <f t="shared" si="16"/>
        <v>8.75</v>
      </c>
      <c r="CK71" s="74">
        <f t="shared" si="16"/>
        <v>10.875</v>
      </c>
      <c r="CL71" s="74">
        <f t="shared" si="16"/>
        <v>12.5</v>
      </c>
      <c r="CM71" s="74">
        <f t="shared" si="16"/>
        <v>13.375</v>
      </c>
      <c r="CN71" s="74">
        <f t="shared" si="16"/>
        <v>11.895833333333334</v>
      </c>
      <c r="CO71" s="74">
        <f t="shared" si="16"/>
        <v>10.666666666666666</v>
      </c>
      <c r="CP71" s="74">
        <f t="shared" si="16"/>
        <v>10.75</v>
      </c>
      <c r="CQ71" s="74">
        <f t="shared" si="16"/>
        <v>12.375</v>
      </c>
      <c r="CR71" s="74">
        <f t="shared" si="16"/>
        <v>14.479166666666666</v>
      </c>
      <c r="CS71" s="74">
        <f t="shared" si="16"/>
        <v>13.25</v>
      </c>
      <c r="CT71" s="74">
        <f t="shared" si="16"/>
        <v>17.1875</v>
      </c>
      <c r="CU71" s="74">
        <f t="shared" si="16"/>
        <v>21.270833333333332</v>
      </c>
      <c r="CV71" s="74">
        <f t="shared" si="16"/>
        <v>18.020833333333336</v>
      </c>
      <c r="CW71" s="74">
        <f t="shared" si="16"/>
        <v>15.291666666666666</v>
      </c>
      <c r="CX71" s="74">
        <f t="shared" si="16"/>
        <v>11.75</v>
      </c>
      <c r="CY71" s="74">
        <f t="shared" si="16"/>
        <v>9.3958333333333321</v>
      </c>
      <c r="CZ71" s="74">
        <f t="shared" si="16"/>
        <v>9.3125</v>
      </c>
      <c r="DA71" s="74">
        <f t="shared" si="16"/>
        <v>10.416666666666668</v>
      </c>
      <c r="DB71" s="74">
        <f t="shared" si="16"/>
        <v>13.291666666666666</v>
      </c>
      <c r="DC71" s="74">
        <f t="shared" si="16"/>
        <v>10.6875</v>
      </c>
      <c r="DD71" s="74">
        <f t="shared" si="16"/>
        <v>7.770833333333333</v>
      </c>
      <c r="DE71" s="74">
        <f t="shared" si="16"/>
        <v>8.1566666666666663</v>
      </c>
      <c r="DF71" s="74">
        <f t="shared" si="16"/>
        <v>10.3125</v>
      </c>
      <c r="DG71" s="74">
        <f t="shared" si="16"/>
        <v>10.5</v>
      </c>
      <c r="DH71" s="74">
        <f t="shared" si="16"/>
        <v>8.8333333333333321</v>
      </c>
      <c r="DI71" s="74">
        <f t="shared" si="16"/>
        <v>8.125</v>
      </c>
      <c r="DJ71" s="74">
        <f t="shared" si="16"/>
        <v>8.1666666666666679</v>
      </c>
      <c r="DK71" s="74">
        <f t="shared" si="16"/>
        <v>7.041666666666667</v>
      </c>
      <c r="DL71" s="74">
        <f t="shared" si="16"/>
        <v>7</v>
      </c>
      <c r="DM71" s="74">
        <f t="shared" si="16"/>
        <v>7</v>
      </c>
      <c r="DN71" s="74">
        <f t="shared" si="16"/>
        <v>7</v>
      </c>
      <c r="DO71" s="74">
        <f t="shared" si="16"/>
        <v>7</v>
      </c>
      <c r="DP71" s="74">
        <f t="shared" si="16"/>
        <v>7.291666666666667</v>
      </c>
      <c r="DQ71" s="74">
        <f t="shared" si="16"/>
        <v>7</v>
      </c>
      <c r="DR71" s="74">
        <f t="shared" si="16"/>
        <v>6.2916666666666661</v>
      </c>
      <c r="DS71" s="74">
        <f t="shared" si="16"/>
        <v>6.708333333333333</v>
      </c>
      <c r="DT71" s="74">
        <f t="shared" si="16"/>
        <v>6.2916666666666661</v>
      </c>
      <c r="DU71" s="74">
        <f t="shared" si="16"/>
        <v>5.6666666666666661</v>
      </c>
      <c r="DV71" s="74">
        <f t="shared" si="16"/>
        <v>5.5416666666666661</v>
      </c>
      <c r="DW71" s="74">
        <f t="shared" si="16"/>
        <v>5.6875</v>
      </c>
      <c r="DX71" s="74">
        <f t="shared" si="16"/>
        <v>5.5</v>
      </c>
      <c r="DY71" s="74">
        <f t="shared" si="16"/>
        <v>5.0833333333333339</v>
      </c>
      <c r="DZ71" s="74">
        <f t="shared" si="16"/>
        <v>4.5833333333333339</v>
      </c>
      <c r="EA71" s="74">
        <f t="shared" si="16"/>
        <v>4.5</v>
      </c>
      <c r="EB71" s="74">
        <f t="shared" si="16"/>
        <v>4.354166666666667</v>
      </c>
      <c r="EC71" s="74">
        <f t="shared" si="16"/>
        <v>4.020833333333333</v>
      </c>
      <c r="ED71" s="74">
        <f t="shared" si="16"/>
        <v>4</v>
      </c>
      <c r="EE71" s="74">
        <f t="shared" si="16"/>
        <v>4</v>
      </c>
      <c r="EF71" s="74">
        <f t="shared" si="16"/>
        <v>4</v>
      </c>
      <c r="EG71" s="74">
        <f t="shared" si="16"/>
        <v>4</v>
      </c>
      <c r="EH71" s="74">
        <f t="shared" si="16"/>
        <v>4</v>
      </c>
      <c r="EI71" s="74">
        <f t="shared" si="16"/>
        <v>4</v>
      </c>
      <c r="EJ71" s="74">
        <f t="shared" si="16"/>
        <v>4</v>
      </c>
      <c r="EK71" s="74">
        <f t="shared" si="16"/>
        <v>4</v>
      </c>
      <c r="EL71" s="74">
        <f t="shared" ref="EL71:EU71" si="17">EL$68+$M$71</f>
        <v>4</v>
      </c>
      <c r="EM71" s="74">
        <f t="shared" si="17"/>
        <v>4</v>
      </c>
      <c r="EN71" s="74">
        <f t="shared" si="17"/>
        <v>4</v>
      </c>
      <c r="EO71" s="74">
        <f t="shared" si="17"/>
        <v>4</v>
      </c>
      <c r="EP71" s="74">
        <f t="shared" si="17"/>
        <v>4</v>
      </c>
      <c r="EQ71" s="74">
        <f t="shared" si="17"/>
        <v>5.125</v>
      </c>
      <c r="ER71" s="74">
        <f t="shared" si="17"/>
        <v>6.2916666666666661</v>
      </c>
      <c r="ES71" s="74">
        <f t="shared" si="17"/>
        <v>6.645833333333333</v>
      </c>
      <c r="ET71" s="74">
        <f t="shared" si="17"/>
        <v>6.541666666666667</v>
      </c>
      <c r="EU71" s="74">
        <f t="shared" si="17"/>
        <v>8.0416666666666679</v>
      </c>
    </row>
    <row r="72" spans="12:152" s="5" customFormat="1" x14ac:dyDescent="0.25">
      <c r="M72" s="2">
        <v>3</v>
      </c>
      <c r="N72" s="74">
        <f t="shared" ref="N72:BY72" si="18">N$68+$M$72</f>
        <v>3</v>
      </c>
      <c r="O72" s="74">
        <f t="shared" si="18"/>
        <v>3</v>
      </c>
      <c r="P72" s="74">
        <f t="shared" si="18"/>
        <v>3</v>
      </c>
      <c r="Q72" s="74">
        <f t="shared" si="18"/>
        <v>3</v>
      </c>
      <c r="R72" s="74">
        <f t="shared" si="18"/>
        <v>3</v>
      </c>
      <c r="S72" s="74">
        <f t="shared" si="18"/>
        <v>3</v>
      </c>
      <c r="T72" s="74">
        <f t="shared" si="18"/>
        <v>3</v>
      </c>
      <c r="U72" s="74">
        <f t="shared" si="18"/>
        <v>3</v>
      </c>
      <c r="V72" s="74">
        <f t="shared" si="18"/>
        <v>3</v>
      </c>
      <c r="W72" s="74">
        <f t="shared" si="18"/>
        <v>3</v>
      </c>
      <c r="X72" s="74">
        <f t="shared" si="18"/>
        <v>3</v>
      </c>
      <c r="Y72" s="74">
        <f t="shared" si="18"/>
        <v>3</v>
      </c>
      <c r="Z72" s="74">
        <f t="shared" si="18"/>
        <v>3</v>
      </c>
      <c r="AA72" s="74">
        <f t="shared" si="18"/>
        <v>3</v>
      </c>
      <c r="AB72" s="74">
        <f t="shared" si="18"/>
        <v>3</v>
      </c>
      <c r="AC72" s="74">
        <f t="shared" si="18"/>
        <v>3</v>
      </c>
      <c r="AD72" s="74">
        <f t="shared" si="18"/>
        <v>3</v>
      </c>
      <c r="AE72" s="74">
        <f t="shared" si="18"/>
        <v>3</v>
      </c>
      <c r="AF72" s="74">
        <f t="shared" si="18"/>
        <v>3</v>
      </c>
      <c r="AG72" s="74">
        <f t="shared" si="18"/>
        <v>3</v>
      </c>
      <c r="AH72" s="74">
        <f t="shared" si="18"/>
        <v>3</v>
      </c>
      <c r="AI72" s="74">
        <f t="shared" si="18"/>
        <v>3</v>
      </c>
      <c r="AJ72" s="74">
        <f t="shared" si="18"/>
        <v>3</v>
      </c>
      <c r="AK72" s="74">
        <f t="shared" si="18"/>
        <v>3</v>
      </c>
      <c r="AL72" s="74">
        <f t="shared" si="18"/>
        <v>3</v>
      </c>
      <c r="AM72" s="74">
        <f t="shared" si="18"/>
        <v>3</v>
      </c>
      <c r="AN72" s="74">
        <f t="shared" si="18"/>
        <v>3</v>
      </c>
      <c r="AO72" s="74">
        <f t="shared" si="18"/>
        <v>3</v>
      </c>
      <c r="AP72" s="74">
        <f t="shared" si="18"/>
        <v>3</v>
      </c>
      <c r="AQ72" s="74">
        <f t="shared" si="18"/>
        <v>3</v>
      </c>
      <c r="AR72" s="74">
        <f t="shared" si="18"/>
        <v>3</v>
      </c>
      <c r="AS72" s="74">
        <f t="shared" si="18"/>
        <v>3</v>
      </c>
      <c r="AT72" s="74">
        <f t="shared" si="18"/>
        <v>3</v>
      </c>
      <c r="AU72" s="74">
        <f t="shared" si="18"/>
        <v>3</v>
      </c>
      <c r="AV72" s="74">
        <f t="shared" si="18"/>
        <v>3</v>
      </c>
      <c r="AW72" s="74">
        <f t="shared" si="18"/>
        <v>3</v>
      </c>
      <c r="AX72" s="74">
        <f t="shared" si="18"/>
        <v>3</v>
      </c>
      <c r="AY72" s="74">
        <f t="shared" si="18"/>
        <v>3</v>
      </c>
      <c r="AZ72" s="74">
        <f t="shared" si="18"/>
        <v>3</v>
      </c>
      <c r="BA72" s="74">
        <f t="shared" si="18"/>
        <v>3</v>
      </c>
      <c r="BB72" s="74">
        <f t="shared" si="18"/>
        <v>3</v>
      </c>
      <c r="BC72" s="74">
        <f t="shared" si="18"/>
        <v>3</v>
      </c>
      <c r="BD72" s="74">
        <f t="shared" si="18"/>
        <v>3</v>
      </c>
      <c r="BE72" s="74">
        <f t="shared" si="18"/>
        <v>3</v>
      </c>
      <c r="BF72" s="74">
        <f t="shared" si="18"/>
        <v>3</v>
      </c>
      <c r="BG72" s="74">
        <f t="shared" si="18"/>
        <v>3</v>
      </c>
      <c r="BH72" s="74">
        <f t="shared" si="18"/>
        <v>3</v>
      </c>
      <c r="BI72" s="74">
        <f t="shared" si="18"/>
        <v>3</v>
      </c>
      <c r="BJ72" s="74">
        <f t="shared" si="18"/>
        <v>3</v>
      </c>
      <c r="BK72" s="74">
        <f t="shared" si="18"/>
        <v>3</v>
      </c>
      <c r="BL72" s="74">
        <f t="shared" si="18"/>
        <v>3</v>
      </c>
      <c r="BM72" s="74">
        <f t="shared" si="18"/>
        <v>3</v>
      </c>
      <c r="BN72" s="74">
        <f t="shared" si="18"/>
        <v>3</v>
      </c>
      <c r="BO72" s="74">
        <f t="shared" si="18"/>
        <v>3</v>
      </c>
      <c r="BP72" s="74">
        <f t="shared" si="18"/>
        <v>3</v>
      </c>
      <c r="BQ72" s="74">
        <f t="shared" si="18"/>
        <v>3</v>
      </c>
      <c r="BR72" s="74">
        <f t="shared" si="18"/>
        <v>6.25</v>
      </c>
      <c r="BS72" s="74">
        <f t="shared" si="18"/>
        <v>6.25</v>
      </c>
      <c r="BT72" s="74">
        <f t="shared" si="18"/>
        <v>8.2083333333333321</v>
      </c>
      <c r="BU72" s="74">
        <f t="shared" si="18"/>
        <v>11.083333333333334</v>
      </c>
      <c r="BV72" s="74">
        <f t="shared" si="18"/>
        <v>10.9375</v>
      </c>
      <c r="BW72" s="74">
        <f t="shared" si="18"/>
        <v>9.1041666666666679</v>
      </c>
      <c r="BX72" s="74">
        <f t="shared" si="18"/>
        <v>7.291666666666667</v>
      </c>
      <c r="BY72" s="74">
        <f t="shared" si="18"/>
        <v>7.125</v>
      </c>
      <c r="BZ72" s="74">
        <f t="shared" ref="BZ72:EK72" si="19">BZ$68+$M$72</f>
        <v>7.708333333333333</v>
      </c>
      <c r="CA72" s="74">
        <f t="shared" si="19"/>
        <v>10.125</v>
      </c>
      <c r="CB72" s="74">
        <f t="shared" si="19"/>
        <v>12.1875</v>
      </c>
      <c r="CC72" s="74">
        <f t="shared" si="19"/>
        <v>10.979166666666668</v>
      </c>
      <c r="CD72" s="74">
        <f t="shared" si="19"/>
        <v>11.375</v>
      </c>
      <c r="CE72" s="74">
        <f t="shared" si="19"/>
        <v>11.4375</v>
      </c>
      <c r="CF72" s="74">
        <f t="shared" si="19"/>
        <v>11.458333333333334</v>
      </c>
      <c r="CG72" s="74">
        <f t="shared" si="19"/>
        <v>11.8125</v>
      </c>
      <c r="CH72" s="74">
        <f t="shared" si="19"/>
        <v>10.25</v>
      </c>
      <c r="CI72" s="74">
        <f t="shared" si="19"/>
        <v>9</v>
      </c>
      <c r="CJ72" s="74">
        <f t="shared" si="19"/>
        <v>9.25</v>
      </c>
      <c r="CK72" s="74">
        <f t="shared" si="19"/>
        <v>11.375</v>
      </c>
      <c r="CL72" s="74">
        <f t="shared" si="19"/>
        <v>13</v>
      </c>
      <c r="CM72" s="74">
        <f t="shared" si="19"/>
        <v>13.875</v>
      </c>
      <c r="CN72" s="74">
        <f t="shared" si="19"/>
        <v>12.395833333333334</v>
      </c>
      <c r="CO72" s="74">
        <f t="shared" si="19"/>
        <v>11.166666666666666</v>
      </c>
      <c r="CP72" s="74">
        <f t="shared" si="19"/>
        <v>11.25</v>
      </c>
      <c r="CQ72" s="74">
        <f t="shared" si="19"/>
        <v>12.875</v>
      </c>
      <c r="CR72" s="74">
        <f t="shared" si="19"/>
        <v>14.979166666666666</v>
      </c>
      <c r="CS72" s="74">
        <f t="shared" si="19"/>
        <v>13.75</v>
      </c>
      <c r="CT72" s="74">
        <f t="shared" si="19"/>
        <v>17.6875</v>
      </c>
      <c r="CU72" s="74">
        <f t="shared" si="19"/>
        <v>21.770833333333332</v>
      </c>
      <c r="CV72" s="74">
        <f t="shared" si="19"/>
        <v>18.520833333333336</v>
      </c>
      <c r="CW72" s="74">
        <f t="shared" si="19"/>
        <v>15.791666666666666</v>
      </c>
      <c r="CX72" s="74">
        <f t="shared" si="19"/>
        <v>12.25</v>
      </c>
      <c r="CY72" s="74">
        <f t="shared" si="19"/>
        <v>9.8958333333333321</v>
      </c>
      <c r="CZ72" s="74">
        <f t="shared" si="19"/>
        <v>9.8125</v>
      </c>
      <c r="DA72" s="74">
        <f t="shared" si="19"/>
        <v>10.916666666666668</v>
      </c>
      <c r="DB72" s="74">
        <f t="shared" si="19"/>
        <v>13.791666666666666</v>
      </c>
      <c r="DC72" s="74">
        <f t="shared" si="19"/>
        <v>11.1875</v>
      </c>
      <c r="DD72" s="74">
        <f t="shared" si="19"/>
        <v>8.2708333333333321</v>
      </c>
      <c r="DE72" s="74">
        <f t="shared" si="19"/>
        <v>8.6566666666666663</v>
      </c>
      <c r="DF72" s="74">
        <f t="shared" si="19"/>
        <v>10.8125</v>
      </c>
      <c r="DG72" s="74">
        <f t="shared" si="19"/>
        <v>11</v>
      </c>
      <c r="DH72" s="74">
        <f t="shared" si="19"/>
        <v>9.3333333333333321</v>
      </c>
      <c r="DI72" s="74">
        <f t="shared" si="19"/>
        <v>8.625</v>
      </c>
      <c r="DJ72" s="74">
        <f t="shared" si="19"/>
        <v>8.6666666666666679</v>
      </c>
      <c r="DK72" s="74">
        <f t="shared" si="19"/>
        <v>7.541666666666667</v>
      </c>
      <c r="DL72" s="74">
        <f t="shared" si="19"/>
        <v>7.5</v>
      </c>
      <c r="DM72" s="74">
        <f t="shared" si="19"/>
        <v>7.5</v>
      </c>
      <c r="DN72" s="74">
        <f t="shared" si="19"/>
        <v>7.5</v>
      </c>
      <c r="DO72" s="74">
        <f t="shared" si="19"/>
        <v>7.5</v>
      </c>
      <c r="DP72" s="74">
        <f t="shared" si="19"/>
        <v>7.791666666666667</v>
      </c>
      <c r="DQ72" s="74">
        <f t="shared" si="19"/>
        <v>7.5</v>
      </c>
      <c r="DR72" s="74">
        <f t="shared" si="19"/>
        <v>6.7916666666666661</v>
      </c>
      <c r="DS72" s="74">
        <f t="shared" si="19"/>
        <v>7.208333333333333</v>
      </c>
      <c r="DT72" s="74">
        <f t="shared" si="19"/>
        <v>6.7916666666666661</v>
      </c>
      <c r="DU72" s="74">
        <f t="shared" si="19"/>
        <v>6.1666666666666661</v>
      </c>
      <c r="DV72" s="74">
        <f t="shared" si="19"/>
        <v>6.0416666666666661</v>
      </c>
      <c r="DW72" s="74">
        <f t="shared" si="19"/>
        <v>6.1875</v>
      </c>
      <c r="DX72" s="74">
        <f t="shared" si="19"/>
        <v>6</v>
      </c>
      <c r="DY72" s="74">
        <f t="shared" si="19"/>
        <v>5.5833333333333339</v>
      </c>
      <c r="DZ72" s="74">
        <f t="shared" si="19"/>
        <v>5.0833333333333339</v>
      </c>
      <c r="EA72" s="74">
        <f t="shared" si="19"/>
        <v>5</v>
      </c>
      <c r="EB72" s="74">
        <f t="shared" si="19"/>
        <v>4.854166666666667</v>
      </c>
      <c r="EC72" s="74">
        <f t="shared" si="19"/>
        <v>4.520833333333333</v>
      </c>
      <c r="ED72" s="74">
        <f t="shared" si="19"/>
        <v>4.5</v>
      </c>
      <c r="EE72" s="74">
        <f t="shared" si="19"/>
        <v>4.5</v>
      </c>
      <c r="EF72" s="74">
        <f t="shared" si="19"/>
        <v>4.5</v>
      </c>
      <c r="EG72" s="74">
        <f t="shared" si="19"/>
        <v>4.5</v>
      </c>
      <c r="EH72" s="74">
        <f t="shared" si="19"/>
        <v>4.5</v>
      </c>
      <c r="EI72" s="74">
        <f t="shared" si="19"/>
        <v>4.5</v>
      </c>
      <c r="EJ72" s="74">
        <f t="shared" si="19"/>
        <v>4.5</v>
      </c>
      <c r="EK72" s="74">
        <f t="shared" si="19"/>
        <v>4.5</v>
      </c>
      <c r="EL72" s="74">
        <f t="shared" ref="EL72:EU72" si="20">EL$68+$M$72</f>
        <v>4.5</v>
      </c>
      <c r="EM72" s="74">
        <f t="shared" si="20"/>
        <v>4.5</v>
      </c>
      <c r="EN72" s="74">
        <f t="shared" si="20"/>
        <v>4.5</v>
      </c>
      <c r="EO72" s="74">
        <f t="shared" si="20"/>
        <v>4.5</v>
      </c>
      <c r="EP72" s="74">
        <f t="shared" si="20"/>
        <v>4.5</v>
      </c>
      <c r="EQ72" s="74">
        <f t="shared" si="20"/>
        <v>5.625</v>
      </c>
      <c r="ER72" s="74">
        <f t="shared" si="20"/>
        <v>6.7916666666666661</v>
      </c>
      <c r="ES72" s="74">
        <f t="shared" si="20"/>
        <v>7.145833333333333</v>
      </c>
      <c r="ET72" s="74">
        <f t="shared" si="20"/>
        <v>7.041666666666667</v>
      </c>
      <c r="EU72" s="74">
        <f t="shared" si="20"/>
        <v>8.5416666666666679</v>
      </c>
    </row>
    <row r="73" spans="12:152" s="5" customFormat="1" x14ac:dyDescent="0.25">
      <c r="M73" s="76" t="s">
        <v>57</v>
      </c>
      <c r="N73" s="76"/>
      <c r="O73" s="76"/>
      <c r="P73" s="76"/>
      <c r="Q73" s="76"/>
    </row>
    <row r="74" spans="12:152" s="5" customFormat="1" x14ac:dyDescent="0.25">
      <c r="M74" s="76" t="s">
        <v>58</v>
      </c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</row>
    <row r="81" spans="4:15" s="5" customFormat="1" ht="17.25" x14ac:dyDescent="0.25">
      <c r="D81" s="77" t="s">
        <v>59</v>
      </c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9"/>
    </row>
    <row r="82" spans="4:15" s="5" customFormat="1" ht="31.5" x14ac:dyDescent="0.25">
      <c r="D82" s="80" t="s">
        <v>60</v>
      </c>
      <c r="E82" s="80">
        <v>2001</v>
      </c>
      <c r="F82" s="80">
        <v>2002</v>
      </c>
      <c r="G82" s="80">
        <v>2003</v>
      </c>
      <c r="H82" s="80">
        <v>2004</v>
      </c>
      <c r="I82" s="80">
        <v>2005</v>
      </c>
      <c r="J82" s="80">
        <v>2006</v>
      </c>
      <c r="K82" s="80">
        <v>2007</v>
      </c>
      <c r="L82" s="80">
        <v>2008</v>
      </c>
      <c r="M82" s="80">
        <v>2009</v>
      </c>
      <c r="N82" s="80">
        <v>2010</v>
      </c>
      <c r="O82" s="80">
        <v>2011</v>
      </c>
    </row>
    <row r="83" spans="4:15" s="5" customFormat="1" x14ac:dyDescent="0.25">
      <c r="D83" s="81">
        <v>40544</v>
      </c>
      <c r="E83" s="82">
        <v>9.5000000000000001E-2</v>
      </c>
      <c r="F83" s="82">
        <v>4.7500000000000001E-2</v>
      </c>
      <c r="G83" s="82">
        <v>4.2500000000000003E-2</v>
      </c>
      <c r="H83" s="82">
        <v>0.04</v>
      </c>
      <c r="I83" s="82">
        <v>5.2499999999999998E-2</v>
      </c>
      <c r="J83" s="82">
        <v>7.2499999999999995E-2</v>
      </c>
      <c r="K83" s="83">
        <v>8.2500000000000004E-2</v>
      </c>
      <c r="L83" s="83">
        <v>7.2499999999999995E-2</v>
      </c>
      <c r="M83" s="83">
        <v>3.2500000000000001E-2</v>
      </c>
      <c r="N83" s="83">
        <v>3.2500000000000001E-2</v>
      </c>
      <c r="O83" s="83">
        <v>3.2500000000000001E-2</v>
      </c>
    </row>
    <row r="84" spans="4:15" s="5" customFormat="1" x14ac:dyDescent="0.25">
      <c r="D84" s="81">
        <v>40575</v>
      </c>
      <c r="E84" s="82">
        <v>8.5000000000000006E-2</v>
      </c>
      <c r="F84" s="82">
        <v>4.7500000000000001E-2</v>
      </c>
      <c r="G84" s="82">
        <v>4.2500000000000003E-2</v>
      </c>
      <c r="H84" s="82">
        <v>0.04</v>
      </c>
      <c r="I84" s="82">
        <v>5.2499999999999998E-2</v>
      </c>
      <c r="J84" s="82">
        <v>7.4999999999999997E-2</v>
      </c>
      <c r="K84" s="83">
        <v>8.2500000000000004E-2</v>
      </c>
      <c r="L84" s="83">
        <v>0.06</v>
      </c>
      <c r="M84" s="83">
        <v>3.2500000000000001E-2</v>
      </c>
      <c r="N84" s="83">
        <v>3.2500000000000001E-2</v>
      </c>
      <c r="O84" s="83">
        <v>3.2500000000000001E-2</v>
      </c>
    </row>
    <row r="85" spans="4:15" s="5" customFormat="1" x14ac:dyDescent="0.25">
      <c r="D85" s="81">
        <v>40603</v>
      </c>
      <c r="E85" s="82">
        <v>8.5000000000000006E-2</v>
      </c>
      <c r="F85" s="82">
        <v>4.7500000000000001E-2</v>
      </c>
      <c r="G85" s="82">
        <v>4.2500000000000003E-2</v>
      </c>
      <c r="H85" s="82">
        <v>0.04</v>
      </c>
      <c r="I85" s="82">
        <v>5.5E-2</v>
      </c>
      <c r="J85" s="82">
        <v>7.4999999999999997E-2</v>
      </c>
      <c r="K85" s="83">
        <v>8.2500000000000004E-2</v>
      </c>
      <c r="L85" s="83">
        <v>0.06</v>
      </c>
      <c r="M85" s="83">
        <v>3.2500000000000001E-2</v>
      </c>
      <c r="N85" s="83">
        <v>3.2500000000000001E-2</v>
      </c>
      <c r="O85" s="83">
        <v>3.2500000000000001E-2</v>
      </c>
    </row>
    <row r="86" spans="4:15" s="5" customFormat="1" x14ac:dyDescent="0.25">
      <c r="D86" s="81">
        <v>40634</v>
      </c>
      <c r="E86" s="82">
        <v>0.08</v>
      </c>
      <c r="F86" s="82">
        <v>4.7500000000000001E-2</v>
      </c>
      <c r="G86" s="82">
        <v>4.2500000000000003E-2</v>
      </c>
      <c r="H86" s="82">
        <v>0.04</v>
      </c>
      <c r="I86" s="82">
        <v>5.7500000000000002E-2</v>
      </c>
      <c r="J86" s="82">
        <v>7.7499999999999999E-2</v>
      </c>
      <c r="K86" s="83">
        <v>8.2500000000000004E-2</v>
      </c>
      <c r="L86" s="83">
        <v>5.2499999999999998E-2</v>
      </c>
      <c r="M86" s="83">
        <v>3.2500000000000001E-2</v>
      </c>
      <c r="N86" s="83">
        <v>3.2500000000000001E-2</v>
      </c>
      <c r="O86" s="83">
        <v>3.2500000000000001E-2</v>
      </c>
    </row>
    <row r="87" spans="4:15" s="5" customFormat="1" x14ac:dyDescent="0.25">
      <c r="D87" s="81">
        <v>40664</v>
      </c>
      <c r="E87" s="82">
        <v>7.4999999999999997E-2</v>
      </c>
      <c r="F87" s="82">
        <v>4.7500000000000001E-2</v>
      </c>
      <c r="G87" s="82">
        <v>4.2500000000000003E-2</v>
      </c>
      <c r="H87" s="82">
        <v>0.04</v>
      </c>
      <c r="I87" s="82">
        <v>5.7500000000000002E-2</v>
      </c>
      <c r="J87" s="82">
        <v>7.7499999999999999E-2</v>
      </c>
      <c r="K87" s="83">
        <v>8.2500000000000004E-2</v>
      </c>
      <c r="L87" s="83">
        <v>0.05</v>
      </c>
      <c r="M87" s="83">
        <v>3.2500000000000001E-2</v>
      </c>
      <c r="N87" s="83">
        <v>3.2500000000000001E-2</v>
      </c>
      <c r="O87" s="83">
        <v>3.2500000000000001E-2</v>
      </c>
    </row>
    <row r="88" spans="4:15" s="5" customFormat="1" x14ac:dyDescent="0.25">
      <c r="D88" s="81">
        <v>40695</v>
      </c>
      <c r="E88" s="82">
        <v>7.0000000000000007E-2</v>
      </c>
      <c r="F88" s="82">
        <v>4.7500000000000001E-2</v>
      </c>
      <c r="G88" s="82">
        <v>4.2500000000000003E-2</v>
      </c>
      <c r="H88" s="82">
        <v>0.04</v>
      </c>
      <c r="I88" s="82">
        <v>0.06</v>
      </c>
      <c r="J88" s="82">
        <v>0.08</v>
      </c>
      <c r="K88" s="83">
        <v>8.2500000000000004E-2</v>
      </c>
      <c r="L88" s="83">
        <v>0.05</v>
      </c>
      <c r="M88" s="83">
        <v>3.2500000000000001E-2</v>
      </c>
      <c r="N88" s="83">
        <v>3.2500000000000001E-2</v>
      </c>
      <c r="O88" s="83">
        <v>3.2500000000000001E-2</v>
      </c>
    </row>
    <row r="89" spans="4:15" s="5" customFormat="1" x14ac:dyDescent="0.25">
      <c r="D89" s="81">
        <v>40725</v>
      </c>
      <c r="E89" s="82">
        <v>6.7500000000000004E-2</v>
      </c>
      <c r="F89" s="82">
        <v>4.7500000000000001E-2</v>
      </c>
      <c r="G89" s="82">
        <v>0.04</v>
      </c>
      <c r="H89" s="82">
        <v>4.2500000000000003E-2</v>
      </c>
      <c r="I89" s="82">
        <v>6.25E-2</v>
      </c>
      <c r="J89" s="82">
        <v>8.2500000000000004E-2</v>
      </c>
      <c r="K89" s="83">
        <v>8.2500000000000004E-2</v>
      </c>
      <c r="L89" s="83">
        <v>0.05</v>
      </c>
      <c r="M89" s="83">
        <v>3.2500000000000001E-2</v>
      </c>
      <c r="N89" s="83">
        <v>3.2500000000000001E-2</v>
      </c>
      <c r="O89" s="84"/>
    </row>
    <row r="90" spans="4:15" s="5" customFormat="1" x14ac:dyDescent="0.25">
      <c r="D90" s="81">
        <v>40756</v>
      </c>
      <c r="E90" s="82">
        <v>6.7500000000000004E-2</v>
      </c>
      <c r="F90" s="82">
        <v>4.7500000000000001E-2</v>
      </c>
      <c r="G90" s="82">
        <v>0.04</v>
      </c>
      <c r="H90" s="82">
        <v>4.2500000000000003E-2</v>
      </c>
      <c r="I90" s="82">
        <v>6.25E-2</v>
      </c>
      <c r="J90" s="82">
        <v>8.2500000000000004E-2</v>
      </c>
      <c r="K90" s="83">
        <v>8.2500000000000004E-2</v>
      </c>
      <c r="L90" s="83">
        <v>0.05</v>
      </c>
      <c r="M90" s="83">
        <v>3.2500000000000001E-2</v>
      </c>
      <c r="N90" s="83">
        <v>3.2500000000000001E-2</v>
      </c>
      <c r="O90" s="84"/>
    </row>
    <row r="91" spans="4:15" s="5" customFormat="1" x14ac:dyDescent="0.25">
      <c r="D91" s="81">
        <v>40787</v>
      </c>
      <c r="E91" s="82">
        <v>6.5000000000000002E-2</v>
      </c>
      <c r="F91" s="82">
        <v>4.7500000000000001E-2</v>
      </c>
      <c r="G91" s="82">
        <v>0.04</v>
      </c>
      <c r="H91" s="82">
        <v>4.4999999999999998E-2</v>
      </c>
      <c r="I91" s="82">
        <v>6.5000000000000002E-2</v>
      </c>
      <c r="J91" s="82">
        <v>8.2500000000000004E-2</v>
      </c>
      <c r="K91" s="83">
        <v>8.2500000000000004E-2</v>
      </c>
      <c r="L91" s="83">
        <v>0.05</v>
      </c>
      <c r="M91" s="83">
        <v>3.2500000000000001E-2</v>
      </c>
      <c r="N91" s="83">
        <v>3.2500000000000001E-2</v>
      </c>
      <c r="O91" s="84"/>
    </row>
    <row r="92" spans="4:15" s="5" customFormat="1" x14ac:dyDescent="0.25">
      <c r="D92" s="81">
        <v>40817</v>
      </c>
      <c r="E92" s="82">
        <v>0.06</v>
      </c>
      <c r="F92" s="82">
        <v>4.7500000000000001E-2</v>
      </c>
      <c r="G92" s="82">
        <v>0.04</v>
      </c>
      <c r="H92" s="82">
        <v>4.7500000000000001E-2</v>
      </c>
      <c r="I92" s="82">
        <v>6.7500000000000004E-2</v>
      </c>
      <c r="J92" s="82">
        <v>8.2500000000000004E-2</v>
      </c>
      <c r="K92" s="83">
        <v>7.7499999999999999E-2</v>
      </c>
      <c r="L92" s="83">
        <v>0.05</v>
      </c>
      <c r="M92" s="83">
        <v>3.2500000000000001E-2</v>
      </c>
      <c r="N92" s="83">
        <v>3.2500000000000001E-2</v>
      </c>
      <c r="O92" s="84"/>
    </row>
    <row r="93" spans="4:15" s="5" customFormat="1" x14ac:dyDescent="0.25">
      <c r="D93" s="81">
        <v>40848</v>
      </c>
      <c r="E93" s="82">
        <v>5.5E-2</v>
      </c>
      <c r="F93" s="82">
        <v>4.7500000000000001E-2</v>
      </c>
      <c r="G93" s="82">
        <v>0.04</v>
      </c>
      <c r="H93" s="82">
        <v>4.7500000000000001E-2</v>
      </c>
      <c r="I93" s="82">
        <v>7.0000000000000007E-2</v>
      </c>
      <c r="J93" s="82">
        <v>8.2500000000000004E-2</v>
      </c>
      <c r="K93" s="83">
        <v>7.4999999999999997E-2</v>
      </c>
      <c r="L93" s="83">
        <v>0.04</v>
      </c>
      <c r="M93" s="83">
        <v>3.2500000000000001E-2</v>
      </c>
      <c r="N93" s="83">
        <v>3.2500000000000001E-2</v>
      </c>
      <c r="O93" s="84"/>
    </row>
    <row r="94" spans="4:15" s="5" customFormat="1" x14ac:dyDescent="0.25">
      <c r="D94" s="81">
        <v>40878</v>
      </c>
      <c r="E94" s="82">
        <v>0.05</v>
      </c>
      <c r="F94" s="82">
        <v>4.2500000000000003E-2</v>
      </c>
      <c r="G94" s="82">
        <v>0.04</v>
      </c>
      <c r="H94" s="82">
        <v>0.05</v>
      </c>
      <c r="I94" s="82">
        <v>7.0000000000000007E-2</v>
      </c>
      <c r="J94" s="82">
        <v>8.2500000000000004E-2</v>
      </c>
      <c r="K94" s="83">
        <v>7.4999999999999997E-2</v>
      </c>
      <c r="L94" s="83">
        <v>0.04</v>
      </c>
      <c r="M94" s="83">
        <v>3.2500000000000001E-2</v>
      </c>
      <c r="N94" s="83">
        <v>3.2500000000000001E-2</v>
      </c>
      <c r="O94" s="84"/>
    </row>
    <row r="95" spans="4:15" s="5" customFormat="1" x14ac:dyDescent="0.25">
      <c r="D95" s="85" t="s">
        <v>61</v>
      </c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7"/>
    </row>
    <row r="96" spans="4:15" s="5" customFormat="1" x14ac:dyDescent="0.25"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</row>
    <row r="97" spans="4:15" s="5" customFormat="1" x14ac:dyDescent="0.25">
      <c r="D97" s="89" t="s">
        <v>62</v>
      </c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</row>
  </sheetData>
  <protectedRanges>
    <protectedRange password="C6D0" sqref="D36:F41 B11:I29" name="Capital Structure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</protectedRanges>
  <mergeCells count="13">
    <mergeCell ref="D95:O95"/>
    <mergeCell ref="G8:G9"/>
    <mergeCell ref="H8:H9"/>
    <mergeCell ref="I8:I9"/>
    <mergeCell ref="F52:H52"/>
    <mergeCell ref="L68:M68"/>
    <mergeCell ref="D81:O81"/>
    <mergeCell ref="A8:A9"/>
    <mergeCell ref="B8:B9"/>
    <mergeCell ref="C8:C9"/>
    <mergeCell ref="D8:D9"/>
    <mergeCell ref="E8:E9"/>
    <mergeCell ref="F8:F9"/>
  </mergeCells>
  <pageMargins left="0.46" right="0.17" top="0.75" bottom="0.75" header="0.3" footer="0.3"/>
  <pageSetup paperSize="0" scale="55" orientation="portrait" r:id="rId1"/>
  <headerFooter>
    <oddFooter>&amp;L&amp;F ! &amp;A&amp;RPage &amp;P of &amp;N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D255FA3FC25B44EA372C9C0E7D2CB30" ma:contentTypeVersion="143" ma:contentTypeDescription="" ma:contentTypeScope="" ma:versionID="cad8437135eae56fc4c7b9b6dc976e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2011-01-27T08:00:00+00:00</OpenedDate>
    <Date1 xmlns="dc463f71-b30c-4ab2-9473-d307f9d35888">2011-07-22T07:00:00+00:00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Summit View Water Works</CaseCompanyNames>
    <DocketNumber xmlns="dc463f71-b30c-4ab2-9473-d307f9d35888">110220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EED93CC-BCF8-459F-B21F-EBE1FEA3DBF8}"/>
</file>

<file path=customXml/itemProps2.xml><?xml version="1.0" encoding="utf-8"?>
<ds:datastoreItem xmlns:ds="http://schemas.openxmlformats.org/officeDocument/2006/customXml" ds:itemID="{674C3EC0-FBF4-4F32-935D-43BE54A3D27C}"/>
</file>

<file path=customXml/itemProps3.xml><?xml version="1.0" encoding="utf-8"?>
<ds:datastoreItem xmlns:ds="http://schemas.openxmlformats.org/officeDocument/2006/customXml" ds:itemID="{9F861DC0-75C0-44A0-A1B7-8A2C7AA659F3}"/>
</file>

<file path=customXml/itemProps4.xml><?xml version="1.0" encoding="utf-8"?>
<ds:datastoreItem xmlns:ds="http://schemas.openxmlformats.org/officeDocument/2006/customXml" ds:itemID="{AAA2FC4A-D5A1-4FBA-ABFB-BA5E74B30A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Sch 4 Cap</vt:lpstr>
      <vt:lpstr>Sheet2</vt:lpstr>
      <vt:lpstr>Sheet3</vt:lpstr>
      <vt:lpstr>'Sch 4 Cap'!Print_Area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White</dc:creator>
  <cp:lastModifiedBy>Amy White</cp:lastModifiedBy>
  <cp:lastPrinted>2011-07-22T22:48:48Z</cp:lastPrinted>
  <dcterms:created xsi:type="dcterms:W3CDTF">2011-07-22T22:45:39Z</dcterms:created>
  <dcterms:modified xsi:type="dcterms:W3CDTF">2011-07-22T22:49:17Z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0x0101006E56B4D1795A2E4DB2F0B01679ED314A002D255FA3FC25B44EA372C9C0E7D2CB30</vt:lpwstr>
  </property>
  <property fmtid="{D5CDD505-2E9C-101B-9397-08002B2CF9AE}" pid="3" name="_docset_NoMedatataSyncRequired">
    <vt:lpwstr>False</vt:lpwstr>
  </property>
</Properties>
</file>