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B1\REGULATN\PA&amp;D\CASES\Washington\Sch.97 PCAM + Sch.99 PTC\2024 (2023 PCAM)\Potential Settlement\"/>
    </mc:Choice>
  </mc:AlternateContent>
  <xr:revisionPtr revIDLastSave="0" documentId="13_ncr:1_{1FE41271-550D-4485-9BCE-1A0E77B8A04A}" xr6:coauthVersionLast="47" xr6:coauthVersionMax="47" xr10:uidLastSave="{00000000-0000-0000-0000-000000000000}"/>
  <bookViews>
    <workbookView xWindow="-120" yWindow="-120" windowWidth="29040" windowHeight="15990" tabRatio="812" xr2:uid="{C50A2D30-EDB2-4D6A-B024-23151F28D2A7}"/>
  </bookViews>
  <sheets>
    <sheet name="Revenue Effects" sheetId="6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E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hidden="1">{#N/A,#N/A,FALSE,"CRPT";#N/A,#N/A,FALSE,"TREND";#N/A,#N/A,FALSE,"%Curve"}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TOP1">#REF!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hidden="1">#REF!</definedName>
    <definedName name="__123Graph_ECURRENT" hidden="1">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>#REF!</definedName>
    <definedName name="__www1" hidden="1">{#N/A,#N/A,FALSE,"schA"}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3Price_Ta" localSheetId="0">#REF!</definedName>
    <definedName name="_3Price_Ta">#REF!</definedName>
    <definedName name="_5Price_Ta">#REF!</definedName>
    <definedName name="_B" localSheetId="0">#REF!</definedName>
    <definedName name="_B">#REF!</definedName>
    <definedName name="_BLOCK">#REF!</definedName>
    <definedName name="_BLOCKT">#REF!</definedName>
    <definedName name="_COMP">#REF!</definedName>
    <definedName name="_COMPR">#REF!</definedName>
    <definedName name="_COMPT">#REF!</definedName>
    <definedName name="_Dec11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r13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>#REF!</definedName>
    <definedName name="_TOP1" localSheetId="0">#REF!</definedName>
    <definedName name="_TOP1">#REF!</definedName>
    <definedName name="_www1" hidden="1">{#N/A,#N/A,FALSE,"schA"}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localSheetId="0" hidden="1">"P:\HR\SharonPlummer\Headcount Workbook.mdb"</definedName>
    <definedName name="AccessDatabase" hidden="1">"I:\COMTREL\FINICLE\TradeSummary.mdb"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D_S">#REF!</definedName>
    <definedName name="Acct108D00S">#REF!</definedName>
    <definedName name="Acct108DSS">#REF!</definedName>
    <definedName name="Acct151SE" localSheetId="0">#REF!</definedName>
    <definedName name="Acct151SE">#REF!</definedName>
    <definedName name="Acct154SNPP">#REF!</definedName>
    <definedName name="Acct200DGP" localSheetId="0">#REF!</definedName>
    <definedName name="Acct200DGP">#REF!</definedName>
    <definedName name="Acct228.42TROJD" localSheetId="0">#REF!</definedName>
    <definedName name="Acct228.42TROJD">#REF!</definedName>
    <definedName name="ACCT2281">#REF!</definedName>
    <definedName name="Acct2281SO" localSheetId="0">#REF!</definedName>
    <definedName name="Acct2281SO">#REF!</definedName>
    <definedName name="Acct2282">#REF!</definedName>
    <definedName name="Acct2283">#REF!</definedName>
    <definedName name="Acct2283S">#REF!</definedName>
    <definedName name="Acct2283SO" localSheetId="0">#REF!</definedName>
    <definedName name="Acct2283SO">#REF!</definedName>
    <definedName name="Acct22841SE">#REF!</definedName>
    <definedName name="Acct22842">#REF!</definedName>
    <definedName name="Acct22842TROJD" localSheetId="0">#REF!</definedName>
    <definedName name="Acct22842TROJD">#REF!</definedName>
    <definedName name="Acct228SO" localSheetId="0">#REF!</definedName>
    <definedName name="Acct228SO">#REF!</definedName>
    <definedName name="ACCT25398">#REF!</definedName>
    <definedName name="Acct25399">#REF!</definedName>
    <definedName name="Acct254">#REF!</definedName>
    <definedName name="ACCT254SO">#REF!</definedName>
    <definedName name="Acct282DITBAL">#REF!</definedName>
    <definedName name="Acct282SGP" localSheetId="0">#REF!</definedName>
    <definedName name="Acct282SGP">#REF!</definedName>
    <definedName name="Acct350" localSheetId="0">#REF!</definedName>
    <definedName name="Acct350">#REF!</definedName>
    <definedName name="Acct352" localSheetId="0">#REF!</definedName>
    <definedName name="Acct352">#REF!</definedName>
    <definedName name="Acct353" localSheetId="0">#REF!</definedName>
    <definedName name="Acct353">#REF!</definedName>
    <definedName name="Acct354" localSheetId="0">#REF!</definedName>
    <definedName name="Acct354">#REF!</definedName>
    <definedName name="Acct355" localSheetId="0">#REF!</definedName>
    <definedName name="Acct355">#REF!</definedName>
    <definedName name="Acct356" localSheetId="0">#REF!</definedName>
    <definedName name="Acct356">#REF!</definedName>
    <definedName name="Acct357" localSheetId="0">#REF!</definedName>
    <definedName name="Acct357">#REF!</definedName>
    <definedName name="Acct358" localSheetId="0">#REF!</definedName>
    <definedName name="Acct358">#REF!</definedName>
    <definedName name="Acct359" localSheetId="0">#REF!</definedName>
    <definedName name="Acct359">#REF!</definedName>
    <definedName name="Acct360" localSheetId="0">#REF!</definedName>
    <definedName name="Acct360">#REF!</definedName>
    <definedName name="Acct361" localSheetId="0">#REF!</definedName>
    <definedName name="Acct361">#REF!</definedName>
    <definedName name="Acct362" localSheetId="0">#REF!</definedName>
    <definedName name="Acct362">#REF!</definedName>
    <definedName name="Acct364" localSheetId="0">#REF!</definedName>
    <definedName name="Acct364">#REF!</definedName>
    <definedName name="Acct365" localSheetId="0">#REF!</definedName>
    <definedName name="Acct365">#REF!</definedName>
    <definedName name="Acct366" localSheetId="0">#REF!</definedName>
    <definedName name="Acct366">#REF!</definedName>
    <definedName name="Acct367" localSheetId="0">#REF!</definedName>
    <definedName name="Acct367">#REF!</definedName>
    <definedName name="Acct368" localSheetId="0">#REF!</definedName>
    <definedName name="Acct368">#REF!</definedName>
    <definedName name="Acct369" localSheetId="0">#REF!</definedName>
    <definedName name="Acct369">#REF!</definedName>
    <definedName name="Acct370" localSheetId="0">#REF!</definedName>
    <definedName name="Acct370">#REF!</definedName>
    <definedName name="Acct371" localSheetId="0">#REF!</definedName>
    <definedName name="Acct371">#REF!</definedName>
    <definedName name="Acct371___Demand__Primary">#REF!</definedName>
    <definedName name="Acct372" localSheetId="0">#REF!</definedName>
    <definedName name="Acct372">#REF!</definedName>
    <definedName name="Acct372A" localSheetId="0">#REF!</definedName>
    <definedName name="Acct372A">#REF!</definedName>
    <definedName name="Acct372DP" localSheetId="0">#REF!</definedName>
    <definedName name="Acct372DP">#REF!</definedName>
    <definedName name="Acct372DS" localSheetId="0">#REF!</definedName>
    <definedName name="Acct372DS">#REF!</definedName>
    <definedName name="Acct373" localSheetId="0">#REF!</definedName>
    <definedName name="Acct373">#REF!</definedName>
    <definedName name="Acct403HPSG" localSheetId="0">#REF!</definedName>
    <definedName name="Acct403HPSG">#REF!</definedName>
    <definedName name="Acct41011" localSheetId="0">#REF!</definedName>
    <definedName name="Acct41011">#REF!</definedName>
    <definedName name="Acct41011BADDEBT" localSheetId="0">#REF!</definedName>
    <definedName name="Acct41011BADDEBT">#REF!</definedName>
    <definedName name="Acct41011DITEXP" localSheetId="0">#REF!</definedName>
    <definedName name="Acct41011DITEXP">#REF!</definedName>
    <definedName name="Acct41011S" localSheetId="0">#REF!</definedName>
    <definedName name="Acct41011S">#REF!</definedName>
    <definedName name="Acct41011SE">#REF!</definedName>
    <definedName name="Acct41011SG1">#REF!</definedName>
    <definedName name="Acct41011SG2">#REF!</definedName>
    <definedName name="ACCT41011SGCT">#REF!</definedName>
    <definedName name="Acct41011SGPP">#REF!</definedName>
    <definedName name="Acct41011SNP">#REF!</definedName>
    <definedName name="ACCT41011SNPD">#REF!</definedName>
    <definedName name="Acct41011SO">#REF!</definedName>
    <definedName name="Acct41011TROJP">#REF!</definedName>
    <definedName name="Acct41111">#REF!</definedName>
    <definedName name="Acct41111BADDEBT">#REF!</definedName>
    <definedName name="Acct41111DITEXP">#REF!</definedName>
    <definedName name="Acct41111S">#REF!</definedName>
    <definedName name="Acct41111SE">#REF!</definedName>
    <definedName name="Acct41111SG1">#REF!</definedName>
    <definedName name="Acct41111SG2">#REF!</definedName>
    <definedName name="Acct41111SG3">#REF!</definedName>
    <definedName name="Acct41111SGPP">#REF!</definedName>
    <definedName name="Acct41111SNP">#REF!</definedName>
    <definedName name="Acct41111SNTP">#REF!</definedName>
    <definedName name="Acct41111SO">#REF!</definedName>
    <definedName name="Acct41111TROJP">#REF!</definedName>
    <definedName name="Acct411BADDEBT">#REF!</definedName>
    <definedName name="Acct411DGP">#REF!</definedName>
    <definedName name="Acct411DGU">#REF!</definedName>
    <definedName name="Acct411DITEXP">#REF!</definedName>
    <definedName name="Acct411DNPP">#REF!</definedName>
    <definedName name="Acct411DNPTP">#REF!</definedName>
    <definedName name="Acct411S">#REF!</definedName>
    <definedName name="Acct411SE">#REF!</definedName>
    <definedName name="Acct411SG">#REF!</definedName>
    <definedName name="Acct411SGPP">#REF!</definedName>
    <definedName name="Acct411SO">#REF!</definedName>
    <definedName name="Acct411TROJP">#REF!</definedName>
    <definedName name="Acct444S">#REF!</definedName>
    <definedName name="Acct447">#REF!</definedName>
    <definedName name="Acct447DGU" localSheetId="0">#REF!</definedName>
    <definedName name="Acct447DGU">#REF!</definedName>
    <definedName name="Acct448">#REF!</definedName>
    <definedName name="Acct448S">#REF!</definedName>
    <definedName name="Acct448SO">#REF!</definedName>
    <definedName name="Acct450">#REF!</definedName>
    <definedName name="Acct450S" localSheetId="0">#REF!</definedName>
    <definedName name="Acct450S">#REF!</definedName>
    <definedName name="Acct451S" localSheetId="0">#REF!</definedName>
    <definedName name="Acct451S">#REF!</definedName>
    <definedName name="Acct454S" localSheetId="0">#REF!</definedName>
    <definedName name="Acct454S">#REF!</definedName>
    <definedName name="Acct456S" localSheetId="0">#REF!</definedName>
    <definedName name="Acct456S">#REF!</definedName>
    <definedName name="Acct502DNPPSU" localSheetId="0">#REF!</definedName>
    <definedName name="Acct502DNPPSU">#REF!</definedName>
    <definedName name="Acct510" localSheetId="0">#REF!</definedName>
    <definedName name="Acct510">#REF!</definedName>
    <definedName name="Acct510DNPPSU" localSheetId="0">#REF!</definedName>
    <definedName name="Acct510DNPPSU">#REF!</definedName>
    <definedName name="ACCT510JBG" localSheetId="0">#REF!</definedName>
    <definedName name="ACCT510JBG">#REF!</definedName>
    <definedName name="ACCT510SSGCH" localSheetId="0">#REF!</definedName>
    <definedName name="ACCT510SSGCH">#REF!</definedName>
    <definedName name="ACCT547SSECT">#REF!</definedName>
    <definedName name="ACCT548SSGCT">#REF!</definedName>
    <definedName name="ACCT557CAGE">#REF!</definedName>
    <definedName name="Acct557CT">#REF!</definedName>
    <definedName name="Acct565">#REF!</definedName>
    <definedName name="Acct580" localSheetId="0">#REF!</definedName>
    <definedName name="Acct580">#REF!</definedName>
    <definedName name="Acct581" localSheetId="0">#REF!</definedName>
    <definedName name="Acct581">#REF!</definedName>
    <definedName name="Acct582" localSheetId="0">#REF!</definedName>
    <definedName name="Acct582">#REF!</definedName>
    <definedName name="Acct583" localSheetId="0">#REF!</definedName>
    <definedName name="Acct583">#REF!</definedName>
    <definedName name="Acct584" localSheetId="0">#REF!</definedName>
    <definedName name="Acct584">#REF!</definedName>
    <definedName name="Acct585" localSheetId="0">#REF!</definedName>
    <definedName name="Acct585">#REF!</definedName>
    <definedName name="Acct586" localSheetId="0">#REF!</definedName>
    <definedName name="Acct586">#REF!</definedName>
    <definedName name="Acct587" localSheetId="0">#REF!</definedName>
    <definedName name="Acct587">#REF!</definedName>
    <definedName name="Acct588" localSheetId="0">#REF!</definedName>
    <definedName name="Acct588">#REF!</definedName>
    <definedName name="Acct589" localSheetId="0">#REF!</definedName>
    <definedName name="Acct589">#REF!</definedName>
    <definedName name="Acct590" localSheetId="0">#REF!</definedName>
    <definedName name="Acct590">#REF!</definedName>
    <definedName name="Acct590DNPD">#REF!</definedName>
    <definedName name="Acct590S">#REF!</definedName>
    <definedName name="Acct591" localSheetId="0">#REF!</definedName>
    <definedName name="Acct591">#REF!</definedName>
    <definedName name="Acct592" localSheetId="0">#REF!</definedName>
    <definedName name="Acct592">#REF!</definedName>
    <definedName name="Acct593" localSheetId="0">#REF!</definedName>
    <definedName name="Acct593">#REF!</definedName>
    <definedName name="Acct594" localSheetId="0">#REF!</definedName>
    <definedName name="Acct594">#REF!</definedName>
    <definedName name="Acct595" localSheetId="0">#REF!</definedName>
    <definedName name="Acct595">#REF!</definedName>
    <definedName name="Acct596" localSheetId="0">#REF!</definedName>
    <definedName name="Acct596">#REF!</definedName>
    <definedName name="Acct597" localSheetId="0">#REF!</definedName>
    <definedName name="Acct597">#REF!</definedName>
    <definedName name="Acct598" localSheetId="0">#REF!</definedName>
    <definedName name="Acct598">#REF!</definedName>
    <definedName name="ACCT904SG" localSheetId="0">#REF!</definedName>
    <definedName name="ACCT904SG">#REF!</definedName>
    <definedName name="Acct928RE">#REF!</definedName>
    <definedName name="AcctAGA" localSheetId="0">#REF!</definedName>
    <definedName name="AcctAGA">#REF!</definedName>
    <definedName name="AcctDFAD" localSheetId="0">#REF!</definedName>
    <definedName name="AcctDFAD">#REF!</definedName>
    <definedName name="AcctDFAP" localSheetId="0">#REF!</definedName>
    <definedName name="AcctDFAP">#REF!</definedName>
    <definedName name="AcctDFAT" localSheetId="0">#REF!</definedName>
    <definedName name="AcctDFAT">#REF!</definedName>
    <definedName name="AcctDGU" localSheetId="0">#REF!</definedName>
    <definedName name="AcctDGU">#REF!</definedName>
    <definedName name="AcctOWCDGP">#REF!</definedName>
    <definedName name="AcctTable">#REF!</definedName>
    <definedName name="AcctTS0" localSheetId="0">#REF!</definedName>
    <definedName name="AcctTS0">#REF!</definedName>
    <definedName name="ActualROE">#REF!</definedName>
    <definedName name="actualror" localSheetId="0">#REF!</definedName>
    <definedName name="ActualROR">#REF!</definedName>
    <definedName name="Adjs2avg">#REF!:#REF!</definedName>
    <definedName name="AdjustInput" localSheetId="0">#REF!</definedName>
    <definedName name="AdjustInput">#REF!</definedName>
    <definedName name="AdjustSwitch" localSheetId="0">#REF!</definedName>
    <definedName name="AdjustSwitch">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nscount" hidden="1">1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 localSheetId="0">#REF!</definedName>
    <definedName name="AverageFactors">#REF!</definedName>
    <definedName name="AverageFuelCost" localSheetId="0">#REF!</definedName>
    <definedName name="AverageFuelCost">#REF!</definedName>
    <definedName name="AverageInput" localSheetId="0">#REF!</definedName>
    <definedName name="AverageInput">#REF!</definedName>
    <definedName name="AvgFactors">#REF!</definedName>
    <definedName name="b" hidden="1">{#N/A,#N/A,FALSE,"Coversheet";#N/A,#N/A,FALSE,"QA"}</definedName>
    <definedName name="B1_Print" localSheetId="0">#REF!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>#REF!</definedName>
    <definedName name="BLOCKTOP">#REF!</definedName>
    <definedName name="BOOKADJ">#REF!</definedName>
    <definedName name="Bottom" localSheetId="0">#REF!</definedName>
    <definedName name="Bottom">#REF!</definedName>
    <definedName name="Burn" localSheetId="0">#REF!</definedName>
    <definedName name="Burn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">#REF!</definedName>
    <definedName name="Capacity" localSheetId="0">#REF!</definedName>
    <definedName name="Capacity">#REF!</definedName>
    <definedName name="CBWorkbookPriority" hidden="1">-2060790043</definedName>
    <definedName name="CCG_Hier">OFFSET(#REF!,0,0,COUNTA(#REF!),COUNTA(#REF!))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 localSheetId="0">#REF!</definedName>
    <definedName name="Checksumavg">#REF!</definedName>
    <definedName name="Checksumend">#REF!</definedName>
    <definedName name="Classification" localSheetId="0">#REF!</definedName>
    <definedName name="Classification">#REF!</definedName>
    <definedName name="Cntr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ADJ" localSheetId="0">#REF!</definedName>
    <definedName name="COMADJ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mn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py" localSheetId="0" hidden="1">#REF!</definedName>
    <definedName name="copy" hidden="1">#REF!</definedName>
    <definedName name="COSFacVal">#REF!</definedName>
    <definedName name="Cost" localSheetId="0">#REF!</definedName>
    <definedName name="Cost">#REF!</definedName>
    <definedName name="CustNames">#REF!</definedName>
    <definedName name="dad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5">#REF!</definedName>
    <definedName name="DATA6">#REF!</definedName>
    <definedName name="_xlnm.Database" localSheetId="0">#REF!</definedName>
    <definedName name="_xlnm.Database">#REF!</definedName>
    <definedName name="DataCheck" localSheetId="0">#REF!</definedName>
    <definedName name="DataCheck">#REF!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 localSheetId="0">#REF!</definedName>
    <definedName name="DATE">#REF!</definedName>
    <definedName name="dateTable">#REF!</definedName>
    <definedName name="Debt">#REF!</definedName>
    <definedName name="Debt_">#REF!</definedName>
    <definedName name="DebtCost">#REF!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#REF!</definedName>
    <definedName name="Demand">#REF!</definedName>
    <definedName name="Demand2" localSheetId="0">#REF!</definedName>
    <definedName name="Demand2">#REF!</definedName>
    <definedName name="DFIT" hidden="1">{#N/A,#N/A,FALSE,"Coversheet";#N/A,#N/A,FALSE,"QA"}</definedName>
    <definedName name="Dis">#REF!</definedName>
    <definedName name="DisFac" localSheetId="0">#REF!</definedName>
    <definedName name="DisFac">#REF!</definedName>
    <definedName name="DispatchSum">"GRID Thermal Generation!R2C1:R4C2"</definedName>
    <definedName name="Dist_factor" localSheetId="0">#REF!</definedName>
    <definedName name="Dist_factor">#REF!</definedName>
    <definedName name="DistPeakMethod" localSheetId="0">#REF!</definedName>
    <definedName name="DistPeakMethod">#REF!</definedName>
    <definedName name="Dollars_Wheeling" localSheetId="0">#REF!</definedName>
    <definedName name="Dollars_Wheeling">#REF!</definedName>
    <definedName name="dsd" localSheetId="0" hidden="1">#REF!</definedName>
    <definedName name="dsd" hidden="1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dDate" localSheetId="0">#REF!</definedName>
    <definedName name="endDate">#REF!</definedName>
    <definedName name="energy">#REF!</definedName>
    <definedName name="Engy" localSheetId="0">#REF!</definedName>
    <definedName name="Engy">#REF!</definedName>
    <definedName name="Engy2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change_Rates___Bloomberg">#REF!</definedName>
    <definedName name="ExchangeMWh" localSheetId="0">#REF!</definedName>
    <definedName name="ExchangeMWh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>#REF!</definedName>
    <definedName name="Factbl1">#REF!</definedName>
    <definedName name="Factor" localSheetId="0">#REF!</definedName>
    <definedName name="Factor">#REF!</definedName>
    <definedName name="Factorck" localSheetId="0">#REF!</definedName>
    <definedName name="Factorck">#REF!</definedName>
    <definedName name="FactorMethod" localSheetId="0">#REF!</definedName>
    <definedName name="FactorMethod">#REF!</definedName>
    <definedName name="FactorType">#REF!</definedName>
    <definedName name="FACTP" localSheetId="0">#REF!</definedName>
    <definedName name="FACTP">#REF!</definedName>
    <definedName name="FactSum" localSheetId="0">#REF!</definedName>
    <definedName name="FactSum">#REF!</definedName>
    <definedName name="FallYear" localSheetId="0">#REF!</definedName>
    <definedName name="FallYear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ed_Funds___Bloomberg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 localSheetId="0">#REF!</definedName>
    <definedName name="FSum">#REF!</definedName>
    <definedName name="FTE">OFFSET(#REF!,0,0,COUNTA(#REF!),12)</definedName>
    <definedName name="Func" localSheetId="0">#REF!</definedName>
    <definedName name="Func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ction" localSheetId="0">#REF!</definedName>
    <definedName name="Function">#REF!</definedName>
    <definedName name="Gas_Forward_Price_Curve_copy_Instructions_List" localSheetId="0">#REF!</definedName>
    <definedName name="Gas_Forward_Price_Curve_copy_Instructions_List">#REF!</definedName>
    <definedName name="GREATER10MW" localSheetId="0">#REF!</definedName>
    <definedName name="GREATER10MW">#REF!</definedName>
    <definedName name="GrossReceipts">#REF!</definedName>
    <definedName name="GTD_Percents" localSheetId="0">#REF!</definedName>
    <definedName name="GTD_Percents">#REF!</definedName>
    <definedName name="Header" localSheetId="0">#REF!</definedName>
    <definedName name="Header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enryHub___Nymex" localSheetId="0">#REF!</definedName>
    <definedName name="HenryHub___Nymex">#REF!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igh_Plan" localSheetId="0">#REF!</definedName>
    <definedName name="High_Plan">#REF!</definedName>
    <definedName name="Hours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#REF!</definedName>
    <definedName name="INDADJ" localSheetId="0">#REF!</definedName>
    <definedName name="INDADJ">#REF!</definedName>
    <definedName name="INPUT" localSheetId="0">#REF!</definedName>
    <definedName name="INPUT">#REF!</definedName>
    <definedName name="InputDSTDef" localSheetId="0">#REF!</definedName>
    <definedName name="InputDSTDef">#REF!</definedName>
    <definedName name="Instructions" localSheetId="0">#REF!</definedName>
    <definedName name="Instructions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em_Number">"GP Detail"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jj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imcount" hidden="1">1</definedName>
    <definedName name="Line_Ext_Credit" localSheetId="0">#REF!</definedName>
    <definedName name="Line_Ext_Credit">#REF!</definedName>
    <definedName name="LinkCos" localSheetId="0">#REF!</definedName>
    <definedName name="LinkCos">#REF!</definedName>
    <definedName name="ListOffset" hidden="1">1</definedName>
    <definedName name="LOG" localSheetId="0">#REF!</definedName>
    <definedName name="LOG">#REF!</definedName>
    <definedName name="lookup" hidden="1">{#N/A,#N/A,FALSE,"Coversheet";#N/A,#N/A,FALSE,"QA"}</definedName>
    <definedName name="LOSS" localSheetId="0">#REF!</definedName>
    <definedName name="LOSS">#REF!</definedName>
    <definedName name="Low_Plan" localSheetId="0">#REF!</definedName>
    <definedName name="Low_Plan">#REF!</definedName>
    <definedName name="Macro2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RT" localSheetId="0">#REF!</definedName>
    <definedName name="MART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#REF!</definedName>
    <definedName name="MD_Low1">#REF!</definedName>
    <definedName name="MEN" localSheetId="0">#REF!</definedName>
    <definedName name="MEN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#REF!</definedName>
    <definedName name="MidC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MBtu" localSheetId="0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list">#REF!</definedName>
    <definedName name="Months" localSheetId="0">#REF!</definedName>
    <definedName name="Months">#REF!</definedName>
    <definedName name="monthtotals" localSheetId="0">#REF!</definedName>
    <definedName name="monthtotal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KWH" localSheetId="0">#REF!</definedName>
    <definedName name="MTKWH">#REF!</definedName>
    <definedName name="MTR_YR3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Factor" localSheetId="0">#REF!</definedName>
    <definedName name="NameFactor">#REF!</definedName>
    <definedName name="NameMill">#REF!</definedName>
    <definedName name="NameMMBtu">#REF!</definedName>
    <definedName name="NamePeak">#REF!</definedName>
    <definedName name="NameTable" localSheetId="0">#REF!</definedName>
    <definedName name="NameTable">#REF!</definedName>
    <definedName name="Net_to_Gross_Factor" localSheetId="0">#REF!</definedName>
    <definedName name="Net_to_Gross_Factor">#REF!</definedName>
    <definedName name="NetLagDays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{#N/A,#N/A,FALSE,"Summ";#N/A,#N/A,FALSE,"General"}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ntract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#REF!</definedName>
    <definedName name="NUM" localSheetId="0">#REF!</definedName>
    <definedName name="NUM">#REF!</definedName>
    <definedName name="NymexFutures">#REF!</definedName>
    <definedName name="NymexOptions">#REF!</definedName>
    <definedName name="OCT" localSheetId="0">#REF!</definedName>
    <definedName name="OCT">#REF!</definedName>
    <definedName name="OCTT" localSheetId="0">#REF!</definedName>
    <definedName name="OCTT">#REF!</definedName>
    <definedName name="OH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#REF!</definedName>
    <definedName name="option">#REF!</definedName>
    <definedName name="OptionsTable">#REF!</definedName>
    <definedName name="OR_305_12mo_endg_200203" localSheetId="0">#REF!</definedName>
    <definedName name="OR_305_12mo_endg_200203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>#REF!</definedName>
    <definedName name="Page43" localSheetId="0">#REF!</definedName>
    <definedName name="Page43">#REF!</definedName>
    <definedName name="Page44" localSheetId="0">#REF!</definedName>
    <definedName name="Page44">#REF!</definedName>
    <definedName name="Page45" localSheetId="0">#REF!</definedName>
    <definedName name="Page45">#REF!</definedName>
    <definedName name="Page46" localSheetId="0">#REF!</definedName>
    <definedName name="Page46">#REF!</definedName>
    <definedName name="Page47">#REF!</definedName>
    <definedName name="Page48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#REF!</definedName>
    <definedName name="Page62">#REF!</definedName>
    <definedName name="Page63" localSheetId="0">#REF!</definedName>
    <definedName name="Page63">#REF!</definedName>
    <definedName name="Page64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aste.cell" localSheetId="0">#REF!</definedName>
    <definedName name="paste.ce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>#REF!</definedName>
    <definedName name="PCOMPWZ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akMethod">#REF!</definedName>
    <definedName name="Period2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#REF!</definedName>
    <definedName name="PMAC">#REF!</definedName>
    <definedName name="PostDE" localSheetId="0">#REF!</definedName>
    <definedName name="PostDE">#REF!</definedName>
    <definedName name="PostDG">#REF!</definedName>
    <definedName name="PreDG">#REF!</definedName>
    <definedName name="Pref">#REF!</definedName>
    <definedName name="Pref_">#REF!</definedName>
    <definedName name="PrefCost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localSheetId="0" hidden="1">#REF!</definedName>
    <definedName name="PricingInfo" hidden="1">#REF!</definedName>
    <definedName name="_xlnm.Print_Area" localSheetId="0">'Revenue Effects'!$B$1:$T$27,'Revenue Effects'!$A$28:$P$76,'Revenue Effects'!$V$1:$Z$27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SATable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>#REF!</definedName>
    <definedName name="PTROLL">#REF!</definedName>
    <definedName name="Purchases">#REF!</definedName>
    <definedName name="PWORKBACK" localSheetId="0">#REF!</definedName>
    <definedName name="PWORKBACK">#REF!</definedName>
    <definedName name="q" hidden="1">{#N/A,#N/A,FALSE,"Coversheet";#N/A,#N/A,FALSE,"QA"}</definedName>
    <definedName name="QFs">#REF!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portTimeDef">#REF!</definedName>
    <definedName name="ReportYear">#REF!</definedName>
    <definedName name="RESADJ" localSheetId="0">#REF!</definedName>
    <definedName name="RESADJ">#REF!</definedName>
    <definedName name="RESIDENTIAL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>#REF!</definedName>
    <definedName name="RevenueCheck" localSheetId="0">#REF!</definedName>
    <definedName name="RevenueCheck">#REF!</definedName>
    <definedName name="Revenues">#REF!</definedName>
    <definedName name="RevenueSum">"GRID Thermal Revenue!R2C1:R4C2"</definedName>
    <definedName name="RevenueTax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hrIndnt" hidden="1">"Wide"</definedName>
    <definedName name="SAPBEXrevision" hidden="1">1</definedName>
    <definedName name="SAPBEXsysID" hidden="1">"BWP"</definedName>
    <definedName name="SAPBEXwbID" localSheetId="0" hidden="1">"44KU92Q9LH2VK4DK86GZ93AXN"</definedName>
    <definedName name="SAPBEXwbID" hidden="1">"45EQYSCWE9WJMGB34OOD1BOQZ"</definedName>
    <definedName name="SAPsysID" hidden="1">"708C5W7SBKP804JT78WJ0JNKI"</definedName>
    <definedName name="SAPwbID" hidden="1">"ARS"</definedName>
    <definedName name="Sch25Split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>#REF!</definedName>
    <definedName name="Schedule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#REF!</definedName>
    <definedName name="SECOND">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Rate">#REF!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ingYear">#REF!</definedName>
    <definedName name="SPWS_WBID">"12F19027-1C25-43D5-BF1F-44D7E5A374C0"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>#REF!</definedName>
    <definedName name="ST_Top1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RT">#REF!</definedName>
    <definedName name="startDate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1_Print">#REF!</definedName>
    <definedName name="T2_Print">#REF!</definedName>
    <definedName name="T3_Print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Inc">#REF!</definedName>
    <definedName name="Targetror" localSheetId="0">#REF!</definedName>
    <definedName name="TargetROR">#REF!</definedName>
    <definedName name="TargetROR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Period">#REF!</definedName>
    <definedName name="Top" localSheetId="0">#REF!</definedName>
    <definedName name="Top">#REF!</definedName>
    <definedName name="TotalRateBase" localSheetId="0">#REF!</definedName>
    <definedName name="TotalRateBase">#REF!</definedName>
    <definedName name="TotTaxRate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RANSM_2">#REF!:#REF!</definedName>
    <definedName name="u" hidden="1">{#N/A,#N/A,FALSE,"Summ";#N/A,#N/A,FALSE,"General"}</definedName>
    <definedName name="UAACT115S" localSheetId="0">#REF!</definedName>
    <definedName name="UAACT115S">#REF!</definedName>
    <definedName name="UAACT550SGW">#REF!</definedName>
    <definedName name="UAACT554SGW">#REF!</definedName>
    <definedName name="UAcct103" localSheetId="0">#REF!</definedName>
    <definedName name="UAcct103">#REF!</definedName>
    <definedName name="UAcct105Dnpg" localSheetId="0">#REF!</definedName>
    <definedName name="UAcct105Dnpg">#REF!</definedName>
    <definedName name="UAcct105S" localSheetId="0">#REF!</definedName>
    <definedName name="UAcct105S">#REF!</definedName>
    <definedName name="UAcct105Seu" localSheetId="0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5Snppo" localSheetId="0">#REF!</definedName>
    <definedName name="UAcct105Snppo">#REF!</definedName>
    <definedName name="UAcct105Snpps" localSheetId="0">#REF!</definedName>
    <definedName name="UAcct105Snpps">#REF!</definedName>
    <definedName name="UAcct105Snpt" localSheetId="0">#REF!</definedName>
    <definedName name="UAcct105Snpt">#REF!</definedName>
    <definedName name="UAcct1081390">#REF!</definedName>
    <definedName name="UAcct1081390Rcl" localSheetId="0">#REF!</definedName>
    <definedName name="UAcct1081390Rcl">#REF!</definedName>
    <definedName name="UAcct1081390Sou">#REF!</definedName>
    <definedName name="UAcct1081399">#REF!</definedName>
    <definedName name="UAcct1081399Rcl" localSheetId="0">#REF!</definedName>
    <definedName name="UAcct1081399Rcl">#REF!</definedName>
    <definedName name="UAcct1081399S">#REF!</definedName>
    <definedName name="UAcct1081399Sep">#REF!</definedName>
    <definedName name="UAcct108360" localSheetId="0">#REF!</definedName>
    <definedName name="UAcct108360">#REF!</definedName>
    <definedName name="UAcct108361" localSheetId="0">#REF!</definedName>
    <definedName name="UAcct108361">#REF!</definedName>
    <definedName name="UAcct108362" localSheetId="0">#REF!</definedName>
    <definedName name="UAcct108362">#REF!</definedName>
    <definedName name="UAcct108364" localSheetId="0">#REF!</definedName>
    <definedName name="UAcct108364">#REF!</definedName>
    <definedName name="UAcct108365" localSheetId="0">#REF!</definedName>
    <definedName name="UAcct108365">#REF!</definedName>
    <definedName name="UAcct108366" localSheetId="0">#REF!</definedName>
    <definedName name="UAcct108366">#REF!</definedName>
    <definedName name="UAcct108367" localSheetId="0">#REF!</definedName>
    <definedName name="UAcct108367">#REF!</definedName>
    <definedName name="UAcct108368" localSheetId="0">#REF!</definedName>
    <definedName name="UAcct108368">#REF!</definedName>
    <definedName name="UAcct108369" localSheetId="0">#REF!</definedName>
    <definedName name="UAcct108369">#REF!</definedName>
    <definedName name="UAcct108370" localSheetId="0">#REF!</definedName>
    <definedName name="UAcct108370">#REF!</definedName>
    <definedName name="UAcct108371" localSheetId="0">#REF!</definedName>
    <definedName name="UAcct108371">#REF!</definedName>
    <definedName name="UAcct108372" localSheetId="0">#REF!</definedName>
    <definedName name="UAcct108372">#REF!</definedName>
    <definedName name="UAcct108373" localSheetId="0">#REF!</definedName>
    <definedName name="UAcct108373">#REF!</definedName>
    <definedName name="UAcct108D" localSheetId="0">#REF!</definedName>
    <definedName name="UAcct108D">#REF!</definedName>
    <definedName name="UAcct108D00" localSheetId="0">#REF!</definedName>
    <definedName name="UAcct108D00">#REF!</definedName>
    <definedName name="UAcct108Ds" localSheetId="0">#REF!</definedName>
    <definedName name="UAcct108Ds">#REF!</definedName>
    <definedName name="UAcct108Ep" localSheetId="0">#REF!</definedName>
    <definedName name="UAcct108Ep">#REF!</definedName>
    <definedName name="UAcct108Epsgp" localSheetId="0">#REF!</definedName>
    <definedName name="UAcct108Epsgp">#REF!</definedName>
    <definedName name="UAcct108Gpcn" localSheetId="0">#REF!</definedName>
    <definedName name="UAcct108Gpcn">#REF!</definedName>
    <definedName name="UAcct108Gps" localSheetId="0">#REF!</definedName>
    <definedName name="UAcct108Gps">#REF!</definedName>
    <definedName name="UAcct108Gpse" localSheetId="0">#REF!</definedName>
    <definedName name="UAcct108Gpse">#REF!</definedName>
    <definedName name="UAcct108Gpsg" localSheetId="0">#REF!</definedName>
    <definedName name="UAcct108Gpsg">#REF!</definedName>
    <definedName name="UAcct108Gpsgp" localSheetId="0">#REF!</definedName>
    <definedName name="UAcct108Gpsgp">#REF!</definedName>
    <definedName name="UAcct108Gpsgu" localSheetId="0">#REF!</definedName>
    <definedName name="UAcct108Gpsgu">#REF!</definedName>
    <definedName name="UAcct108Gpso" localSheetId="0">#REF!</definedName>
    <definedName name="UAcct108Gpso">#REF!</definedName>
    <definedName name="UACCT108GPSSGCH">#REF!</definedName>
    <definedName name="UACCT108GPSSGCT">#REF!</definedName>
    <definedName name="UAcct108Hp" localSheetId="0">#REF!</definedName>
    <definedName name="UAcct108Hp">#REF!</definedName>
    <definedName name="UAcct108Hpdgu" localSheetId="0">#REF!</definedName>
    <definedName name="UAcct108Hpdgu">#REF!</definedName>
    <definedName name="UAcct108Mp" localSheetId="0">#REF!</definedName>
    <definedName name="UAcct108Mp">#REF!</definedName>
    <definedName name="UAcct108Np" localSheetId="0">#REF!</definedName>
    <definedName name="UAcct108N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NPSSCCT">#REF!</definedName>
    <definedName name="UAcct108Op" localSheetId="0">#REF!</definedName>
    <definedName name="UAcct108Op">#REF!</definedName>
    <definedName name="UAcct108OpSGW">#REF!</definedName>
    <definedName name="UACCT108OPSSCCT">#REF!</definedName>
    <definedName name="UAcct108OPSSGCT">#REF!</definedName>
    <definedName name="UAcct108Sp" localSheetId="0">#REF!</definedName>
    <definedName name="UAcct108Sp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#REF!</definedName>
    <definedName name="UACCT108SPSSGCH">#REF!</definedName>
    <definedName name="UACCT108SSGCH">#REF!</definedName>
    <definedName name="UACCT108SSGCT">#REF!</definedName>
    <definedName name="UAcct108Tp" localSheetId="0">#REF!</definedName>
    <definedName name="UAcct108Tp">#REF!</definedName>
    <definedName name="UACCT111390">#REF!</definedName>
    <definedName name="UAcct111Clg" localSheetId="0">#REF!</definedName>
    <definedName name="UAcct111Clg">#REF!</definedName>
    <definedName name="UAcct111Clgcn">#REF!</definedName>
    <definedName name="UAcct111Clgsop">#REF!</definedName>
    <definedName name="UAcct111Clgsou" localSheetId="0">#REF!</definedName>
    <definedName name="UAcct111Clgsou">#REF!</definedName>
    <definedName name="UAcct111Clh" localSheetId="0">#REF!</definedName>
    <definedName name="UAcct111Clh">#REF!</definedName>
    <definedName name="UAcct111Clhdgu" localSheetId="0">#REF!</definedName>
    <definedName name="UAcct111Clhdgu">#REF!</definedName>
    <definedName name="UAcct111Cls" localSheetId="0">#REF!</definedName>
    <definedName name="UAcct111Cls">#REF!</definedName>
    <definedName name="UAcct111Ipcn" localSheetId="0">#REF!</definedName>
    <definedName name="UAcct111Ipcn">#REF!</definedName>
    <definedName name="UAcct111Ips" localSheetId="0">#REF!</definedName>
    <definedName name="UAcct111Ips">#REF!</definedName>
    <definedName name="UAcct111Ipse" localSheetId="0">#REF!</definedName>
    <definedName name="UAcct111Ipse">#REF!</definedName>
    <definedName name="UAcct111Ipsg" localSheetId="0">#REF!</definedName>
    <definedName name="UAcct111Ipsg">#REF!</definedName>
    <definedName name="UAcct111Ipsgp" localSheetId="0">#REF!</definedName>
    <definedName name="UAcct111Ipsgp">#REF!</definedName>
    <definedName name="UAcct111Ipsgu" localSheetId="0">#REF!</definedName>
    <definedName name="UAcct111Ipsgu">#REF!</definedName>
    <definedName name="UAcct111Ipso" localSheetId="0">#REF!</definedName>
    <definedName name="UAcct111Ipso">#REF!</definedName>
    <definedName name="UACCT111IPSSGCH">#REF!</definedName>
    <definedName name="UACCT111IPSSGCT">#REF!</definedName>
    <definedName name="UAcct114" localSheetId="0">#REF!</definedName>
    <definedName name="UAcct114">#REF!</definedName>
    <definedName name="UAcct114Dgp" localSheetId="0">#REF!</definedName>
    <definedName name="UAcct114Dgp">#REF!</definedName>
    <definedName name="UACCT115" localSheetId="0">#REF!</definedName>
    <definedName name="UACCT115">#REF!</definedName>
    <definedName name="UACCT115DGP" localSheetId="0">#REF!</definedName>
    <definedName name="UACCT115DGP">#REF!</definedName>
    <definedName name="UACCT115SG" localSheetId="0">#REF!</definedName>
    <definedName name="UACCT115SG">#REF!</definedName>
    <definedName name="UAcct120" localSheetId="0">#REF!</definedName>
    <definedName name="UAcct120">#REF!</definedName>
    <definedName name="UAcct124" localSheetId="0">#REF!</definedName>
    <definedName name="UAcct124">#REF!</definedName>
    <definedName name="UAcct141" localSheetId="0">#REF!</definedName>
    <definedName name="UAcct141">#REF!</definedName>
    <definedName name="UAcct151">#REF!</definedName>
    <definedName name="UAcct151Se">#REF!</definedName>
    <definedName name="UACCT151SSECH">#REF!</definedName>
    <definedName name="UACCT151SSECT" localSheetId="0">#REF!</definedName>
    <definedName name="Uacct151SSECT">#REF!</definedName>
    <definedName name="UAcct154" localSheetId="0">#REF!</definedName>
    <definedName name="UAcct154">#REF!</definedName>
    <definedName name="UAcct154Sg">#REF!</definedName>
    <definedName name="UAcct154Sg2" localSheetId="0">#REF!</definedName>
    <definedName name="UAcct154Sg2">#REF!</definedName>
    <definedName name="UACCT154SSGCH">#REF!</definedName>
    <definedName name="uacct154ssgct" localSheetId="0">#REF!</definedName>
    <definedName name="Uacct154SSGCT">#REF!</definedName>
    <definedName name="UAcct163" localSheetId="0">#REF!</definedName>
    <definedName name="UAcct163">#REF!</definedName>
    <definedName name="UAcct165" localSheetId="0">#REF!</definedName>
    <definedName name="UAcct165">#REF!</definedName>
    <definedName name="UAcct165Gps" localSheetId="0">#REF!</definedName>
    <definedName name="UAcct165Gps">#REF!</definedName>
    <definedName name="UAcct165Se">#REF!</definedName>
    <definedName name="UAcct182" localSheetId="0">#REF!</definedName>
    <definedName name="UAcct182">#REF!</definedName>
    <definedName name="UAcct18222" localSheetId="0">#REF!</definedName>
    <definedName name="UAcct18222">#REF!</definedName>
    <definedName name="UAcct182M" localSheetId="0">#REF!</definedName>
    <definedName name="UAcct182M">#REF!</definedName>
    <definedName name="UACCT182MSGCT">#REF!</definedName>
    <definedName name="UAcct182MSSGCH">#REF!</definedName>
    <definedName name="UAcct182MSSGCT">#REF!</definedName>
    <definedName name="UAcct186" localSheetId="0">#REF!</definedName>
    <definedName name="UAcct186">#REF!</definedName>
    <definedName name="UAcct1869" localSheetId="0">#REF!</definedName>
    <definedName name="UAcct1869">#REF!</definedName>
    <definedName name="UAcct186M" localSheetId="0">#REF!</definedName>
    <definedName name="UAcct186M">#REF!</definedName>
    <definedName name="UAcct186Mse">#REF!</definedName>
    <definedName name="UAcct186Msg" localSheetId="0">#REF!</definedName>
    <definedName name="UAcct186Msg">#REF!</definedName>
    <definedName name="UAcct190" localSheetId="0">#REF!</definedName>
    <definedName name="UAcct190">#REF!</definedName>
    <definedName name="UAcct190Baddebt" localSheetId="0">#REF!</definedName>
    <definedName name="UAcct190Baddebt">#REF!</definedName>
    <definedName name="Uacct190CN">#REF!</definedName>
    <definedName name="UAcct190Dop" localSheetId="0">#REF!</definedName>
    <definedName name="UAcct190Dop">#REF!</definedName>
    <definedName name="UACCT190IBT">#REF!</definedName>
    <definedName name="UACCT190SSGCT">#REF!</definedName>
    <definedName name="UAcct2281" localSheetId="0">#REF!</definedName>
    <definedName name="UAcct2281">#REF!</definedName>
    <definedName name="UAcct2282" localSheetId="0">#REF!</definedName>
    <definedName name="UAcct2282">#REF!</definedName>
    <definedName name="UAcct2283" localSheetId="0">#REF!</definedName>
    <definedName name="UAcct2283">#REF!</definedName>
    <definedName name="UAcct2283S">#REF!</definedName>
    <definedName name="UAcct22841">#REF!</definedName>
    <definedName name="UACCT22841SG">#REF!</definedName>
    <definedName name="UAcct22842" localSheetId="0">#REF!</definedName>
    <definedName name="UAcct22842">#REF!</definedName>
    <definedName name="UAcct22842Trojd" localSheetId="0">#REF!</definedName>
    <definedName name="UAcct22842Trojd">#REF!</definedName>
    <definedName name="UAcct235" localSheetId="0">#REF!</definedName>
    <definedName name="UAcct235">#REF!</definedName>
    <definedName name="UACCT235CN">#REF!</definedName>
    <definedName name="UAcct252" localSheetId="0">#REF!</definedName>
    <definedName name="UAcct252">#REF!</definedName>
    <definedName name="UAcct25316" localSheetId="0">#REF!</definedName>
    <definedName name="UAcct25316">#REF!</definedName>
    <definedName name="UAcct25317" localSheetId="0">#REF!</definedName>
    <definedName name="UAcct25317">#REF!</definedName>
    <definedName name="UAcct25318" localSheetId="0">#REF!</definedName>
    <definedName name="UAcct25318">#REF!</definedName>
    <definedName name="UAcct25319" localSheetId="0">#REF!</definedName>
    <definedName name="UAcct25319">#REF!</definedName>
    <definedName name="uacct25398">#REF!</definedName>
    <definedName name="UACCT25398SE">#REF!</definedName>
    <definedName name="UAcct25399" localSheetId="0">#REF!</definedName>
    <definedName name="UAcct25399">#REF!</definedName>
    <definedName name="UACCT254">#REF!</definedName>
    <definedName name="UACCT254SO">#REF!</definedName>
    <definedName name="UAcct255" localSheetId="0">#REF!</definedName>
    <definedName name="UAcct255">#REF!</definedName>
    <definedName name="UAcct281" localSheetId="0">#REF!</definedName>
    <definedName name="UAcct281">#REF!</definedName>
    <definedName name="UAcct282" localSheetId="0">#REF!</definedName>
    <definedName name="UAcct282">#REF!</definedName>
    <definedName name="UAcct282Cn" localSheetId="0">#REF!</definedName>
    <definedName name="UAcct282Cn">#REF!</definedName>
    <definedName name="UAcct282Sgp" localSheetId="0">#REF!</definedName>
    <definedName name="UAcct282Sgp">#REF!</definedName>
    <definedName name="UAcct282So" localSheetId="0">#REF!</definedName>
    <definedName name="UAcct282So">#REF!</definedName>
    <definedName name="UAcct283" localSheetId="0">#REF!</definedName>
    <definedName name="UAcct283">#REF!</definedName>
    <definedName name="UAcct283S">#REF!</definedName>
    <definedName name="UAcct283So" localSheetId="0">#REF!</definedName>
    <definedName name="UAcct283So">#REF!</definedName>
    <definedName name="UAcct301S" localSheetId="0">#REF!</definedName>
    <definedName name="UAcct301S">#REF!</definedName>
    <definedName name="UAcct301Sg" localSheetId="0">#REF!</definedName>
    <definedName name="UAcct301Sg">#REF!</definedName>
    <definedName name="UAcct301So" localSheetId="0">#REF!</definedName>
    <definedName name="UAcct301So">#REF!</definedName>
    <definedName name="UAcct302S" localSheetId="0">#REF!</definedName>
    <definedName name="UAcct302S">#REF!</definedName>
    <definedName name="UAcct302Sg" localSheetId="0">#REF!</definedName>
    <definedName name="UAcct302Sg">#REF!</definedName>
    <definedName name="UAcct302Sgp" localSheetId="0">#REF!</definedName>
    <definedName name="UAcct302Sgp">#REF!</definedName>
    <definedName name="UAcct302Sgu" localSheetId="0">#REF!</definedName>
    <definedName name="UAcct302Sgu">#REF!</definedName>
    <definedName name="UAcct303Cn" localSheetId="0">#REF!</definedName>
    <definedName name="UAcct303Cn">#REF!</definedName>
    <definedName name="UAcct303S" localSheetId="0">#REF!</definedName>
    <definedName name="UAcct303S">#REF!</definedName>
    <definedName name="UAcct303Se" localSheetId="0">#REF!</definedName>
    <definedName name="UAcct303Se">#REF!</definedName>
    <definedName name="UAcct303Sg" localSheetId="0">#REF!</definedName>
    <definedName name="UAcct303Sg">#REF!</definedName>
    <definedName name="UAcct303Sgp">#REF!</definedName>
    <definedName name="UAcct303Sgu" localSheetId="0">#REF!</definedName>
    <definedName name="UAcct303Sgu">#REF!</definedName>
    <definedName name="UAcct303So" localSheetId="0">#REF!</definedName>
    <definedName name="UAcct303So">#REF!</definedName>
    <definedName name="UACCT303SSGCH">#REF!</definedName>
    <definedName name="UACCT303SSGCT">#REF!</definedName>
    <definedName name="UAcct310" localSheetId="0">#REF!</definedName>
    <definedName name="UAcct310">#REF!</definedName>
    <definedName name="UAcct310Dgu" localSheetId="0">#REF!</definedName>
    <definedName name="UAcct310Dgu">#REF!</definedName>
    <definedName name="UAcct310JBG">#REF!</definedName>
    <definedName name="UAcct310sg">#REF!</definedName>
    <definedName name="UAcct310Sgp" localSheetId="0">#REF!</definedName>
    <definedName name="UAcct310Sgp">#REF!</definedName>
    <definedName name="UACCT310SSCH">#REF!</definedName>
    <definedName name="uacct310ssgch">#REF!</definedName>
    <definedName name="UAcct311" localSheetId="0">#REF!</definedName>
    <definedName name="UAcct311">#REF!</definedName>
    <definedName name="UAcct311Dgu" localSheetId="0">#REF!</definedName>
    <definedName name="UAcct311Dgu">#REF!</definedName>
    <definedName name="UAcct311JBG">#REF!</definedName>
    <definedName name="UAcct311sg">#REF!</definedName>
    <definedName name="UACCT311SGCH">#REF!</definedName>
    <definedName name="UAcct311Sgu" localSheetId="0">#REF!</definedName>
    <definedName name="UAcct311Sgu">#REF!</definedName>
    <definedName name="uacct311ssgch">#REF!</definedName>
    <definedName name="UAcct312" localSheetId="0">#REF!</definedName>
    <definedName name="UAcct312">#REF!</definedName>
    <definedName name="UAcct312JBG">#REF!</definedName>
    <definedName name="UAcct312S" localSheetId="0">#REF!</definedName>
    <definedName name="UAcct312S">#REF!</definedName>
    <definedName name="UAcct312Sg">#REF!</definedName>
    <definedName name="UACCT312SGCH">#REF!</definedName>
    <definedName name="UAcct312Sgu" localSheetId="0">#REF!</definedName>
    <definedName name="UAcct312Sgu">#REF!</definedName>
    <definedName name="uacct312ssgch">#REF!</definedName>
    <definedName name="UAcct314" localSheetId="0">#REF!</definedName>
    <definedName name="UAcct314">#REF!</definedName>
    <definedName name="UAcct314JBG">#REF!</definedName>
    <definedName name="UAcct314Sgp">#REF!</definedName>
    <definedName name="UAcct314Sgu" localSheetId="0">#REF!</definedName>
    <definedName name="UAcct314Sgu">#REF!</definedName>
    <definedName name="UACCT314SSGCH">#REF!</definedName>
    <definedName name="UAcct315" localSheetId="0">#REF!</definedName>
    <definedName name="UAcct315">#REF!</definedName>
    <definedName name="UAcct315JBG">#REF!</definedName>
    <definedName name="UAcct315Sgp">#REF!</definedName>
    <definedName name="UAcct315Sgu" localSheetId="0">#REF!</definedName>
    <definedName name="UAcct315Sgu">#REF!</definedName>
    <definedName name="UACCT315SSGCH">#REF!</definedName>
    <definedName name="UAcct316" localSheetId="0">#REF!</definedName>
    <definedName name="UAcct316">#REF!</definedName>
    <definedName name="UAcct316JBG">#REF!</definedName>
    <definedName name="UAcct316Sgp">#REF!</definedName>
    <definedName name="UAcct316Sgu" localSheetId="0">#REF!</definedName>
    <definedName name="UAcct316Sgu">#REF!</definedName>
    <definedName name="UACCT316SSGCH">#REF!</definedName>
    <definedName name="UAcct320" localSheetId="0">#REF!</definedName>
    <definedName name="UAcct320">#REF!</definedName>
    <definedName name="UAcct320Sgp" localSheetId="0">#REF!</definedName>
    <definedName name="UAcct320Sgp">#REF!</definedName>
    <definedName name="UAcct321" localSheetId="0">#REF!</definedName>
    <definedName name="UAcct321">#REF!</definedName>
    <definedName name="UAcct321Sgp" localSheetId="0">#REF!</definedName>
    <definedName name="UAcct321Sgp">#REF!</definedName>
    <definedName name="UAcct322" localSheetId="0">#REF!</definedName>
    <definedName name="UAcct322">#REF!</definedName>
    <definedName name="UAcct322Sgp" localSheetId="0">#REF!</definedName>
    <definedName name="UAcct322Sgp">#REF!</definedName>
    <definedName name="UAcct323" localSheetId="0">#REF!</definedName>
    <definedName name="UAcct323">#REF!</definedName>
    <definedName name="UAcct323Sgp" localSheetId="0">#REF!</definedName>
    <definedName name="UAcct323Sgp">#REF!</definedName>
    <definedName name="UAcct324" localSheetId="0">#REF!</definedName>
    <definedName name="UAcct324">#REF!</definedName>
    <definedName name="UAcct324Sgp" localSheetId="0">#REF!</definedName>
    <definedName name="UAcct324Sgp">#REF!</definedName>
    <definedName name="UAcct325" localSheetId="0">#REF!</definedName>
    <definedName name="UAcct325">#REF!</definedName>
    <definedName name="UAcct325Sgp" localSheetId="0">#REF!</definedName>
    <definedName name="UAcct325Sgp">#REF!</definedName>
    <definedName name="UAcct33" localSheetId="0">#REF!</definedName>
    <definedName name="UAcct33">#REF!</definedName>
    <definedName name="UAcct330" localSheetId="0">#REF!</definedName>
    <definedName name="UAcct330">#REF!</definedName>
    <definedName name="UAcct331" localSheetId="0">#REF!</definedName>
    <definedName name="UAcct331">#REF!</definedName>
    <definedName name="UAcct332" localSheetId="0">#REF!</definedName>
    <definedName name="UAcct332">#REF!</definedName>
    <definedName name="UAcct333" localSheetId="0">#REF!</definedName>
    <definedName name="UAcct333">#REF!</definedName>
    <definedName name="UAcct334" localSheetId="0">#REF!</definedName>
    <definedName name="UAcct334">#REF!</definedName>
    <definedName name="UAcct335" localSheetId="0">#REF!</definedName>
    <definedName name="UAcct335">#REF!</definedName>
    <definedName name="UAcct336" localSheetId="0">#REF!</definedName>
    <definedName name="UAcct336">#REF!</definedName>
    <definedName name="UAcct33T">#REF!</definedName>
    <definedName name="UAcct340">#REF!</definedName>
    <definedName name="UAcct340Dgu" localSheetId="0">#REF!</definedName>
    <definedName name="UAcct340Dgu">#REF!</definedName>
    <definedName name="UAcct340Sgu" localSheetId="0">#REF!</definedName>
    <definedName name="UAcct340Sgu">#REF!</definedName>
    <definedName name="UACCT340SGW">#REF!</definedName>
    <definedName name="UACCT340SSGCT">#REF!</definedName>
    <definedName name="UAcct341">#REF!</definedName>
    <definedName name="UAcct341Dgu" localSheetId="0">#REF!</definedName>
    <definedName name="UAcct341Dgu">#REF!</definedName>
    <definedName name="UAcct341Sgu" localSheetId="0">#REF!</definedName>
    <definedName name="UAcct341Sgu">#REF!</definedName>
    <definedName name="UACCT341SGW">#REF!</definedName>
    <definedName name="UACCT341SSGCT">#REF!</definedName>
    <definedName name="UAcct342">#REF!</definedName>
    <definedName name="UAcct342Dgu" localSheetId="0">#REF!</definedName>
    <definedName name="UAcct342Dgu">#REF!</definedName>
    <definedName name="UAcct342Sgu" localSheetId="0">#REF!</definedName>
    <definedName name="UAcct342Sgu">#REF!</definedName>
    <definedName name="UACCT342SSGCT">#REF!</definedName>
    <definedName name="UAcct343" localSheetId="0">#REF!</definedName>
    <definedName name="UAcct343">#REF!</definedName>
    <definedName name="UAcct343SGW">#REF!</definedName>
    <definedName name="UACCT343SSCCT">#REF!</definedName>
    <definedName name="UAcct344">#REF!</definedName>
    <definedName name="UAcct344S" localSheetId="0">#REF!</definedName>
    <definedName name="UAcct344S">#REF!</definedName>
    <definedName name="UAcct344Sgp" localSheetId="0">#REF!</definedName>
    <definedName name="UAcct344Sgp">#REF!</definedName>
    <definedName name="UAcct344Sgu">#REF!</definedName>
    <definedName name="UAcct344SGW">#REF!</definedName>
    <definedName name="UACCT344SSGCT">#REF!</definedName>
    <definedName name="UAcct345">#REF!</definedName>
    <definedName name="UAcct345Dgu" localSheetId="0">#REF!</definedName>
    <definedName name="UAcct345Dgu">#REF!</definedName>
    <definedName name="UAcct345SG">#REF!</definedName>
    <definedName name="UAcct345Sgu" localSheetId="0">#REF!</definedName>
    <definedName name="UAcct345Sgu">#REF!</definedName>
    <definedName name="UAcct345SGW">#REF!</definedName>
    <definedName name="UACCT345SSGCT">#REF!</definedName>
    <definedName name="UAcct346" localSheetId="0">#REF!</definedName>
    <definedName name="UAcct346">#REF!</definedName>
    <definedName name="UACCT346SGW">#REF!</definedName>
    <definedName name="UAcct350" localSheetId="0">#REF!</definedName>
    <definedName name="UAcct350">#REF!</definedName>
    <definedName name="UAcct352" localSheetId="0">#REF!</definedName>
    <definedName name="UAcct352">#REF!</definedName>
    <definedName name="UAcct353" localSheetId="0">#REF!</definedName>
    <definedName name="UAcct353">#REF!</definedName>
    <definedName name="UAcct354" localSheetId="0">#REF!</definedName>
    <definedName name="UAcct354">#REF!</definedName>
    <definedName name="UAcct355" localSheetId="0">#REF!</definedName>
    <definedName name="UAcct355">#REF!</definedName>
    <definedName name="UAcct356" localSheetId="0">#REF!</definedName>
    <definedName name="UAcct356">#REF!</definedName>
    <definedName name="UAcct357" localSheetId="0">#REF!</definedName>
    <definedName name="UAcct357">#REF!</definedName>
    <definedName name="UAcct358" localSheetId="0">#REF!</definedName>
    <definedName name="UAcct358">#REF!</definedName>
    <definedName name="UAcct359" localSheetId="0">#REF!</definedName>
    <definedName name="UAcct359">#REF!</definedName>
    <definedName name="UAcct360" localSheetId="0">#REF!</definedName>
    <definedName name="UAcct360">#REF!</definedName>
    <definedName name="UAcct361" localSheetId="0">#REF!</definedName>
    <definedName name="UAcct361">#REF!</definedName>
    <definedName name="UAcct362" localSheetId="0">#REF!</definedName>
    <definedName name="UAcct362">#REF!</definedName>
    <definedName name="UAcct368" localSheetId="0">#REF!</definedName>
    <definedName name="UAcct368">#REF!</definedName>
    <definedName name="UAcct369" localSheetId="0">#REF!</definedName>
    <definedName name="UAcct369">#REF!</definedName>
    <definedName name="UAcct369Cug" localSheetId="0">#REF!</definedName>
    <definedName name="UAcct369Cug">#REF!</definedName>
    <definedName name="UAcct370" localSheetId="0">#REF!</definedName>
    <definedName name="UAcct370">#REF!</definedName>
    <definedName name="UAcct372A" localSheetId="0">#REF!</definedName>
    <definedName name="UAcct372A">#REF!</definedName>
    <definedName name="UAcct372Dp" localSheetId="0">#REF!</definedName>
    <definedName name="UAcct372Dp">#REF!</definedName>
    <definedName name="UAcct372Ds" localSheetId="0">#REF!</definedName>
    <definedName name="UAcct372Ds">#REF!</definedName>
    <definedName name="UAcct373" localSheetId="0">#REF!</definedName>
    <definedName name="UAcct373">#REF!</definedName>
    <definedName name="UAcct389Cn" localSheetId="0">#REF!</definedName>
    <definedName name="UAcct389Cn">#REF!</definedName>
    <definedName name="UAcct389S" localSheetId="0">#REF!</definedName>
    <definedName name="UAcct389S">#REF!</definedName>
    <definedName name="UAcct389Sg" localSheetId="0">#REF!</definedName>
    <definedName name="UAcct389Sg">#REF!</definedName>
    <definedName name="UAcct389Sgu" localSheetId="0">#REF!</definedName>
    <definedName name="UAcct389Sgu">#REF!</definedName>
    <definedName name="UAcct389So" localSheetId="0">#REF!</definedName>
    <definedName name="UAcct389So">#REF!</definedName>
    <definedName name="UAcct390Cn" localSheetId="0">#REF!</definedName>
    <definedName name="UAcct390Cn">#REF!</definedName>
    <definedName name="UAcct390JBG">#REF!</definedName>
    <definedName name="UAcct390L" localSheetId="0">#REF!</definedName>
    <definedName name="UAcct390L">#REF!</definedName>
    <definedName name="UAcct390Lrcl" localSheetId="0">#REF!</definedName>
    <definedName name="UACCT390LRCL">#REF!</definedName>
    <definedName name="UACCT390LS">#REF!</definedName>
    <definedName name="UAcct390LSG">#REF!</definedName>
    <definedName name="UAcct390LSO">#REF!</definedName>
    <definedName name="UAcct390S" localSheetId="0">#REF!</definedName>
    <definedName name="UAcct390S">#REF!</definedName>
    <definedName name="UAcct390Sgp" localSheetId="0">#REF!</definedName>
    <definedName name="UAcct390Sgp">#REF!</definedName>
    <definedName name="UAcct390Sgu" localSheetId="0">#REF!</definedName>
    <definedName name="UAcct390Sgu">#REF!</definedName>
    <definedName name="UAcct390Sop" localSheetId="0">#REF!</definedName>
    <definedName name="UAcct390Sop">#REF!</definedName>
    <definedName name="UAcct390Sou" localSheetId="0">#REF!</definedName>
    <definedName name="UAcct390Sou">#REF!</definedName>
    <definedName name="UAcct391Cn" localSheetId="0">#REF!</definedName>
    <definedName name="UAcct391Cn">#REF!</definedName>
    <definedName name="UACCT391JBE">#REF!</definedName>
    <definedName name="UAcct391S" localSheetId="0">#REF!</definedName>
    <definedName name="UAcct391S">#REF!</definedName>
    <definedName name="UAcct391Se">#REF!</definedName>
    <definedName name="UAcct391Sg" localSheetId="0">#REF!</definedName>
    <definedName name="UAcct391Sg">#REF!</definedName>
    <definedName name="UAcct391Sgp" localSheetId="0">#REF!</definedName>
    <definedName name="UAcct391Sgp">#REF!</definedName>
    <definedName name="UAcct391Sgu" localSheetId="0">#REF!</definedName>
    <definedName name="UAcct391Sgu">#REF!</definedName>
    <definedName name="UAcct391So" localSheetId="0">#REF!</definedName>
    <definedName name="UAcct391So">#REF!</definedName>
    <definedName name="UACCT391SSGCH" localSheetId="0">#REF!</definedName>
    <definedName name="UACCT391SSGCH">#REF!</definedName>
    <definedName name="UACCT391SSGCT">#REF!</definedName>
    <definedName name="UAcct392Cn" localSheetId="0">#REF!</definedName>
    <definedName name="UAcct392Cn">#REF!</definedName>
    <definedName name="UAcct392L" localSheetId="0">#REF!</definedName>
    <definedName name="UAcct392L">#REF!</definedName>
    <definedName name="UAcct392Lrcl" localSheetId="0">#REF!</definedName>
    <definedName name="UAcct392Lrcl">#REF!</definedName>
    <definedName name="UAcct392S" localSheetId="0">#REF!</definedName>
    <definedName name="UAcct392S">#REF!</definedName>
    <definedName name="UAcct392Se" localSheetId="0">#REF!</definedName>
    <definedName name="UAcct392Se">#REF!</definedName>
    <definedName name="UAcct392Sg" localSheetId="0">#REF!</definedName>
    <definedName name="UAcct392Sg">#REF!</definedName>
    <definedName name="UAcct392Sgp" localSheetId="0">#REF!</definedName>
    <definedName name="UAcct392Sgp">#REF!</definedName>
    <definedName name="UAcct392Sgu" localSheetId="0">#REF!</definedName>
    <definedName name="UAcct392Sgu">#REF!</definedName>
    <definedName name="UAcct392So" localSheetId="0">#REF!</definedName>
    <definedName name="UAcct392So">#REF!</definedName>
    <definedName name="UACCT392SSGCH" localSheetId="0">#REF!</definedName>
    <definedName name="UACCT392SSGCH">#REF!</definedName>
    <definedName name="UACCT392SSGCT">#REF!</definedName>
    <definedName name="UAcct393S" localSheetId="0">#REF!</definedName>
    <definedName name="UAcct393S">#REF!</definedName>
    <definedName name="UAcct393Sg" localSheetId="0">#REF!</definedName>
    <definedName name="UAcct393Sg">#REF!</definedName>
    <definedName name="UAcct393Sgp" localSheetId="0">#REF!</definedName>
    <definedName name="UAcct393Sgp">#REF!</definedName>
    <definedName name="UAcct393Sgu" localSheetId="0">#REF!</definedName>
    <definedName name="UAcct393Sgu">#REF!</definedName>
    <definedName name="UAcct393So" localSheetId="0">#REF!</definedName>
    <definedName name="UAcct393So">#REF!</definedName>
    <definedName name="UACCT393SSGCT" localSheetId="0">#REF!</definedName>
    <definedName name="UACCT393SSGCT">#REF!</definedName>
    <definedName name="UAcct394S" localSheetId="0">#REF!</definedName>
    <definedName name="UAcct394S">#REF!</definedName>
    <definedName name="UAcct394Se" localSheetId="0">#REF!</definedName>
    <definedName name="UAcct394Se">#REF!</definedName>
    <definedName name="UAcct394Sg" localSheetId="0">#REF!</definedName>
    <definedName name="UAcct394Sg">#REF!</definedName>
    <definedName name="UAcct394Sgp" localSheetId="0">#REF!</definedName>
    <definedName name="UAcct394Sgp">#REF!</definedName>
    <definedName name="UAcct394Sgu" localSheetId="0">#REF!</definedName>
    <definedName name="UAcct394Sgu">#REF!</definedName>
    <definedName name="UAcct394So" localSheetId="0">#REF!</definedName>
    <definedName name="UAcct394So">#REF!</definedName>
    <definedName name="UACCT394SSGCH" localSheetId="0">#REF!</definedName>
    <definedName name="UACCT394SSGCH">#REF!</definedName>
    <definedName name="UACCT394SSGCT">#REF!</definedName>
    <definedName name="UAcct395S" localSheetId="0">#REF!</definedName>
    <definedName name="UAcct395S">#REF!</definedName>
    <definedName name="UAcct395Se" localSheetId="0">#REF!</definedName>
    <definedName name="UAcct395Se">#REF!</definedName>
    <definedName name="UAcct395Sg" localSheetId="0">#REF!</definedName>
    <definedName name="UAcct395Sg">#REF!</definedName>
    <definedName name="UAcct395Sgp" localSheetId="0">#REF!</definedName>
    <definedName name="UAcct395Sgp">#REF!</definedName>
    <definedName name="UAcct395Sgu" localSheetId="0">#REF!</definedName>
    <definedName name="UAcct395Sgu">#REF!</definedName>
    <definedName name="UAcct395So" localSheetId="0">#REF!</definedName>
    <definedName name="UAcct395So">#REF!</definedName>
    <definedName name="UACCT395SSGCH" localSheetId="0">#REF!</definedName>
    <definedName name="UACCT395SSGCH">#REF!</definedName>
    <definedName name="UACCT395SSGCT">#REF!</definedName>
    <definedName name="UAcct396S" localSheetId="0">#REF!</definedName>
    <definedName name="UAcct396S">#REF!</definedName>
    <definedName name="UAcct396Se" localSheetId="0">#REF!</definedName>
    <definedName name="UAcct396Se">#REF!</definedName>
    <definedName name="UAcct396Sg" localSheetId="0">#REF!</definedName>
    <definedName name="UAcct396Sg">#REF!</definedName>
    <definedName name="UAcct396Sgp" localSheetId="0">#REF!</definedName>
    <definedName name="UAcct396Sgp">#REF!</definedName>
    <definedName name="UAcct396Sgu" localSheetId="0">#REF!</definedName>
    <definedName name="UAcct396Sgu">#REF!</definedName>
    <definedName name="UAcct396So" localSheetId="0">#REF!</definedName>
    <definedName name="UAcct396So">#REF!</definedName>
    <definedName name="UACCT396SSGCH" localSheetId="0">#REF!</definedName>
    <definedName name="UACCT396SSGCH">#REF!</definedName>
    <definedName name="UACCT396SSGCT">#REF!</definedName>
    <definedName name="UAcct397Cn" localSheetId="0">#REF!</definedName>
    <definedName name="UAcct397Cn">#REF!</definedName>
    <definedName name="UAcct397JBG">#REF!</definedName>
    <definedName name="UAcct397S" localSheetId="0">#REF!</definedName>
    <definedName name="UAcct397S">#REF!</definedName>
    <definedName name="UAcct397Se" localSheetId="0">#REF!</definedName>
    <definedName name="UAcct397Se">#REF!</definedName>
    <definedName name="UAcct397Sg" localSheetId="0">#REF!</definedName>
    <definedName name="UAcct397Sg">#REF!</definedName>
    <definedName name="UAcct397Sgp" localSheetId="0">#REF!</definedName>
    <definedName name="UAcct397Sgp">#REF!</definedName>
    <definedName name="UAcct397Sgu" localSheetId="0">#REF!</definedName>
    <definedName name="UAcct397Sgu">#REF!</definedName>
    <definedName name="UAcct397So" localSheetId="0">#REF!</definedName>
    <definedName name="UAcct397So">#REF!</definedName>
    <definedName name="UACCT397SSGCH">#REF!</definedName>
    <definedName name="UACCT397SSGCT">#REF!</definedName>
    <definedName name="UAcct398Cn" localSheetId="0">#REF!</definedName>
    <definedName name="UAcct398Cn">#REF!</definedName>
    <definedName name="UAcct398S" localSheetId="0">#REF!</definedName>
    <definedName name="UAcct398S">#REF!</definedName>
    <definedName name="UAcct398Se" localSheetId="0">#REF!</definedName>
    <definedName name="UAcct398Se">#REF!</definedName>
    <definedName name="UAcct398Sg" localSheetId="0">#REF!</definedName>
    <definedName name="UAcct398Sg">#REF!</definedName>
    <definedName name="UAcct398Sgp" localSheetId="0">#REF!</definedName>
    <definedName name="UAcct398Sgp">#REF!</definedName>
    <definedName name="UAcct398Sgu" localSheetId="0">#REF!</definedName>
    <definedName name="UAcct398Sgu">#REF!</definedName>
    <definedName name="UAcct398So" localSheetId="0">#REF!</definedName>
    <definedName name="UAcct398So">#REF!</definedName>
    <definedName name="UACCT398SSGCT" localSheetId="0">#REF!</definedName>
    <definedName name="UACCT398SSGCT">#REF!</definedName>
    <definedName name="UAcct399" localSheetId="0">#REF!</definedName>
    <definedName name="UAcct399">#REF!</definedName>
    <definedName name="UAcct399G" localSheetId="0">#REF!</definedName>
    <definedName name="UAcct399G">#REF!</definedName>
    <definedName name="UAcct399L" localSheetId="0">#REF!</definedName>
    <definedName name="UAcct399L">#REF!</definedName>
    <definedName name="UAcct399Lrcl" localSheetId="0">#REF!</definedName>
    <definedName name="UAcct399Lrcl">#REF!</definedName>
    <definedName name="UAcct403360" localSheetId="0">#REF!</definedName>
    <definedName name="UAcct403360">#REF!</definedName>
    <definedName name="UAcct403361" localSheetId="0">#REF!</definedName>
    <definedName name="UAcct403361">#REF!</definedName>
    <definedName name="UAcct403362" localSheetId="0">#REF!</definedName>
    <definedName name="UAcct403362">#REF!</definedName>
    <definedName name="UAcct403363">#REF!</definedName>
    <definedName name="UAcct403364" localSheetId="0">#REF!</definedName>
    <definedName name="UAcct403364">#REF!</definedName>
    <definedName name="UAcct403365" localSheetId="0">#REF!</definedName>
    <definedName name="UAcct403365">#REF!</definedName>
    <definedName name="UAcct403366" localSheetId="0">#REF!</definedName>
    <definedName name="UAcct403366">#REF!</definedName>
    <definedName name="UAcct403367" localSheetId="0">#REF!</definedName>
    <definedName name="UAcct403367">#REF!</definedName>
    <definedName name="UAcct403368" localSheetId="0">#REF!</definedName>
    <definedName name="UAcct403368">#REF!</definedName>
    <definedName name="UAcct403369" localSheetId="0">#REF!</definedName>
    <definedName name="UAcct403369">#REF!</definedName>
    <definedName name="UAcct403370" localSheetId="0">#REF!</definedName>
    <definedName name="UAcct403370">#REF!</definedName>
    <definedName name="UAcct403371" localSheetId="0">#REF!</definedName>
    <definedName name="UAcct403371">#REF!</definedName>
    <definedName name="UAcct403372" localSheetId="0">#REF!</definedName>
    <definedName name="UAcct403372">#REF!</definedName>
    <definedName name="UAcct403373" localSheetId="0">#REF!</definedName>
    <definedName name="UAcct403373">#REF!</definedName>
    <definedName name="UAcct403Ep" localSheetId="0">#REF!</definedName>
    <definedName name="UAcct403Ep">#REF!</definedName>
    <definedName name="UAcct403Epsg" localSheetId="0">#REF!</definedName>
    <definedName name="UAcct403Epsg">#REF!</definedName>
    <definedName name="UAcct403Gpcn" localSheetId="0">#REF!</definedName>
    <definedName name="UAcct403Gpcn">#REF!</definedName>
    <definedName name="UAcct403GPDGP">#REF!</definedName>
    <definedName name="UAcct403GPDGU">#REF!</definedName>
    <definedName name="UAcct403GPJBG">#REF!</definedName>
    <definedName name="UAcct403Gps" localSheetId="0">#REF!</definedName>
    <definedName name="UAcct403Gps">#REF!</definedName>
    <definedName name="UAcct403Gpse">#REF!</definedName>
    <definedName name="UAcct403Gpseu">#REF!</definedName>
    <definedName name="UAcct403Gpsg" localSheetId="0">#REF!</definedName>
    <definedName name="UAcct403Gpsg">#REF!</definedName>
    <definedName name="UACCT403gpsg1">#REF!</definedName>
    <definedName name="UAcct403Gpsgp">#REF!</definedName>
    <definedName name="UAcct403Gpsgu">#REF!</definedName>
    <definedName name="UAcct403Gpso" localSheetId="0">#REF!</definedName>
    <definedName name="UAcct403Gpso">#REF!</definedName>
    <definedName name="uacct403gpssgch">#REF!</definedName>
    <definedName name="UACCT403GPSSGCT">#REF!</definedName>
    <definedName name="UAcct403Gv0" localSheetId="0">#REF!</definedName>
    <definedName name="UAcct403Gv0">#REF!</definedName>
    <definedName name="UAcct403Hp" localSheetId="0">#REF!</definedName>
    <definedName name="UAcct403Hp">#REF!</definedName>
    <definedName name="UAcct403Hpdgu" localSheetId="0">#REF!</definedName>
    <definedName name="UAcct403Hpdgu">#REF!</definedName>
    <definedName name="UACCT403JBE">#REF!</definedName>
    <definedName name="UAcct403Mp" localSheetId="0">#REF!</definedName>
    <definedName name="UAcct403Mp">#REF!</definedName>
    <definedName name="UAcct403Np" localSheetId="0">#REF!</definedName>
    <definedName name="UAcct403Np">#REF!</definedName>
    <definedName name="UAcct403Op" localSheetId="0">#REF!</definedName>
    <definedName name="UAcct403Op">#REF!</definedName>
    <definedName name="UAcct403OPCAGE">#REF!</definedName>
    <definedName name="UAcct403Opsgp">#REF!</definedName>
    <definedName name="UAcct403Opsgu">#REF!</definedName>
    <definedName name="uacct403opsgw">#REF!</definedName>
    <definedName name="uacct403opssgch">#REF!</definedName>
    <definedName name="uacct403opssgct">#REF!</definedName>
    <definedName name="uacct403sgw">#REF!</definedName>
    <definedName name="UAcct403Sp" localSheetId="0">#REF!</definedName>
    <definedName name="UAcct403Sp">#REF!</definedName>
    <definedName name="uacct403spdg">#REF!</definedName>
    <definedName name="uacct403spdgp">#REF!</definedName>
    <definedName name="uacct403spdgu">#REF!</definedName>
    <definedName name="UAcct403SPJBG">#REF!</definedName>
    <definedName name="uacct403spsg">#REF!</definedName>
    <definedName name="UAcct403Spsgp">#REF!</definedName>
    <definedName name="UAcct403Spsgu">#REF!</definedName>
    <definedName name="UACCT403SPSSGCH">#REF!</definedName>
    <definedName name="uacct403ssgch">#REF!</definedName>
    <definedName name="UAcct403Tp" localSheetId="0">#REF!</definedName>
    <definedName name="UAcct403Tp">#REF!</definedName>
    <definedName name="UAcct403Tpsgu" localSheetId="0">#REF!</definedName>
    <definedName name="UAcct403Tpsgu">#REF!</definedName>
    <definedName name="UAcct404330" localSheetId="0">#REF!</definedName>
    <definedName name="UAcct404330">#REF!</definedName>
    <definedName name="UAcct404330Dgu" localSheetId="0">#REF!</definedName>
    <definedName name="UAcct404330Dgu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GP">#REF!</definedName>
    <definedName name="UACCT404GPCN">#REF!</definedName>
    <definedName name="UACCT404GPSO">#REF!</definedName>
    <definedName name="UAcct404Ipcn" localSheetId="0">#REF!</definedName>
    <definedName name="UAcct404Ipcn">#REF!</definedName>
    <definedName name="UACCT404IPDGU">#REF!</definedName>
    <definedName name="UACCT404IPIDGU">#REF!</definedName>
    <definedName name="UAcct404IPJBG">#REF!</definedName>
    <definedName name="UAcct404Ips" localSheetId="0">#REF!</definedName>
    <definedName name="UAcct404Ips">#REF!</definedName>
    <definedName name="UAcct404Ipse" localSheetId="0">#REF!</definedName>
    <definedName name="UAcct404Ipse">#REF!</definedName>
    <definedName name="UAcct404Ipsg" localSheetId="0">#REF!</definedName>
    <definedName name="UAcct404Ipsg">#REF!</definedName>
    <definedName name="UAcct404Ipsg1" localSheetId="0">#REF!</definedName>
    <definedName name="UAcct404Ipsg1">#REF!</definedName>
    <definedName name="UAcct404Ipsg2">#REF!</definedName>
    <definedName name="UACCT404IPSGP">#REF!</definedName>
    <definedName name="UAcct404Ipso" localSheetId="0">#REF!</definedName>
    <definedName name="UAcct404Ipso">#REF!</definedName>
    <definedName name="UACCT404IPSSGCH">#REF!</definedName>
    <definedName name="UACCT404IPSSGCT">#REF!</definedName>
    <definedName name="UAcct404M" localSheetId="0">#REF!</definedName>
    <definedName name="UAcct404M">#REF!</definedName>
    <definedName name="UAcct404O">#REF!</definedName>
    <definedName name="UACCT404OP">#REF!</definedName>
    <definedName name="UACCT404SP">#REF!</definedName>
    <definedName name="UAcct405" localSheetId="0">#REF!</definedName>
    <definedName name="UAcct405">#REF!</definedName>
    <definedName name="UAcct406" localSheetId="0">#REF!</definedName>
    <definedName name="UAcct406">#REF!</definedName>
    <definedName name="UAcct406Dgp" localSheetId="0">#REF!</definedName>
    <definedName name="UAcct406Dgp">#REF!</definedName>
    <definedName name="UAcct406Dgu" localSheetId="0">#REF!</definedName>
    <definedName name="UAcct406Dgu">#REF!</definedName>
    <definedName name="UAcct407" localSheetId="0">#REF!</definedName>
    <definedName name="UAcct407">#REF!</definedName>
    <definedName name="UAcct407Sgp" localSheetId="0">#REF!</definedName>
    <definedName name="UAcct407Sgp">#REF!</definedName>
    <definedName name="UAcct408" localSheetId="0">#REF!</definedName>
    <definedName name="UAcct408">#REF!</definedName>
    <definedName name="UAcct408S" localSheetId="0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1010" localSheetId="0">#REF!</definedName>
    <definedName name="UAcct41010">#REF!</definedName>
    <definedName name="UAcct41011">#REF!</definedName>
    <definedName name="UACCT41020" localSheetId="0">#REF!</definedName>
    <definedName name="UACCT41020">#REF!</definedName>
    <definedName name="UACCT41020BADDEBT" localSheetId="0">#REF!</definedName>
    <definedName name="UACCT41020BADDEBT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>#REF!</definedName>
    <definedName name="UACCT41020SE">#REF!</definedName>
    <definedName name="UACCT41020SG">#REF!</definedName>
    <definedName name="UACCT41020SGCT">#REF!</definedName>
    <definedName name="UACCT41020SGPP">#REF!</definedName>
    <definedName name="UACCT41020SO">#REF!</definedName>
    <definedName name="UACCT41020TROJP">#REF!</definedName>
    <definedName name="UACCT4102SNPD">#REF!</definedName>
    <definedName name="uacct41110" localSheetId="0">#REF!</definedName>
    <definedName name="UAcct41110">#REF!</definedName>
    <definedName name="uacct41110sgct" localSheetId="0">#REF!</definedName>
    <definedName name="uacct41110sgct">#REF!</definedName>
    <definedName name="UAcct41111" localSheetId="0">#REF!</definedName>
    <definedName name="UAcct41111">#REF!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>#REF!</definedName>
    <definedName name="UAcct41111Dnpp">#REF!</definedName>
    <definedName name="UAcct41111Dnptp">#REF!</definedName>
    <definedName name="UAcct41111S">#REF!</definedName>
    <definedName name="UAcct41111Se">#REF!</definedName>
    <definedName name="UAcct41111Sg">#REF!</definedName>
    <definedName name="UAcct41111Sgpp">#REF!</definedName>
    <definedName name="UAcct41111So">#REF!</definedName>
    <definedName name="UAcct41111Trojp">#REF!</definedName>
    <definedName name="UAcct41120">#REF!</definedName>
    <definedName name="UAcct41140" localSheetId="0">#REF!</definedName>
    <definedName name="UAcct41140">#REF!</definedName>
    <definedName name="UAcct41141" localSheetId="0">#REF!</definedName>
    <definedName name="UAcct41141">#REF!</definedName>
    <definedName name="UAcct41160" localSheetId="0">#REF!</definedName>
    <definedName name="UAcct41160">#REF!</definedName>
    <definedName name="UAcct41170" localSheetId="0">#REF!</definedName>
    <definedName name="UAcct41170">#REF!</definedName>
    <definedName name="UAcct4118" localSheetId="0">#REF!</definedName>
    <definedName name="UAcct4118">#REF!</definedName>
    <definedName name="UAcct41181" localSheetId="0">#REF!</definedName>
    <definedName name="UAcct41181">#REF!</definedName>
    <definedName name="UAcct4194" localSheetId="0">#REF!</definedName>
    <definedName name="UAcct4194">#REF!</definedName>
    <definedName name="UAcct419Doth">#REF!</definedName>
    <definedName name="UAcct421" localSheetId="0">#REF!</definedName>
    <definedName name="UAcct421">#REF!</definedName>
    <definedName name="UAcct4311" localSheetId="0">#REF!</definedName>
    <definedName name="UAcct4311">#REF!</definedName>
    <definedName name="UAcct442Se" localSheetId="0">#REF!</definedName>
    <definedName name="UAcct442Se">#REF!</definedName>
    <definedName name="UAcct442Sg" localSheetId="0">#REF!</definedName>
    <definedName name="UAcct442Sg">#REF!</definedName>
    <definedName name="UAcct447" localSheetId="0">#REF!</definedName>
    <definedName name="UAcct447">#REF!</definedName>
    <definedName name="UAcct447CAEE" localSheetId="0">#REF!</definedName>
    <definedName name="UAcct447CAEE">#REF!</definedName>
    <definedName name="UAcct447CAGE" localSheetId="0">#REF!</definedName>
    <definedName name="UAcct447CAGE">#REF!</definedName>
    <definedName name="UAcct447Dgu" localSheetId="0">#REF!</definedName>
    <definedName name="UAcct447Dgu">#REF!</definedName>
    <definedName name="UACCT447NPC">#REF!</definedName>
    <definedName name="UACCT447NPCCAEW">#REF!</definedName>
    <definedName name="UACCT447NPCCAGW">#REF!</definedName>
    <definedName name="UACCT447NPCDGP">#REF!</definedName>
    <definedName name="UAcct447S" localSheetId="0">#REF!</definedName>
    <definedName name="UAcct447S">#REF!</definedName>
    <definedName name="UAcct447Se">#REF!</definedName>
    <definedName name="UAcct448">#REF!</definedName>
    <definedName name="UAcct448S">#REF!</definedName>
    <definedName name="UAcct448So">#REF!</definedName>
    <definedName name="UAcct449" localSheetId="0">#REF!</definedName>
    <definedName name="UAcct449">#REF!</definedName>
    <definedName name="UAcct450" localSheetId="0">#REF!</definedName>
    <definedName name="UAcct450">#REF!</definedName>
    <definedName name="UAcct450S" localSheetId="0">#REF!</definedName>
    <definedName name="UAcct450S">#REF!</definedName>
    <definedName name="UAcct450So" localSheetId="0">#REF!</definedName>
    <definedName name="UAcct450So">#REF!</definedName>
    <definedName name="UAcct451S" localSheetId="0">#REF!</definedName>
    <definedName name="UAcct451S">#REF!</definedName>
    <definedName name="UAcct451Sg" localSheetId="0">#REF!</definedName>
    <definedName name="UAcct451Sg">#REF!</definedName>
    <definedName name="UAcct451So" localSheetId="0">#REF!</definedName>
    <definedName name="UAcct451So">#REF!</definedName>
    <definedName name="UAcct453" localSheetId="0">#REF!</definedName>
    <definedName name="UAcct453">#REF!</definedName>
    <definedName name="UAcct453CAGE" localSheetId="0">#REF!</definedName>
    <definedName name="UAcct453CAGE">#REF!</definedName>
    <definedName name="UAcct453CAGW" localSheetId="0">#REF!</definedName>
    <definedName name="UAcct453CAGW">#REF!</definedName>
    <definedName name="UAcct454" localSheetId="0">#REF!</definedName>
    <definedName name="UAcct454">#REF!</definedName>
    <definedName name="UAcct454JBG">#REF!</definedName>
    <definedName name="UAcct454S" localSheetId="0">#REF!</definedName>
    <definedName name="UAcct454S">#REF!</definedName>
    <definedName name="UAcct454Sg" localSheetId="0">#REF!</definedName>
    <definedName name="UAcct454Sg">#REF!</definedName>
    <definedName name="UAcct454So" localSheetId="0">#REF!</definedName>
    <definedName name="UAcct454So">#REF!</definedName>
    <definedName name="UAcct456" localSheetId="0">#REF!</definedName>
    <definedName name="UAcct456">#REF!</definedName>
    <definedName name="UAcct456CAEW">#REF!</definedName>
    <definedName name="UAcct456Cn">#REF!</definedName>
    <definedName name="UAcct456S" localSheetId="0">#REF!</definedName>
    <definedName name="UAcct456S">#REF!</definedName>
    <definedName name="UAcct456Se">#REF!</definedName>
    <definedName name="UAcct456Sg">#REF!</definedName>
    <definedName name="UAcct456So" localSheetId="0">#REF!</definedName>
    <definedName name="UAcct456So">#REF!</definedName>
    <definedName name="UAcct500" localSheetId="0">#REF!</definedName>
    <definedName name="UAcct500">#REF!</definedName>
    <definedName name="UAcct500Dnppsu">#REF!</definedName>
    <definedName name="UAcct500DSG">#REF!</definedName>
    <definedName name="UAcct500JBG">#REF!</definedName>
    <definedName name="UACCT500SSGCH">#REF!</definedName>
    <definedName name="UAcct501" localSheetId="0">#REF!</definedName>
    <definedName name="UAcct501">#REF!</definedName>
    <definedName name="UAcct501CAEW">#REF!</definedName>
    <definedName name="UAcct501JBE">#REF!</definedName>
    <definedName name="UACCT501NPC">#REF!</definedName>
    <definedName name="UACCT501NPCCAEW">#REF!</definedName>
    <definedName name="UACCT501nPCSE">#REF!</definedName>
    <definedName name="UACCT501NPCSE1" localSheetId="0">#REF!</definedName>
    <definedName name="UACCT501NPCSE1">#REF!</definedName>
    <definedName name="UAcct501Se">#REF!</definedName>
    <definedName name="UACCT501SE1" localSheetId="0">#REF!</definedName>
    <definedName name="UACCT501SE1">#REF!</definedName>
    <definedName name="UACCT501SE2" localSheetId="0">#REF!</definedName>
    <definedName name="UACCT501SE2">#REF!</definedName>
    <definedName name="UACCT501SE3" localSheetId="0">#REF!</definedName>
    <definedName name="UACCT501SE3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 localSheetId="0">#REF!</definedName>
    <definedName name="UAcct502">#REF!</definedName>
    <definedName name="UAcct502CAGE">#REF!</definedName>
    <definedName name="UAcct502Dnppsu">#REF!</definedName>
    <definedName name="UAcct502JBG" localSheetId="0">#REF!</definedName>
    <definedName name="UAcct502JBG">#REF!</definedName>
    <definedName name="UAcct502SG">#REF!</definedName>
    <definedName name="uacct502snpps">#REF!</definedName>
    <definedName name="UACCT502SSGCH">#REF!</definedName>
    <definedName name="UAcct503" localSheetId="0">#REF!</definedName>
    <definedName name="UAcct503">#REF!</definedName>
    <definedName name="UAcct503npc" localSheetId="0">#REF!</definedName>
    <definedName name="UACCT503NPC">#REF!</definedName>
    <definedName name="UAcct503Se">#REF!</definedName>
    <definedName name="UACCT503SENNPC">#REF!</definedName>
    <definedName name="UAcct505" localSheetId="0">#REF!</definedName>
    <definedName name="UAcct505">#REF!</definedName>
    <definedName name="UAcct505CAGE">#REF!</definedName>
    <definedName name="UAcct505Dnppsu">#REF!</definedName>
    <definedName name="UAcct505JBG" localSheetId="0">#REF!</definedName>
    <definedName name="UAcct505JBG">#REF!</definedName>
    <definedName name="UAcct505sg">#REF!</definedName>
    <definedName name="uacct505snpps">#REF!</definedName>
    <definedName name="UACCT505SSGCH">#REF!</definedName>
    <definedName name="UAcct506" localSheetId="0">#REF!</definedName>
    <definedName name="UAcct506">#REF!</definedName>
    <definedName name="UAcct506CAGE">#REF!</definedName>
    <definedName name="UAcct506JBG" localSheetId="0">#REF!</definedName>
    <definedName name="UAcct506JBG">#REF!</definedName>
    <definedName name="UAcct506Se">#REF!</definedName>
    <definedName name="uacct506snpps">#REF!</definedName>
    <definedName name="UACCT506SSGCH">#REF!</definedName>
    <definedName name="UAcct507" localSheetId="0">#REF!</definedName>
    <definedName name="UAcct507">#REF!</definedName>
    <definedName name="UAcct507CAGE">#REF!</definedName>
    <definedName name="UAcct507JBG" localSheetId="0">#REF!</definedName>
    <definedName name="UAcct507JBG">#REF!</definedName>
    <definedName name="UAcct507SG">#REF!</definedName>
    <definedName name="uacct507ssgch">#REF!</definedName>
    <definedName name="UAcct510" localSheetId="0">#REF!</definedName>
    <definedName name="UAcct510">#REF!</definedName>
    <definedName name="UAcct510CAGE">#REF!</definedName>
    <definedName name="UAcct510JBG" localSheetId="0">#REF!</definedName>
    <definedName name="UAcct510JBG">#REF!</definedName>
    <definedName name="UAcct510sg">#REF!</definedName>
    <definedName name="uacct510ssgch">#REF!</definedName>
    <definedName name="UAcct511" localSheetId="0">#REF!</definedName>
    <definedName name="UAcct511">#REF!</definedName>
    <definedName name="UAcct511CAGE">#REF!</definedName>
    <definedName name="UAcct511JBG" localSheetId="0">#REF!</definedName>
    <definedName name="UAcct511JBG">#REF!</definedName>
    <definedName name="UAcct511sg">#REF!</definedName>
    <definedName name="UACCT511SSGCH">#REF!</definedName>
    <definedName name="UAcct512" localSheetId="0">#REF!</definedName>
    <definedName name="UAcct512">#REF!</definedName>
    <definedName name="UAcct512CAGE">#REF!</definedName>
    <definedName name="UAcct512JBG" localSheetId="0">#REF!</definedName>
    <definedName name="UAcct512JBG">#REF!</definedName>
    <definedName name="UAcct512sg">#REF!</definedName>
    <definedName name="UACCT512SSGCH">#REF!</definedName>
    <definedName name="UAcct513" localSheetId="0">#REF!</definedName>
    <definedName name="UAcct513">#REF!</definedName>
    <definedName name="UAcct513CAGE">#REF!</definedName>
    <definedName name="UAcct513JBG" localSheetId="0">#REF!</definedName>
    <definedName name="UAcct513JBG">#REF!</definedName>
    <definedName name="UAcct513sg">#REF!</definedName>
    <definedName name="UACCT513SSGCH">#REF!</definedName>
    <definedName name="UAcct514" localSheetId="0">#REF!</definedName>
    <definedName name="UAcct514">#REF!</definedName>
    <definedName name="UAcct514CAGE">#REF!</definedName>
    <definedName name="UAcct514JBG" localSheetId="0">#REF!</definedName>
    <definedName name="UAcct514JBG">#REF!</definedName>
    <definedName name="UAcct514sg">#REF!</definedName>
    <definedName name="UACCT514SSGCH">#REF!</definedName>
    <definedName name="UAcct517" localSheetId="0">#REF!</definedName>
    <definedName name="UAcct517">#REF!</definedName>
    <definedName name="UAcct518" localSheetId="0">#REF!</definedName>
    <definedName name="UAcct518">#REF!</definedName>
    <definedName name="UAcct519" localSheetId="0">#REF!</definedName>
    <definedName name="UAcct519">#REF!</definedName>
    <definedName name="UAcct520" localSheetId="0">#REF!</definedName>
    <definedName name="UAcct520">#REF!</definedName>
    <definedName name="UAcct523" localSheetId="0">#REF!</definedName>
    <definedName name="UAcct523">#REF!</definedName>
    <definedName name="UAcct524" localSheetId="0">#REF!</definedName>
    <definedName name="UAcct524">#REF!</definedName>
    <definedName name="UAcct528" localSheetId="0">#REF!</definedName>
    <definedName name="UAcct528">#REF!</definedName>
    <definedName name="UAcct529" localSheetId="0">#REF!</definedName>
    <definedName name="UAcct529">#REF!</definedName>
    <definedName name="UAcct530" localSheetId="0">#REF!</definedName>
    <definedName name="UAcct530">#REF!</definedName>
    <definedName name="UAcct531" localSheetId="0">#REF!</definedName>
    <definedName name="UAcct531">#REF!</definedName>
    <definedName name="UAcct532" localSheetId="0">#REF!</definedName>
    <definedName name="UAcct532">#REF!</definedName>
    <definedName name="UAcct535" localSheetId="0">#REF!</definedName>
    <definedName name="UAcct535">#REF!</definedName>
    <definedName name="UAcct536" localSheetId="0">#REF!</definedName>
    <definedName name="UAcct536">#REF!</definedName>
    <definedName name="UAcct537" localSheetId="0">#REF!</definedName>
    <definedName name="UAcct537">#REF!</definedName>
    <definedName name="UAcct538" localSheetId="0">#REF!</definedName>
    <definedName name="UAcct538">#REF!</definedName>
    <definedName name="UAcct539" localSheetId="0">#REF!</definedName>
    <definedName name="UAcct539">#REF!</definedName>
    <definedName name="UAcct540" localSheetId="0">#REF!</definedName>
    <definedName name="UAcct540">#REF!</definedName>
    <definedName name="UAcct541" localSheetId="0">#REF!</definedName>
    <definedName name="UAcct541">#REF!</definedName>
    <definedName name="UAcct542" localSheetId="0">#REF!</definedName>
    <definedName name="UAcct542">#REF!</definedName>
    <definedName name="UAcct543" localSheetId="0">#REF!</definedName>
    <definedName name="UAcct543">#REF!</definedName>
    <definedName name="UAcct544" localSheetId="0">#REF!</definedName>
    <definedName name="UAcct544">#REF!</definedName>
    <definedName name="UAcct545" localSheetId="0">#REF!</definedName>
    <definedName name="UAcct545">#REF!</definedName>
    <definedName name="UAcct546" localSheetId="0">#REF!</definedName>
    <definedName name="UAcct546">#REF!</definedName>
    <definedName name="UAcct546CAGE">#REF!</definedName>
    <definedName name="UACCT546sg">#REF!</definedName>
    <definedName name="UAcct547">#REF!</definedName>
    <definedName name="UAcct547CAEW">#REF!</definedName>
    <definedName name="UACCT547n">#REF!</definedName>
    <definedName name="UACCT547NPCCAEW">#REF!</definedName>
    <definedName name="UACCT547nse">#REF!</definedName>
    <definedName name="UAcct547Se" localSheetId="0">#REF!</definedName>
    <definedName name="UAcct547Se">#REF!</definedName>
    <definedName name="UACCT547SSECT">#REF!</definedName>
    <definedName name="UAcct548" localSheetId="0">#REF!</definedName>
    <definedName name="UAcct548">#REF!</definedName>
    <definedName name="UACCT548CAGE">#REF!</definedName>
    <definedName name="UACCT548sg">#REF!</definedName>
    <definedName name="UACCT548SSCCT">#REF!</definedName>
    <definedName name="uacct548ssgct">#REF!</definedName>
    <definedName name="UAcct549" localSheetId="0">#REF!</definedName>
    <definedName name="UAcct549">#REF!</definedName>
    <definedName name="Uacct549CAGE">#REF!</definedName>
    <definedName name="UAcct549Dnppou">#REF!</definedName>
    <definedName name="UAcct549sg">#REF!</definedName>
    <definedName name="UACCT549SGW">#REF!</definedName>
    <definedName name="UACCT549SSGCT">#REF!</definedName>
    <definedName name="uacct550">#REF!</definedName>
    <definedName name="UAcct5506SE" localSheetId="0">#REF!</definedName>
    <definedName name="UAcct5506SE">#REF!</definedName>
    <definedName name="UACCT550sg">#REF!</definedName>
    <definedName name="uacct550sgw">#REF!</definedName>
    <definedName name="uacct550snppo">#REF!</definedName>
    <definedName name="uacct550ssgct">#REF!</definedName>
    <definedName name="UAcct551">#REF!</definedName>
    <definedName name="UAcct551CAGE">#REF!</definedName>
    <definedName name="UACCT551SG">#REF!</definedName>
    <definedName name="UAcct552">#REF!</definedName>
    <definedName name="UACCT552CAGE">#REF!</definedName>
    <definedName name="UAcct552Dnppou">#REF!</definedName>
    <definedName name="UAcct552sg" localSheetId="0">#REF!</definedName>
    <definedName name="UAcct552SG">#REF!</definedName>
    <definedName name="UACCT552SSGCT">#REF!</definedName>
    <definedName name="UAcct553">#REF!</definedName>
    <definedName name="UACCT553CAGE">#REF!</definedName>
    <definedName name="UAcct553Dnppou">#REF!</definedName>
    <definedName name="UAcct553SG">#REF!</definedName>
    <definedName name="UACCT553SGW">#REF!</definedName>
    <definedName name="UACCT553SSGCT">#REF!</definedName>
    <definedName name="UAcct554">#REF!</definedName>
    <definedName name="UACCT554CAGE">#REF!</definedName>
    <definedName name="UAcct554Dnppou">#REF!</definedName>
    <definedName name="UAcct554SG">#REF!</definedName>
    <definedName name="UACCT554SGW">#REF!</definedName>
    <definedName name="UAcct554SSCT">#REF!</definedName>
    <definedName name="UACCT554SSGCT">#REF!</definedName>
    <definedName name="UAcct555CAEE" localSheetId="0">#REF!</definedName>
    <definedName name="UAcct555CAEE">#REF!</definedName>
    <definedName name="UAcct555CAEW">#REF!</definedName>
    <definedName name="UAcct555CAGE" localSheetId="0">#REF!</definedName>
    <definedName name="UAcct555CAGE">#REF!</definedName>
    <definedName name="UAcct555CAGW">#REF!</definedName>
    <definedName name="uacct555dgp" localSheetId="0">#REF!</definedName>
    <definedName name="UACCT555DGP">#REF!</definedName>
    <definedName name="UAcct555Dgu">#REF!</definedName>
    <definedName name="UACCT555NPCCAEW">#REF!</definedName>
    <definedName name="UACCT555NPCCAGW">#REF!</definedName>
    <definedName name="UAcct555S" localSheetId="0">#REF!</definedName>
    <definedName name="UAcct555S">#REF!</definedName>
    <definedName name="UAcct555Se" localSheetId="0">#REF!</definedName>
    <definedName name="UAcct555Se">#REF!</definedName>
    <definedName name="UAcct555SG" localSheetId="0">#REF!</definedName>
    <definedName name="UACCT555SG">#REF!</definedName>
    <definedName name="uacct555ssgc">#REF!</definedName>
    <definedName name="uacct555ssgp">#REF!</definedName>
    <definedName name="UAcct556" localSheetId="0">#REF!</definedName>
    <definedName name="UAcct556">#REF!</definedName>
    <definedName name="UAcct557" localSheetId="0">#REF!</definedName>
    <definedName name="UAcct557">#REF!</definedName>
    <definedName name="UAcct557S">#REF!</definedName>
    <definedName name="uacct557se">#REF!</definedName>
    <definedName name="UAcct557Sg">#REF!</definedName>
    <definedName name="Uacct557SSGCT">#REF!</definedName>
    <definedName name="uacct557trojp">#REF!</definedName>
    <definedName name="UAcct560" localSheetId="0">#REF!</definedName>
    <definedName name="UAcct560">#REF!</definedName>
    <definedName name="UAcct561" localSheetId="0">#REF!</definedName>
    <definedName name="UAcct561">#REF!</definedName>
    <definedName name="UAcct562" localSheetId="0">#REF!</definedName>
    <definedName name="UAcct562">#REF!</definedName>
    <definedName name="UAcct563" localSheetId="0">#REF!</definedName>
    <definedName name="UAcct563">#REF!</definedName>
    <definedName name="UAcct564" localSheetId="0">#REF!</definedName>
    <definedName name="UAcct564">#REF!</definedName>
    <definedName name="UAcct565" localSheetId="0">#REF!</definedName>
    <definedName name="UAcct565">#REF!</definedName>
    <definedName name="UACCT565NPC">#REF!</definedName>
    <definedName name="UACCT565NPCCAGW">#REF!</definedName>
    <definedName name="UAcct565Se">#REF!</definedName>
    <definedName name="UAcct566" localSheetId="0">#REF!</definedName>
    <definedName name="UAcct566">#REF!</definedName>
    <definedName name="UAcct567" localSheetId="0">#REF!</definedName>
    <definedName name="UAcct567">#REF!</definedName>
    <definedName name="UAcct568" localSheetId="0">#REF!</definedName>
    <definedName name="UAcct568">#REF!</definedName>
    <definedName name="UAcct569" localSheetId="0">#REF!</definedName>
    <definedName name="UAcct569">#REF!</definedName>
    <definedName name="UAcct570" localSheetId="0">#REF!</definedName>
    <definedName name="UAcct570">#REF!</definedName>
    <definedName name="UAcct571" localSheetId="0">#REF!</definedName>
    <definedName name="UAcct571">#REF!</definedName>
    <definedName name="UAcct572" localSheetId="0">#REF!</definedName>
    <definedName name="UAcct572">#REF!</definedName>
    <definedName name="UAcct573" localSheetId="0">#REF!</definedName>
    <definedName name="UAcct573">#REF!</definedName>
    <definedName name="UAcct580" localSheetId="0">#REF!</definedName>
    <definedName name="UAcct580">#REF!</definedName>
    <definedName name="UAcct581" localSheetId="0">#REF!</definedName>
    <definedName name="UAcct581">#REF!</definedName>
    <definedName name="UAcct582" localSheetId="0">#REF!</definedName>
    <definedName name="UAcct582">#REF!</definedName>
    <definedName name="UAcct583" localSheetId="0">#REF!</definedName>
    <definedName name="UAcct583">#REF!</definedName>
    <definedName name="UAcct584" localSheetId="0">#REF!</definedName>
    <definedName name="UAcct584">#REF!</definedName>
    <definedName name="UAcct585" localSheetId="0">#REF!</definedName>
    <definedName name="UAcct585">#REF!</definedName>
    <definedName name="UAcct586" localSheetId="0">#REF!</definedName>
    <definedName name="UAcct586">#REF!</definedName>
    <definedName name="UAcct587" localSheetId="0">#REF!</definedName>
    <definedName name="UAcct587">#REF!</definedName>
    <definedName name="UAcct588" localSheetId="0">#REF!</definedName>
    <definedName name="UAcct588">#REF!</definedName>
    <definedName name="UAcct589" localSheetId="0">#REF!</definedName>
    <definedName name="UAcct589">#REF!</definedName>
    <definedName name="UAcct590" localSheetId="0">#REF!</definedName>
    <definedName name="UAcct590">#REF!</definedName>
    <definedName name="UAcct591" localSheetId="0">#REF!</definedName>
    <definedName name="UAcct591">#REF!</definedName>
    <definedName name="UAcct592" localSheetId="0">#REF!</definedName>
    <definedName name="UAcct592">#REF!</definedName>
    <definedName name="UAcct593" localSheetId="0">#REF!</definedName>
    <definedName name="UAcct593">#REF!</definedName>
    <definedName name="UAcct594" localSheetId="0">#REF!</definedName>
    <definedName name="UAcct594">#REF!</definedName>
    <definedName name="UAcct595" localSheetId="0">#REF!</definedName>
    <definedName name="UAcct595">#REF!</definedName>
    <definedName name="UAcct596" localSheetId="0">#REF!</definedName>
    <definedName name="UAcct596">#REF!</definedName>
    <definedName name="UAcct597" localSheetId="0">#REF!</definedName>
    <definedName name="UAcct597">#REF!</definedName>
    <definedName name="UAcct598" localSheetId="0">#REF!</definedName>
    <definedName name="UAcct598">#REF!</definedName>
    <definedName name="UAcct901" localSheetId="0">#REF!</definedName>
    <definedName name="UAcct901">#REF!</definedName>
    <definedName name="UAcct902" localSheetId="0">#REF!</definedName>
    <definedName name="UAcct902">#REF!</definedName>
    <definedName name="UAcct903" localSheetId="0">#REF!</definedName>
    <definedName name="UAcct903">#REF!</definedName>
    <definedName name="UAcct904" localSheetId="0">#REF!</definedName>
    <definedName name="UAcct904">#REF!</definedName>
    <definedName name="Uacct904SG" localSheetId="0">#REF!</definedName>
    <definedName name="Uacct904SG">#REF!</definedName>
    <definedName name="UAcct905" localSheetId="0">#REF!</definedName>
    <definedName name="UAcct905">#REF!</definedName>
    <definedName name="UAcct907" localSheetId="0">#REF!</definedName>
    <definedName name="UAcct907">#REF!</definedName>
    <definedName name="UAcct908" localSheetId="0">#REF!</definedName>
    <definedName name="UAcct908">#REF!</definedName>
    <definedName name="UAcct909" localSheetId="0">#REF!</definedName>
    <definedName name="UAcct909">#REF!</definedName>
    <definedName name="UAcct910" localSheetId="0">#REF!</definedName>
    <definedName name="UAcct910">#REF!</definedName>
    <definedName name="UAcct911" localSheetId="0">#REF!</definedName>
    <definedName name="UAcct911">#REF!</definedName>
    <definedName name="UAcct912" localSheetId="0">#REF!</definedName>
    <definedName name="UAcct912">#REF!</definedName>
    <definedName name="UAcct913" localSheetId="0">#REF!</definedName>
    <definedName name="UAcct913">#REF!</definedName>
    <definedName name="UAcct916" localSheetId="0">#REF!</definedName>
    <definedName name="UAcct916">#REF!</definedName>
    <definedName name="UAcct920" localSheetId="0">#REF!</definedName>
    <definedName name="UAcct920">#REF!</definedName>
    <definedName name="UAcct920Cn" localSheetId="0">#REF!</definedName>
    <definedName name="UAcct920Cn">#REF!</definedName>
    <definedName name="UAcct921" localSheetId="0">#REF!</definedName>
    <definedName name="UAcct921">#REF!</definedName>
    <definedName name="UAcct921Cn" localSheetId="0">#REF!</definedName>
    <definedName name="UAcct921Cn">#REF!</definedName>
    <definedName name="UAcct923" localSheetId="0">#REF!</definedName>
    <definedName name="UAcct923">#REF!</definedName>
    <definedName name="UAcct923CAGW">#REF!</definedName>
    <definedName name="UAcct923Cn">#REF!</definedName>
    <definedName name="UAcct924" localSheetId="0">#REF!</definedName>
    <definedName name="UAcct924">#REF!</definedName>
    <definedName name="UAcct924S">#REF!</definedName>
    <definedName name="UACCT924SG">#REF!</definedName>
    <definedName name="UAcct924SO">#REF!</definedName>
    <definedName name="UAcct925" localSheetId="0">#REF!</definedName>
    <definedName name="UAcct925">#REF!</definedName>
    <definedName name="UAcct926" localSheetId="0">#REF!</definedName>
    <definedName name="UAcct926">#REF!</definedName>
    <definedName name="UAcct927" localSheetId="0">#REF!</definedName>
    <definedName name="UAcct927">#REF!</definedName>
    <definedName name="UAcct928" localSheetId="0">#REF!</definedName>
    <definedName name="UAcct928">#REF!</definedName>
    <definedName name="UAcct928RE">#REF!</definedName>
    <definedName name="UAcct929" localSheetId="0">#REF!</definedName>
    <definedName name="UAcct929">#REF!</definedName>
    <definedName name="UAcct930" localSheetId="0">#REF!</definedName>
    <definedName name="UAcct930">#REF!</definedName>
    <definedName name="UACCT930cn">#REF!</definedName>
    <definedName name="UAcct930S">#REF!</definedName>
    <definedName name="UAcct930So">#REF!</definedName>
    <definedName name="UAcct931" localSheetId="0">#REF!</definedName>
    <definedName name="UAcct931">#REF!</definedName>
    <definedName name="UAcct935" localSheetId="0">#REF!</definedName>
    <definedName name="UAcct935">#REF!</definedName>
    <definedName name="UAcctAGA" localSheetId="0">#REF!</definedName>
    <definedName name="UAcctAGA">#REF!</definedName>
    <definedName name="UACCTCOHDGP">#REF!</definedName>
    <definedName name="UACCTCOWSG">#REF!</definedName>
    <definedName name="UAcctcwc" localSheetId="0">#REF!</definedName>
    <definedName name="UAcctcwc">#REF!</definedName>
    <definedName name="UAcctd00" localSheetId="0">#REF!</definedName>
    <definedName name="UAcctd00">#REF!</definedName>
    <definedName name="UAcctdfa" localSheetId="0">#REF!</definedName>
    <definedName name="UAcctdfa">#REF!</definedName>
    <definedName name="UAcctdfad" localSheetId="0">#REF!</definedName>
    <definedName name="UAcctdfad">#REF!</definedName>
    <definedName name="UAcctdfap" localSheetId="0">#REF!</definedName>
    <definedName name="UAcctdfap">#REF!</definedName>
    <definedName name="UAcctdfat" localSheetId="0">#REF!</definedName>
    <definedName name="UAcctdfat">#REF!</definedName>
    <definedName name="UAcctds0" localSheetId="0">#REF!</definedName>
    <definedName name="UAcctds0">#REF!</definedName>
    <definedName name="UACCTECD">#REF!</definedName>
    <definedName name="UACCTECDDGP">#REF!</definedName>
    <definedName name="UACCTECDMC">#REF!</definedName>
    <definedName name="UACCTECDS">#REF!</definedName>
    <definedName name="UACCTECDSG1">#REF!</definedName>
    <definedName name="UACCTECDSG2">#REF!</definedName>
    <definedName name="UACCTECDSG3">#REF!</definedName>
    <definedName name="UACCTEQFCS">#REF!</definedName>
    <definedName name="UACCTEQFCSG">#REF!</definedName>
    <definedName name="UAcctfit" localSheetId="0">#REF!</definedName>
    <definedName name="UAcctfit">#REF!</definedName>
    <definedName name="UAcctg00" localSheetId="0">#REF!</definedName>
    <definedName name="UAcctg00">#REF!</definedName>
    <definedName name="UAccth00" localSheetId="0">#REF!</definedName>
    <definedName name="UAccth00">#REF!</definedName>
    <definedName name="UAccti00" localSheetId="0">#REF!</definedName>
    <definedName name="UAccti00">#REF!</definedName>
    <definedName name="UACCTMCCMC">#REF!</definedName>
    <definedName name="UACCTMCSG">#REF!</definedName>
    <definedName name="UAcctn00" localSheetId="0">#REF!</definedName>
    <definedName name="UAcctn00">#REF!</definedName>
    <definedName name="UAccto00" localSheetId="0">#REF!</definedName>
    <definedName name="UAccto00">#REF!</definedName>
    <definedName name="UAcctowc" localSheetId="0">#REF!</definedName>
    <definedName name="UAcctowc">#REF!</definedName>
    <definedName name="UAcctowcdgp" localSheetId="0">#REF!</definedName>
    <definedName name="UAcctowcdgp">#REF!</definedName>
    <definedName name="UAcctowcse">#REF!</definedName>
    <definedName name="UACCTOWCSSECH" localSheetId="0">#REF!</definedName>
    <definedName name="UACCTOWCSSECH">#REF!</definedName>
    <definedName name="UAccts00" localSheetId="0">#REF!</definedName>
    <definedName name="UAccts00">#REF!</definedName>
    <definedName name="UAcctSchM">#REF!</definedName>
    <definedName name="UAcctsttax" localSheetId="0">#REF!</definedName>
    <definedName name="UAcctsttax">#REF!</definedName>
    <definedName name="UAcctt00" localSheetId="0">#REF!</definedName>
    <definedName name="UAcctt00">#REF!</definedName>
    <definedName name="UACT553SGW">#REF!</definedName>
    <definedName name="UNBILREV" localSheetId="0">#REF!</definedName>
    <definedName name="UNBILREV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#REF!</definedName>
    <definedName name="v" hidden="1">{#N/A,#N/A,FALSE,"Coversheet";#N/A,#N/A,FALSE,"QA"}</definedName>
    <definedName name="ValidAccount">#REF!</definedName>
    <definedName name="Value" hidden="1">{#N/A,#N/A,FALSE,"Summ";#N/A,#N/A,FALSE,"General"}</definedName>
    <definedName name="VAR" localSheetId="0">#REF!</definedName>
    <definedName name="VAR">#REF!</definedName>
    <definedName name="VARIABLE" localSheetId="0">#REF!</definedName>
    <definedName name="VARIABLE">#REF!</definedName>
    <definedName name="Version" localSheetId="0">#REF!</definedName>
    <definedName name="Version">#REF!</definedName>
    <definedName name="VOUCHER" localSheetId="0">#REF!</definedName>
    <definedName name="VOUCHER">#REF!</definedName>
    <definedName name="w" localSheetId="0" hidden="1">#REF!</definedName>
    <definedName name="w" hidden="1">#REF!</definedName>
    <definedName name="WA16_2018" localSheetId="0">#REF!</definedName>
    <definedName name="WA16_2018">#REF!</definedName>
    <definedName name="WA16_2019" localSheetId="0">#REF!</definedName>
    <definedName name="WA16_2019">#REF!</definedName>
    <definedName name="WA24_2018" localSheetId="0">#REF!</definedName>
    <definedName name="WA24_2018">#REF!</definedName>
    <definedName name="WA24_2019">#REF!</definedName>
    <definedName name="WA36_2018">#REF!</definedName>
    <definedName name="WA36_2019">#REF!</definedName>
    <definedName name="WA40_2018">#REF!</definedName>
    <definedName name="WA40_2019">#REF!</definedName>
    <definedName name="WA48pri_2018">#REF!</definedName>
    <definedName name="WA48pri_2019">#REF!</definedName>
    <definedName name="WA48sec_2018">#REF!</definedName>
    <definedName name="WA48sec_2019">#REF!</definedName>
    <definedName name="WABoise_2018">#REF!</definedName>
    <definedName name="WABoise_2019">#REF!</definedName>
    <definedName name="WaRevenueTax">#REF!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#REF!,#REF!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orkforce_Data">OFFSET(#REF!,0,0,COUNTA(#REF!),COUNTA(#REF!))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#REF!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arEndFactors" localSheetId="0">#REF!</definedName>
    <definedName name="YearEndFactors">#REF!</definedName>
    <definedName name="YearEndInput" localSheetId="0">#REF!</definedName>
    <definedName name="YearEndInput">#REF!</definedName>
    <definedName name="YEFactors">#REF!</definedName>
    <definedName name="yesterdayscurves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#REF!</definedName>
    <definedName name="Z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H17" i="6"/>
  <c r="H16" i="6"/>
  <c r="H14" i="6"/>
  <c r="H12" i="6"/>
  <c r="H11" i="6"/>
  <c r="H10" i="6"/>
  <c r="H9" i="6"/>
  <c r="H8" i="6"/>
  <c r="H7" i="6"/>
  <c r="U16" i="6" l="1"/>
  <c r="U14" i="6"/>
  <c r="W12" i="6" l="1"/>
  <c r="W13" i="6"/>
  <c r="W14" i="6"/>
  <c r="W15" i="6"/>
  <c r="W16" i="6"/>
  <c r="W17" i="6"/>
  <c r="W18" i="6"/>
  <c r="W19" i="6"/>
  <c r="W20" i="6"/>
  <c r="W21" i="6"/>
  <c r="W22" i="6"/>
  <c r="W11" i="6"/>
  <c r="W6" i="6"/>
  <c r="W7" i="6"/>
  <c r="W8" i="6"/>
  <c r="W9" i="6"/>
  <c r="W10" i="6"/>
  <c r="W5" i="6"/>
  <c r="K68" i="6"/>
  <c r="K56" i="6"/>
  <c r="K45" i="6"/>
  <c r="K36" i="6"/>
  <c r="G68" i="6"/>
  <c r="G56" i="6"/>
  <c r="G45" i="6"/>
  <c r="G36" i="6"/>
  <c r="U69" i="6" l="1"/>
  <c r="U15" i="6" s="1"/>
  <c r="U62" i="6"/>
  <c r="U12" i="6" s="1"/>
  <c r="U53" i="6"/>
  <c r="U54" i="6"/>
  <c r="U55" i="6"/>
  <c r="U11" i="6" s="1"/>
  <c r="U52" i="6"/>
  <c r="U46" i="6"/>
  <c r="U17" i="6" s="1"/>
  <c r="U43" i="6"/>
  <c r="U44" i="6"/>
  <c r="U10" i="6" s="1"/>
  <c r="U42" i="6"/>
  <c r="U34" i="6"/>
  <c r="U8" i="6" s="1"/>
  <c r="U35" i="6"/>
  <c r="U9" i="6" s="1"/>
  <c r="U33" i="6"/>
  <c r="U7" i="6" s="1"/>
  <c r="E14" i="6"/>
  <c r="E15" i="6"/>
  <c r="E16" i="6"/>
  <c r="E17" i="6"/>
  <c r="G46" i="6" l="1"/>
  <c r="K46" i="6"/>
  <c r="K35" i="6"/>
  <c r="G35" i="6"/>
  <c r="G42" i="6"/>
  <c r="K42" i="6"/>
  <c r="G44" i="6"/>
  <c r="K44" i="6"/>
  <c r="G52" i="6"/>
  <c r="K52" i="6"/>
  <c r="G34" i="6"/>
  <c r="K34" i="6"/>
  <c r="G43" i="6"/>
  <c r="K43" i="6"/>
  <c r="K55" i="6"/>
  <c r="G55" i="6"/>
  <c r="K54" i="6"/>
  <c r="G54" i="6"/>
  <c r="K53" i="6"/>
  <c r="G53" i="6"/>
  <c r="K62" i="6"/>
  <c r="K66" i="6" s="1"/>
  <c r="G62" i="6"/>
  <c r="G66" i="6" s="1"/>
  <c r="K33" i="6"/>
  <c r="G33" i="6"/>
  <c r="G69" i="6"/>
  <c r="G71" i="6" s="1"/>
  <c r="K69" i="6"/>
  <c r="K71" i="6" s="1"/>
  <c r="O16" i="6"/>
  <c r="I16" i="6"/>
  <c r="I14" i="6"/>
  <c r="O14" i="6"/>
  <c r="O8" i="6"/>
  <c r="I8" i="6"/>
  <c r="K60" i="6" l="1"/>
  <c r="G60" i="6"/>
  <c r="G50" i="6"/>
  <c r="G40" i="6"/>
  <c r="K40" i="6"/>
  <c r="P9" i="6"/>
  <c r="L62" i="6"/>
  <c r="L66" i="6" s="1"/>
  <c r="L55" i="6"/>
  <c r="M55" i="6" s="1"/>
  <c r="N55" i="6" s="1"/>
  <c r="P10" i="6"/>
  <c r="L33" i="6"/>
  <c r="K50" i="6"/>
  <c r="L52" i="6"/>
  <c r="L42" i="6"/>
  <c r="L34" i="6"/>
  <c r="M34" i="6" s="1"/>
  <c r="N34" i="6" s="1"/>
  <c r="I11" i="6"/>
  <c r="O11" i="6"/>
  <c r="O15" i="6"/>
  <c r="I15" i="6"/>
  <c r="O7" i="6"/>
  <c r="I7" i="6"/>
  <c r="I9" i="6"/>
  <c r="O9" i="6"/>
  <c r="I10" i="6"/>
  <c r="O10" i="6"/>
  <c r="I12" i="6"/>
  <c r="O12" i="6"/>
  <c r="P8" i="6"/>
  <c r="Q8" i="6" s="1"/>
  <c r="O17" i="6"/>
  <c r="I17" i="6"/>
  <c r="A76" i="6"/>
  <c r="A75" i="6"/>
  <c r="A74" i="6"/>
  <c r="F71" i="6"/>
  <c r="E71" i="6"/>
  <c r="D71" i="6"/>
  <c r="F66" i="6"/>
  <c r="E66" i="6"/>
  <c r="D66" i="6"/>
  <c r="F60" i="6"/>
  <c r="E60" i="6"/>
  <c r="D60" i="6"/>
  <c r="F50" i="6"/>
  <c r="E50" i="6"/>
  <c r="D50" i="6"/>
  <c r="F40" i="6"/>
  <c r="E40" i="6"/>
  <c r="D40" i="6"/>
  <c r="F22" i="6"/>
  <c r="F21" i="6"/>
  <c r="F20" i="6"/>
  <c r="F17" i="6"/>
  <c r="D17" i="6"/>
  <c r="F16" i="6"/>
  <c r="D16" i="6"/>
  <c r="F15" i="6"/>
  <c r="D15" i="6"/>
  <c r="F14" i="6"/>
  <c r="D14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D24" i="6" l="1"/>
  <c r="E24" i="6"/>
  <c r="F24" i="6"/>
  <c r="K73" i="6"/>
  <c r="O24" i="6"/>
  <c r="I18" i="6"/>
  <c r="I24" i="6"/>
  <c r="G73" i="6"/>
  <c r="Q9" i="6"/>
  <c r="R9" i="6" s="1"/>
  <c r="O18" i="6"/>
  <c r="Q10" i="6"/>
  <c r="R10" i="6" s="1"/>
  <c r="R8" i="6"/>
  <c r="P12" i="6"/>
  <c r="Q12" i="6" s="1"/>
  <c r="R12" i="6" s="1"/>
  <c r="M62" i="6"/>
  <c r="L43" i="6"/>
  <c r="M43" i="6" s="1"/>
  <c r="N43" i="6" s="1"/>
  <c r="L35" i="6"/>
  <c r="M35" i="6" s="1"/>
  <c r="N35" i="6" s="1"/>
  <c r="L53" i="6"/>
  <c r="M53" i="6" s="1"/>
  <c r="N53" i="6" s="1"/>
  <c r="P11" i="6"/>
  <c r="Q11" i="6" s="1"/>
  <c r="R11" i="6" s="1"/>
  <c r="P7" i="6"/>
  <c r="M33" i="6"/>
  <c r="M42" i="6"/>
  <c r="L54" i="6"/>
  <c r="M54" i="6" s="1"/>
  <c r="N54" i="6" s="1"/>
  <c r="L44" i="6"/>
  <c r="M44" i="6" s="1"/>
  <c r="N44" i="6" s="1"/>
  <c r="M52" i="6"/>
  <c r="E73" i="6"/>
  <c r="F73" i="6"/>
  <c r="D73" i="6"/>
  <c r="E18" i="6"/>
  <c r="F18" i="6"/>
  <c r="D18" i="6"/>
  <c r="N42" i="6" l="1"/>
  <c r="N33" i="6"/>
  <c r="N62" i="6"/>
  <c r="M66" i="6"/>
  <c r="N52" i="6"/>
  <c r="H55" i="6"/>
  <c r="I55" i="6" s="1"/>
  <c r="H54" i="6"/>
  <c r="I54" i="6" s="1"/>
  <c r="J12" i="6"/>
  <c r="K12" i="6" s="1"/>
  <c r="J7" i="6"/>
  <c r="H35" i="6"/>
  <c r="I35" i="6" s="1"/>
  <c r="Q7" i="6"/>
  <c r="H62" i="6" l="1"/>
  <c r="H66" i="6" s="1"/>
  <c r="J11" i="6"/>
  <c r="K11" i="6" s="1"/>
  <c r="S11" i="6" s="1"/>
  <c r="T11" i="6" s="1"/>
  <c r="H33" i="6"/>
  <c r="I33" i="6" s="1"/>
  <c r="J9" i="6"/>
  <c r="K9" i="6" s="1"/>
  <c r="L9" i="6" s="1"/>
  <c r="H53" i="6"/>
  <c r="I53" i="6" s="1"/>
  <c r="J53" i="6" s="1"/>
  <c r="J10" i="6"/>
  <c r="H43" i="6"/>
  <c r="I43" i="6" s="1"/>
  <c r="O43" i="6" s="1"/>
  <c r="P43" i="6" s="1"/>
  <c r="H44" i="6"/>
  <c r="I44" i="6" s="1"/>
  <c r="J44" i="6" s="1"/>
  <c r="X10" i="6"/>
  <c r="X18" i="6"/>
  <c r="X19" i="6"/>
  <c r="X7" i="6"/>
  <c r="X13" i="6"/>
  <c r="X17" i="6"/>
  <c r="X12" i="6"/>
  <c r="X21" i="6"/>
  <c r="X8" i="6"/>
  <c r="X16" i="6"/>
  <c r="X5" i="6"/>
  <c r="X15" i="6"/>
  <c r="X20" i="6"/>
  <c r="X22" i="6"/>
  <c r="X6" i="6"/>
  <c r="X9" i="6"/>
  <c r="X11" i="6"/>
  <c r="X14" i="6"/>
  <c r="K7" i="6"/>
  <c r="J54" i="6"/>
  <c r="O54" i="6"/>
  <c r="P54" i="6" s="1"/>
  <c r="L45" i="6"/>
  <c r="L36" i="6"/>
  <c r="L40" i="6" s="1"/>
  <c r="L56" i="6"/>
  <c r="L60" i="6" s="1"/>
  <c r="P16" i="6"/>
  <c r="Q16" i="6" s="1"/>
  <c r="R16" i="6" s="1"/>
  <c r="H34" i="6"/>
  <c r="I34" i="6" s="1"/>
  <c r="H42" i="6"/>
  <c r="H52" i="6"/>
  <c r="J8" i="6"/>
  <c r="K8" i="6" s="1"/>
  <c r="H46" i="6"/>
  <c r="I46" i="6" s="1"/>
  <c r="J17" i="6"/>
  <c r="K17" i="6" s="1"/>
  <c r="H69" i="6"/>
  <c r="I69" i="6" s="1"/>
  <c r="J15" i="6"/>
  <c r="K15" i="6" s="1"/>
  <c r="H68" i="6"/>
  <c r="J14" i="6"/>
  <c r="S12" i="6"/>
  <c r="T12" i="6" s="1"/>
  <c r="L12" i="6"/>
  <c r="L68" i="6"/>
  <c r="P14" i="6"/>
  <c r="J35" i="6"/>
  <c r="O35" i="6"/>
  <c r="P35" i="6" s="1"/>
  <c r="H56" i="6"/>
  <c r="I56" i="6" s="1"/>
  <c r="H45" i="6"/>
  <c r="I45" i="6" s="1"/>
  <c r="H36" i="6"/>
  <c r="I36" i="6" s="1"/>
  <c r="J16" i="6"/>
  <c r="K16" i="6" s="1"/>
  <c r="J55" i="6"/>
  <c r="O55" i="6"/>
  <c r="P55" i="6" s="1"/>
  <c r="L46" i="6"/>
  <c r="M46" i="6" s="1"/>
  <c r="N46" i="6" s="1"/>
  <c r="P17" i="6"/>
  <c r="Q17" i="6" s="1"/>
  <c r="R17" i="6" s="1"/>
  <c r="L69" i="6"/>
  <c r="M69" i="6" s="1"/>
  <c r="N69" i="6" s="1"/>
  <c r="P15" i="6"/>
  <c r="Q15" i="6" s="1"/>
  <c r="R15" i="6" s="1"/>
  <c r="R7" i="6"/>
  <c r="S9" i="6" l="1"/>
  <c r="T9" i="6" s="1"/>
  <c r="J24" i="6"/>
  <c r="H71" i="6"/>
  <c r="J43" i="6"/>
  <c r="P24" i="6"/>
  <c r="J18" i="6"/>
  <c r="I62" i="6"/>
  <c r="J62" i="6" s="1"/>
  <c r="L11" i="6"/>
  <c r="K10" i="6"/>
  <c r="H40" i="6"/>
  <c r="I40" i="6"/>
  <c r="J40" i="6" s="1"/>
  <c r="H60" i="6"/>
  <c r="H50" i="6"/>
  <c r="L71" i="6"/>
  <c r="L50" i="6"/>
  <c r="O53" i="6"/>
  <c r="P53" i="6" s="1"/>
  <c r="O44" i="6"/>
  <c r="P44" i="6" s="1"/>
  <c r="J34" i="6"/>
  <c r="O34" i="6"/>
  <c r="P34" i="6" s="1"/>
  <c r="M56" i="6"/>
  <c r="J45" i="6"/>
  <c r="J56" i="6"/>
  <c r="M45" i="6"/>
  <c r="L17" i="6"/>
  <c r="S17" i="6"/>
  <c r="T17" i="6" s="1"/>
  <c r="J36" i="6"/>
  <c r="K14" i="6"/>
  <c r="K18" i="6" s="1"/>
  <c r="J69" i="6"/>
  <c r="O69" i="6"/>
  <c r="P69" i="6" s="1"/>
  <c r="J46" i="6"/>
  <c r="O46" i="6"/>
  <c r="P46" i="6" s="1"/>
  <c r="L7" i="6"/>
  <c r="S7" i="6"/>
  <c r="J33" i="6"/>
  <c r="O33" i="6"/>
  <c r="I68" i="6"/>
  <c r="I71" i="6" s="1"/>
  <c r="L15" i="6"/>
  <c r="S15" i="6"/>
  <c r="T15" i="6" s="1"/>
  <c r="M68" i="6"/>
  <c r="M71" i="6" s="1"/>
  <c r="S8" i="6"/>
  <c r="T8" i="6" s="1"/>
  <c r="L8" i="6"/>
  <c r="L16" i="6"/>
  <c r="S16" i="6"/>
  <c r="T16" i="6" s="1"/>
  <c r="M36" i="6"/>
  <c r="Q14" i="6"/>
  <c r="Q24" i="6" s="1"/>
  <c r="R24" i="6" s="1"/>
  <c r="P18" i="6"/>
  <c r="N66" i="6"/>
  <c r="L73" i="6" l="1"/>
  <c r="K24" i="6"/>
  <c r="L24" i="6" s="1"/>
  <c r="L10" i="6"/>
  <c r="O62" i="6"/>
  <c r="O66" i="6" s="1"/>
  <c r="P66" i="6" s="1"/>
  <c r="I66" i="6"/>
  <c r="J66" i="6" s="1"/>
  <c r="H73" i="6"/>
  <c r="S10" i="6"/>
  <c r="T10" i="6" s="1"/>
  <c r="N45" i="6"/>
  <c r="M50" i="6"/>
  <c r="P33" i="6"/>
  <c r="N36" i="6"/>
  <c r="M40" i="6"/>
  <c r="N56" i="6"/>
  <c r="M60" i="6"/>
  <c r="O56" i="6"/>
  <c r="P56" i="6" s="1"/>
  <c r="O36" i="6"/>
  <c r="P36" i="6" s="1"/>
  <c r="Q18" i="6"/>
  <c r="R18" i="6" s="1"/>
  <c r="R14" i="6"/>
  <c r="N68" i="6"/>
  <c r="N71" i="6"/>
  <c r="J68" i="6"/>
  <c r="J71" i="6"/>
  <c r="O68" i="6"/>
  <c r="O71" i="6" s="1"/>
  <c r="O45" i="6"/>
  <c r="P45" i="6" s="1"/>
  <c r="L14" i="6"/>
  <c r="S14" i="6"/>
  <c r="L18" i="6"/>
  <c r="T7" i="6"/>
  <c r="Y5" i="6"/>
  <c r="Z5" i="6" s="1"/>
  <c r="Y13" i="6"/>
  <c r="Z13" i="6" s="1"/>
  <c r="Y14" i="6"/>
  <c r="Z14" i="6" s="1"/>
  <c r="Y18" i="6"/>
  <c r="Z18" i="6" s="1"/>
  <c r="Y11" i="6"/>
  <c r="Z11" i="6" s="1"/>
  <c r="Y16" i="6"/>
  <c r="Z16" i="6" s="1"/>
  <c r="Y12" i="6"/>
  <c r="Z12" i="6" s="1"/>
  <c r="Y7" i="6"/>
  <c r="Z7" i="6" s="1"/>
  <c r="Y9" i="6"/>
  <c r="Z9" i="6" s="1"/>
  <c r="Y15" i="6"/>
  <c r="Z15" i="6" s="1"/>
  <c r="Y19" i="6"/>
  <c r="Z19" i="6" s="1"/>
  <c r="Y20" i="6"/>
  <c r="Z20" i="6" s="1"/>
  <c r="Y21" i="6"/>
  <c r="Z21" i="6" s="1"/>
  <c r="Y17" i="6"/>
  <c r="Z17" i="6" s="1"/>
  <c r="Y8" i="6"/>
  <c r="Z8" i="6" s="1"/>
  <c r="Y6" i="6"/>
  <c r="Z6" i="6" s="1"/>
  <c r="Y22" i="6"/>
  <c r="Z22" i="6" s="1"/>
  <c r="Y10" i="6"/>
  <c r="Z10" i="6" s="1"/>
  <c r="P62" i="6" l="1"/>
  <c r="S24" i="6"/>
  <c r="T24" i="6" s="1"/>
  <c r="M73" i="6"/>
  <c r="O40" i="6"/>
  <c r="P68" i="6"/>
  <c r="P71" i="6"/>
  <c r="T14" i="6"/>
  <c r="S18" i="6"/>
  <c r="T18" i="6" s="1"/>
  <c r="I42" i="6"/>
  <c r="I50" i="6" s="1"/>
  <c r="I52" i="6"/>
  <c r="I60" i="6" s="1"/>
  <c r="I73" i="6" l="1"/>
  <c r="O52" i="6"/>
  <c r="J52" i="6"/>
  <c r="J42" i="6"/>
  <c r="O42" i="6"/>
  <c r="N60" i="6"/>
  <c r="N50" i="6"/>
  <c r="P52" i="6" l="1"/>
  <c r="O60" i="6"/>
  <c r="P60" i="6" s="1"/>
  <c r="P42" i="6"/>
  <c r="O50" i="6"/>
  <c r="N40" i="6"/>
  <c r="P40" i="6"/>
  <c r="J50" i="6"/>
  <c r="J73" i="6"/>
  <c r="J60" i="6"/>
  <c r="N73" i="6"/>
  <c r="P50" i="6" l="1"/>
  <c r="O73" i="6"/>
  <c r="P73" i="6" s="1"/>
</calcChain>
</file>

<file path=xl/sharedStrings.xml><?xml version="1.0" encoding="utf-8"?>
<sst xmlns="http://schemas.openxmlformats.org/spreadsheetml/2006/main" count="220" uniqueCount="66">
  <si>
    <t>All</t>
  </si>
  <si>
    <t>Schedule</t>
  </si>
  <si>
    <t>16,17,19</t>
  </si>
  <si>
    <t>24</t>
  </si>
  <si>
    <t>40</t>
  </si>
  <si>
    <t>Schedule 99</t>
  </si>
  <si>
    <t>Residential Bill Comparisons</t>
  </si>
  <si>
    <t>Kilowatt</t>
  </si>
  <si>
    <t>$ Per Month</t>
  </si>
  <si>
    <t>$000</t>
  </si>
  <si>
    <t>Hours</t>
  </si>
  <si>
    <t>Percent</t>
  </si>
  <si>
    <t>Average</t>
  </si>
  <si>
    <t>Megawatt</t>
  </si>
  <si>
    <t>($ Per Kilowatt Hour)</t>
  </si>
  <si>
    <t>Per Month</t>
  </si>
  <si>
    <t>Present</t>
  </si>
  <si>
    <t>Proposed</t>
  </si>
  <si>
    <t>Change</t>
  </si>
  <si>
    <t>Service</t>
  </si>
  <si>
    <t>Customers</t>
  </si>
  <si>
    <t>Residential</t>
  </si>
  <si>
    <t>General - Small</t>
  </si>
  <si>
    <t>General</t>
  </si>
  <si>
    <t>36,29,33</t>
  </si>
  <si>
    <t>General - Large</t>
  </si>
  <si>
    <t>General - Large (Dedicated Facilities)</t>
  </si>
  <si>
    <t>48T-DF</t>
  </si>
  <si>
    <t>Agricultural Pumping</t>
  </si>
  <si>
    <t>Street Lighting - Company Owned</t>
  </si>
  <si>
    <t>51</t>
  </si>
  <si>
    <t>Street Lighting - Customer Owned</t>
  </si>
  <si>
    <t>53</t>
  </si>
  <si>
    <t>Outdoor Area Lighting</t>
  </si>
  <si>
    <t>15</t>
  </si>
  <si>
    <t>Recreational Field Lighting</t>
  </si>
  <si>
    <t>54</t>
  </si>
  <si>
    <t>All Lighting</t>
  </si>
  <si>
    <t>51,53,15,54</t>
  </si>
  <si>
    <t>AutoPay Bill Credits</t>
  </si>
  <si>
    <t>Various</t>
  </si>
  <si>
    <t>Paperless Bill Credits</t>
  </si>
  <si>
    <t>Annual Guarantee Adjustments</t>
  </si>
  <si>
    <t>Assumes Single-Family Single-Phase Service and Schedule 16</t>
  </si>
  <si>
    <t>prices effective April 3, 2024 per Docket UE-230172</t>
  </si>
  <si>
    <t>Average Customers and Megawatt Hours per Normalized Results for the 12 Months Ended June 2022</t>
  </si>
  <si>
    <t>Base $000 effective April 3rd, 2024 per Docket UE-230172</t>
  </si>
  <si>
    <t>The average residential customer uses 1,200 kilowatt hours</t>
  </si>
  <si>
    <t>Percent Change is Change as a percentage of Base</t>
  </si>
  <si>
    <t>per month</t>
  </si>
  <si>
    <t>Class</t>
  </si>
  <si>
    <t>Commercial</t>
  </si>
  <si>
    <t>Industrial</t>
  </si>
  <si>
    <t>Irrigation</t>
  </si>
  <si>
    <t>Lighting</t>
  </si>
  <si>
    <t>48T,47T</t>
  </si>
  <si>
    <t>Surcharge</t>
  </si>
  <si>
    <t>Annual Revenue Effects of Proposed Changes to PCAM Adjustment (Schedule 97) and PTC Tracker Adjustment (Schedule 99), by Service</t>
  </si>
  <si>
    <t>Annual Revenue Effects of Proposed Changes to PCAM Adjustment (Schedule 97) and PTC Tracker Adjustment (Schedule 99), by Class and Service</t>
  </si>
  <si>
    <t>Schedule 97</t>
  </si>
  <si>
    <t>Schedule 97 $000</t>
  </si>
  <si>
    <t>Schedule 99 $000</t>
  </si>
  <si>
    <t>Total $000</t>
  </si>
  <si>
    <t>Billing</t>
  </si>
  <si>
    <t>Excludes Rider Schedules 91, 92, 93, 98, 191, 197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</si>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</sst>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_);_(* \(#,##0.00000\);_(* &quot;-&quot;??_);_(@_)"/>
  </numFmts>
  <fonts count="1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SWISS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2"/>
      <color rgb="FF77206D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3" fillId="0" borderId="0"/>
    <xf numFmtId="0" fontId="2" fillId="0" borderId="0"/>
  </cellStyleXfs>
  <cellXfs count="130">
    <xf numFmtId="0" fontId="0" fillId="0" borderId="0" xfId="0"/>
    <xf numFmtId="43" fontId="2" fillId="0" borderId="11" xfId="9" applyFont="1" applyBorder="1" applyAlignment="1">
      <alignment horizontal="centerContinuous"/>
    </xf>
    <xf numFmtId="164" fontId="5" fillId="0" borderId="4" xfId="2" applyNumberFormat="1" applyFont="1" applyFill="1" applyBorder="1" applyAlignment="1">
      <alignment horizontal="left"/>
    </xf>
    <xf numFmtId="164" fontId="5" fillId="0" borderId="6" xfId="2" applyNumberFormat="1" applyFont="1" applyFill="1" applyBorder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164" fontId="2" fillId="0" borderId="5" xfId="9" applyNumberFormat="1" applyFont="1" applyBorder="1"/>
    <xf numFmtId="164" fontId="2" fillId="0" borderId="9" xfId="5" applyNumberFormat="1" applyFont="1" applyBorder="1" applyAlignment="1">
      <alignment horizontal="centerContinuous"/>
    </xf>
    <xf numFmtId="164" fontId="5" fillId="0" borderId="9" xfId="5" applyNumberFormat="1" applyFont="1" applyBorder="1" applyAlignment="1">
      <alignment horizontal="centerContinuous"/>
    </xf>
    <xf numFmtId="164" fontId="2" fillId="0" borderId="12" xfId="5" applyNumberFormat="1" applyFont="1" applyBorder="1" applyAlignment="1">
      <alignment horizontal="centerContinuous"/>
    </xf>
    <xf numFmtId="164" fontId="2" fillId="0" borderId="0" xfId="5" applyNumberFormat="1" applyFont="1" applyAlignment="1">
      <alignment horizontal="left"/>
    </xf>
    <xf numFmtId="164" fontId="2" fillId="0" borderId="0" xfId="5" applyNumberFormat="1" applyFont="1"/>
    <xf numFmtId="164" fontId="5" fillId="0" borderId="11" xfId="2" applyNumberFormat="1" applyFont="1" applyFill="1" applyBorder="1" applyAlignment="1">
      <alignment horizontal="centerContinuous"/>
    </xf>
    <xf numFmtId="164" fontId="0" fillId="0" borderId="9" xfId="2" applyNumberFormat="1" applyFont="1" applyFill="1" applyBorder="1" applyAlignment="1">
      <alignment horizontal="centerContinuous"/>
    </xf>
    <xf numFmtId="164" fontId="0" fillId="0" borderId="12" xfId="2" applyNumberFormat="1" applyFont="1" applyFill="1" applyBorder="1" applyAlignment="1">
      <alignment horizontal="centerContinuous"/>
    </xf>
    <xf numFmtId="164" fontId="5" fillId="0" borderId="4" xfId="5" applyNumberFormat="1" applyFont="1" applyBorder="1"/>
    <xf numFmtId="164" fontId="5" fillId="0" borderId="3" xfId="5" applyNumberFormat="1" applyFont="1" applyBorder="1" applyAlignment="1">
      <alignment horizontal="left"/>
    </xf>
    <xf numFmtId="164" fontId="0" fillId="0" borderId="3" xfId="5" applyNumberFormat="1" applyFont="1" applyBorder="1" applyAlignment="1">
      <alignment horizontal="centerContinuous"/>
    </xf>
    <xf numFmtId="43" fontId="0" fillId="0" borderId="4" xfId="5" applyFont="1" applyBorder="1"/>
    <xf numFmtId="0" fontId="2" fillId="0" borderId="9" xfId="11" applyBorder="1" applyAlignment="1">
      <alignment horizontal="centerContinuous"/>
    </xf>
    <xf numFmtId="0" fontId="2" fillId="0" borderId="12" xfId="11" applyBorder="1" applyAlignment="1">
      <alignment horizontal="centerContinuous"/>
    </xf>
    <xf numFmtId="164" fontId="5" fillId="0" borderId="5" xfId="5" applyNumberFormat="1" applyFont="1" applyBorder="1"/>
    <xf numFmtId="164" fontId="5" fillId="0" borderId="2" xfId="5" applyNumberFormat="1" applyFont="1" applyBorder="1" applyAlignment="1">
      <alignment horizontal="left"/>
    </xf>
    <xf numFmtId="164" fontId="0" fillId="0" borderId="5" xfId="5" applyNumberFormat="1" applyFont="1" applyBorder="1" applyAlignment="1">
      <alignment horizontal="centerContinuous"/>
    </xf>
    <xf numFmtId="164" fontId="2" fillId="0" borderId="5" xfId="5" applyNumberFormat="1" applyFont="1" applyBorder="1" applyAlignment="1">
      <alignment horizontal="centerContinuous"/>
    </xf>
    <xf numFmtId="164" fontId="2" fillId="0" borderId="2" xfId="5" applyNumberFormat="1" applyFont="1" applyBorder="1" applyAlignment="1">
      <alignment horizontal="centerContinuous"/>
    </xf>
    <xf numFmtId="164" fontId="0" fillId="0" borderId="9" xfId="5" quotePrefix="1" applyNumberFormat="1" applyFont="1" applyBorder="1" applyAlignment="1">
      <alignment horizontal="centerContinuous"/>
    </xf>
    <xf numFmtId="43" fontId="0" fillId="0" borderId="5" xfId="5" applyFont="1" applyFill="1" applyBorder="1"/>
    <xf numFmtId="164" fontId="0" fillId="0" borderId="8" xfId="2" applyNumberFormat="1" applyFont="1" applyFill="1" applyBorder="1" applyAlignment="1">
      <alignment horizontal="left"/>
    </xf>
    <xf numFmtId="164" fontId="0" fillId="0" borderId="4" xfId="2" applyNumberFormat="1" applyFont="1" applyFill="1" applyBorder="1" applyAlignment="1">
      <alignment horizontal="left"/>
    </xf>
    <xf numFmtId="164" fontId="2" fillId="0" borderId="5" xfId="5" applyNumberFormat="1" applyFont="1" applyBorder="1"/>
    <xf numFmtId="164" fontId="2" fillId="0" borderId="2" xfId="5" applyNumberFormat="1" applyFont="1" applyBorder="1"/>
    <xf numFmtId="164" fontId="5" fillId="0" borderId="5" xfId="5" applyNumberFormat="1" applyFont="1" applyBorder="1" applyAlignment="1">
      <alignment horizontal="left"/>
    </xf>
    <xf numFmtId="164" fontId="2" fillId="0" borderId="4" xfId="5" applyNumberFormat="1" applyFont="1" applyBorder="1"/>
    <xf numFmtId="164" fontId="0" fillId="0" borderId="4" xfId="5" applyNumberFormat="1" applyFont="1" applyBorder="1"/>
    <xf numFmtId="43" fontId="5" fillId="0" borderId="6" xfId="5" applyFont="1" applyFill="1" applyBorder="1" applyAlignment="1">
      <alignment horizontal="left"/>
    </xf>
    <xf numFmtId="164" fontId="5" fillId="0" borderId="2" xfId="5" applyNumberFormat="1" applyFont="1" applyBorder="1" applyAlignment="1"/>
    <xf numFmtId="164" fontId="0" fillId="0" borderId="5" xfId="5" applyNumberFormat="1" applyFont="1" applyBorder="1"/>
    <xf numFmtId="164" fontId="0" fillId="0" borderId="2" xfId="2" applyNumberFormat="1" applyFont="1" applyFill="1" applyBorder="1"/>
    <xf numFmtId="165" fontId="0" fillId="0" borderId="5" xfId="2" applyNumberFormat="1" applyFont="1" applyFill="1" applyBorder="1"/>
    <xf numFmtId="164" fontId="5" fillId="0" borderId="4" xfId="5" applyNumberFormat="1" applyFont="1" applyBorder="1" applyAlignment="1">
      <alignment horizontal="left"/>
    </xf>
    <xf numFmtId="164" fontId="5" fillId="0" borderId="4" xfId="5" applyNumberFormat="1" applyFont="1" applyBorder="1" applyAlignment="1"/>
    <xf numFmtId="164" fontId="5" fillId="0" borderId="5" xfId="5" quotePrefix="1" applyNumberFormat="1" applyFont="1" applyBorder="1" applyAlignment="1">
      <alignment horizontal="left"/>
    </xf>
    <xf numFmtId="166" fontId="2" fillId="0" borderId="5" xfId="5" applyNumberFormat="1" applyFont="1" applyBorder="1"/>
    <xf numFmtId="164" fontId="2" fillId="0" borderId="5" xfId="5" applyNumberFormat="1" applyFont="1" applyBorder="1" applyAlignment="1">
      <alignment horizontal="left"/>
    </xf>
    <xf numFmtId="165" fontId="2" fillId="0" borderId="5" xfId="5" applyNumberFormat="1" applyFont="1" applyBorder="1" applyAlignment="1">
      <alignment horizontal="left"/>
    </xf>
    <xf numFmtId="164" fontId="2" fillId="0" borderId="7" xfId="5" applyNumberFormat="1" applyFont="1" applyBorder="1"/>
    <xf numFmtId="164" fontId="0" fillId="0" borderId="13" xfId="2" applyNumberFormat="1" applyFont="1" applyFill="1" applyBorder="1"/>
    <xf numFmtId="43" fontId="0" fillId="0" borderId="6" xfId="5" applyFont="1" applyFill="1" applyBorder="1"/>
    <xf numFmtId="165" fontId="0" fillId="0" borderId="6" xfId="2" applyNumberFormat="1" applyFont="1" applyFill="1" applyBorder="1"/>
    <xf numFmtId="43" fontId="0" fillId="0" borderId="4" xfId="5" applyFont="1" applyFill="1" applyBorder="1"/>
    <xf numFmtId="165" fontId="0" fillId="0" borderId="4" xfId="2" applyNumberFormat="1" applyFont="1" applyFill="1" applyBorder="1"/>
    <xf numFmtId="164" fontId="2" fillId="0" borderId="1" xfId="5" applyNumberFormat="1" applyFont="1" applyBorder="1"/>
    <xf numFmtId="43" fontId="5" fillId="0" borderId="14" xfId="5" applyFont="1" applyBorder="1"/>
    <xf numFmtId="164" fontId="5" fillId="0" borderId="14" xfId="5" quotePrefix="1" applyNumberFormat="1" applyFont="1" applyBorder="1" applyAlignment="1">
      <alignment horizontal="left"/>
    </xf>
    <xf numFmtId="164" fontId="2" fillId="0" borderId="14" xfId="5" applyNumberFormat="1" applyFont="1" applyBorder="1"/>
    <xf numFmtId="165" fontId="2" fillId="0" borderId="14" xfId="5" applyNumberFormat="1" applyFont="1" applyBorder="1" applyAlignment="1">
      <alignment horizontal="left"/>
    </xf>
    <xf numFmtId="164" fontId="5" fillId="0" borderId="4" xfId="5" quotePrefix="1" applyNumberFormat="1" applyFont="1" applyBorder="1" applyAlignment="1">
      <alignment horizontal="left"/>
    </xf>
    <xf numFmtId="164" fontId="5" fillId="0" borderId="6" xfId="5" applyNumberFormat="1" applyFont="1" applyBorder="1"/>
    <xf numFmtId="164" fontId="5" fillId="0" borderId="6" xfId="5" applyNumberFormat="1" applyFont="1" applyBorder="1" applyAlignment="1">
      <alignment horizontal="left"/>
    </xf>
    <xf numFmtId="164" fontId="2" fillId="0" borderId="6" xfId="5" applyNumberFormat="1" applyFont="1" applyBorder="1"/>
    <xf numFmtId="164" fontId="2" fillId="0" borderId="13" xfId="5" applyNumberFormat="1" applyFont="1" applyBorder="1"/>
    <xf numFmtId="164" fontId="0" fillId="0" borderId="3" xfId="5" applyNumberFormat="1" applyFont="1" applyBorder="1"/>
    <xf numFmtId="164" fontId="2" fillId="0" borderId="0" xfId="5" applyNumberFormat="1" applyFont="1" applyBorder="1"/>
    <xf numFmtId="164" fontId="0" fillId="0" borderId="2" xfId="5" applyNumberFormat="1" applyFont="1" applyBorder="1" applyAlignment="1">
      <alignment horizontal="left" indent="1"/>
    </xf>
    <xf numFmtId="164" fontId="5" fillId="0" borderId="0" xfId="5" applyNumberFormat="1" applyFont="1" applyBorder="1" applyAlignment="1">
      <alignment horizontal="left"/>
    </xf>
    <xf numFmtId="164" fontId="0" fillId="0" borderId="2" xfId="5" applyNumberFormat="1" applyFont="1" applyBorder="1"/>
    <xf numFmtId="164" fontId="5" fillId="0" borderId="2" xfId="2" applyNumberFormat="1" applyFont="1" applyFill="1" applyBorder="1"/>
    <xf numFmtId="164" fontId="2" fillId="0" borderId="15" xfId="5" applyNumberFormat="1" applyFont="1" applyBorder="1"/>
    <xf numFmtId="164" fontId="5" fillId="0" borderId="15" xfId="5" applyNumberFormat="1" applyFont="1" applyBorder="1" applyAlignment="1">
      <alignment horizontal="left"/>
    </xf>
    <xf numFmtId="0" fontId="2" fillId="0" borderId="13" xfId="11" applyBorder="1" applyAlignment="1">
      <alignment horizontal="left" indent="2"/>
    </xf>
    <xf numFmtId="0" fontId="2" fillId="0" borderId="15" xfId="11" applyBorder="1"/>
    <xf numFmtId="43" fontId="5" fillId="0" borderId="11" xfId="5" applyFont="1" applyBorder="1" applyAlignment="1">
      <alignment horizontal="centerContinuous"/>
    </xf>
    <xf numFmtId="164" fontId="5" fillId="0" borderId="0" xfId="5" applyNumberFormat="1" applyFont="1" applyAlignment="1">
      <alignment horizontal="left"/>
    </xf>
    <xf numFmtId="43" fontId="5" fillId="0" borderId="0" xfId="5" applyFont="1" applyAlignment="1">
      <alignment horizontal="left"/>
    </xf>
    <xf numFmtId="43" fontId="5" fillId="0" borderId="5" xfId="5" applyFont="1" applyBorder="1" applyAlignment="1">
      <alignment horizontal="left"/>
    </xf>
    <xf numFmtId="43" fontId="5" fillId="0" borderId="5" xfId="5" applyFont="1" applyBorder="1"/>
    <xf numFmtId="164" fontId="2" fillId="0" borderId="8" xfId="5" applyNumberFormat="1" applyFont="1" applyBorder="1"/>
    <xf numFmtId="43" fontId="0" fillId="0" borderId="6" xfId="5" applyFont="1" applyBorder="1"/>
    <xf numFmtId="43" fontId="5" fillId="0" borderId="6" xfId="5" applyFont="1" applyBorder="1"/>
    <xf numFmtId="43" fontId="5" fillId="0" borderId="6" xfId="5" applyFont="1" applyBorder="1" applyAlignment="1">
      <alignment horizontal="left"/>
    </xf>
    <xf numFmtId="164" fontId="0" fillId="0" borderId="1" xfId="5" applyNumberFormat="1" applyFont="1" applyBorder="1"/>
    <xf numFmtId="164" fontId="0" fillId="0" borderId="6" xfId="5" applyNumberFormat="1" applyFont="1" applyBorder="1"/>
    <xf numFmtId="43" fontId="2" fillId="0" borderId="0" xfId="5" applyFont="1"/>
    <xf numFmtId="164" fontId="2" fillId="0" borderId="4" xfId="5" applyNumberFormat="1" applyFont="1" applyBorder="1" applyAlignment="1">
      <alignment horizontal="left"/>
    </xf>
    <xf numFmtId="164" fontId="5" fillId="0" borderId="5" xfId="5" quotePrefix="1" applyNumberFormat="1" applyFont="1" applyBorder="1"/>
    <xf numFmtId="164" fontId="5" fillId="0" borderId="14" xfId="5" applyNumberFormat="1" applyFont="1" applyBorder="1" applyAlignment="1">
      <alignment horizontal="left"/>
    </xf>
    <xf numFmtId="164" fontId="5" fillId="0" borderId="14" xfId="5" applyNumberFormat="1" applyFont="1" applyBorder="1"/>
    <xf numFmtId="164" fontId="5" fillId="0" borderId="0" xfId="5" applyNumberFormat="1" applyFont="1" applyBorder="1"/>
    <xf numFmtId="164" fontId="2" fillId="0" borderId="0" xfId="5" applyNumberFormat="1" applyFont="1" applyBorder="1" applyAlignment="1">
      <alignment horizontal="left"/>
    </xf>
    <xf numFmtId="164" fontId="5" fillId="0" borderId="15" xfId="5" applyNumberFormat="1" applyFont="1" applyBorder="1"/>
    <xf numFmtId="164" fontId="2" fillId="0" borderId="15" xfId="5" applyNumberFormat="1" applyFont="1" applyBorder="1" applyAlignment="1">
      <alignment horizontal="left"/>
    </xf>
    <xf numFmtId="164" fontId="5" fillId="0" borderId="0" xfId="5" applyNumberFormat="1" applyFont="1"/>
    <xf numFmtId="164" fontId="2" fillId="0" borderId="10" xfId="5" applyNumberFormat="1" applyFont="1" applyBorder="1"/>
    <xf numFmtId="165" fontId="2" fillId="0" borderId="4" xfId="5" applyNumberFormat="1" applyFont="1" applyBorder="1" applyAlignment="1">
      <alignment horizontal="left"/>
    </xf>
    <xf numFmtId="164" fontId="2" fillId="0" borderId="3" xfId="5" applyNumberFormat="1" applyFont="1" applyBorder="1"/>
    <xf numFmtId="164" fontId="5" fillId="0" borderId="10" xfId="5" applyNumberFormat="1" applyFont="1" applyBorder="1"/>
    <xf numFmtId="164" fontId="5" fillId="0" borderId="10" xfId="5" applyNumberFormat="1" applyFont="1" applyBorder="1" applyAlignment="1">
      <alignment horizontal="left"/>
    </xf>
    <xf numFmtId="164" fontId="2" fillId="0" borderId="10" xfId="5" applyNumberFormat="1" applyFont="1" applyBorder="1" applyAlignment="1">
      <alignment horizontal="left"/>
    </xf>
    <xf numFmtId="164" fontId="2" fillId="0" borderId="8" xfId="5" applyNumberFormat="1" applyFont="1" applyBorder="1" applyAlignment="1">
      <alignment horizontal="centerContinuous"/>
    </xf>
    <xf numFmtId="164" fontId="5" fillId="0" borderId="13" xfId="5" applyNumberFormat="1" applyFont="1" applyBorder="1" applyAlignment="1">
      <alignment horizontal="centerContinuous"/>
    </xf>
    <xf numFmtId="164" fontId="5" fillId="0" borderId="1" xfId="5" applyNumberFormat="1" applyFont="1" applyBorder="1" applyAlignment="1">
      <alignment horizontal="centerContinuous"/>
    </xf>
    <xf numFmtId="165" fontId="2" fillId="0" borderId="0" xfId="9" applyNumberFormat="1" applyFont="1" applyBorder="1"/>
    <xf numFmtId="164" fontId="2" fillId="0" borderId="13" xfId="5" applyNumberFormat="1" applyFont="1" applyBorder="1" applyAlignment="1">
      <alignment horizontal="centerContinuous"/>
    </xf>
    <xf numFmtId="164" fontId="2" fillId="0" borderId="1" xfId="5" applyNumberFormat="1" applyFont="1" applyBorder="1" applyAlignment="1">
      <alignment horizontal="centerContinuous"/>
    </xf>
    <xf numFmtId="164" fontId="0" fillId="0" borderId="15" xfId="5" quotePrefix="1" applyNumberFormat="1" applyFont="1" applyBorder="1" applyAlignment="1">
      <alignment horizontal="centerContinuous"/>
    </xf>
    <xf numFmtId="164" fontId="2" fillId="0" borderId="15" xfId="5" applyNumberFormat="1" applyFont="1" applyBorder="1" applyAlignment="1">
      <alignment horizontal="centerContinuous"/>
    </xf>
    <xf numFmtId="43" fontId="5" fillId="0" borderId="13" xfId="5" applyFont="1" applyBorder="1" applyAlignment="1">
      <alignment horizontal="centerContinuous"/>
    </xf>
    <xf numFmtId="43" fontId="5" fillId="0" borderId="1" xfId="5" applyFont="1" applyBorder="1" applyAlignment="1">
      <alignment horizontal="centerContinuous"/>
    </xf>
    <xf numFmtId="164" fontId="2" fillId="0" borderId="0" xfId="5" applyNumberFormat="1" applyFont="1" applyBorder="1" applyAlignment="1">
      <alignment horizontal="centerContinuous"/>
    </xf>
    <xf numFmtId="164" fontId="5" fillId="0" borderId="12" xfId="5" applyNumberFormat="1" applyFont="1" applyBorder="1" applyAlignment="1">
      <alignment horizontal="centerContinuous"/>
    </xf>
    <xf numFmtId="164" fontId="0" fillId="0" borderId="2" xfId="5" applyNumberFormat="1" applyFont="1" applyBorder="1" applyAlignment="1">
      <alignment horizontal="centerContinuous"/>
    </xf>
    <xf numFmtId="164" fontId="6" fillId="0" borderId="5" xfId="5" applyNumberFormat="1" applyFont="1" applyBorder="1"/>
    <xf numFmtId="164" fontId="6" fillId="0" borderId="0" xfId="9" applyNumberFormat="1" applyFont="1"/>
    <xf numFmtId="3" fontId="9" fillId="0" borderId="10" xfId="0" applyNumberFormat="1" applyFont="1" applyBorder="1"/>
    <xf numFmtId="164" fontId="0" fillId="0" borderId="13" xfId="5" applyNumberFormat="1" applyFont="1" applyBorder="1"/>
    <xf numFmtId="165" fontId="2" fillId="0" borderId="5" xfId="9" applyNumberFormat="1" applyFont="1" applyBorder="1" applyAlignment="1">
      <alignment horizontal="left"/>
    </xf>
    <xf numFmtId="165" fontId="5" fillId="0" borderId="14" xfId="9" applyNumberFormat="1" applyFont="1" applyBorder="1" applyAlignment="1">
      <alignment horizontal="left"/>
    </xf>
    <xf numFmtId="165" fontId="5" fillId="0" borderId="4" xfId="9" applyNumberFormat="1" applyFont="1" applyBorder="1" applyAlignment="1">
      <alignment horizontal="left"/>
    </xf>
    <xf numFmtId="43" fontId="0" fillId="0" borderId="8" xfId="5" applyFont="1" applyFill="1" applyBorder="1"/>
    <xf numFmtId="43" fontId="0" fillId="0" borderId="7" xfId="5" applyFont="1" applyFill="1" applyBorder="1"/>
    <xf numFmtId="43" fontId="0" fillId="0" borderId="3" xfId="5" applyFont="1" applyFill="1" applyBorder="1"/>
    <xf numFmtId="43" fontId="0" fillId="0" borderId="2" xfId="5" applyFont="1" applyFill="1" applyBorder="1"/>
    <xf numFmtId="43" fontId="0" fillId="0" borderId="13" xfId="5" applyFont="1" applyFill="1" applyBorder="1"/>
    <xf numFmtId="164" fontId="5" fillId="0" borderId="2" xfId="5" quotePrefix="1" applyNumberFormat="1" applyFont="1" applyBorder="1" applyAlignment="1">
      <alignment horizontal="left"/>
    </xf>
    <xf numFmtId="43" fontId="2" fillId="0" borderId="4" xfId="5" applyFont="1" applyBorder="1"/>
    <xf numFmtId="164" fontId="5" fillId="0" borderId="6" xfId="5" quotePrefix="1" applyNumberFormat="1" applyFont="1" applyBorder="1" applyAlignment="1">
      <alignment horizontal="left"/>
    </xf>
    <xf numFmtId="0" fontId="2" fillId="0" borderId="0" xfId="11"/>
    <xf numFmtId="43" fontId="5" fillId="0" borderId="0" xfId="5" applyFont="1" applyBorder="1" applyAlignment="1">
      <alignment horizontal="centerContinuous"/>
    </xf>
    <xf numFmtId="43" fontId="5" fillId="0" borderId="0" xfId="5" quotePrefix="1" applyFont="1" applyBorder="1" applyAlignment="1">
      <alignment horizontal="center"/>
    </xf>
    <xf numFmtId="164" fontId="6" fillId="0" borderId="0" xfId="5" applyNumberFormat="1" applyFont="1" applyBorder="1"/>
  </cellXfs>
  <cellStyles count="12">
    <cellStyle name="Comma" xfId="9" builtinId="3"/>
    <cellStyle name="Comma 2" xfId="5" xr:uid="{9E1A2CFF-0F14-457E-80E1-624D54A0C4C9}"/>
    <cellStyle name="Comma 2 2" xfId="2" xr:uid="{9DCF3F33-2E3D-41DD-A206-A4294D9C02F1}"/>
    <cellStyle name="Currency 28" xfId="6" xr:uid="{F08BDD68-0A99-478E-AD47-7513A3B91004}"/>
    <cellStyle name="Normal" xfId="0" builtinId="0"/>
    <cellStyle name="Normal 12" xfId="10" xr:uid="{8A2D53D3-D887-4720-A203-D5343F53939D}"/>
    <cellStyle name="Normal 15 8" xfId="3" xr:uid="{2FA068D9-74C1-4634-A0E4-5736218ACA32}"/>
    <cellStyle name="Normal 159" xfId="8" xr:uid="{A65A1250-5EA5-4902-8D83-40DBD5F1A41C}"/>
    <cellStyle name="Normal 2" xfId="11" xr:uid="{76E210A3-C2D8-43D9-B702-66AA0B47ADD0}"/>
    <cellStyle name="Normal 3 2" xfId="1" xr:uid="{3268A988-5672-421F-987F-356CB3B075DC}"/>
    <cellStyle name="Percent 2" xfId="4" xr:uid="{FCE65FD2-81E7-4A35-8A3F-EE7BB5EFC639}"/>
    <cellStyle name="Percent 2 2" xfId="7" xr:uid="{6FE1FDC2-856A-4715-93E5-6EC82901E0D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BA5D-2D59-44EB-988D-D626E4198344}">
  <sheetPr>
    <pageSetUpPr fitToPage="1"/>
  </sheetPr>
  <dimension ref="A1:Z78"/>
  <sheetViews>
    <sheetView showGridLines="0" tabSelected="1" view="pageBreakPreview" zoomScale="70" zoomScaleNormal="85" zoomScaleSheetLayoutView="70" workbookViewId="0"/>
  </sheetViews>
  <sheetFormatPr defaultColWidth="9" defaultRowHeight="15.75"/>
  <cols>
    <col min="1" max="1" width="12.5" style="10" bestFit="1" customWidth="1"/>
    <col min="2" max="2" width="34.25" style="10" bestFit="1" customWidth="1"/>
    <col min="3" max="3" width="12.5" style="91" bestFit="1" customWidth="1"/>
    <col min="4" max="4" width="11.5" style="72" customWidth="1"/>
    <col min="5" max="5" width="11.25" style="72" customWidth="1"/>
    <col min="6" max="8" width="10.25" style="10" customWidth="1"/>
    <col min="9" max="9" width="10.25" style="9" customWidth="1"/>
    <col min="10" max="20" width="10.25" style="10" customWidth="1"/>
    <col min="21" max="22" width="11.25" style="10" customWidth="1"/>
    <col min="23" max="28" width="10.25" style="10" customWidth="1"/>
    <col min="29" max="33" width="11.25" style="10" customWidth="1"/>
    <col min="34" max="16384" width="9" style="10"/>
  </cols>
  <sheetData>
    <row r="1" spans="2:26">
      <c r="B1" s="1" t="s">
        <v>57</v>
      </c>
      <c r="C1" s="7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83"/>
      <c r="V1" s="11" t="s">
        <v>6</v>
      </c>
      <c r="W1" s="12"/>
      <c r="X1" s="12"/>
      <c r="Y1" s="12"/>
      <c r="Z1" s="13"/>
    </row>
    <row r="2" spans="2:26">
      <c r="B2" s="20"/>
      <c r="C2" s="21"/>
      <c r="D2" s="22"/>
      <c r="E2" s="23"/>
      <c r="F2" s="23"/>
      <c r="G2" s="110" t="s">
        <v>59</v>
      </c>
      <c r="H2" s="108"/>
      <c r="I2" s="105"/>
      <c r="J2" s="105"/>
      <c r="K2" s="105"/>
      <c r="L2" s="103"/>
      <c r="M2" s="110" t="s">
        <v>5</v>
      </c>
      <c r="N2" s="108"/>
      <c r="O2" s="105"/>
      <c r="P2" s="105"/>
      <c r="Q2" s="105"/>
      <c r="R2" s="103"/>
      <c r="S2" s="30"/>
      <c r="T2" s="45"/>
      <c r="U2" s="29"/>
      <c r="V2" s="17" t="s">
        <v>7</v>
      </c>
      <c r="W2" s="18" t="s">
        <v>8</v>
      </c>
      <c r="X2" s="18"/>
      <c r="Y2" s="18"/>
      <c r="Z2" s="19"/>
    </row>
    <row r="3" spans="2:26">
      <c r="B3" s="20"/>
      <c r="C3" s="21"/>
      <c r="D3" s="22"/>
      <c r="E3" s="23"/>
      <c r="F3" s="24"/>
      <c r="G3" s="16" t="s">
        <v>56</v>
      </c>
      <c r="H3" s="98"/>
      <c r="I3" s="25" t="s">
        <v>9</v>
      </c>
      <c r="J3" s="6"/>
      <c r="K3" s="6"/>
      <c r="L3" s="8"/>
      <c r="M3" s="16" t="s">
        <v>56</v>
      </c>
      <c r="N3" s="98"/>
      <c r="O3" s="25" t="s">
        <v>9</v>
      </c>
      <c r="P3" s="6"/>
      <c r="Q3" s="6"/>
      <c r="R3" s="8"/>
      <c r="S3" s="102" t="s">
        <v>62</v>
      </c>
      <c r="T3" s="103"/>
      <c r="U3" s="36" t="s">
        <v>63</v>
      </c>
      <c r="V3" s="26" t="s">
        <v>10</v>
      </c>
      <c r="W3" s="27"/>
      <c r="X3" s="28"/>
      <c r="Y3" s="28"/>
      <c r="Z3" s="2" t="s">
        <v>11</v>
      </c>
    </row>
    <row r="4" spans="2:26">
      <c r="B4" s="29"/>
      <c r="C4" s="30"/>
      <c r="D4" s="31" t="s">
        <v>12</v>
      </c>
      <c r="E4" s="31" t="s">
        <v>13</v>
      </c>
      <c r="F4" s="21" t="s">
        <v>65</v>
      </c>
      <c r="G4" s="99" t="s">
        <v>14</v>
      </c>
      <c r="H4" s="100"/>
      <c r="I4" s="32"/>
      <c r="J4" s="32"/>
      <c r="K4" s="32"/>
      <c r="L4" s="33" t="s">
        <v>11</v>
      </c>
      <c r="M4" s="99" t="s">
        <v>14</v>
      </c>
      <c r="N4" s="100"/>
      <c r="O4" s="32"/>
      <c r="P4" s="32"/>
      <c r="Q4" s="32"/>
      <c r="R4" s="33" t="s">
        <v>11</v>
      </c>
      <c r="S4" s="32"/>
      <c r="T4" s="33" t="s">
        <v>11</v>
      </c>
      <c r="U4" s="31" t="s">
        <v>13</v>
      </c>
      <c r="V4" s="34" t="s">
        <v>15</v>
      </c>
      <c r="W4" s="4" t="s">
        <v>16</v>
      </c>
      <c r="X4" s="3" t="s">
        <v>17</v>
      </c>
      <c r="Y4" s="3" t="s">
        <v>18</v>
      </c>
      <c r="Z4" s="3" t="s">
        <v>18</v>
      </c>
    </row>
    <row r="5" spans="2:26">
      <c r="B5" s="31" t="s">
        <v>19</v>
      </c>
      <c r="C5" s="35" t="s">
        <v>1</v>
      </c>
      <c r="D5" s="31" t="s">
        <v>20</v>
      </c>
      <c r="E5" s="31" t="s">
        <v>10</v>
      </c>
      <c r="F5" s="123" t="s">
        <v>9</v>
      </c>
      <c r="G5" s="33" t="s">
        <v>16</v>
      </c>
      <c r="H5" s="33" t="s">
        <v>17</v>
      </c>
      <c r="I5" s="36" t="s">
        <v>16</v>
      </c>
      <c r="J5" s="36" t="s">
        <v>17</v>
      </c>
      <c r="K5" s="36" t="s">
        <v>18</v>
      </c>
      <c r="L5" s="36" t="s">
        <v>18</v>
      </c>
      <c r="M5" s="33" t="s">
        <v>16</v>
      </c>
      <c r="N5" s="33" t="s">
        <v>17</v>
      </c>
      <c r="O5" s="36" t="s">
        <v>16</v>
      </c>
      <c r="P5" s="36" t="s">
        <v>17</v>
      </c>
      <c r="Q5" s="36" t="s">
        <v>18</v>
      </c>
      <c r="R5" s="36" t="s">
        <v>18</v>
      </c>
      <c r="S5" s="36" t="s">
        <v>18</v>
      </c>
      <c r="T5" s="36" t="s">
        <v>18</v>
      </c>
      <c r="U5" s="31" t="s">
        <v>10</v>
      </c>
      <c r="V5" s="37">
        <v>100</v>
      </c>
      <c r="W5" s="26">
        <f>8.5+(0.09247+G$7+M$7)*V5</f>
        <v>19.125999999999998</v>
      </c>
      <c r="X5" s="26">
        <f>8.5+(0.09247+H$7+N$7)*V5</f>
        <v>18.806999999999999</v>
      </c>
      <c r="Y5" s="26">
        <f t="shared" ref="Y5:Y22" si="0">X5-W5</f>
        <v>-0.31899999999999906</v>
      </c>
      <c r="Z5" s="38">
        <f t="shared" ref="Z5:Z22" si="1">Y5/W5*100</f>
        <v>-1.6678866464498541</v>
      </c>
    </row>
    <row r="6" spans="2:26">
      <c r="B6" s="39"/>
      <c r="C6" s="40"/>
      <c r="D6" s="39"/>
      <c r="E6" s="39"/>
      <c r="F6" s="39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2"/>
      <c r="V6" s="37">
        <v>200</v>
      </c>
      <c r="W6" s="26">
        <f>8.5+(0.09247+G$7+M$7)*V6</f>
        <v>29.751999999999999</v>
      </c>
      <c r="X6" s="26">
        <f>8.5+(0.09247+H$7+N$7)*V6</f>
        <v>29.113999999999997</v>
      </c>
      <c r="Y6" s="26">
        <f t="shared" si="0"/>
        <v>-0.63800000000000168</v>
      </c>
      <c r="Z6" s="38">
        <f t="shared" si="1"/>
        <v>-2.1443936542081263</v>
      </c>
    </row>
    <row r="7" spans="2:26">
      <c r="B7" s="20" t="s">
        <v>21</v>
      </c>
      <c r="C7" s="41" t="s">
        <v>2</v>
      </c>
      <c r="D7" s="29">
        <f t="shared" ref="D7:F12" si="2">SUMIFS(D$33:D$70,$B$33:$B$70,$B7)</f>
        <v>110741.69655913977</v>
      </c>
      <c r="E7" s="29">
        <f t="shared" si="2"/>
        <v>1631466.9598382837</v>
      </c>
      <c r="F7" s="29">
        <f t="shared" si="2"/>
        <v>179171.91317847537</v>
      </c>
      <c r="G7" s="42">
        <v>1.3310000000000001E-2</v>
      </c>
      <c r="H7" s="42">
        <f>G7-0.00319</f>
        <v>1.0120000000000001E-2</v>
      </c>
      <c r="I7" s="5">
        <f t="shared" ref="I7:J12" si="3">$U7*G7</f>
        <v>21714.825235447559</v>
      </c>
      <c r="J7" s="5">
        <f t="shared" si="3"/>
        <v>16510.445633563431</v>
      </c>
      <c r="K7" s="43">
        <f t="shared" ref="K7:K12" si="4">J7-I7</f>
        <v>-5204.3796018841276</v>
      </c>
      <c r="L7" s="44">
        <f t="shared" ref="L7:L12" si="5">K7/$F7*100</f>
        <v>-2.9046849528809688</v>
      </c>
      <c r="M7" s="42">
        <v>4.8000000000000001E-4</v>
      </c>
      <c r="N7" s="42">
        <v>4.8000000000000001E-4</v>
      </c>
      <c r="O7" s="5">
        <f t="shared" ref="O7:P12" si="6">$U7*M7</f>
        <v>783.1041407223762</v>
      </c>
      <c r="P7" s="5">
        <f t="shared" si="6"/>
        <v>783.1041407223762</v>
      </c>
      <c r="Q7" s="43">
        <f>P7-O7</f>
        <v>0</v>
      </c>
      <c r="R7" s="44">
        <f t="shared" ref="R7:R12" si="7">Q7/$F7*100</f>
        <v>0</v>
      </c>
      <c r="S7" s="43">
        <f>K7+Q7</f>
        <v>-5204.3796018841276</v>
      </c>
      <c r="T7" s="44">
        <f t="shared" ref="T7:T12" si="8">S7/$F7*100</f>
        <v>-2.9046849528809688</v>
      </c>
      <c r="U7" s="29">
        <f>SUMIFS(U$33:U$69,B$33:B$69,B7)</f>
        <v>1631466.9598382837</v>
      </c>
      <c r="V7" s="37">
        <v>300</v>
      </c>
      <c r="W7" s="26">
        <f>8.5+(0.09247+G$7+M$7)*V7</f>
        <v>40.378</v>
      </c>
      <c r="X7" s="26">
        <f>8.5+(0.09247+H$7+N$7)*V7</f>
        <v>39.420999999999999</v>
      </c>
      <c r="Y7" s="26">
        <f t="shared" si="0"/>
        <v>-0.95700000000000074</v>
      </c>
      <c r="Z7" s="38">
        <f t="shared" si="1"/>
        <v>-2.370102531081284</v>
      </c>
    </row>
    <row r="8" spans="2:26">
      <c r="B8" s="20" t="s">
        <v>22</v>
      </c>
      <c r="C8" s="41" t="s">
        <v>3</v>
      </c>
      <c r="D8" s="29">
        <f t="shared" si="2"/>
        <v>20813.865258751903</v>
      </c>
      <c r="E8" s="29">
        <f t="shared" si="2"/>
        <v>547764.80929518421</v>
      </c>
      <c r="F8" s="29">
        <f t="shared" si="2"/>
        <v>59103.298529717766</v>
      </c>
      <c r="G8" s="42">
        <v>1.302E-2</v>
      </c>
      <c r="H8" s="42">
        <f>G8-0.00312</f>
        <v>9.9000000000000008E-3</v>
      </c>
      <c r="I8" s="5">
        <f t="shared" si="3"/>
        <v>7131.8978170232986</v>
      </c>
      <c r="J8" s="5">
        <f t="shared" si="3"/>
        <v>5422.8716120223244</v>
      </c>
      <c r="K8" s="43">
        <f t="shared" si="4"/>
        <v>-1709.0262050009742</v>
      </c>
      <c r="L8" s="44">
        <f t="shared" si="5"/>
        <v>-2.8915919204435903</v>
      </c>
      <c r="M8" s="42">
        <v>4.2000000000000002E-4</v>
      </c>
      <c r="N8" s="42">
        <v>4.2000000000000002E-4</v>
      </c>
      <c r="O8" s="5">
        <f t="shared" si="6"/>
        <v>230.06121990397739</v>
      </c>
      <c r="P8" s="5">
        <f t="shared" si="6"/>
        <v>230.06121990397739</v>
      </c>
      <c r="Q8" s="43">
        <f>P8-O8</f>
        <v>0</v>
      </c>
      <c r="R8" s="44">
        <f t="shared" si="7"/>
        <v>0</v>
      </c>
      <c r="S8" s="43">
        <f t="shared" ref="S8:S17" si="9">K8+Q8</f>
        <v>-1709.0262050009742</v>
      </c>
      <c r="T8" s="44">
        <f t="shared" si="8"/>
        <v>-2.8915919204435903</v>
      </c>
      <c r="U8" s="29">
        <f t="shared" ref="U8:U17" si="10">SUMIFS(U$33:U$69,B$33:B$69,B8)</f>
        <v>547764.80929518421</v>
      </c>
      <c r="V8" s="37">
        <v>400</v>
      </c>
      <c r="W8" s="26">
        <f>8.5+(0.09247+G$7+M$7)*V8</f>
        <v>51.003999999999998</v>
      </c>
      <c r="X8" s="26">
        <f>8.5+(0.09247+H$7+N$7)*V8</f>
        <v>49.727999999999994</v>
      </c>
      <c r="Y8" s="26">
        <f t="shared" si="0"/>
        <v>-1.2760000000000034</v>
      </c>
      <c r="Z8" s="38">
        <f t="shared" si="1"/>
        <v>-2.5017645674849098</v>
      </c>
    </row>
    <row r="9" spans="2:26">
      <c r="B9" s="20" t="s">
        <v>23</v>
      </c>
      <c r="C9" s="41" t="s">
        <v>24</v>
      </c>
      <c r="D9" s="29">
        <f t="shared" si="2"/>
        <v>1070.5694444444446</v>
      </c>
      <c r="E9" s="29">
        <f t="shared" si="2"/>
        <v>932596.84183813736</v>
      </c>
      <c r="F9" s="29">
        <f t="shared" si="2"/>
        <v>86289.812993745058</v>
      </c>
      <c r="G9" s="42">
        <v>1.2999999999999999E-2</v>
      </c>
      <c r="H9" s="42">
        <f>G9-0.00311</f>
        <v>9.8899999999999995E-3</v>
      </c>
      <c r="I9" s="5">
        <f t="shared" si="3"/>
        <v>12123.758943895786</v>
      </c>
      <c r="J9" s="5">
        <f t="shared" si="3"/>
        <v>9223.3827657791771</v>
      </c>
      <c r="K9" s="43">
        <f t="shared" si="4"/>
        <v>-2900.3761781166086</v>
      </c>
      <c r="L9" s="44">
        <f t="shared" si="5"/>
        <v>-3.3612034578483212</v>
      </c>
      <c r="M9" s="42">
        <v>4.0999999999999999E-4</v>
      </c>
      <c r="N9" s="42">
        <v>4.0999999999999999E-4</v>
      </c>
      <c r="O9" s="5">
        <f t="shared" si="6"/>
        <v>382.36470515363629</v>
      </c>
      <c r="P9" s="5">
        <f t="shared" si="6"/>
        <v>382.36470515363629</v>
      </c>
      <c r="Q9" s="43">
        <f>P9-O9</f>
        <v>0</v>
      </c>
      <c r="R9" s="44">
        <f t="shared" si="7"/>
        <v>0</v>
      </c>
      <c r="S9" s="43">
        <f t="shared" si="9"/>
        <v>-2900.3761781166086</v>
      </c>
      <c r="T9" s="44">
        <f t="shared" si="8"/>
        <v>-3.3612034578483212</v>
      </c>
      <c r="U9" s="29">
        <f t="shared" si="10"/>
        <v>932596.84183813736</v>
      </c>
      <c r="V9" s="37">
        <v>500</v>
      </c>
      <c r="W9" s="26">
        <f>8.5+(0.09247+G$7+M$7)*V9</f>
        <v>61.629999999999995</v>
      </c>
      <c r="X9" s="26">
        <f>8.5+(0.09247+H$7+N$7)*V9</f>
        <v>60.034999999999997</v>
      </c>
      <c r="Y9" s="26">
        <f t="shared" si="0"/>
        <v>-1.5949999999999989</v>
      </c>
      <c r="Z9" s="38">
        <f t="shared" si="1"/>
        <v>-2.5880253123478809</v>
      </c>
    </row>
    <row r="10" spans="2:26">
      <c r="B10" s="20" t="s">
        <v>25</v>
      </c>
      <c r="C10" s="41" t="s">
        <v>55</v>
      </c>
      <c r="D10" s="29">
        <f t="shared" si="2"/>
        <v>67.444444444444443</v>
      </c>
      <c r="E10" s="29">
        <f t="shared" si="2"/>
        <v>378385.79511939187</v>
      </c>
      <c r="F10" s="29">
        <f t="shared" si="2"/>
        <v>32659.657678970903</v>
      </c>
      <c r="G10" s="42">
        <v>1.2930000000000001E-2</v>
      </c>
      <c r="H10" s="42">
        <f>G10-0.0031</f>
        <v>9.8300000000000002E-3</v>
      </c>
      <c r="I10" s="5">
        <f t="shared" si="3"/>
        <v>4892.5283308937369</v>
      </c>
      <c r="J10" s="5">
        <f t="shared" si="3"/>
        <v>3719.5323660236222</v>
      </c>
      <c r="K10" s="43">
        <f t="shared" si="4"/>
        <v>-1172.9959648701147</v>
      </c>
      <c r="L10" s="44">
        <f t="shared" si="5"/>
        <v>-3.5915745853802701</v>
      </c>
      <c r="M10" s="42">
        <v>3.6000000000000002E-4</v>
      </c>
      <c r="N10" s="42">
        <v>3.6000000000000002E-4</v>
      </c>
      <c r="O10" s="5">
        <f t="shared" si="6"/>
        <v>136.21888624298109</v>
      </c>
      <c r="P10" s="5">
        <f t="shared" si="6"/>
        <v>136.21888624298109</v>
      </c>
      <c r="Q10" s="43">
        <f>P10-O10</f>
        <v>0</v>
      </c>
      <c r="R10" s="44">
        <f t="shared" si="7"/>
        <v>0</v>
      </c>
      <c r="S10" s="43">
        <f t="shared" si="9"/>
        <v>-1172.9959648701147</v>
      </c>
      <c r="T10" s="44">
        <f t="shared" si="8"/>
        <v>-3.5915745853802701</v>
      </c>
      <c r="U10" s="29">
        <f t="shared" si="10"/>
        <v>378385.79511939187</v>
      </c>
      <c r="V10" s="46">
        <v>600</v>
      </c>
      <c r="W10" s="26">
        <f>8.5+(0.09247+G$7+M$7)*V10</f>
        <v>72.256</v>
      </c>
      <c r="X10" s="26">
        <f>8.5+(0.09247+H$7+N$7)*V10</f>
        <v>70.341999999999999</v>
      </c>
      <c r="Y10" s="47">
        <f t="shared" si="0"/>
        <v>-1.9140000000000015</v>
      </c>
      <c r="Z10" s="48">
        <f t="shared" si="1"/>
        <v>-2.648914968999116</v>
      </c>
    </row>
    <row r="11" spans="2:26">
      <c r="B11" s="20" t="s">
        <v>26</v>
      </c>
      <c r="C11" s="41" t="s">
        <v>27</v>
      </c>
      <c r="D11" s="29">
        <f t="shared" si="2"/>
        <v>1</v>
      </c>
      <c r="E11" s="29">
        <f t="shared" si="2"/>
        <v>544168.56528857455</v>
      </c>
      <c r="F11" s="29">
        <f t="shared" si="2"/>
        <v>39291.381198894938</v>
      </c>
      <c r="G11" s="42">
        <v>1.2930000000000001E-2</v>
      </c>
      <c r="H11" s="42">
        <f>G11-0.0031</f>
        <v>9.8300000000000002E-3</v>
      </c>
      <c r="I11" s="5">
        <f t="shared" si="3"/>
        <v>7036.0995491812691</v>
      </c>
      <c r="J11" s="5">
        <f t="shared" si="3"/>
        <v>5349.1769967866876</v>
      </c>
      <c r="K11" s="43">
        <f t="shared" si="4"/>
        <v>-1686.9225523945815</v>
      </c>
      <c r="L11" s="44">
        <f t="shared" si="5"/>
        <v>-4.2933653664535107</v>
      </c>
      <c r="M11" s="42">
        <v>3.6000000000000002E-4</v>
      </c>
      <c r="N11" s="42">
        <v>3.6000000000000002E-4</v>
      </c>
      <c r="O11" s="5">
        <f t="shared" si="6"/>
        <v>195.90068350388685</v>
      </c>
      <c r="P11" s="5">
        <f t="shared" si="6"/>
        <v>195.90068350388685</v>
      </c>
      <c r="Q11" s="43">
        <f>P11-O11</f>
        <v>0</v>
      </c>
      <c r="R11" s="44">
        <f t="shared" si="7"/>
        <v>0</v>
      </c>
      <c r="S11" s="43">
        <f t="shared" si="9"/>
        <v>-1686.9225523945815</v>
      </c>
      <c r="T11" s="44">
        <f t="shared" si="8"/>
        <v>-4.2933653664535107</v>
      </c>
      <c r="U11" s="29">
        <f t="shared" si="10"/>
        <v>544168.56528857455</v>
      </c>
      <c r="V11" s="37">
        <v>700</v>
      </c>
      <c r="W11" s="120">
        <f>8.5+(0.09247+G$7+M$7)*600+(0.10708+G$7+M$7)*(V11-600)</f>
        <v>84.343000000000004</v>
      </c>
      <c r="X11" s="49">
        <f>8.5+(0.09247+H$7+N$7)*600+(0.10708+H$7+N$7)*(V11-600)</f>
        <v>82.11</v>
      </c>
      <c r="Y11" s="118">
        <f t="shared" si="0"/>
        <v>-2.2330000000000041</v>
      </c>
      <c r="Z11" s="50">
        <f t="shared" si="1"/>
        <v>-2.6475226159847338</v>
      </c>
    </row>
    <row r="12" spans="2:26">
      <c r="B12" s="20" t="s">
        <v>28</v>
      </c>
      <c r="C12" s="41" t="s">
        <v>4</v>
      </c>
      <c r="D12" s="29">
        <f t="shared" si="2"/>
        <v>5140.8634747118504</v>
      </c>
      <c r="E12" s="29">
        <f t="shared" si="2"/>
        <v>152841.48716573825</v>
      </c>
      <c r="F12" s="29">
        <f t="shared" si="2"/>
        <v>14721.232322454847</v>
      </c>
      <c r="G12" s="42">
        <v>1.244E-2</v>
      </c>
      <c r="H12" s="42">
        <f>G12-0.00298</f>
        <v>9.4599999999999997E-3</v>
      </c>
      <c r="I12" s="5">
        <f t="shared" si="3"/>
        <v>1901.3481003417837</v>
      </c>
      <c r="J12" s="5">
        <f t="shared" si="3"/>
        <v>1445.8804685878838</v>
      </c>
      <c r="K12" s="43">
        <f t="shared" si="4"/>
        <v>-455.46763175389992</v>
      </c>
      <c r="L12" s="44">
        <f t="shared" si="5"/>
        <v>-3.0939504368744868</v>
      </c>
      <c r="M12" s="42">
        <v>4.2000000000000002E-4</v>
      </c>
      <c r="N12" s="42">
        <v>4.2000000000000002E-4</v>
      </c>
      <c r="O12" s="5">
        <f t="shared" si="6"/>
        <v>64.193424609610062</v>
      </c>
      <c r="P12" s="5">
        <f t="shared" si="6"/>
        <v>64.193424609610062</v>
      </c>
      <c r="Q12" s="43">
        <f t="shared" ref="Q12:Q15" si="11">P12-O12</f>
        <v>0</v>
      </c>
      <c r="R12" s="44">
        <f t="shared" si="7"/>
        <v>0</v>
      </c>
      <c r="S12" s="43">
        <f t="shared" si="9"/>
        <v>-455.46763175389992</v>
      </c>
      <c r="T12" s="44">
        <f t="shared" si="8"/>
        <v>-3.0939504368744868</v>
      </c>
      <c r="U12" s="29">
        <f t="shared" si="10"/>
        <v>152841.48716573825</v>
      </c>
      <c r="V12" s="37">
        <v>800</v>
      </c>
      <c r="W12" s="121">
        <f>8.5+(0.09247+G$7+M$7)*600+(0.10708+G$7+M$7)*(V12-600)</f>
        <v>96.43</v>
      </c>
      <c r="X12" s="26">
        <f>8.5+(0.09247+H$7+N$7)*600+(0.10708+H$7+N$7)*(V12-600)</f>
        <v>93.878</v>
      </c>
      <c r="Y12" s="119">
        <f t="shared" si="0"/>
        <v>-2.5520000000000067</v>
      </c>
      <c r="Z12" s="38">
        <f t="shared" si="1"/>
        <v>-2.6464793114176155</v>
      </c>
    </row>
    <row r="13" spans="2:26">
      <c r="B13" s="20"/>
      <c r="C13" s="41"/>
      <c r="D13" s="29"/>
      <c r="E13" s="29"/>
      <c r="F13" s="29"/>
      <c r="G13" s="42"/>
      <c r="H13" s="42"/>
      <c r="I13" s="5"/>
      <c r="J13" s="5"/>
      <c r="K13" s="43"/>
      <c r="L13" s="44"/>
      <c r="M13" s="42"/>
      <c r="N13" s="42"/>
      <c r="O13" s="5"/>
      <c r="P13" s="5"/>
      <c r="Q13" s="43"/>
      <c r="R13" s="44"/>
      <c r="S13" s="43"/>
      <c r="T13" s="44"/>
      <c r="U13" s="29"/>
      <c r="V13" s="37">
        <v>900</v>
      </c>
      <c r="W13" s="121">
        <f>8.5+(0.09247+G$7+M$7)*600+(0.10708+G$7+M$7)*(V13-600)</f>
        <v>108.517</v>
      </c>
      <c r="X13" s="26">
        <f>8.5+(0.09247+H$7+N$7)*600+(0.10708+H$7+N$7)*(V13-600)</f>
        <v>105.64599999999999</v>
      </c>
      <c r="Y13" s="119">
        <f t="shared" si="0"/>
        <v>-2.8710000000000093</v>
      </c>
      <c r="Z13" s="38">
        <f t="shared" si="1"/>
        <v>-2.6456684206161332</v>
      </c>
    </row>
    <row r="14" spans="2:26">
      <c r="B14" s="20" t="s">
        <v>29</v>
      </c>
      <c r="C14" s="41" t="s">
        <v>30</v>
      </c>
      <c r="D14" s="29">
        <f>SUMIFS(D$33:D$70,$B$33:$B$70,$B14)</f>
        <v>225.91666666666666</v>
      </c>
      <c r="E14" s="29">
        <f t="shared" ref="E14:E17" si="12">SUMIFS(E$33:E$70,$B$33:$B$70,$B14)</f>
        <v>1820.2173769310609</v>
      </c>
      <c r="F14" s="29">
        <f>SUMIFS(F$33:F$70,$B$33:$B$70,$B14)</f>
        <v>474.93427289223689</v>
      </c>
      <c r="G14" s="42">
        <v>4.3770000000000003E-2</v>
      </c>
      <c r="H14" s="42">
        <f>G14-0.01048</f>
        <v>3.329E-2</v>
      </c>
      <c r="I14" s="5">
        <f t="shared" ref="I14:J17" si="13">$U14*G14</f>
        <v>79.468368408294538</v>
      </c>
      <c r="J14" s="5">
        <f t="shared" si="13"/>
        <v>60.44098661896561</v>
      </c>
      <c r="K14" s="43">
        <f>J14-I14</f>
        <v>-19.027381789328928</v>
      </c>
      <c r="L14" s="44">
        <f>K14/$F14*100</f>
        <v>-4.0063189530325314</v>
      </c>
      <c r="M14" s="42">
        <v>7.6000000000000004E-4</v>
      </c>
      <c r="N14" s="42">
        <v>7.6000000000000004E-4</v>
      </c>
      <c r="O14" s="5">
        <f t="shared" ref="O14:P17" si="14">$U14*M14</f>
        <v>1.3798482976994253</v>
      </c>
      <c r="P14" s="5">
        <f t="shared" si="14"/>
        <v>1.3798482976994253</v>
      </c>
      <c r="Q14" s="43">
        <f t="shared" si="11"/>
        <v>0</v>
      </c>
      <c r="R14" s="44">
        <f>Q14/$F14*100</f>
        <v>0</v>
      </c>
      <c r="S14" s="43">
        <f t="shared" si="9"/>
        <v>-19.027381789328928</v>
      </c>
      <c r="T14" s="44">
        <f>S14/$F14*100</f>
        <v>-4.0063189530325314</v>
      </c>
      <c r="U14" s="29">
        <f t="shared" si="10"/>
        <v>1815.5898653939805</v>
      </c>
      <c r="V14" s="37">
        <v>1000</v>
      </c>
      <c r="W14" s="121">
        <f>8.5+(0.09247+G$7+M$7)*600+(0.10708+G$7+M$7)*(V14-600)</f>
        <v>120.604</v>
      </c>
      <c r="X14" s="26">
        <f>8.5+(0.09247+H$7+N$7)*600+(0.10708+H$7+N$7)*(V14-600)</f>
        <v>117.41399999999999</v>
      </c>
      <c r="Y14" s="119">
        <f t="shared" si="0"/>
        <v>-3.1900000000000119</v>
      </c>
      <c r="Z14" s="38">
        <f t="shared" si="1"/>
        <v>-2.6450200656694736</v>
      </c>
    </row>
    <row r="15" spans="2:26">
      <c r="B15" s="20" t="s">
        <v>31</v>
      </c>
      <c r="C15" s="41" t="s">
        <v>32</v>
      </c>
      <c r="D15" s="29">
        <f>SUMIFS(D$33:D$70,$B$33:$B$70,$B15)</f>
        <v>232.58333333333334</v>
      </c>
      <c r="E15" s="29">
        <f t="shared" si="12"/>
        <v>1961.4729048762861</v>
      </c>
      <c r="F15" s="29">
        <f>SUMIFS(F$33:F$70,$B$33:$B$70,$B15)</f>
        <v>110.14583765693475</v>
      </c>
      <c r="G15" s="42">
        <v>1.278E-2</v>
      </c>
      <c r="H15" s="42">
        <f>G15-0.00306</f>
        <v>9.7199999999999995E-3</v>
      </c>
      <c r="I15" s="5">
        <f t="shared" si="13"/>
        <v>25.067623724318935</v>
      </c>
      <c r="J15" s="5">
        <f t="shared" si="13"/>
        <v>19.065516635397501</v>
      </c>
      <c r="K15" s="43">
        <f>J15-I15</f>
        <v>-6.0021070889214343</v>
      </c>
      <c r="L15" s="44">
        <f>K15/$F15*100</f>
        <v>-5.4492364092920802</v>
      </c>
      <c r="M15" s="42">
        <v>2.2000000000000001E-4</v>
      </c>
      <c r="N15" s="42">
        <v>2.2000000000000001E-4</v>
      </c>
      <c r="O15" s="5">
        <f t="shared" si="14"/>
        <v>0.43152403907278297</v>
      </c>
      <c r="P15" s="5">
        <f t="shared" si="14"/>
        <v>0.43152403907278297</v>
      </c>
      <c r="Q15" s="43">
        <f t="shared" si="11"/>
        <v>0</v>
      </c>
      <c r="R15" s="44">
        <f>Q15/$F15*100</f>
        <v>0</v>
      </c>
      <c r="S15" s="43">
        <f t="shared" si="9"/>
        <v>-6.0021070889214343</v>
      </c>
      <c r="T15" s="44">
        <f>S15/$F15*100</f>
        <v>-5.4492364092920802</v>
      </c>
      <c r="U15" s="29">
        <f t="shared" si="10"/>
        <v>1961.4729048762861</v>
      </c>
      <c r="V15" s="37">
        <v>1100</v>
      </c>
      <c r="W15" s="121">
        <f>8.5+(0.09247+G$7+M$7)*600+(0.10708+G$7+M$7)*(V15-600)</f>
        <v>132.691</v>
      </c>
      <c r="X15" s="26">
        <f>8.5+(0.09247+H$7+N$7)*600+(0.10708+H$7+N$7)*(V15-600)</f>
        <v>129.18199999999999</v>
      </c>
      <c r="Y15" s="119">
        <f t="shared" si="0"/>
        <v>-3.5090000000000146</v>
      </c>
      <c r="Z15" s="38">
        <f t="shared" si="1"/>
        <v>-2.6444898297548551</v>
      </c>
    </row>
    <row r="16" spans="2:26">
      <c r="B16" s="20" t="s">
        <v>33</v>
      </c>
      <c r="C16" s="41" t="s">
        <v>34</v>
      </c>
      <c r="D16" s="29">
        <f>SUMIFS(D$33:D$70,$B$33:$B$70,$B16)</f>
        <v>2208.4166666666665</v>
      </c>
      <c r="E16" s="29">
        <f t="shared" si="12"/>
        <v>2856.7467026120999</v>
      </c>
      <c r="F16" s="29">
        <f>SUMIFS(F$33:F$70,$B$33:$B$70,$B16)</f>
        <v>301.67748452170582</v>
      </c>
      <c r="G16" s="42">
        <v>4.3770000000000003E-2</v>
      </c>
      <c r="H16" s="42">
        <f>G16-0.01048</f>
        <v>3.329E-2</v>
      </c>
      <c r="I16" s="5">
        <f t="shared" si="13"/>
        <v>31.711619058644764</v>
      </c>
      <c r="J16" s="5">
        <f t="shared" si="13"/>
        <v>24.118798228519172</v>
      </c>
      <c r="K16" s="43">
        <f>J16-I16</f>
        <v>-7.5928208301255928</v>
      </c>
      <c r="L16" s="44">
        <f>K16/$F16*100</f>
        <v>-2.5168669256718381</v>
      </c>
      <c r="M16" s="42">
        <v>7.6000000000000004E-4</v>
      </c>
      <c r="N16" s="42">
        <v>7.6000000000000004E-4</v>
      </c>
      <c r="O16" s="5">
        <f t="shared" si="14"/>
        <v>0.55062441134498563</v>
      </c>
      <c r="P16" s="5">
        <f t="shared" si="14"/>
        <v>0.55062441134498563</v>
      </c>
      <c r="Q16" s="43">
        <f>P16-O16</f>
        <v>0</v>
      </c>
      <c r="R16" s="44">
        <f>Q16/$F16*100</f>
        <v>0</v>
      </c>
      <c r="S16" s="43">
        <f t="shared" si="9"/>
        <v>-7.5928208301255928</v>
      </c>
      <c r="T16" s="44">
        <f>S16/$F16*100</f>
        <v>-2.5168669256718381</v>
      </c>
      <c r="U16" s="29">
        <f t="shared" si="10"/>
        <v>724.50580440129681</v>
      </c>
      <c r="V16" s="37">
        <v>1200</v>
      </c>
      <c r="W16" s="121">
        <f>8.5+(0.09247+G$7+M$7)*600+(0.10708+G$7+M$7)*(V16-600)</f>
        <v>144.77799999999999</v>
      </c>
      <c r="X16" s="26">
        <f>8.5+(0.09247+H$7+N$7)*600+(0.10708+H$7+N$7)*(V16-600)</f>
        <v>140.94999999999999</v>
      </c>
      <c r="Y16" s="119">
        <f t="shared" si="0"/>
        <v>-3.828000000000003</v>
      </c>
      <c r="Z16" s="38">
        <f t="shared" si="1"/>
        <v>-2.6440481288593594</v>
      </c>
    </row>
    <row r="17" spans="1:26">
      <c r="B17" s="20" t="s">
        <v>35</v>
      </c>
      <c r="C17" s="41" t="s">
        <v>36</v>
      </c>
      <c r="D17" s="29">
        <f>SUMIFS(D$33:D$70,$B$33:$B$70,$B17)</f>
        <v>25.575035561877666</v>
      </c>
      <c r="E17" s="29">
        <f t="shared" si="12"/>
        <v>314.48340809632003</v>
      </c>
      <c r="F17" s="29">
        <f>SUMIFS(F$33:F$70,$B$33:$B$70,$B17)</f>
        <v>21.721917747128039</v>
      </c>
      <c r="G17" s="42">
        <v>1.302E-2</v>
      </c>
      <c r="H17" s="42">
        <f>G17-0.00312</f>
        <v>9.9000000000000008E-3</v>
      </c>
      <c r="I17" s="5">
        <f t="shared" si="13"/>
        <v>4.0945739734140867</v>
      </c>
      <c r="J17" s="5">
        <f t="shared" si="13"/>
        <v>3.1133857401535687</v>
      </c>
      <c r="K17" s="43">
        <f>J17-I17</f>
        <v>-0.98118823326051796</v>
      </c>
      <c r="L17" s="44">
        <f>K17/$F17*100</f>
        <v>-4.5170423932308905</v>
      </c>
      <c r="M17" s="42">
        <v>2.2000000000000001E-4</v>
      </c>
      <c r="N17" s="42">
        <v>2.2000000000000001E-4</v>
      </c>
      <c r="O17" s="5">
        <f t="shared" si="14"/>
        <v>6.9186349781190412E-2</v>
      </c>
      <c r="P17" s="5">
        <f t="shared" si="14"/>
        <v>6.9186349781190412E-2</v>
      </c>
      <c r="Q17" s="43">
        <f>P17-O17</f>
        <v>0</v>
      </c>
      <c r="R17" s="44">
        <f>Q17/$F17*100</f>
        <v>0</v>
      </c>
      <c r="S17" s="43">
        <f t="shared" si="9"/>
        <v>-0.98118823326051796</v>
      </c>
      <c r="T17" s="44">
        <f>S17/$F17*100</f>
        <v>-4.5170423932308905</v>
      </c>
      <c r="U17" s="59">
        <f t="shared" si="10"/>
        <v>314.48340809632003</v>
      </c>
      <c r="V17" s="37">
        <v>1300</v>
      </c>
      <c r="W17" s="121">
        <f>8.5+(0.09247+G$7+M$7)*600+(0.10708+G$7+M$7)*(V17-600)</f>
        <v>156.86500000000001</v>
      </c>
      <c r="X17" s="26">
        <f>8.5+(0.09247+H$7+N$7)*600+(0.10708+H$7+N$7)*(V17-600)</f>
        <v>152.71799999999999</v>
      </c>
      <c r="Y17" s="119">
        <f t="shared" si="0"/>
        <v>-4.1470000000000198</v>
      </c>
      <c r="Z17" s="38">
        <f t="shared" si="1"/>
        <v>-2.6436744971791155</v>
      </c>
    </row>
    <row r="18" spans="1:26">
      <c r="B18" s="52" t="s">
        <v>37</v>
      </c>
      <c r="C18" s="53" t="s">
        <v>38</v>
      </c>
      <c r="D18" s="54">
        <f>SUM(D14:D17)</f>
        <v>2692.491702228544</v>
      </c>
      <c r="E18" s="54">
        <f t="shared" ref="E18:F18" si="15">SUM(E14:E17)</f>
        <v>6952.9203925157663</v>
      </c>
      <c r="F18" s="54">
        <f t="shared" si="15"/>
        <v>908.47951281800545</v>
      </c>
      <c r="G18" s="54"/>
      <c r="H18" s="54"/>
      <c r="I18" s="54">
        <f>SUM(I14:I17)</f>
        <v>140.34218516467234</v>
      </c>
      <c r="J18" s="54">
        <f>SUM(J14:J17)</f>
        <v>106.73868722303585</v>
      </c>
      <c r="K18" s="54">
        <f>SUM(K14:K17)</f>
        <v>-33.603497941636469</v>
      </c>
      <c r="L18" s="55">
        <f>K18/$F18*100</f>
        <v>-3.6988723980579423</v>
      </c>
      <c r="M18" s="54"/>
      <c r="N18" s="54"/>
      <c r="O18" s="54">
        <f>SUM(O14:O17)</f>
        <v>2.4311830978983844</v>
      </c>
      <c r="P18" s="54">
        <f>SUM(P14:P17)</f>
        <v>2.4311830978983844</v>
      </c>
      <c r="Q18" s="54">
        <f>SUM(Q14:Q17)</f>
        <v>0</v>
      </c>
      <c r="R18" s="55">
        <f>Q18/$F18*100</f>
        <v>0</v>
      </c>
      <c r="S18" s="54">
        <f>SUM(S14:S17)</f>
        <v>-33.603497941636469</v>
      </c>
      <c r="T18" s="55">
        <f>S18/$F18*100</f>
        <v>-3.6988723980579423</v>
      </c>
      <c r="U18" s="29"/>
      <c r="V18" s="37">
        <v>1400</v>
      </c>
      <c r="W18" s="121">
        <f>8.5+(0.09247+G$7+M$7)*600+(0.10708+G$7+M$7)*(V18-600)</f>
        <v>168.952</v>
      </c>
      <c r="X18" s="26">
        <f>8.5+(0.09247+H$7+N$7)*600+(0.10708+H$7+N$7)*(V18-600)</f>
        <v>164.48599999999999</v>
      </c>
      <c r="Y18" s="119">
        <f t="shared" si="0"/>
        <v>-4.4660000000000082</v>
      </c>
      <c r="Z18" s="38">
        <f t="shared" si="1"/>
        <v>-2.6433543254889011</v>
      </c>
    </row>
    <row r="19" spans="1:26">
      <c r="B19" s="14"/>
      <c r="C19" s="56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29"/>
      <c r="V19" s="37">
        <v>1500</v>
      </c>
      <c r="W19" s="121">
        <f>8.5+(0.09247+G$7+M$7)*600+(0.10708+G$7+M$7)*(V19-600)</f>
        <v>181.03899999999999</v>
      </c>
      <c r="X19" s="26">
        <f>8.5+(0.09247+H$7+N$7)*600+(0.10708+H$7+N$7)*(V19-600)</f>
        <v>176.25399999999999</v>
      </c>
      <c r="Y19" s="119">
        <f t="shared" si="0"/>
        <v>-4.7849999999999966</v>
      </c>
      <c r="Z19" s="38">
        <f t="shared" si="1"/>
        <v>-2.6430769060810086</v>
      </c>
    </row>
    <row r="20" spans="1:26">
      <c r="B20" s="20" t="s">
        <v>39</v>
      </c>
      <c r="C20" s="31" t="s">
        <v>40</v>
      </c>
      <c r="D20" s="29"/>
      <c r="E20" s="29"/>
      <c r="F20" s="29">
        <f>SUMIFS(F$33:F$70,$B$33:$B$70,$B20)</f>
        <v>-294.83800000000002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7">
        <v>1600</v>
      </c>
      <c r="W20" s="121">
        <f>8.5+(0.09247+G$7+M$7)*600+(0.10708+G$7+M$7)*(V20-600)</f>
        <v>193.12599999999998</v>
      </c>
      <c r="X20" s="26">
        <f>8.5+(0.09247+H$7+N$7)*600+(0.10708+H$7+N$7)*(V20-600)</f>
        <v>188.02199999999999</v>
      </c>
      <c r="Y20" s="119">
        <f t="shared" si="0"/>
        <v>-5.103999999999985</v>
      </c>
      <c r="Z20" s="38">
        <f t="shared" si="1"/>
        <v>-2.6428342118616786</v>
      </c>
    </row>
    <row r="21" spans="1:26">
      <c r="B21" s="20" t="s">
        <v>41</v>
      </c>
      <c r="C21" s="31" t="s">
        <v>40</v>
      </c>
      <c r="D21" s="29"/>
      <c r="E21" s="29"/>
      <c r="F21" s="29">
        <f>SUMIFS(F$33:F$70,$B$33:$B$70,$B21)</f>
        <v>-267.67099999999999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7">
        <v>2000</v>
      </c>
      <c r="W21" s="121">
        <f>8.5+(0.09247+G$7+M$7)*600+(0.10708+G$7+M$7)*(V21-600)</f>
        <v>241.47399999999999</v>
      </c>
      <c r="X21" s="26">
        <f>8.5+(0.09247+H$7+N$7)*600+(0.10708+H$7+N$7)*(V21-600)</f>
        <v>235.09399999999999</v>
      </c>
      <c r="Y21" s="119">
        <f t="shared" si="0"/>
        <v>-6.3799999999999955</v>
      </c>
      <c r="Z21" s="38">
        <f t="shared" si="1"/>
        <v>-2.6421063965478666</v>
      </c>
    </row>
    <row r="22" spans="1:26">
      <c r="B22" s="20" t="s">
        <v>42</v>
      </c>
      <c r="C22" s="31" t="s">
        <v>40</v>
      </c>
      <c r="D22" s="29"/>
      <c r="E22" s="29"/>
      <c r="F22" s="29">
        <f>SUMIFS(F$33:F$70,$B$33:$B$70,$B22)</f>
        <v>626.23389999999995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7">
        <v>2600</v>
      </c>
      <c r="W22" s="122">
        <f>8.5+(0.09247+G$7+M$7)*600+(0.10708+G$7+M$7)*(V22-600)</f>
        <v>313.99599999999998</v>
      </c>
      <c r="X22" s="47">
        <f>8.5+(0.09247+H$7+N$7)*600+(0.10708+H$7+N$7)*(V22-600)</f>
        <v>305.702</v>
      </c>
      <c r="Y22" s="119">
        <f t="shared" si="0"/>
        <v>-8.2939999999999827</v>
      </c>
      <c r="Z22" s="38">
        <f t="shared" si="1"/>
        <v>-2.6414349227378642</v>
      </c>
    </row>
    <row r="23" spans="1:26">
      <c r="B23" s="57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29"/>
      <c r="V23" s="61" t="s">
        <v>43</v>
      </c>
      <c r="W23" s="62"/>
      <c r="X23" s="62"/>
      <c r="Y23" s="92"/>
      <c r="Z23" s="76"/>
    </row>
    <row r="24" spans="1:26">
      <c r="B24" s="31" t="s">
        <v>0</v>
      </c>
      <c r="C24" s="29" t="s">
        <v>0</v>
      </c>
      <c r="D24" s="31">
        <f>SUM(D7:D17)</f>
        <v>140527.93088372092</v>
      </c>
      <c r="E24" s="31">
        <f>SUM(E7:E17)</f>
        <v>4194177.3789378256</v>
      </c>
      <c r="F24" s="31">
        <f>SUM(F7:F17,F20:F22)</f>
        <v>412209.50031507685</v>
      </c>
      <c r="G24" s="31"/>
      <c r="H24" s="31"/>
      <c r="I24" s="31">
        <f>SUM(I7:I17)</f>
        <v>54940.800161948107</v>
      </c>
      <c r="J24" s="31">
        <f>SUM(J7:J17)</f>
        <v>41778.028529986164</v>
      </c>
      <c r="K24" s="31">
        <f>SUM(K7:K17)</f>
        <v>-13162.771631961943</v>
      </c>
      <c r="L24" s="93">
        <f>K24/$F24*100</f>
        <v>-3.1932237422720324</v>
      </c>
      <c r="M24" s="31"/>
      <c r="N24" s="31"/>
      <c r="O24" s="31">
        <f>SUM(O7:O17)</f>
        <v>1794.2742432343664</v>
      </c>
      <c r="P24" s="31">
        <f>SUM(P7:P17)</f>
        <v>1794.2742432343664</v>
      </c>
      <c r="Q24" s="31">
        <f>SUM(Q7:Q17)</f>
        <v>0</v>
      </c>
      <c r="R24" s="93">
        <f>Q24/$F24*100</f>
        <v>0</v>
      </c>
      <c r="S24" s="31">
        <f>SUM(S7:S17)</f>
        <v>-13162.771631961943</v>
      </c>
      <c r="T24" s="93">
        <f>S24/$F24*100</f>
        <v>-3.1932237422720324</v>
      </c>
      <c r="U24" s="29"/>
      <c r="V24" s="63" t="s">
        <v>44</v>
      </c>
      <c r="W24" s="62"/>
      <c r="X24" s="62"/>
      <c r="Y24" s="62"/>
      <c r="Z24" s="45"/>
    </row>
    <row r="25" spans="1:26">
      <c r="B25" s="15" t="s">
        <v>45</v>
      </c>
      <c r="C25" s="95"/>
      <c r="D25" s="96"/>
      <c r="E25" s="96"/>
      <c r="F25" s="96"/>
      <c r="G25" s="96"/>
      <c r="H25" s="96"/>
      <c r="I25" s="92"/>
      <c r="J25" s="113"/>
      <c r="K25" s="92"/>
      <c r="L25" s="92"/>
      <c r="M25" s="92"/>
      <c r="N25" s="92"/>
      <c r="O25" s="92"/>
      <c r="P25" s="92"/>
      <c r="Q25" s="92"/>
      <c r="R25" s="92"/>
      <c r="S25" s="92"/>
      <c r="T25" s="76"/>
      <c r="U25" s="29"/>
      <c r="V25" s="37" t="s">
        <v>64</v>
      </c>
      <c r="W25" s="126"/>
      <c r="X25" s="126"/>
      <c r="Y25" s="126"/>
      <c r="Z25" s="45"/>
    </row>
    <row r="26" spans="1:26">
      <c r="B26" s="65" t="s">
        <v>46</v>
      </c>
      <c r="C26" s="87"/>
      <c r="D26" s="64"/>
      <c r="E26" s="64"/>
      <c r="F26" s="64"/>
      <c r="G26" s="64"/>
      <c r="H26" s="64"/>
      <c r="I26" s="101"/>
      <c r="J26" s="101"/>
      <c r="K26" s="101"/>
      <c r="L26" s="62"/>
      <c r="M26" s="62"/>
      <c r="N26" s="62"/>
      <c r="O26" s="62"/>
      <c r="P26" s="62"/>
      <c r="Q26" s="62"/>
      <c r="R26" s="62"/>
      <c r="S26" s="62"/>
      <c r="T26" s="45"/>
      <c r="U26" s="29"/>
      <c r="V26" s="66" t="s">
        <v>47</v>
      </c>
      <c r="W26" s="126"/>
      <c r="X26" s="126"/>
      <c r="Y26" s="126"/>
      <c r="Z26" s="45"/>
    </row>
    <row r="27" spans="1:26">
      <c r="B27" s="114" t="s">
        <v>48</v>
      </c>
      <c r="C27" s="89"/>
      <c r="D27" s="68"/>
      <c r="E27" s="68"/>
      <c r="F27" s="68"/>
      <c r="G27" s="68"/>
      <c r="H27" s="68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51"/>
      <c r="U27" s="29"/>
      <c r="V27" s="69" t="s">
        <v>49</v>
      </c>
      <c r="W27" s="70"/>
      <c r="X27" s="70"/>
      <c r="Y27" s="70"/>
      <c r="Z27" s="51"/>
    </row>
    <row r="28" spans="1:26" s="72" customFormat="1" ht="15.75" customHeight="1">
      <c r="A28" s="71" t="s">
        <v>58</v>
      </c>
      <c r="B28" s="7"/>
      <c r="C28" s="7"/>
      <c r="D28" s="7"/>
      <c r="E28" s="7"/>
      <c r="F28" s="6"/>
      <c r="G28" s="6"/>
      <c r="H28" s="6"/>
      <c r="I28" s="6"/>
      <c r="J28" s="7"/>
      <c r="K28" s="7"/>
      <c r="L28" s="7"/>
      <c r="M28" s="7"/>
      <c r="N28" s="7"/>
      <c r="O28" s="7"/>
      <c r="P28" s="109"/>
      <c r="U28" s="31"/>
    </row>
    <row r="29" spans="1:26" s="73" customFormat="1" ht="15.75" customHeight="1">
      <c r="A29" s="74"/>
      <c r="B29" s="74"/>
      <c r="C29" s="75"/>
      <c r="D29" s="74"/>
      <c r="E29" s="74"/>
      <c r="F29" s="124"/>
      <c r="G29" s="104" t="s">
        <v>60</v>
      </c>
      <c r="H29" s="105"/>
      <c r="I29" s="105"/>
      <c r="J29" s="103"/>
      <c r="K29" s="104" t="s">
        <v>61</v>
      </c>
      <c r="L29" s="105"/>
      <c r="M29" s="105"/>
      <c r="N29" s="103"/>
      <c r="O29" s="106" t="s">
        <v>62</v>
      </c>
      <c r="P29" s="107"/>
      <c r="R29" s="127"/>
      <c r="S29" s="127"/>
      <c r="U29" s="36"/>
    </row>
    <row r="30" spans="1:26" s="73" customFormat="1" ht="15.75" customHeight="1">
      <c r="A30" s="74"/>
      <c r="B30" s="74"/>
      <c r="C30" s="75"/>
      <c r="D30" s="74" t="s">
        <v>12</v>
      </c>
      <c r="E30" s="74" t="s">
        <v>13</v>
      </c>
      <c r="F30" s="31" t="s">
        <v>65</v>
      </c>
      <c r="G30" s="76"/>
      <c r="H30" s="32"/>
      <c r="I30" s="32"/>
      <c r="J30" s="33" t="s">
        <v>11</v>
      </c>
      <c r="K30" s="76"/>
      <c r="L30" s="32"/>
      <c r="M30" s="32"/>
      <c r="N30" s="33" t="s">
        <v>11</v>
      </c>
      <c r="O30" s="32"/>
      <c r="P30" s="33" t="s">
        <v>11</v>
      </c>
      <c r="R30" s="128"/>
      <c r="S30" s="128"/>
      <c r="U30" s="31"/>
    </row>
    <row r="31" spans="1:26" s="82" customFormat="1" ht="15.75" customHeight="1">
      <c r="A31" s="77" t="s">
        <v>50</v>
      </c>
      <c r="B31" s="77" t="s">
        <v>19</v>
      </c>
      <c r="C31" s="78" t="s">
        <v>1</v>
      </c>
      <c r="D31" s="79" t="s">
        <v>20</v>
      </c>
      <c r="E31" s="79" t="s">
        <v>10</v>
      </c>
      <c r="F31" s="125" t="s">
        <v>9</v>
      </c>
      <c r="G31" s="80" t="s">
        <v>16</v>
      </c>
      <c r="H31" s="81" t="s">
        <v>17</v>
      </c>
      <c r="I31" s="81" t="s">
        <v>18</v>
      </c>
      <c r="J31" s="81" t="s">
        <v>18</v>
      </c>
      <c r="K31" s="80" t="s">
        <v>16</v>
      </c>
      <c r="L31" s="81" t="s">
        <v>17</v>
      </c>
      <c r="M31" s="81" t="s">
        <v>18</v>
      </c>
      <c r="N31" s="81" t="s">
        <v>18</v>
      </c>
      <c r="O31" s="81" t="s">
        <v>18</v>
      </c>
      <c r="P31" s="81" t="s">
        <v>18</v>
      </c>
      <c r="R31" s="129"/>
      <c r="S31" s="129"/>
      <c r="U31" s="31"/>
    </row>
    <row r="32" spans="1:26" ht="15.75" customHeight="1">
      <c r="A32" s="32"/>
      <c r="B32" s="32"/>
      <c r="C32" s="14"/>
      <c r="D32" s="39"/>
      <c r="E32" s="39"/>
      <c r="F32" s="32"/>
      <c r="G32" s="32"/>
      <c r="H32" s="32"/>
      <c r="I32" s="83"/>
      <c r="J32" s="32"/>
      <c r="K32" s="32"/>
      <c r="L32" s="32"/>
      <c r="M32" s="83"/>
      <c r="N32" s="32"/>
      <c r="O32" s="83"/>
      <c r="P32" s="32"/>
      <c r="R32" s="62"/>
      <c r="S32" s="62"/>
      <c r="U32" s="29"/>
    </row>
    <row r="33" spans="1:21" ht="15.75" customHeight="1">
      <c r="A33" s="29" t="s">
        <v>21</v>
      </c>
      <c r="B33" s="31" t="s">
        <v>21</v>
      </c>
      <c r="C33" s="84" t="s">
        <v>2</v>
      </c>
      <c r="D33" s="31">
        <v>110741.69655913977</v>
      </c>
      <c r="E33" s="29">
        <v>1631466.9598382837</v>
      </c>
      <c r="F33" s="29">
        <v>179171.91317847537</v>
      </c>
      <c r="G33" s="29">
        <f t="shared" ref="G33:H36" si="16">SUMIFS(G$7:G$17,$B$7:$B$17,$B33)*$U33</f>
        <v>21714.825235447559</v>
      </c>
      <c r="H33" s="29">
        <f t="shared" si="16"/>
        <v>16510.445633563431</v>
      </c>
      <c r="I33" s="43">
        <f>H33-G33</f>
        <v>-5204.3796018841276</v>
      </c>
      <c r="J33" s="115">
        <f>I33/$F33*100</f>
        <v>-2.9046849528809688</v>
      </c>
      <c r="K33" s="29">
        <f t="shared" ref="K33:L36" si="17">SUMIFS(M$7:M$17,$B$7:$B$17,$B33)*$U33</f>
        <v>783.1041407223762</v>
      </c>
      <c r="L33" s="29">
        <f t="shared" si="17"/>
        <v>783.1041407223762</v>
      </c>
      <c r="M33" s="43">
        <f>L33-K33</f>
        <v>0</v>
      </c>
      <c r="N33" s="115">
        <f>M33/$F33*100</f>
        <v>0</v>
      </c>
      <c r="O33" s="43">
        <f>I33+M33</f>
        <v>-5204.3796018841276</v>
      </c>
      <c r="P33" s="115">
        <f>O33/$F33*100</f>
        <v>-2.9046849528809688</v>
      </c>
      <c r="U33" s="29">
        <f>E33</f>
        <v>1631466.9598382837</v>
      </c>
    </row>
    <row r="34" spans="1:21" ht="15.75" customHeight="1">
      <c r="A34" s="29" t="s">
        <v>21</v>
      </c>
      <c r="B34" s="31" t="s">
        <v>22</v>
      </c>
      <c r="C34" s="84" t="s">
        <v>3</v>
      </c>
      <c r="D34" s="31">
        <v>3498.2472222222223</v>
      </c>
      <c r="E34" s="29">
        <v>21789.340397497937</v>
      </c>
      <c r="F34" s="29">
        <v>2935.2371087415509</v>
      </c>
      <c r="G34" s="29">
        <f t="shared" si="16"/>
        <v>283.69721197542316</v>
      </c>
      <c r="H34" s="29">
        <f t="shared" si="16"/>
        <v>215.7144699352296</v>
      </c>
      <c r="I34" s="43">
        <f t="shared" ref="I34:I36" si="18">H34-G34</f>
        <v>-67.982742040193557</v>
      </c>
      <c r="J34" s="115">
        <f t="shared" ref="J34:J73" si="19">I34/$F34*100</f>
        <v>-2.3160903028151063</v>
      </c>
      <c r="K34" s="29">
        <f t="shared" si="17"/>
        <v>9.151522966949134</v>
      </c>
      <c r="L34" s="29">
        <f t="shared" si="17"/>
        <v>9.151522966949134</v>
      </c>
      <c r="M34" s="43">
        <f t="shared" ref="M34:M36" si="20">L34-K34</f>
        <v>0</v>
      </c>
      <c r="N34" s="115">
        <f>M34/$F34*100</f>
        <v>0</v>
      </c>
      <c r="O34" s="43">
        <f>I34+M34</f>
        <v>-67.982742040193557</v>
      </c>
      <c r="P34" s="115">
        <f>O34/$F34*100</f>
        <v>-2.3160903028151063</v>
      </c>
      <c r="U34" s="29">
        <f>E34</f>
        <v>21789.340397497937</v>
      </c>
    </row>
    <row r="35" spans="1:21" ht="15.75" customHeight="1">
      <c r="A35" s="29" t="s">
        <v>21</v>
      </c>
      <c r="B35" s="31" t="s">
        <v>23</v>
      </c>
      <c r="C35" s="84" t="s">
        <v>24</v>
      </c>
      <c r="D35" s="31">
        <v>3.8333333333333335</v>
      </c>
      <c r="E35" s="29">
        <v>2310.7143548278609</v>
      </c>
      <c r="F35" s="29">
        <v>213.40719026555209</v>
      </c>
      <c r="G35" s="29">
        <f t="shared" si="16"/>
        <v>30.03928661276219</v>
      </c>
      <c r="H35" s="29">
        <f t="shared" si="16"/>
        <v>22.852964969247545</v>
      </c>
      <c r="I35" s="43">
        <f t="shared" si="18"/>
        <v>-7.1863216435146455</v>
      </c>
      <c r="J35" s="115">
        <f t="shared" si="19"/>
        <v>-3.3674224540290254</v>
      </c>
      <c r="K35" s="29">
        <f t="shared" si="17"/>
        <v>0.94739288547942291</v>
      </c>
      <c r="L35" s="29">
        <f t="shared" si="17"/>
        <v>0.94739288547942291</v>
      </c>
      <c r="M35" s="43">
        <f t="shared" si="20"/>
        <v>0</v>
      </c>
      <c r="N35" s="115">
        <f>M35/$F35*100</f>
        <v>0</v>
      </c>
      <c r="O35" s="43">
        <f>I35+M35</f>
        <v>-7.1863216435146455</v>
      </c>
      <c r="P35" s="115">
        <f>O35/$F35*100</f>
        <v>-3.3674224540290254</v>
      </c>
      <c r="U35" s="29">
        <f>E35</f>
        <v>2310.7143548278609</v>
      </c>
    </row>
    <row r="36" spans="1:21" ht="15.75" customHeight="1">
      <c r="A36" s="29" t="s">
        <v>21</v>
      </c>
      <c r="B36" s="31" t="s">
        <v>33</v>
      </c>
      <c r="C36" s="84" t="s">
        <v>34</v>
      </c>
      <c r="D36" s="31">
        <v>967.33333333333337</v>
      </c>
      <c r="E36" s="29">
        <v>884.81882939996137</v>
      </c>
      <c r="F36" s="29">
        <v>110.31088102529313</v>
      </c>
      <c r="G36" s="29">
        <f t="shared" si="16"/>
        <v>10.28960369106869</v>
      </c>
      <c r="H36" s="29">
        <f t="shared" si="16"/>
        <v>7.825928875386718</v>
      </c>
      <c r="I36" s="43">
        <f t="shared" si="18"/>
        <v>-2.4636748156819719</v>
      </c>
      <c r="J36" s="115">
        <f t="shared" si="19"/>
        <v>-2.2333923841267094</v>
      </c>
      <c r="K36" s="29">
        <f t="shared" si="17"/>
        <v>0.17866344083189867</v>
      </c>
      <c r="L36" s="29">
        <f t="shared" si="17"/>
        <v>0.17866344083189867</v>
      </c>
      <c r="M36" s="43">
        <f t="shared" si="20"/>
        <v>0</v>
      </c>
      <c r="N36" s="115">
        <f>M36/$F36*100</f>
        <v>0</v>
      </c>
      <c r="O36" s="43">
        <f>I36+M36</f>
        <v>-2.4636748156819719</v>
      </c>
      <c r="P36" s="115">
        <f>O36/$F36*100</f>
        <v>-2.2333923841267094</v>
      </c>
      <c r="U36" s="111">
        <v>235.08347477881401</v>
      </c>
    </row>
    <row r="37" spans="1:21" ht="15.75" customHeight="1">
      <c r="A37" s="29" t="s">
        <v>21</v>
      </c>
      <c r="B37" s="31" t="s">
        <v>39</v>
      </c>
      <c r="C37" s="20" t="s">
        <v>40</v>
      </c>
      <c r="D37" s="31"/>
      <c r="E37" s="29"/>
      <c r="F37" s="29">
        <v>-256.07100000000003</v>
      </c>
      <c r="G37" s="29"/>
      <c r="H37" s="29"/>
      <c r="I37" s="43"/>
      <c r="J37" s="115"/>
      <c r="K37" s="29"/>
      <c r="L37" s="29"/>
      <c r="M37" s="43"/>
      <c r="N37" s="115"/>
      <c r="O37" s="43"/>
      <c r="P37" s="115"/>
      <c r="U37" s="111"/>
    </row>
    <row r="38" spans="1:21" ht="15.75" customHeight="1">
      <c r="A38" s="29" t="s">
        <v>21</v>
      </c>
      <c r="B38" s="31" t="s">
        <v>41</v>
      </c>
      <c r="C38" s="20" t="s">
        <v>40</v>
      </c>
      <c r="D38" s="31"/>
      <c r="E38" s="29"/>
      <c r="F38" s="29">
        <v>-231.7765</v>
      </c>
      <c r="G38" s="29"/>
      <c r="H38" s="29"/>
      <c r="I38" s="43"/>
      <c r="J38" s="115"/>
      <c r="K38" s="29"/>
      <c r="L38" s="29"/>
      <c r="M38" s="43"/>
      <c r="N38" s="115"/>
      <c r="O38" s="43"/>
      <c r="P38" s="115"/>
      <c r="U38" s="29"/>
    </row>
    <row r="39" spans="1:21" ht="15.75" customHeight="1">
      <c r="A39" s="29" t="s">
        <v>21</v>
      </c>
      <c r="B39" s="31" t="s">
        <v>42</v>
      </c>
      <c r="C39" s="20" t="s">
        <v>40</v>
      </c>
      <c r="D39" s="31"/>
      <c r="E39" s="29"/>
      <c r="F39" s="29">
        <v>1.15594</v>
      </c>
      <c r="G39" s="29"/>
      <c r="H39" s="29"/>
      <c r="I39" s="43"/>
      <c r="J39" s="115"/>
      <c r="K39" s="29"/>
      <c r="L39" s="29"/>
      <c r="M39" s="43"/>
      <c r="N39" s="115"/>
      <c r="O39" s="43"/>
      <c r="P39" s="115"/>
      <c r="U39" s="29"/>
    </row>
    <row r="40" spans="1:21" ht="15.75" customHeight="1">
      <c r="A40" s="54" t="s">
        <v>21</v>
      </c>
      <c r="B40" s="85" t="s">
        <v>0</v>
      </c>
      <c r="C40" s="86" t="s">
        <v>0</v>
      </c>
      <c r="D40" s="85">
        <f>SUM(D33:D39)</f>
        <v>115211.11044802866</v>
      </c>
      <c r="E40" s="85">
        <f t="shared" ref="E40:I40" si="21">SUM(E33:E39)</f>
        <v>1656451.8334200094</v>
      </c>
      <c r="F40" s="85">
        <f t="shared" si="21"/>
        <v>181944.17679850775</v>
      </c>
      <c r="G40" s="85">
        <f t="shared" si="21"/>
        <v>22038.851337726814</v>
      </c>
      <c r="H40" s="85">
        <f t="shared" si="21"/>
        <v>16756.838997343293</v>
      </c>
      <c r="I40" s="85">
        <f t="shared" si="21"/>
        <v>-5282.0123403835178</v>
      </c>
      <c r="J40" s="116">
        <f t="shared" si="19"/>
        <v>-2.9030950225095853</v>
      </c>
      <c r="K40" s="85">
        <f t="shared" ref="K40:M40" si="22">SUM(K33:K39)</f>
        <v>793.38172001563669</v>
      </c>
      <c r="L40" s="85">
        <f t="shared" si="22"/>
        <v>793.38172001563669</v>
      </c>
      <c r="M40" s="85">
        <f t="shared" si="22"/>
        <v>0</v>
      </c>
      <c r="N40" s="116">
        <f>M40/$F40*100</f>
        <v>0</v>
      </c>
      <c r="O40" s="85">
        <f t="shared" ref="O40" si="23">SUM(O33:O39)</f>
        <v>-5282.0123403835178</v>
      </c>
      <c r="P40" s="116">
        <f>O40/$F40*100</f>
        <v>-2.9030950225095853</v>
      </c>
      <c r="U40" s="29"/>
    </row>
    <row r="41" spans="1:21" ht="15.75" customHeight="1">
      <c r="A41" s="29"/>
      <c r="B41" s="31"/>
      <c r="C41" s="20"/>
      <c r="D41" s="31"/>
      <c r="E41" s="29"/>
      <c r="F41" s="29"/>
      <c r="G41" s="29"/>
      <c r="H41" s="29"/>
      <c r="I41" s="43"/>
      <c r="J41" s="115"/>
      <c r="K41" s="29"/>
      <c r="L41" s="29"/>
      <c r="M41" s="43"/>
      <c r="N41" s="115"/>
      <c r="O41" s="43"/>
      <c r="P41" s="115"/>
      <c r="U41" s="29"/>
    </row>
    <row r="42" spans="1:21" ht="15.75" customHeight="1">
      <c r="A42" s="29" t="s">
        <v>51</v>
      </c>
      <c r="B42" s="31" t="s">
        <v>22</v>
      </c>
      <c r="C42" s="84" t="s">
        <v>3</v>
      </c>
      <c r="D42" s="31">
        <v>16907.901369863011</v>
      </c>
      <c r="E42" s="29">
        <v>510763.11130107107</v>
      </c>
      <c r="F42" s="29">
        <v>54504.90896526281</v>
      </c>
      <c r="G42" s="29">
        <f t="shared" ref="G42:H46" si="24">SUMIFS(G$7:G$17,$B$7:$B$17,$B42)*$U42</f>
        <v>6650.1357091399459</v>
      </c>
      <c r="H42" s="29">
        <f t="shared" si="24"/>
        <v>5056.5548018806039</v>
      </c>
      <c r="I42" s="43">
        <f>H42-G42</f>
        <v>-1593.580907259342</v>
      </c>
      <c r="J42" s="115">
        <f t="shared" si="19"/>
        <v>-2.9237383155248762</v>
      </c>
      <c r="K42" s="29">
        <f t="shared" ref="K42:L46" si="25">SUMIFS(M$7:M$17,$B$7:$B$17,$B42)*$U42</f>
        <v>214.52050674644985</v>
      </c>
      <c r="L42" s="29">
        <f t="shared" si="25"/>
        <v>214.52050674644985</v>
      </c>
      <c r="M42" s="43">
        <f t="shared" ref="M42:M46" si="26">L42-K42</f>
        <v>0</v>
      </c>
      <c r="N42" s="115">
        <f>M42/$F42*100</f>
        <v>0</v>
      </c>
      <c r="O42" s="43">
        <f t="shared" ref="O42:O69" si="27">I42+M42</f>
        <v>-1593.580907259342</v>
      </c>
      <c r="P42" s="115">
        <f>O42/$F42*100</f>
        <v>-2.9237383155248762</v>
      </c>
      <c r="U42" s="29">
        <f>E42</f>
        <v>510763.11130107107</v>
      </c>
    </row>
    <row r="43" spans="1:21" ht="15.75" customHeight="1">
      <c r="A43" s="29" t="s">
        <v>51</v>
      </c>
      <c r="B43" s="31" t="s">
        <v>23</v>
      </c>
      <c r="C43" s="84" t="s">
        <v>24</v>
      </c>
      <c r="D43" s="31">
        <v>971.03888888888889</v>
      </c>
      <c r="E43" s="29">
        <v>842220.37803557958</v>
      </c>
      <c r="F43" s="29">
        <v>77506.344715204221</v>
      </c>
      <c r="G43" s="29">
        <f t="shared" si="24"/>
        <v>10948.864914462534</v>
      </c>
      <c r="H43" s="29">
        <f t="shared" si="24"/>
        <v>8329.5595387718822</v>
      </c>
      <c r="I43" s="43">
        <f t="shared" ref="I43:I46" si="28">H43-G43</f>
        <v>-2619.305375690652</v>
      </c>
      <c r="J43" s="115">
        <f t="shared" si="19"/>
        <v>-3.3794722036179698</v>
      </c>
      <c r="K43" s="29">
        <f t="shared" si="25"/>
        <v>345.31035499458761</v>
      </c>
      <c r="L43" s="29">
        <f t="shared" si="25"/>
        <v>345.31035499458761</v>
      </c>
      <c r="M43" s="43">
        <f t="shared" si="26"/>
        <v>0</v>
      </c>
      <c r="N43" s="115">
        <f>M43/$F43*100</f>
        <v>0</v>
      </c>
      <c r="O43" s="43">
        <f t="shared" si="27"/>
        <v>-2619.305375690652</v>
      </c>
      <c r="P43" s="115">
        <f>O43/$F43*100</f>
        <v>-3.3794722036179698</v>
      </c>
      <c r="U43" s="29">
        <f>E43</f>
        <v>842220.37803557958</v>
      </c>
    </row>
    <row r="44" spans="1:21" ht="15.75" customHeight="1">
      <c r="A44" s="29" t="s">
        <v>51</v>
      </c>
      <c r="B44" s="31" t="s">
        <v>25</v>
      </c>
      <c r="C44" s="84" t="s">
        <v>55</v>
      </c>
      <c r="D44" s="31">
        <v>37.444444444444443</v>
      </c>
      <c r="E44" s="29">
        <v>176021.17293894291</v>
      </c>
      <c r="F44" s="29">
        <v>15298.553997814361</v>
      </c>
      <c r="G44" s="29">
        <f t="shared" si="24"/>
        <v>2275.953766100532</v>
      </c>
      <c r="H44" s="29">
        <f t="shared" si="24"/>
        <v>1730.2881299898088</v>
      </c>
      <c r="I44" s="43">
        <f t="shared" si="28"/>
        <v>-545.6656361107232</v>
      </c>
      <c r="J44" s="115">
        <f t="shared" si="19"/>
        <v>-3.5667791621919314</v>
      </c>
      <c r="K44" s="29">
        <f t="shared" si="25"/>
        <v>63.367622258019452</v>
      </c>
      <c r="L44" s="29">
        <f t="shared" si="25"/>
        <v>63.367622258019452</v>
      </c>
      <c r="M44" s="43">
        <f t="shared" si="26"/>
        <v>0</v>
      </c>
      <c r="N44" s="115">
        <f>M44/$F44*100</f>
        <v>0</v>
      </c>
      <c r="O44" s="43">
        <f t="shared" si="27"/>
        <v>-545.6656361107232</v>
      </c>
      <c r="P44" s="115">
        <f>O44/$F44*100</f>
        <v>-3.5667791621919314</v>
      </c>
      <c r="U44" s="29">
        <f>E44</f>
        <v>176021.17293894291</v>
      </c>
    </row>
    <row r="45" spans="1:21" ht="15.75" customHeight="1">
      <c r="A45" s="29" t="s">
        <v>51</v>
      </c>
      <c r="B45" s="31" t="s">
        <v>33</v>
      </c>
      <c r="C45" s="84" t="s">
        <v>34</v>
      </c>
      <c r="D45" s="31">
        <v>1190.9166666666667</v>
      </c>
      <c r="E45" s="29">
        <v>1849.1404231953695</v>
      </c>
      <c r="F45" s="29">
        <v>181.23580263116466</v>
      </c>
      <c r="G45" s="29">
        <f t="shared" si="24"/>
        <v>20.228765672616674</v>
      </c>
      <c r="H45" s="29">
        <f t="shared" si="24"/>
        <v>15.385323491921614</v>
      </c>
      <c r="I45" s="43">
        <f t="shared" si="28"/>
        <v>-4.8434421806950603</v>
      </c>
      <c r="J45" s="115">
        <f t="shared" si="19"/>
        <v>-2.6724532958600968</v>
      </c>
      <c r="K45" s="29">
        <f t="shared" si="25"/>
        <v>0.35124199020307684</v>
      </c>
      <c r="L45" s="29">
        <f t="shared" si="25"/>
        <v>0.35124199020307684</v>
      </c>
      <c r="M45" s="43">
        <f t="shared" si="26"/>
        <v>0</v>
      </c>
      <c r="N45" s="115">
        <f>M45/$F45*100</f>
        <v>0</v>
      </c>
      <c r="O45" s="43">
        <f t="shared" si="27"/>
        <v>-4.8434421806950603</v>
      </c>
      <c r="P45" s="115">
        <f>O45/$F45*100</f>
        <v>-2.6724532958600968</v>
      </c>
      <c r="U45" s="111">
        <v>462.16051342510104</v>
      </c>
    </row>
    <row r="46" spans="1:21" ht="15.75" customHeight="1">
      <c r="A46" s="29" t="s">
        <v>51</v>
      </c>
      <c r="B46" s="31" t="s">
        <v>35</v>
      </c>
      <c r="C46" s="84" t="s">
        <v>36</v>
      </c>
      <c r="D46" s="31">
        <v>25.575035561877666</v>
      </c>
      <c r="E46" s="29">
        <v>314.48340809632003</v>
      </c>
      <c r="F46" s="29">
        <v>21.721917747128039</v>
      </c>
      <c r="G46" s="29">
        <f t="shared" si="24"/>
        <v>4.0945739734140867</v>
      </c>
      <c r="H46" s="29">
        <f t="shared" si="24"/>
        <v>3.1133857401535687</v>
      </c>
      <c r="I46" s="43">
        <f t="shared" si="28"/>
        <v>-0.98118823326051796</v>
      </c>
      <c r="J46" s="115">
        <f t="shared" si="19"/>
        <v>-4.5170423932308905</v>
      </c>
      <c r="K46" s="29">
        <f t="shared" si="25"/>
        <v>6.9186349781190412E-2</v>
      </c>
      <c r="L46" s="29">
        <f t="shared" si="25"/>
        <v>6.9186349781190412E-2</v>
      </c>
      <c r="M46" s="43">
        <f t="shared" si="26"/>
        <v>0</v>
      </c>
      <c r="N46" s="115">
        <f>M46/$F46*100</f>
        <v>0</v>
      </c>
      <c r="O46" s="43">
        <f t="shared" si="27"/>
        <v>-0.98118823326051796</v>
      </c>
      <c r="P46" s="115">
        <f>O46/$F46*100</f>
        <v>-4.5170423932308905</v>
      </c>
      <c r="U46" s="29">
        <f>E46</f>
        <v>314.48340809632003</v>
      </c>
    </row>
    <row r="47" spans="1:21" ht="15.75" customHeight="1">
      <c r="A47" s="29" t="s">
        <v>51</v>
      </c>
      <c r="B47" s="31" t="s">
        <v>39</v>
      </c>
      <c r="C47" s="20" t="s">
        <v>40</v>
      </c>
      <c r="D47" s="31"/>
      <c r="E47" s="29"/>
      <c r="F47" s="29">
        <v>-31.087</v>
      </c>
      <c r="G47" s="29"/>
      <c r="H47" s="29"/>
      <c r="I47" s="43"/>
      <c r="J47" s="115"/>
      <c r="K47" s="29"/>
      <c r="L47" s="29"/>
      <c r="M47" s="43"/>
      <c r="N47" s="115"/>
      <c r="O47" s="43"/>
      <c r="P47" s="115"/>
      <c r="U47" s="29"/>
    </row>
    <row r="48" spans="1:21" ht="15.75" customHeight="1">
      <c r="A48" s="29" t="s">
        <v>51</v>
      </c>
      <c r="B48" s="31" t="s">
        <v>41</v>
      </c>
      <c r="C48" s="20" t="s">
        <v>40</v>
      </c>
      <c r="D48" s="31"/>
      <c r="E48" s="29"/>
      <c r="F48" s="29">
        <v>-28.762</v>
      </c>
      <c r="G48" s="29"/>
      <c r="H48" s="29"/>
      <c r="I48" s="43"/>
      <c r="J48" s="115"/>
      <c r="K48" s="29"/>
      <c r="L48" s="29"/>
      <c r="M48" s="43"/>
      <c r="N48" s="115"/>
      <c r="O48" s="43"/>
      <c r="P48" s="115"/>
      <c r="U48" s="29"/>
    </row>
    <row r="49" spans="1:21" ht="15.75" customHeight="1">
      <c r="A49" s="29" t="s">
        <v>51</v>
      </c>
      <c r="B49" s="31" t="s">
        <v>42</v>
      </c>
      <c r="C49" s="20" t="s">
        <v>40</v>
      </c>
      <c r="D49" s="31"/>
      <c r="E49" s="29"/>
      <c r="F49" s="29">
        <v>473.08967000000007</v>
      </c>
      <c r="G49" s="29"/>
      <c r="H49" s="29"/>
      <c r="I49" s="43"/>
      <c r="J49" s="115"/>
      <c r="K49" s="29"/>
      <c r="L49" s="29"/>
      <c r="M49" s="43"/>
      <c r="N49" s="115"/>
      <c r="O49" s="43"/>
      <c r="P49" s="115"/>
      <c r="U49" s="29"/>
    </row>
    <row r="50" spans="1:21">
      <c r="A50" s="54" t="s">
        <v>51</v>
      </c>
      <c r="B50" s="85" t="s">
        <v>0</v>
      </c>
      <c r="C50" s="86" t="s">
        <v>0</v>
      </c>
      <c r="D50" s="85">
        <f>SUM(D42:D49)</f>
        <v>19132.87640542489</v>
      </c>
      <c r="E50" s="85">
        <f t="shared" ref="E50:I50" si="29">SUM(E42:E49)</f>
        <v>1531168.2861068852</v>
      </c>
      <c r="F50" s="85">
        <f t="shared" si="29"/>
        <v>147926.00606865968</v>
      </c>
      <c r="G50" s="85">
        <f t="shared" si="29"/>
        <v>19899.27772934904</v>
      </c>
      <c r="H50" s="85">
        <f t="shared" si="29"/>
        <v>15134.90117987437</v>
      </c>
      <c r="I50" s="85">
        <f t="shared" si="29"/>
        <v>-4764.3765494746731</v>
      </c>
      <c r="J50" s="116">
        <f t="shared" si="19"/>
        <v>-3.2207836039751476</v>
      </c>
      <c r="K50" s="85">
        <f t="shared" ref="K50:O50" si="30">SUM(K42:K49)</f>
        <v>623.61891233904112</v>
      </c>
      <c r="L50" s="85">
        <f t="shared" si="30"/>
        <v>623.61891233904112</v>
      </c>
      <c r="M50" s="85">
        <f t="shared" si="30"/>
        <v>0</v>
      </c>
      <c r="N50" s="116">
        <f>M50/$F50*100</f>
        <v>0</v>
      </c>
      <c r="O50" s="85">
        <f t="shared" si="30"/>
        <v>-4764.3765494746731</v>
      </c>
      <c r="P50" s="116">
        <f>O50/$F50*100</f>
        <v>-3.2207836039751476</v>
      </c>
      <c r="U50" s="29"/>
    </row>
    <row r="51" spans="1:21">
      <c r="A51" s="29"/>
      <c r="B51" s="31"/>
      <c r="C51" s="20"/>
      <c r="D51" s="31"/>
      <c r="E51" s="29"/>
      <c r="F51" s="29"/>
      <c r="G51" s="29"/>
      <c r="H51" s="29"/>
      <c r="I51" s="43"/>
      <c r="J51" s="115"/>
      <c r="K51" s="29"/>
      <c r="L51" s="29"/>
      <c r="M51" s="43"/>
      <c r="N51" s="115"/>
      <c r="O51" s="43"/>
      <c r="P51" s="115"/>
      <c r="U51" s="29"/>
    </row>
    <row r="52" spans="1:21">
      <c r="A52" s="29" t="s">
        <v>52</v>
      </c>
      <c r="B52" s="31" t="s">
        <v>22</v>
      </c>
      <c r="C52" s="84" t="s">
        <v>3</v>
      </c>
      <c r="D52" s="31">
        <v>407.7166666666667</v>
      </c>
      <c r="E52" s="29">
        <v>15212.35759661524</v>
      </c>
      <c r="F52" s="29">
        <v>1663.152455713406</v>
      </c>
      <c r="G52" s="29">
        <f t="shared" ref="G52:H56" si="31">SUMIFS(G$7:G$17,$B$7:$B$17,$B52)*$U52</f>
        <v>198.06489590793043</v>
      </c>
      <c r="H52" s="29">
        <f t="shared" si="31"/>
        <v>150.60234020649088</v>
      </c>
      <c r="I52" s="43">
        <f>H52-G52</f>
        <v>-47.462555701439555</v>
      </c>
      <c r="J52" s="115">
        <f t="shared" si="19"/>
        <v>-2.8537705932124293</v>
      </c>
      <c r="K52" s="29">
        <f t="shared" ref="K52:L56" si="32">SUMIFS(M$7:M$17,$B$7:$B$17,$B52)*$U52</f>
        <v>6.3891901905784012</v>
      </c>
      <c r="L52" s="29">
        <f t="shared" si="32"/>
        <v>6.3891901905784012</v>
      </c>
      <c r="M52" s="43">
        <f t="shared" ref="M52:M56" si="33">L52-K52</f>
        <v>0</v>
      </c>
      <c r="N52" s="115">
        <f>M52/$F52*100</f>
        <v>0</v>
      </c>
      <c r="O52" s="43">
        <f t="shared" si="27"/>
        <v>-47.462555701439555</v>
      </c>
      <c r="P52" s="115">
        <f>O52/$F52*100</f>
        <v>-2.8537705932124293</v>
      </c>
      <c r="U52" s="29">
        <f>E52</f>
        <v>15212.35759661524</v>
      </c>
    </row>
    <row r="53" spans="1:21">
      <c r="A53" s="29" t="s">
        <v>52</v>
      </c>
      <c r="B53" s="31" t="s">
        <v>23</v>
      </c>
      <c r="C53" s="84" t="s">
        <v>24</v>
      </c>
      <c r="D53" s="31">
        <v>95.697222222222237</v>
      </c>
      <c r="E53" s="29">
        <v>88065.749447729948</v>
      </c>
      <c r="F53" s="29">
        <v>8570.0610882752735</v>
      </c>
      <c r="G53" s="29">
        <f t="shared" si="31"/>
        <v>1144.8547428204893</v>
      </c>
      <c r="H53" s="29">
        <f t="shared" si="31"/>
        <v>870.9702620380491</v>
      </c>
      <c r="I53" s="43">
        <f t="shared" ref="I53:I56" si="34">H53-G53</f>
        <v>-273.88448078244016</v>
      </c>
      <c r="J53" s="115">
        <f t="shared" si="19"/>
        <v>-3.1958288040343419</v>
      </c>
      <c r="K53" s="29">
        <f t="shared" si="32"/>
        <v>36.106957273569279</v>
      </c>
      <c r="L53" s="29">
        <f t="shared" si="32"/>
        <v>36.106957273569279</v>
      </c>
      <c r="M53" s="43">
        <f t="shared" si="33"/>
        <v>0</v>
      </c>
      <c r="N53" s="115">
        <f>M53/$F53*100</f>
        <v>0</v>
      </c>
      <c r="O53" s="43">
        <f t="shared" si="27"/>
        <v>-273.88448078244016</v>
      </c>
      <c r="P53" s="115">
        <f>O53/$F53*100</f>
        <v>-3.1958288040343419</v>
      </c>
      <c r="U53" s="29">
        <f>E53</f>
        <v>88065.749447729948</v>
      </c>
    </row>
    <row r="54" spans="1:21">
      <c r="A54" s="29" t="s">
        <v>52</v>
      </c>
      <c r="B54" s="31" t="s">
        <v>25</v>
      </c>
      <c r="C54" s="84" t="s">
        <v>55</v>
      </c>
      <c r="D54" s="31">
        <v>30</v>
      </c>
      <c r="E54" s="29">
        <v>202364.62218044893</v>
      </c>
      <c r="F54" s="29">
        <v>17361.103681156543</v>
      </c>
      <c r="G54" s="29">
        <f t="shared" si="31"/>
        <v>2616.5745647932049</v>
      </c>
      <c r="H54" s="29">
        <f t="shared" si="31"/>
        <v>1989.244236033813</v>
      </c>
      <c r="I54" s="43">
        <f t="shared" si="34"/>
        <v>-627.33032875939193</v>
      </c>
      <c r="J54" s="115">
        <f t="shared" si="19"/>
        <v>-3.6134242400745871</v>
      </c>
      <c r="K54" s="29">
        <f t="shared" si="32"/>
        <v>72.851263984961619</v>
      </c>
      <c r="L54" s="29">
        <f t="shared" si="32"/>
        <v>72.851263984961619</v>
      </c>
      <c r="M54" s="43">
        <f t="shared" si="33"/>
        <v>0</v>
      </c>
      <c r="N54" s="115">
        <f>M54/$F54*100</f>
        <v>0</v>
      </c>
      <c r="O54" s="43">
        <f t="shared" si="27"/>
        <v>-627.33032875939193</v>
      </c>
      <c r="P54" s="115">
        <f>O54/$F54*100</f>
        <v>-3.6134242400745871</v>
      </c>
      <c r="U54" s="29">
        <f>E54</f>
        <v>202364.62218044893</v>
      </c>
    </row>
    <row r="55" spans="1:21">
      <c r="A55" s="29" t="s">
        <v>52</v>
      </c>
      <c r="B55" s="31" t="s">
        <v>26</v>
      </c>
      <c r="C55" s="84" t="s">
        <v>27</v>
      </c>
      <c r="D55" s="31">
        <v>1</v>
      </c>
      <c r="E55" s="29">
        <v>544168.56528857455</v>
      </c>
      <c r="F55" s="29">
        <v>39291.381198894938</v>
      </c>
      <c r="G55" s="29">
        <f t="shared" si="31"/>
        <v>7036.0995491812691</v>
      </c>
      <c r="H55" s="29">
        <f t="shared" si="31"/>
        <v>5349.1769967866876</v>
      </c>
      <c r="I55" s="43">
        <f t="shared" si="34"/>
        <v>-1686.9225523945815</v>
      </c>
      <c r="J55" s="115">
        <f t="shared" si="19"/>
        <v>-4.2933653664535107</v>
      </c>
      <c r="K55" s="29">
        <f t="shared" si="32"/>
        <v>195.90068350388685</v>
      </c>
      <c r="L55" s="29">
        <f t="shared" si="32"/>
        <v>195.90068350388685</v>
      </c>
      <c r="M55" s="43">
        <f t="shared" si="33"/>
        <v>0</v>
      </c>
      <c r="N55" s="115">
        <f>M55/$F55*100</f>
        <v>0</v>
      </c>
      <c r="O55" s="43">
        <f t="shared" si="27"/>
        <v>-1686.9225523945815</v>
      </c>
      <c r="P55" s="115">
        <f>O55/$F55*100</f>
        <v>-4.2933653664535107</v>
      </c>
      <c r="U55" s="29">
        <f>E55</f>
        <v>544168.56528857455</v>
      </c>
    </row>
    <row r="56" spans="1:21">
      <c r="A56" s="29" t="s">
        <v>52</v>
      </c>
      <c r="B56" s="31" t="s">
        <v>33</v>
      </c>
      <c r="C56" s="84" t="s">
        <v>34</v>
      </c>
      <c r="D56" s="31">
        <v>50.166666666666664</v>
      </c>
      <c r="E56" s="29">
        <v>122.7874500167689</v>
      </c>
      <c r="F56" s="29">
        <v>10.130800865248059</v>
      </c>
      <c r="G56" s="29">
        <f t="shared" si="31"/>
        <v>1.1932496949594007</v>
      </c>
      <c r="H56" s="29">
        <f t="shared" si="31"/>
        <v>0.90754586121083958</v>
      </c>
      <c r="I56" s="43">
        <f t="shared" si="34"/>
        <v>-0.28570383374856112</v>
      </c>
      <c r="J56" s="115">
        <f t="shared" si="19"/>
        <v>-2.8201505246107264</v>
      </c>
      <c r="K56" s="29">
        <f t="shared" si="32"/>
        <v>2.0718980310010158E-2</v>
      </c>
      <c r="L56" s="29">
        <f t="shared" si="32"/>
        <v>2.0718980310010158E-2</v>
      </c>
      <c r="M56" s="43">
        <f t="shared" si="33"/>
        <v>0</v>
      </c>
      <c r="N56" s="115">
        <f>M56/$F56*100</f>
        <v>0</v>
      </c>
      <c r="O56" s="43">
        <f t="shared" si="27"/>
        <v>-0.28570383374856112</v>
      </c>
      <c r="P56" s="115">
        <f>O56/$F56*100</f>
        <v>-2.8201505246107264</v>
      </c>
      <c r="U56" s="111">
        <v>27.261816197381783</v>
      </c>
    </row>
    <row r="57" spans="1:21">
      <c r="A57" s="29" t="s">
        <v>52</v>
      </c>
      <c r="B57" s="31" t="s">
        <v>39</v>
      </c>
      <c r="C57" s="20" t="s">
        <v>40</v>
      </c>
      <c r="D57" s="31"/>
      <c r="E57" s="29"/>
      <c r="F57" s="29">
        <v>-0.42599999999999999</v>
      </c>
      <c r="G57" s="29"/>
      <c r="H57" s="29"/>
      <c r="I57" s="43"/>
      <c r="J57" s="115"/>
      <c r="K57" s="29"/>
      <c r="L57" s="29"/>
      <c r="M57" s="43"/>
      <c r="N57" s="115"/>
      <c r="O57" s="43"/>
      <c r="P57" s="115"/>
      <c r="U57" s="29"/>
    </row>
    <row r="58" spans="1:21">
      <c r="A58" s="29" t="s">
        <v>52</v>
      </c>
      <c r="B58" s="31" t="s">
        <v>41</v>
      </c>
      <c r="C58" s="20" t="s">
        <v>40</v>
      </c>
      <c r="D58" s="31"/>
      <c r="E58" s="29"/>
      <c r="F58" s="29">
        <v>-0.748</v>
      </c>
      <c r="G58" s="29"/>
      <c r="H58" s="29"/>
      <c r="I58" s="43"/>
      <c r="J58" s="115"/>
      <c r="K58" s="29"/>
      <c r="L58" s="29"/>
      <c r="M58" s="43"/>
      <c r="N58" s="115"/>
      <c r="O58" s="43"/>
      <c r="P58" s="115"/>
      <c r="U58" s="29"/>
    </row>
    <row r="59" spans="1:21">
      <c r="A59" s="29" t="s">
        <v>52</v>
      </c>
      <c r="B59" s="31" t="s">
        <v>42</v>
      </c>
      <c r="C59" s="20" t="s">
        <v>40</v>
      </c>
      <c r="D59" s="31"/>
      <c r="E59" s="29"/>
      <c r="F59" s="29">
        <v>11.579079999999999</v>
      </c>
      <c r="G59" s="29"/>
      <c r="H59" s="29"/>
      <c r="I59" s="43"/>
      <c r="J59" s="115"/>
      <c r="K59" s="29"/>
      <c r="L59" s="29"/>
      <c r="M59" s="43"/>
      <c r="N59" s="115"/>
      <c r="O59" s="43"/>
      <c r="P59" s="115"/>
      <c r="U59" s="29"/>
    </row>
    <row r="60" spans="1:21">
      <c r="A60" s="54" t="s">
        <v>52</v>
      </c>
      <c r="B60" s="85" t="s">
        <v>0</v>
      </c>
      <c r="C60" s="86" t="s">
        <v>0</v>
      </c>
      <c r="D60" s="85">
        <f>SUM(D52:D59)</f>
        <v>584.58055555555563</v>
      </c>
      <c r="E60" s="85">
        <f t="shared" ref="E60:O60" si="35">SUM(E52:E59)</f>
        <v>849934.08196338557</v>
      </c>
      <c r="F60" s="85">
        <f t="shared" si="35"/>
        <v>66906.234304905389</v>
      </c>
      <c r="G60" s="85">
        <f t="shared" si="35"/>
        <v>10996.787002397854</v>
      </c>
      <c r="H60" s="85">
        <f t="shared" si="35"/>
        <v>8360.9013809262524</v>
      </c>
      <c r="I60" s="85">
        <f t="shared" si="35"/>
        <v>-2635.8856214716016</v>
      </c>
      <c r="J60" s="116">
        <f t="shared" si="19"/>
        <v>-3.9396711664556281</v>
      </c>
      <c r="K60" s="85">
        <f t="shared" si="35"/>
        <v>311.26881393330615</v>
      </c>
      <c r="L60" s="85">
        <f t="shared" si="35"/>
        <v>311.26881393330615</v>
      </c>
      <c r="M60" s="85">
        <f t="shared" si="35"/>
        <v>0</v>
      </c>
      <c r="N60" s="116">
        <f>M60/$F60*100</f>
        <v>0</v>
      </c>
      <c r="O60" s="85">
        <f t="shared" si="35"/>
        <v>-2635.8856214716016</v>
      </c>
      <c r="P60" s="116">
        <f>O60/$F60*100</f>
        <v>-3.9396711664556281</v>
      </c>
      <c r="U60" s="29"/>
    </row>
    <row r="61" spans="1:21">
      <c r="A61" s="29"/>
      <c r="B61" s="31"/>
      <c r="C61" s="20"/>
      <c r="D61" s="31"/>
      <c r="E61" s="29"/>
      <c r="F61" s="29"/>
      <c r="G61" s="29"/>
      <c r="H61" s="29"/>
      <c r="I61" s="43"/>
      <c r="J61" s="115"/>
      <c r="K61" s="29"/>
      <c r="L61" s="29"/>
      <c r="M61" s="43"/>
      <c r="N61" s="115"/>
      <c r="O61" s="43"/>
      <c r="P61" s="115"/>
      <c r="U61" s="29"/>
    </row>
    <row r="62" spans="1:21">
      <c r="A62" s="29" t="s">
        <v>53</v>
      </c>
      <c r="B62" s="31" t="s">
        <v>28</v>
      </c>
      <c r="C62" s="84" t="s">
        <v>4</v>
      </c>
      <c r="D62" s="31">
        <v>5140.8634747118504</v>
      </c>
      <c r="E62" s="29">
        <v>152841.48716573825</v>
      </c>
      <c r="F62" s="29">
        <v>14721.232322454847</v>
      </c>
      <c r="G62" s="29">
        <f>SUMIFS(G$7:G$17,$B$7:$B$17,$B62)*$U62</f>
        <v>1901.3481003417837</v>
      </c>
      <c r="H62" s="29">
        <f>SUMIFS(H$7:H$17,$B$7:$B$17,$B62)*$U62</f>
        <v>1445.8804685878838</v>
      </c>
      <c r="I62" s="43">
        <f>H62-G62</f>
        <v>-455.46763175389992</v>
      </c>
      <c r="J62" s="115">
        <f t="shared" si="19"/>
        <v>-3.0939504368744868</v>
      </c>
      <c r="K62" s="29">
        <f>SUMIFS(M$7:M$17,$B$7:$B$17,$B62)*$U62</f>
        <v>64.193424609610062</v>
      </c>
      <c r="L62" s="29">
        <f>SUMIFS(N$7:N$17,$B$7:$B$17,$B62)*$U62</f>
        <v>64.193424609610062</v>
      </c>
      <c r="M62" s="43">
        <f t="shared" ref="M62" si="36">L62-K62</f>
        <v>0</v>
      </c>
      <c r="N62" s="115">
        <f>M62/$F62*100</f>
        <v>0</v>
      </c>
      <c r="O62" s="43">
        <f t="shared" si="27"/>
        <v>-455.46763175389992</v>
      </c>
      <c r="P62" s="115">
        <f>O62/$F62*100</f>
        <v>-3.0939504368744868</v>
      </c>
      <c r="U62" s="29">
        <f>E62</f>
        <v>152841.48716573825</v>
      </c>
    </row>
    <row r="63" spans="1:21">
      <c r="A63" s="29" t="s">
        <v>53</v>
      </c>
      <c r="B63" s="31" t="s">
        <v>39</v>
      </c>
      <c r="C63" s="20" t="s">
        <v>40</v>
      </c>
      <c r="D63" s="31"/>
      <c r="E63" s="29"/>
      <c r="F63" s="29">
        <v>-7.2539999999999996</v>
      </c>
      <c r="G63" s="29"/>
      <c r="H63" s="29"/>
      <c r="I63" s="43"/>
      <c r="J63" s="115"/>
      <c r="K63" s="29"/>
      <c r="L63" s="29"/>
      <c r="M63" s="43"/>
      <c r="N63" s="115"/>
      <c r="O63" s="43"/>
      <c r="P63" s="115"/>
      <c r="U63" s="29"/>
    </row>
    <row r="64" spans="1:21">
      <c r="A64" s="29" t="s">
        <v>53</v>
      </c>
      <c r="B64" s="31" t="s">
        <v>41</v>
      </c>
      <c r="C64" s="20" t="s">
        <v>40</v>
      </c>
      <c r="D64" s="31"/>
      <c r="E64" s="29"/>
      <c r="F64" s="29">
        <v>-6.3845000000000001</v>
      </c>
      <c r="G64" s="29"/>
      <c r="H64" s="29"/>
      <c r="I64" s="43"/>
      <c r="J64" s="115"/>
      <c r="K64" s="29"/>
      <c r="L64" s="29"/>
      <c r="M64" s="43"/>
      <c r="N64" s="115"/>
      <c r="O64" s="43"/>
      <c r="P64" s="115"/>
      <c r="U64" s="29"/>
    </row>
    <row r="65" spans="1:21">
      <c r="A65" s="29" t="s">
        <v>53</v>
      </c>
      <c r="B65" s="31" t="s">
        <v>42</v>
      </c>
      <c r="C65" s="20" t="s">
        <v>40</v>
      </c>
      <c r="D65" s="31"/>
      <c r="E65" s="29"/>
      <c r="F65" s="29">
        <v>140.31836999999999</v>
      </c>
      <c r="G65" s="29"/>
      <c r="H65" s="29"/>
      <c r="I65" s="43"/>
      <c r="J65" s="115"/>
      <c r="K65" s="29"/>
      <c r="L65" s="29"/>
      <c r="M65" s="43"/>
      <c r="N65" s="115"/>
      <c r="O65" s="43"/>
      <c r="P65" s="115"/>
      <c r="U65" s="29"/>
    </row>
    <row r="66" spans="1:21">
      <c r="A66" s="54" t="s">
        <v>53</v>
      </c>
      <c r="B66" s="85" t="s">
        <v>0</v>
      </c>
      <c r="C66" s="86" t="s">
        <v>0</v>
      </c>
      <c r="D66" s="85">
        <f>SUM(D62:D65)</f>
        <v>5140.8634747118504</v>
      </c>
      <c r="E66" s="85">
        <f t="shared" ref="E66:O66" si="37">SUM(E62:E65)</f>
        <v>152841.48716573825</v>
      </c>
      <c r="F66" s="85">
        <f t="shared" si="37"/>
        <v>14847.912192454847</v>
      </c>
      <c r="G66" s="85">
        <f t="shared" si="37"/>
        <v>1901.3481003417837</v>
      </c>
      <c r="H66" s="85">
        <f t="shared" si="37"/>
        <v>1445.8804685878838</v>
      </c>
      <c r="I66" s="85">
        <f t="shared" si="37"/>
        <v>-455.46763175389992</v>
      </c>
      <c r="J66" s="116">
        <f t="shared" si="19"/>
        <v>-3.0675533761935334</v>
      </c>
      <c r="K66" s="85">
        <f t="shared" si="37"/>
        <v>64.193424609610062</v>
      </c>
      <c r="L66" s="85">
        <f t="shared" si="37"/>
        <v>64.193424609610062</v>
      </c>
      <c r="M66" s="85">
        <f t="shared" si="37"/>
        <v>0</v>
      </c>
      <c r="N66" s="116">
        <f>M66/$F66*100</f>
        <v>0</v>
      </c>
      <c r="O66" s="85">
        <f t="shared" si="37"/>
        <v>-455.46763175389992</v>
      </c>
      <c r="P66" s="116">
        <f>O66/$F66*100</f>
        <v>-3.0675533761935334</v>
      </c>
      <c r="U66" s="29"/>
    </row>
    <row r="67" spans="1:21">
      <c r="A67" s="29"/>
      <c r="B67" s="31"/>
      <c r="C67" s="20"/>
      <c r="D67" s="31"/>
      <c r="E67" s="29"/>
      <c r="F67" s="29"/>
      <c r="G67" s="29"/>
      <c r="H67" s="29"/>
      <c r="I67" s="43"/>
      <c r="J67" s="115"/>
      <c r="K67" s="29"/>
      <c r="L67" s="29"/>
      <c r="M67" s="43"/>
      <c r="N67" s="115"/>
      <c r="O67" s="43"/>
      <c r="P67" s="115"/>
      <c r="U67" s="29"/>
    </row>
    <row r="68" spans="1:21">
      <c r="A68" s="29" t="s">
        <v>54</v>
      </c>
      <c r="B68" s="20" t="s">
        <v>29</v>
      </c>
      <c r="C68" s="84" t="s">
        <v>30</v>
      </c>
      <c r="D68" s="31">
        <v>225.91666666666666</v>
      </c>
      <c r="E68" s="29">
        <v>1820.2173769310609</v>
      </c>
      <c r="F68" s="29">
        <v>474.93427289223689</v>
      </c>
      <c r="G68" s="29">
        <f>SUMIFS(G$7:G$17,$B$7:$B$17,$B68)*$U68</f>
        <v>79.468368408294538</v>
      </c>
      <c r="H68" s="29">
        <f>SUMIFS(H$7:H$17,$B$7:$B$17,$B68)*$U68</f>
        <v>60.44098661896561</v>
      </c>
      <c r="I68" s="43">
        <f>H68-G68</f>
        <v>-19.027381789328928</v>
      </c>
      <c r="J68" s="115">
        <f t="shared" si="19"/>
        <v>-4.0063189530325314</v>
      </c>
      <c r="K68" s="29">
        <f>SUMIFS(M$7:M$17,$B$7:$B$17,$B68)*$U68</f>
        <v>1.3798482976994253</v>
      </c>
      <c r="L68" s="29">
        <f>SUMIFS(N$7:N$17,$B$7:$B$17,$B68)*$U68</f>
        <v>1.3798482976994253</v>
      </c>
      <c r="M68" s="43">
        <f t="shared" ref="M68:M69" si="38">L68-K68</f>
        <v>0</v>
      </c>
      <c r="N68" s="115">
        <f>M68/$F68*100</f>
        <v>0</v>
      </c>
      <c r="O68" s="43">
        <f t="shared" si="27"/>
        <v>-19.027381789328928</v>
      </c>
      <c r="P68" s="115">
        <f>O68/$F68*100</f>
        <v>-4.0063189530325314</v>
      </c>
      <c r="U68" s="111">
        <v>1815.5898653939805</v>
      </c>
    </row>
    <row r="69" spans="1:21">
      <c r="A69" s="29" t="s">
        <v>54</v>
      </c>
      <c r="B69" s="20" t="s">
        <v>31</v>
      </c>
      <c r="C69" s="84" t="s">
        <v>32</v>
      </c>
      <c r="D69" s="31">
        <v>232.58333333333334</v>
      </c>
      <c r="E69" s="29">
        <v>1961.4729048762861</v>
      </c>
      <c r="F69" s="29">
        <v>110.14583765693475</v>
      </c>
      <c r="G69" s="29">
        <f>SUMIFS(G$7:G$17,$B$7:$B$17,$B69)*$U69</f>
        <v>25.067623724318935</v>
      </c>
      <c r="H69" s="29">
        <f>SUMIFS(H$7:H$17,$B$7:$B$17,$B69)*$U69</f>
        <v>19.065516635397501</v>
      </c>
      <c r="I69" s="43">
        <f>H69-G69</f>
        <v>-6.0021070889214343</v>
      </c>
      <c r="J69" s="115">
        <f t="shared" si="19"/>
        <v>-5.4492364092920802</v>
      </c>
      <c r="K69" s="29">
        <f>SUMIFS(M$7:M$17,$B$7:$B$17,$B69)*$U69</f>
        <v>0.43152403907278297</v>
      </c>
      <c r="L69" s="29">
        <f>SUMIFS(N$7:N$17,$B$7:$B$17,$B69)*$U69</f>
        <v>0.43152403907278297</v>
      </c>
      <c r="M69" s="43">
        <f t="shared" si="38"/>
        <v>0</v>
      </c>
      <c r="N69" s="115">
        <f>M69/$F69*100</f>
        <v>0</v>
      </c>
      <c r="O69" s="43">
        <f t="shared" si="27"/>
        <v>-6.0021070889214343</v>
      </c>
      <c r="P69" s="115">
        <f>O69/$F69*100</f>
        <v>-5.4492364092920802</v>
      </c>
      <c r="U69" s="59">
        <f>E69</f>
        <v>1961.4729048762861</v>
      </c>
    </row>
    <row r="70" spans="1:21">
      <c r="A70" s="29" t="s">
        <v>54</v>
      </c>
      <c r="B70" s="31" t="s">
        <v>42</v>
      </c>
      <c r="C70" s="20" t="s">
        <v>40</v>
      </c>
      <c r="D70" s="31"/>
      <c r="E70" s="29"/>
      <c r="F70" s="29">
        <v>9.0840000000000004E-2</v>
      </c>
      <c r="G70" s="29"/>
      <c r="H70" s="29"/>
      <c r="I70" s="43"/>
      <c r="J70" s="115"/>
      <c r="K70" s="29"/>
      <c r="L70" s="29"/>
      <c r="M70" s="43"/>
      <c r="N70" s="115"/>
      <c r="O70" s="43"/>
      <c r="P70" s="115"/>
    </row>
    <row r="71" spans="1:21">
      <c r="A71" s="54" t="s">
        <v>54</v>
      </c>
      <c r="B71" s="85" t="s">
        <v>0</v>
      </c>
      <c r="C71" s="86" t="s">
        <v>0</v>
      </c>
      <c r="D71" s="85">
        <f>SUM(D68:D70)</f>
        <v>458.5</v>
      </c>
      <c r="E71" s="85">
        <f t="shared" ref="E71:O71" si="39">SUM(E68:E70)</f>
        <v>3781.6902818073468</v>
      </c>
      <c r="F71" s="85">
        <f t="shared" si="39"/>
        <v>585.17095054917161</v>
      </c>
      <c r="G71" s="85">
        <f t="shared" si="39"/>
        <v>104.53599213261347</v>
      </c>
      <c r="H71" s="85">
        <f t="shared" si="39"/>
        <v>79.50650325436311</v>
      </c>
      <c r="I71" s="85">
        <f t="shared" si="39"/>
        <v>-25.029488878250362</v>
      </c>
      <c r="J71" s="116">
        <f t="shared" si="19"/>
        <v>-4.2772951826745107</v>
      </c>
      <c r="K71" s="85">
        <f t="shared" si="39"/>
        <v>1.8113723367722083</v>
      </c>
      <c r="L71" s="85">
        <f t="shared" si="39"/>
        <v>1.8113723367722083</v>
      </c>
      <c r="M71" s="85">
        <f t="shared" si="39"/>
        <v>0</v>
      </c>
      <c r="N71" s="116">
        <f>M71/$F71*100</f>
        <v>0</v>
      </c>
      <c r="O71" s="85">
        <f t="shared" si="39"/>
        <v>-25.029488878250362</v>
      </c>
      <c r="P71" s="116">
        <f>O71/$F71*100</f>
        <v>-4.2772951826745107</v>
      </c>
    </row>
    <row r="72" spans="1:21">
      <c r="A72" s="29"/>
      <c r="B72" s="31"/>
      <c r="C72" s="20"/>
      <c r="D72" s="31"/>
      <c r="E72" s="29"/>
      <c r="F72" s="29"/>
      <c r="G72" s="29"/>
      <c r="H72" s="29"/>
      <c r="I72" s="43"/>
      <c r="J72" s="115"/>
      <c r="K72" s="29"/>
      <c r="L72" s="29"/>
      <c r="M72" s="43"/>
      <c r="N72" s="115"/>
      <c r="O72" s="43"/>
      <c r="P72" s="115"/>
    </row>
    <row r="73" spans="1:21">
      <c r="A73" s="32" t="s">
        <v>0</v>
      </c>
      <c r="B73" s="39" t="s">
        <v>0</v>
      </c>
      <c r="C73" s="14" t="s">
        <v>0</v>
      </c>
      <c r="D73" s="39">
        <f>D40+D50+D60+D66+D71</f>
        <v>140527.93088372098</v>
      </c>
      <c r="E73" s="39">
        <f t="shared" ref="E73:I73" si="40">E40+E50+E60+E66+E71</f>
        <v>4194177.378937826</v>
      </c>
      <c r="F73" s="39">
        <f t="shared" si="40"/>
        <v>412209.50031507685</v>
      </c>
      <c r="G73" s="39">
        <f t="shared" si="40"/>
        <v>54940.800161948107</v>
      </c>
      <c r="H73" s="39">
        <f t="shared" si="40"/>
        <v>41778.028529986164</v>
      </c>
      <c r="I73" s="39">
        <f t="shared" si="40"/>
        <v>-13162.771631961941</v>
      </c>
      <c r="J73" s="117">
        <f t="shared" si="19"/>
        <v>-3.193223742272032</v>
      </c>
      <c r="K73" s="39">
        <f t="shared" ref="K73:M73" si="41">K40+K50+K60+K66+K71</f>
        <v>1794.2742432343659</v>
      </c>
      <c r="L73" s="39">
        <f t="shared" si="41"/>
        <v>1794.2742432343659</v>
      </c>
      <c r="M73" s="39">
        <f t="shared" si="41"/>
        <v>0</v>
      </c>
      <c r="N73" s="117">
        <f>M73/$F73*100</f>
        <v>0</v>
      </c>
      <c r="O73" s="39">
        <f>O40+O50+O60+O66+O71</f>
        <v>-13162.771631961941</v>
      </c>
      <c r="P73" s="117">
        <f>O73/$F73*100</f>
        <v>-3.193223742272032</v>
      </c>
    </row>
    <row r="74" spans="1:21">
      <c r="A74" s="94" t="str">
        <f>B25</f>
        <v>Average Customers and Megawatt Hours per Normalized Results for the 12 Months Ended June 2022</v>
      </c>
      <c r="B74" s="92"/>
      <c r="C74" s="95"/>
      <c r="D74" s="96"/>
      <c r="E74" s="96"/>
      <c r="F74" s="92"/>
      <c r="G74" s="92"/>
      <c r="H74" s="92"/>
      <c r="I74" s="97"/>
      <c r="J74" s="92"/>
      <c r="K74" s="92"/>
      <c r="L74" s="92"/>
      <c r="M74" s="92"/>
      <c r="N74" s="92"/>
      <c r="O74" s="92"/>
      <c r="P74" s="76"/>
    </row>
    <row r="75" spans="1:21">
      <c r="A75" s="30" t="str">
        <f>B26</f>
        <v>Base $000 effective April 3rd, 2024 per Docket UE-230172</v>
      </c>
      <c r="B75" s="62"/>
      <c r="C75" s="87"/>
      <c r="D75" s="64"/>
      <c r="E75" s="64"/>
      <c r="F75" s="62"/>
      <c r="G75" s="62"/>
      <c r="H75" s="62"/>
      <c r="I75" s="88"/>
      <c r="J75" s="62"/>
      <c r="K75" s="62"/>
      <c r="L75" s="62"/>
      <c r="M75" s="62"/>
      <c r="N75" s="62"/>
      <c r="O75" s="62"/>
      <c r="P75" s="45"/>
    </row>
    <row r="76" spans="1:21">
      <c r="A76" s="60" t="str">
        <f>B27</f>
        <v>Percent Change is Change as a percentage of Base</v>
      </c>
      <c r="B76" s="67"/>
      <c r="C76" s="89"/>
      <c r="D76" s="68"/>
      <c r="E76" s="68"/>
      <c r="F76" s="67"/>
      <c r="G76" s="67"/>
      <c r="H76" s="67"/>
      <c r="I76" s="90"/>
      <c r="J76" s="67"/>
      <c r="K76" s="67"/>
      <c r="L76" s="67"/>
      <c r="M76" s="67"/>
      <c r="N76" s="67"/>
      <c r="O76" s="67"/>
      <c r="P76" s="51"/>
    </row>
    <row r="78" spans="1:21">
      <c r="H78" s="112"/>
    </row>
  </sheetData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30A5079C749B4E9A8348B3095EF55B" ma:contentTypeVersion="28" ma:contentTypeDescription="" ma:contentTypeScope="" ma:versionID="5e42db26ac11ebdb8a68199676bbb9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2022-06-15T07:00:00+00:00</OpenedDate>
    <SignificantOrder xmlns="dc463f71-b30c-4ab2-9473-d307f9d35888">false</SignificantOrder>
    <Date1 xmlns="dc463f71-b30c-4ab2-9473-d307f9d35888">2024-12-11T08:00:00+00:00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220441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5FD626-CB2F-4784-9150-94991D897591}"/>
</file>

<file path=customXml/itemProps2.xml><?xml version="1.0" encoding="utf-8"?>
<ds:datastoreItem xmlns:ds="http://schemas.openxmlformats.org/officeDocument/2006/customXml" ds:itemID="{ADFBAF1D-7963-45F3-B95D-669ACE3C2BBC}"/>
</file>

<file path=customXml/itemProps3.xml><?xml version="1.0" encoding="utf-8"?>
<ds:datastoreItem xmlns:ds="http://schemas.openxmlformats.org/officeDocument/2006/customXml" ds:itemID="{F093C36C-BB21-44B3-A5F2-474A73BDB8DA}"/>
</file>

<file path=customXml/itemProps4.xml><?xml version="1.0" encoding="utf-8"?>
<ds:datastoreItem xmlns:ds="http://schemas.openxmlformats.org/officeDocument/2006/customXml" ds:itemID="{E01C428E-51EA-4B08-83FA-C6082CFC7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 Effects</vt:lpstr>
      <vt:lpstr>'Revenue Effects'!Print_Area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 (PacifiCorp)</cp:lastModifiedBy>
  <cp:lastPrinted>2024-05-31T22:24:47Z</cp:lastPrinted>
  <dcterms:created xsi:type="dcterms:W3CDTF">2021-02-04T17:45:20Z</dcterms:created>
  <dcterms:modified xsi:type="dcterms:W3CDTF">2024-12-04T23:49:45Z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0x0101006E56B4D1795A2E4DB2F0B01679ED314A002A30A5079C749B4E9A8348B3095EF55B</vt:lpwstr>
  </property>
  <property fmtid="{D5CDD505-2E9C-101B-9397-08002B2CF9AE}" pid="3" name="_docset_NoMedatataSyncRequired">
    <vt:lpwstr>False</vt:lpwstr>
  </property>
</Properties>
</file>