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'Sheet1'!$A$9:$I$73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<sst xmlns="http://schemas.openxmlformats.org/spreadsheetml/2006/main" count="17" uniqueCount="16">
  <si>
    <t>UE-011595</t>
  </si>
  <si>
    <t>Avista</t>
  </si>
  <si>
    <t xml:space="preserve"> Energy Cost Deferral Balance</t>
  </si>
  <si>
    <t>Month</t>
  </si>
  <si>
    <t>Amortization</t>
  </si>
  <si>
    <t>Interest</t>
  </si>
  <si>
    <t>Ending Balance</t>
  </si>
  <si>
    <t>Balance Approved by Fifth Supplemental Order</t>
  </si>
  <si>
    <t>Energy Recovery Mechanism</t>
  </si>
  <si>
    <t>Monthly Deferral</t>
  </si>
  <si>
    <t>Balance</t>
  </si>
  <si>
    <t>Account 182.35</t>
  </si>
  <si>
    <t>per Avista</t>
  </si>
  <si>
    <t>Acct. 186.28/186.29</t>
  </si>
  <si>
    <t>projected</t>
  </si>
  <si>
    <t>Sum of balances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</si>
</sst>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6">
    <font>
      <sz val="10"/>
      <name val="Arial"/>
      <family val="0"/>
    </font>
    <font>
      <sz val="10"/>
      <name val="Palatino Linotype"/>
      <family val="1"/>
    </font>
    <font>
      <u val="single"/>
      <sz val="10"/>
      <name val="Palatino Linotype"/>
      <family val="1"/>
    </font>
    <font>
      <sz val="8"/>
      <name val="Palatino Linotype"/>
      <family val="1"/>
    </font>
    <font>
      <u val="single"/>
      <sz val="8"/>
      <name val="Palatino Linotype"/>
      <family val="1"/>
    </font>
    <font>
      <i/>
      <sz val="10"/>
      <name val="Palatino Linotype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 style="medium">
        <color indexed="45"/>
      </left>
      <right style="medium">
        <color indexed="45"/>
      </right>
      <top style="medium">
        <color indexed="45"/>
      </top>
      <bottom style="medium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4" fontId="0" fillId="0" borderId="0" xfId="17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7" fontId="1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1" fillId="2" borderId="0" xfId="17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44" fontId="1" fillId="0" borderId="1" xfId="17" applyFont="1" applyBorder="1" applyAlignment="1">
      <alignment/>
    </xf>
    <xf numFmtId="44" fontId="1" fillId="0" borderId="2" xfId="17" applyFont="1" applyBorder="1" applyAlignment="1">
      <alignment/>
    </xf>
    <xf numFmtId="167" fontId="0" fillId="0" borderId="0" xfId="19" applyNumberFormat="1" applyAlignment="1">
      <alignment/>
    </xf>
    <xf numFmtId="169" fontId="0" fillId="0" borderId="0" xfId="17" applyNumberFormat="1" applyAlignment="1">
      <alignment/>
    </xf>
    <xf numFmtId="166" fontId="1" fillId="0" borderId="0" xfId="19" applyNumberFormat="1" applyFont="1" applyAlignment="1">
      <alignment/>
    </xf>
    <xf numFmtId="17" fontId="1" fillId="0" borderId="1" xfId="0" applyNumberFormat="1" applyFont="1" applyBorder="1" applyAlignment="1">
      <alignment/>
    </xf>
    <xf numFmtId="44" fontId="5" fillId="0" borderId="0" xfId="17" applyFont="1" applyAlignment="1">
      <alignment/>
    </xf>
    <xf numFmtId="169" fontId="1" fillId="0" borderId="0" xfId="17" applyNumberFormat="1" applyFont="1" applyAlignment="1">
      <alignment/>
    </xf>
    <xf numFmtId="44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57421875" style="0" bestFit="1" customWidth="1"/>
    <col min="3" max="3" width="12.28125" style="0" customWidth="1"/>
    <col min="4" max="4" width="16.00390625" style="0" customWidth="1"/>
    <col min="5" max="5" width="2.28125" style="0" customWidth="1"/>
    <col min="6" max="6" width="15.8515625" style="0" bestFit="1" customWidth="1"/>
    <col min="7" max="7" width="12.00390625" style="0" bestFit="1" customWidth="1"/>
    <col min="8" max="8" width="15.421875" style="0" bestFit="1" customWidth="1"/>
    <col min="9" max="9" width="15.57421875" style="0" bestFit="1" customWidth="1"/>
    <col min="15" max="15" width="16.00390625" style="0" bestFit="1" customWidth="1"/>
  </cols>
  <sheetData>
    <row r="1" spans="1:9" ht="15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9" ht="1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8" ht="15">
      <c r="A5" s="3"/>
      <c r="B5" s="24" t="s">
        <v>7</v>
      </c>
      <c r="C5" s="24"/>
      <c r="D5" s="24"/>
      <c r="E5" s="4"/>
      <c r="F5" s="25" t="s">
        <v>8</v>
      </c>
      <c r="G5" s="25"/>
      <c r="H5" s="25"/>
    </row>
    <row r="6" spans="1:9" ht="15">
      <c r="A6" s="3"/>
      <c r="B6" s="3"/>
      <c r="C6" s="3"/>
      <c r="D6" s="3"/>
      <c r="E6" s="6"/>
      <c r="F6" s="7"/>
      <c r="G6" s="3"/>
      <c r="H6" s="3"/>
      <c r="I6" s="3"/>
    </row>
    <row r="7" spans="1:9" ht="15">
      <c r="A7" s="5" t="s">
        <v>3</v>
      </c>
      <c r="B7" s="5" t="s">
        <v>4</v>
      </c>
      <c r="C7" s="5" t="s">
        <v>5</v>
      </c>
      <c r="D7" s="5" t="s">
        <v>6</v>
      </c>
      <c r="E7" s="8"/>
      <c r="F7" s="5" t="s">
        <v>9</v>
      </c>
      <c r="G7" s="5" t="s">
        <v>5</v>
      </c>
      <c r="H7" s="5" t="s">
        <v>10</v>
      </c>
      <c r="I7" s="5" t="s">
        <v>15</v>
      </c>
    </row>
    <row r="8" spans="1:9" ht="15">
      <c r="A8" s="3"/>
      <c r="B8" s="3"/>
      <c r="C8" s="3"/>
      <c r="D8" s="12" t="s">
        <v>11</v>
      </c>
      <c r="E8" s="13"/>
      <c r="F8" s="12" t="s">
        <v>12</v>
      </c>
      <c r="G8" s="14"/>
      <c r="H8" s="12" t="s">
        <v>13</v>
      </c>
      <c r="I8" s="3"/>
    </row>
    <row r="9" spans="1:9" ht="15">
      <c r="A9" s="9">
        <v>37408</v>
      </c>
      <c r="B9" s="10"/>
      <c r="C9" s="10"/>
      <c r="D9" s="10">
        <v>114047143.28</v>
      </c>
      <c r="E9" s="11"/>
      <c r="F9" s="3"/>
      <c r="G9" s="3"/>
      <c r="H9" s="3"/>
      <c r="I9" s="3"/>
    </row>
    <row r="10" spans="1:9" ht="15">
      <c r="A10" s="9">
        <v>37438</v>
      </c>
      <c r="B10" s="10">
        <v>-2662131</v>
      </c>
      <c r="C10" s="10">
        <v>540333</v>
      </c>
      <c r="D10" s="10">
        <f>+D9+B10+C10</f>
        <v>111925345.28</v>
      </c>
      <c r="E10" s="11"/>
      <c r="F10" s="10">
        <v>0</v>
      </c>
      <c r="G10" s="10">
        <v>0</v>
      </c>
      <c r="H10" s="10">
        <v>0</v>
      </c>
      <c r="I10" s="23">
        <f>+H10+D10</f>
        <v>111925345.28</v>
      </c>
    </row>
    <row r="11" spans="1:9" ht="15">
      <c r="A11" s="9">
        <v>37469</v>
      </c>
      <c r="B11" s="10">
        <v>-2001457</v>
      </c>
      <c r="C11" s="10">
        <v>529155</v>
      </c>
      <c r="D11" s="10">
        <f aca="true" t="shared" si="0" ref="D11:D22">+D10+B11+C11</f>
        <v>110453043.28</v>
      </c>
      <c r="E11" s="11"/>
      <c r="F11" s="10">
        <v>3454421</v>
      </c>
      <c r="G11" s="10">
        <v>8280</v>
      </c>
      <c r="H11" s="10">
        <f>+H10+F11+G11</f>
        <v>3462701</v>
      </c>
      <c r="I11" s="23">
        <f aca="true" t="shared" si="1" ref="I11:I73">+H11+D11</f>
        <v>113915744.28</v>
      </c>
    </row>
    <row r="12" spans="1:9" ht="15">
      <c r="A12" s="9">
        <v>37500</v>
      </c>
      <c r="B12" s="10">
        <v>-1971196</v>
      </c>
      <c r="C12" s="10">
        <v>519633</v>
      </c>
      <c r="D12" s="10">
        <f t="shared" si="0"/>
        <v>109001480.28</v>
      </c>
      <c r="E12" s="11"/>
      <c r="F12" s="10">
        <v>1109516</v>
      </c>
      <c r="G12" s="10">
        <v>19219</v>
      </c>
      <c r="H12" s="10">
        <f aca="true" t="shared" si="2" ref="H12:H22">+H11+F12+G12</f>
        <v>4591436</v>
      </c>
      <c r="I12" s="23">
        <f t="shared" si="1"/>
        <v>113592916.28</v>
      </c>
    </row>
    <row r="13" spans="1:9" ht="15">
      <c r="A13" s="9">
        <v>37530</v>
      </c>
      <c r="B13" s="10">
        <v>-1847780</v>
      </c>
      <c r="C13" s="10">
        <v>510479</v>
      </c>
      <c r="D13" s="10">
        <f t="shared" si="0"/>
        <v>107664179.28</v>
      </c>
      <c r="E13" s="11"/>
      <c r="F13" s="10">
        <v>3368717</v>
      </c>
      <c r="G13" s="10">
        <v>29953</v>
      </c>
      <c r="H13" s="10">
        <f t="shared" si="2"/>
        <v>7990106</v>
      </c>
      <c r="I13" s="23">
        <f t="shared" si="1"/>
        <v>115654285.28</v>
      </c>
    </row>
    <row r="14" spans="1:9" ht="15.75" thickBot="1">
      <c r="A14" s="9">
        <v>37561</v>
      </c>
      <c r="B14" s="10">
        <v>-2092816</v>
      </c>
      <c r="C14" s="10">
        <v>501034</v>
      </c>
      <c r="D14" s="10">
        <f t="shared" si="0"/>
        <v>106072397.28</v>
      </c>
      <c r="E14" s="11"/>
      <c r="F14" s="10">
        <v>2013320</v>
      </c>
      <c r="G14" s="10">
        <v>42853</v>
      </c>
      <c r="H14" s="10">
        <f t="shared" si="2"/>
        <v>10046279</v>
      </c>
      <c r="I14" s="23">
        <f t="shared" si="1"/>
        <v>116118676.28</v>
      </c>
    </row>
    <row r="15" spans="1:9" ht="15.75" thickBot="1">
      <c r="A15" s="20">
        <v>37591</v>
      </c>
      <c r="B15" s="15">
        <v>-2396132</v>
      </c>
      <c r="C15" s="15">
        <v>490275</v>
      </c>
      <c r="D15" s="15">
        <f t="shared" si="0"/>
        <v>104166540.28</v>
      </c>
      <c r="E15" s="11"/>
      <c r="F15" s="15">
        <v>8304685</v>
      </c>
      <c r="G15" s="15">
        <v>67584</v>
      </c>
      <c r="H15" s="16">
        <f t="shared" si="2"/>
        <v>18418548</v>
      </c>
      <c r="I15" s="23">
        <f t="shared" si="1"/>
        <v>122585088.28</v>
      </c>
    </row>
    <row r="16" spans="1:9" ht="15">
      <c r="A16" s="9">
        <v>37622</v>
      </c>
      <c r="B16" s="10">
        <v>-2540730</v>
      </c>
      <c r="C16" s="10">
        <v>494931</v>
      </c>
      <c r="D16" s="10">
        <f t="shared" si="0"/>
        <v>102120741.28</v>
      </c>
      <c r="E16" s="11"/>
      <c r="F16" s="10">
        <v>0</v>
      </c>
      <c r="G16" s="10">
        <v>88593</v>
      </c>
      <c r="H16" s="10">
        <f t="shared" si="2"/>
        <v>18507141</v>
      </c>
      <c r="I16" s="23">
        <f t="shared" si="1"/>
        <v>120627882.28</v>
      </c>
    </row>
    <row r="17" spans="1:9" ht="15">
      <c r="A17" s="9">
        <v>37653</v>
      </c>
      <c r="B17" s="10">
        <v>-2222486</v>
      </c>
      <c r="C17" s="10">
        <v>488820</v>
      </c>
      <c r="D17" s="10">
        <f t="shared" si="0"/>
        <v>100387075.28</v>
      </c>
      <c r="E17" s="11"/>
      <c r="F17" s="10">
        <v>0</v>
      </c>
      <c r="G17" s="10">
        <v>88593</v>
      </c>
      <c r="H17" s="10">
        <f t="shared" si="2"/>
        <v>18595734</v>
      </c>
      <c r="I17" s="23">
        <f t="shared" si="1"/>
        <v>118982809.28</v>
      </c>
    </row>
    <row r="18" spans="1:9" ht="15">
      <c r="A18" s="9">
        <v>37681</v>
      </c>
      <c r="B18" s="10">
        <v>-2274551</v>
      </c>
      <c r="C18" s="10">
        <v>467315</v>
      </c>
      <c r="D18" s="10">
        <f t="shared" si="0"/>
        <v>98579839.28</v>
      </c>
      <c r="E18" s="11"/>
      <c r="F18" s="10">
        <v>0</v>
      </c>
      <c r="G18" s="10">
        <v>88593</v>
      </c>
      <c r="H18" s="10">
        <f t="shared" si="2"/>
        <v>18684327</v>
      </c>
      <c r="I18" s="23">
        <f t="shared" si="1"/>
        <v>117264166.28</v>
      </c>
    </row>
    <row r="19" spans="1:9" ht="15">
      <c r="A19" s="9">
        <v>37712</v>
      </c>
      <c r="B19" s="10">
        <v>-2107436</v>
      </c>
      <c r="C19" s="10">
        <v>462121</v>
      </c>
      <c r="D19" s="10">
        <f t="shared" si="0"/>
        <v>96934524.28</v>
      </c>
      <c r="E19" s="11"/>
      <c r="F19" s="10">
        <v>93927</v>
      </c>
      <c r="G19" s="10">
        <f>226+88593</f>
        <v>88819</v>
      </c>
      <c r="H19" s="10">
        <f t="shared" si="2"/>
        <v>18867073</v>
      </c>
      <c r="I19" s="23">
        <f t="shared" si="1"/>
        <v>115801597.28</v>
      </c>
    </row>
    <row r="20" spans="1:9" ht="15">
      <c r="A20" s="9">
        <v>37742</v>
      </c>
      <c r="B20" s="10">
        <v>-1960430</v>
      </c>
      <c r="C20" s="10">
        <v>452338</v>
      </c>
      <c r="D20" s="10">
        <f t="shared" si="0"/>
        <v>95426432.28</v>
      </c>
      <c r="E20" s="11"/>
      <c r="F20" s="10">
        <v>1339931</v>
      </c>
      <c r="G20" s="10">
        <f>3674+88593</f>
        <v>92267</v>
      </c>
      <c r="H20" s="10">
        <f t="shared" si="2"/>
        <v>20299271</v>
      </c>
      <c r="I20" s="23">
        <f t="shared" si="1"/>
        <v>115725703.28</v>
      </c>
    </row>
    <row r="21" spans="1:9" ht="15">
      <c r="A21" s="9">
        <v>37773</v>
      </c>
      <c r="B21" s="10">
        <v>-1950579</v>
      </c>
      <c r="C21" s="10">
        <v>442932</v>
      </c>
      <c r="D21" s="10">
        <f t="shared" si="0"/>
        <v>93918785.28</v>
      </c>
      <c r="E21" s="11"/>
      <c r="F21" s="10">
        <f>3963024+103844.47</f>
        <v>4066868.47</v>
      </c>
      <c r="G21" s="10">
        <f>16678+88593</f>
        <v>105271</v>
      </c>
      <c r="H21" s="10">
        <f t="shared" si="2"/>
        <v>24471410.47</v>
      </c>
      <c r="I21" s="23">
        <f t="shared" si="1"/>
        <v>118390195.75</v>
      </c>
    </row>
    <row r="22" spans="1:9" ht="15">
      <c r="A22" s="9">
        <v>37803</v>
      </c>
      <c r="B22" s="10">
        <v>-1898581</v>
      </c>
      <c r="C22" s="10">
        <v>444394</v>
      </c>
      <c r="D22" s="10">
        <f t="shared" si="0"/>
        <v>92464598.28</v>
      </c>
      <c r="E22" s="11"/>
      <c r="F22" s="10">
        <f>5338019-1085.1</f>
        <v>5336933.9</v>
      </c>
      <c r="G22" s="10">
        <f>39147+90582</f>
        <v>129729</v>
      </c>
      <c r="H22" s="10">
        <f t="shared" si="2"/>
        <v>29938073.369999997</v>
      </c>
      <c r="I22" s="23">
        <f t="shared" si="1"/>
        <v>122402671.65</v>
      </c>
    </row>
    <row r="23" spans="1:9" ht="15">
      <c r="A23" s="9"/>
      <c r="B23" s="21" t="s">
        <v>14</v>
      </c>
      <c r="C23" s="19">
        <v>0.00478</v>
      </c>
      <c r="D23" s="10"/>
      <c r="E23" s="11"/>
      <c r="F23" s="10"/>
      <c r="G23" s="19">
        <v>0.00478</v>
      </c>
      <c r="H23" s="10"/>
      <c r="I23" s="23"/>
    </row>
    <row r="24" spans="1:9" ht="15">
      <c r="A24" s="9">
        <v>37834</v>
      </c>
      <c r="B24" s="22">
        <f>ROUND(AVERAGE(B11:B22),-3)</f>
        <v>-2105000</v>
      </c>
      <c r="C24" s="22">
        <f>ROUND(+$C$23*(D22+(D22+B24))/2,0)</f>
        <v>436950</v>
      </c>
      <c r="D24" s="10">
        <f>+D22+B24+C24</f>
        <v>90796548.28</v>
      </c>
      <c r="E24" s="11"/>
      <c r="F24" s="22">
        <f>ROUND(AVERAGE(F11:F22),-3)</f>
        <v>2424000</v>
      </c>
      <c r="G24" s="22">
        <f>ROUND(+$C$23*(H22+(H22+F24))/2,0)</f>
        <v>148897</v>
      </c>
      <c r="H24" s="10">
        <f>+H22+G24+F24</f>
        <v>32510970.369999997</v>
      </c>
      <c r="I24" s="23">
        <f t="shared" si="1"/>
        <v>123307518.65</v>
      </c>
    </row>
    <row r="25" spans="1:9" ht="15">
      <c r="A25" s="9">
        <v>37865</v>
      </c>
      <c r="B25" s="22">
        <f>+B24</f>
        <v>-2105000</v>
      </c>
      <c r="C25" s="22">
        <f>ROUND(+$C$23*(D24+(D24+B25))/2,0)</f>
        <v>428977</v>
      </c>
      <c r="D25" s="10">
        <f>+D24+B25+C25</f>
        <v>89120525.28</v>
      </c>
      <c r="E25" s="11"/>
      <c r="F25" s="22">
        <f>+F24</f>
        <v>2424000</v>
      </c>
      <c r="G25" s="22">
        <f>ROUND(+$C$23*(H24+(H24+F25))/2,0)</f>
        <v>161196</v>
      </c>
      <c r="H25" s="10">
        <f>+H24+F25+G25</f>
        <v>35096166.37</v>
      </c>
      <c r="I25" s="23">
        <f t="shared" si="1"/>
        <v>124216691.65</v>
      </c>
    </row>
    <row r="26" spans="1:15" ht="15">
      <c r="A26" s="9">
        <v>37895</v>
      </c>
      <c r="B26" s="22">
        <f aca="true" t="shared" si="3" ref="B26:B73">+B25</f>
        <v>-2105000</v>
      </c>
      <c r="C26" s="22">
        <f aca="true" t="shared" si="4" ref="C26:C73">ROUND(+$C$23*(D25+(D25+B26))/2,0)</f>
        <v>420965</v>
      </c>
      <c r="D26" s="10">
        <f aca="true" t="shared" si="5" ref="D26:D73">+D25+B26+C26</f>
        <v>87436490.28</v>
      </c>
      <c r="E26" s="11"/>
      <c r="F26" s="22">
        <f aca="true" t="shared" si="6" ref="F26:F73">+F25</f>
        <v>2424000</v>
      </c>
      <c r="G26" s="22">
        <f aca="true" t="shared" si="7" ref="G26:G73">ROUND(+$C$23*(H25+(H25+F26))/2,0)</f>
        <v>173553</v>
      </c>
      <c r="H26" s="10">
        <f aca="true" t="shared" si="8" ref="H26:H73">+H25+F26+G26</f>
        <v>37693719.37</v>
      </c>
      <c r="I26" s="23">
        <f t="shared" si="1"/>
        <v>125130209.65</v>
      </c>
      <c r="O26" s="18">
        <v>93918785</v>
      </c>
    </row>
    <row r="27" spans="1:15" ht="15">
      <c r="A27" s="9">
        <v>37926</v>
      </c>
      <c r="B27" s="22">
        <f t="shared" si="3"/>
        <v>-2105000</v>
      </c>
      <c r="C27" s="22">
        <f t="shared" si="4"/>
        <v>412915</v>
      </c>
      <c r="D27" s="10">
        <f t="shared" si="5"/>
        <v>85744405.28</v>
      </c>
      <c r="E27" s="11"/>
      <c r="F27" s="22">
        <f t="shared" si="6"/>
        <v>2424000</v>
      </c>
      <c r="G27" s="22">
        <f t="shared" si="7"/>
        <v>185969</v>
      </c>
      <c r="H27" s="10">
        <f t="shared" si="8"/>
        <v>40303688.37</v>
      </c>
      <c r="I27" s="23">
        <f t="shared" si="1"/>
        <v>126048093.65</v>
      </c>
      <c r="O27" s="18">
        <v>92020204</v>
      </c>
    </row>
    <row r="28" spans="1:15" ht="15">
      <c r="A28" s="9">
        <v>37956</v>
      </c>
      <c r="B28" s="22">
        <f t="shared" si="3"/>
        <v>-2105000</v>
      </c>
      <c r="C28" s="22">
        <f t="shared" si="4"/>
        <v>404827</v>
      </c>
      <c r="D28" s="10">
        <f t="shared" si="5"/>
        <v>84044232.28</v>
      </c>
      <c r="E28" s="11"/>
      <c r="F28" s="22">
        <f t="shared" si="6"/>
        <v>2424000</v>
      </c>
      <c r="G28" s="22">
        <f t="shared" si="7"/>
        <v>198445</v>
      </c>
      <c r="H28" s="10">
        <f t="shared" si="8"/>
        <v>42926133.37</v>
      </c>
      <c r="I28" s="23">
        <f t="shared" si="1"/>
        <v>126970365.65</v>
      </c>
      <c r="O28" s="18">
        <f>+O27+O26</f>
        <v>185938989</v>
      </c>
    </row>
    <row r="29" spans="1:15" ht="15">
      <c r="A29" s="9">
        <v>37987</v>
      </c>
      <c r="B29" s="22">
        <f t="shared" si="3"/>
        <v>-2105000</v>
      </c>
      <c r="C29" s="22">
        <f t="shared" si="4"/>
        <v>396700</v>
      </c>
      <c r="D29" s="10">
        <f t="shared" si="5"/>
        <v>82335932.28</v>
      </c>
      <c r="E29" s="11"/>
      <c r="F29" s="22">
        <f t="shared" si="6"/>
        <v>2424000</v>
      </c>
      <c r="G29" s="22">
        <f t="shared" si="7"/>
        <v>210980</v>
      </c>
      <c r="H29" s="10">
        <f t="shared" si="8"/>
        <v>45561113.37</v>
      </c>
      <c r="I29" s="23">
        <f t="shared" si="1"/>
        <v>127897045.65</v>
      </c>
      <c r="O29" s="18">
        <f>+O28/2</f>
        <v>92969494.5</v>
      </c>
    </row>
    <row r="30" spans="1:15" ht="15">
      <c r="A30" s="9">
        <v>38018</v>
      </c>
      <c r="B30" s="22">
        <f t="shared" si="3"/>
        <v>-2105000</v>
      </c>
      <c r="C30" s="22">
        <f t="shared" si="4"/>
        <v>388535</v>
      </c>
      <c r="D30" s="10">
        <f t="shared" si="5"/>
        <v>80619467.28</v>
      </c>
      <c r="E30" s="11"/>
      <c r="F30" s="22">
        <f t="shared" si="6"/>
        <v>2424000</v>
      </c>
      <c r="G30" s="22">
        <f t="shared" si="7"/>
        <v>223575</v>
      </c>
      <c r="H30" s="10">
        <f t="shared" si="8"/>
        <v>48208688.37</v>
      </c>
      <c r="I30" s="23">
        <f t="shared" si="1"/>
        <v>128828155.65</v>
      </c>
      <c r="O30" s="17">
        <v>0.00478</v>
      </c>
    </row>
    <row r="31" spans="1:15" ht="15">
      <c r="A31" s="9">
        <v>38047</v>
      </c>
      <c r="B31" s="22">
        <f t="shared" si="3"/>
        <v>-2105000</v>
      </c>
      <c r="C31" s="22">
        <f t="shared" si="4"/>
        <v>380330</v>
      </c>
      <c r="D31" s="10">
        <f t="shared" si="5"/>
        <v>78894797.28</v>
      </c>
      <c r="E31" s="11"/>
      <c r="F31" s="22">
        <f t="shared" si="6"/>
        <v>2424000</v>
      </c>
      <c r="G31" s="22">
        <f t="shared" si="7"/>
        <v>236231</v>
      </c>
      <c r="H31" s="10">
        <f t="shared" si="8"/>
        <v>50868919.37</v>
      </c>
      <c r="I31" s="23">
        <f t="shared" si="1"/>
        <v>129763716.65</v>
      </c>
      <c r="O31" s="1">
        <f>+O30*O29</f>
        <v>444394.18371</v>
      </c>
    </row>
    <row r="32" spans="1:9" ht="15">
      <c r="A32" s="9">
        <v>38078</v>
      </c>
      <c r="B32" s="22">
        <f t="shared" si="3"/>
        <v>-2105000</v>
      </c>
      <c r="C32" s="22">
        <f t="shared" si="4"/>
        <v>372086</v>
      </c>
      <c r="D32" s="10">
        <f t="shared" si="5"/>
        <v>77161883.28</v>
      </c>
      <c r="E32" s="11"/>
      <c r="F32" s="22">
        <f t="shared" si="6"/>
        <v>2424000</v>
      </c>
      <c r="G32" s="22">
        <f t="shared" si="7"/>
        <v>248947</v>
      </c>
      <c r="H32" s="10">
        <f t="shared" si="8"/>
        <v>53541866.37</v>
      </c>
      <c r="I32" s="23">
        <f t="shared" si="1"/>
        <v>130703749.65</v>
      </c>
    </row>
    <row r="33" spans="1:9" ht="15">
      <c r="A33" s="9">
        <v>38108</v>
      </c>
      <c r="B33" s="22">
        <f t="shared" si="3"/>
        <v>-2105000</v>
      </c>
      <c r="C33" s="22">
        <f t="shared" si="4"/>
        <v>363803</v>
      </c>
      <c r="D33" s="10">
        <f t="shared" si="5"/>
        <v>75420686.28</v>
      </c>
      <c r="E33" s="11"/>
      <c r="F33" s="22">
        <f t="shared" si="6"/>
        <v>2424000</v>
      </c>
      <c r="G33" s="22">
        <f t="shared" si="7"/>
        <v>261723</v>
      </c>
      <c r="H33" s="10">
        <f t="shared" si="8"/>
        <v>56227589.37</v>
      </c>
      <c r="I33" s="23">
        <f t="shared" si="1"/>
        <v>131648275.65</v>
      </c>
    </row>
    <row r="34" spans="1:9" ht="15">
      <c r="A34" s="9">
        <v>38139</v>
      </c>
      <c r="B34" s="22">
        <f t="shared" si="3"/>
        <v>-2105000</v>
      </c>
      <c r="C34" s="22">
        <f t="shared" si="4"/>
        <v>355480</v>
      </c>
      <c r="D34" s="10">
        <f t="shared" si="5"/>
        <v>73671166.28</v>
      </c>
      <c r="E34" s="6"/>
      <c r="F34" s="22">
        <f t="shared" si="6"/>
        <v>2424000</v>
      </c>
      <c r="G34" s="22">
        <f t="shared" si="7"/>
        <v>274561</v>
      </c>
      <c r="H34" s="10">
        <f t="shared" si="8"/>
        <v>58926150.37</v>
      </c>
      <c r="I34" s="23">
        <f t="shared" si="1"/>
        <v>132597316.65</v>
      </c>
    </row>
    <row r="35" spans="1:9" ht="15">
      <c r="A35" s="9">
        <v>38169</v>
      </c>
      <c r="B35" s="22">
        <f t="shared" si="3"/>
        <v>-2105000</v>
      </c>
      <c r="C35" s="22">
        <f t="shared" si="4"/>
        <v>347117</v>
      </c>
      <c r="D35" s="10">
        <f t="shared" si="5"/>
        <v>71913283.28</v>
      </c>
      <c r="E35" s="6"/>
      <c r="F35" s="22">
        <f t="shared" si="6"/>
        <v>2424000</v>
      </c>
      <c r="G35" s="22">
        <f t="shared" si="7"/>
        <v>287460</v>
      </c>
      <c r="H35" s="10">
        <f t="shared" si="8"/>
        <v>61637610.37</v>
      </c>
      <c r="I35" s="23">
        <f t="shared" si="1"/>
        <v>133550893.65</v>
      </c>
    </row>
    <row r="36" spans="1:9" ht="15">
      <c r="A36" s="9">
        <v>38200</v>
      </c>
      <c r="B36" s="22">
        <f t="shared" si="3"/>
        <v>-2105000</v>
      </c>
      <c r="C36" s="22">
        <f t="shared" si="4"/>
        <v>338715</v>
      </c>
      <c r="D36" s="10">
        <f t="shared" si="5"/>
        <v>70146998.28</v>
      </c>
      <c r="E36" s="6"/>
      <c r="F36" s="22">
        <f t="shared" si="6"/>
        <v>2424000</v>
      </c>
      <c r="G36" s="22">
        <f t="shared" si="7"/>
        <v>300421</v>
      </c>
      <c r="H36" s="10">
        <f t="shared" si="8"/>
        <v>64362031.37</v>
      </c>
      <c r="I36" s="23">
        <f t="shared" si="1"/>
        <v>134509029.65</v>
      </c>
    </row>
    <row r="37" spans="1:9" ht="15">
      <c r="A37" s="9">
        <v>38231</v>
      </c>
      <c r="B37" s="22">
        <f t="shared" si="3"/>
        <v>-2105000</v>
      </c>
      <c r="C37" s="22">
        <f t="shared" si="4"/>
        <v>330272</v>
      </c>
      <c r="D37" s="10">
        <f t="shared" si="5"/>
        <v>68372270.28</v>
      </c>
      <c r="E37" s="6"/>
      <c r="F37" s="22">
        <f t="shared" si="6"/>
        <v>2424000</v>
      </c>
      <c r="G37" s="22">
        <f t="shared" si="7"/>
        <v>313444</v>
      </c>
      <c r="H37" s="10">
        <f t="shared" si="8"/>
        <v>67099475.37</v>
      </c>
      <c r="I37" s="23">
        <f t="shared" si="1"/>
        <v>135471745.65</v>
      </c>
    </row>
    <row r="38" spans="1:9" ht="15">
      <c r="A38" s="9">
        <v>38261</v>
      </c>
      <c r="B38" s="22">
        <f t="shared" si="3"/>
        <v>-2105000</v>
      </c>
      <c r="C38" s="22">
        <f t="shared" si="4"/>
        <v>321789</v>
      </c>
      <c r="D38" s="10">
        <f t="shared" si="5"/>
        <v>66589059.28</v>
      </c>
      <c r="E38" s="6"/>
      <c r="F38" s="22">
        <f t="shared" si="6"/>
        <v>2424000</v>
      </c>
      <c r="G38" s="22">
        <f t="shared" si="7"/>
        <v>326529</v>
      </c>
      <c r="H38" s="10">
        <f t="shared" si="8"/>
        <v>69850004.37</v>
      </c>
      <c r="I38" s="23">
        <f t="shared" si="1"/>
        <v>136439063.65</v>
      </c>
    </row>
    <row r="39" spans="1:9" ht="15">
      <c r="A39" s="9">
        <v>38292</v>
      </c>
      <c r="B39" s="22">
        <f t="shared" si="3"/>
        <v>-2105000</v>
      </c>
      <c r="C39" s="22">
        <f t="shared" si="4"/>
        <v>313265</v>
      </c>
      <c r="D39" s="10">
        <f t="shared" si="5"/>
        <v>64797324.28</v>
      </c>
      <c r="E39" s="6"/>
      <c r="F39" s="22">
        <f t="shared" si="6"/>
        <v>2424000</v>
      </c>
      <c r="G39" s="22">
        <f t="shared" si="7"/>
        <v>339676</v>
      </c>
      <c r="H39" s="10">
        <f t="shared" si="8"/>
        <v>72613680.37</v>
      </c>
      <c r="I39" s="23">
        <f t="shared" si="1"/>
        <v>137411004.65</v>
      </c>
    </row>
    <row r="40" spans="1:9" ht="15">
      <c r="A40" s="9">
        <v>38322</v>
      </c>
      <c r="B40" s="22">
        <f t="shared" si="3"/>
        <v>-2105000</v>
      </c>
      <c r="C40" s="22">
        <f t="shared" si="4"/>
        <v>304700</v>
      </c>
      <c r="D40" s="10">
        <f t="shared" si="5"/>
        <v>62997024.28</v>
      </c>
      <c r="E40" s="6"/>
      <c r="F40" s="22">
        <f t="shared" si="6"/>
        <v>2424000</v>
      </c>
      <c r="G40" s="22">
        <f t="shared" si="7"/>
        <v>352887</v>
      </c>
      <c r="H40" s="10">
        <f t="shared" si="8"/>
        <v>75390567.37</v>
      </c>
      <c r="I40" s="23">
        <f t="shared" si="1"/>
        <v>138387591.65</v>
      </c>
    </row>
    <row r="41" spans="1:9" ht="15">
      <c r="A41" s="9">
        <v>38353</v>
      </c>
      <c r="B41" s="22">
        <f t="shared" si="3"/>
        <v>-2105000</v>
      </c>
      <c r="C41" s="22">
        <f t="shared" si="4"/>
        <v>296095</v>
      </c>
      <c r="D41" s="10">
        <f t="shared" si="5"/>
        <v>61188119.28</v>
      </c>
      <c r="E41" s="6"/>
      <c r="F41" s="22">
        <f t="shared" si="6"/>
        <v>2424000</v>
      </c>
      <c r="G41" s="22">
        <f t="shared" si="7"/>
        <v>366160</v>
      </c>
      <c r="H41" s="10">
        <f t="shared" si="8"/>
        <v>78180727.37</v>
      </c>
      <c r="I41" s="23">
        <f t="shared" si="1"/>
        <v>139368846.65</v>
      </c>
    </row>
    <row r="42" spans="1:9" ht="15">
      <c r="A42" s="9">
        <v>38384</v>
      </c>
      <c r="B42" s="22">
        <f t="shared" si="3"/>
        <v>-2105000</v>
      </c>
      <c r="C42" s="22">
        <f t="shared" si="4"/>
        <v>287448</v>
      </c>
      <c r="D42" s="10">
        <f t="shared" si="5"/>
        <v>59370567.28</v>
      </c>
      <c r="E42" s="6"/>
      <c r="F42" s="22">
        <f t="shared" si="6"/>
        <v>2424000</v>
      </c>
      <c r="G42" s="22">
        <f t="shared" si="7"/>
        <v>379497</v>
      </c>
      <c r="H42" s="10">
        <f t="shared" si="8"/>
        <v>80984224.37</v>
      </c>
      <c r="I42" s="23">
        <f t="shared" si="1"/>
        <v>140354791.65</v>
      </c>
    </row>
    <row r="43" spans="1:9" ht="15">
      <c r="A43" s="9">
        <v>38412</v>
      </c>
      <c r="B43" s="22">
        <f t="shared" si="3"/>
        <v>-2105000</v>
      </c>
      <c r="C43" s="22">
        <f t="shared" si="4"/>
        <v>278760</v>
      </c>
      <c r="D43" s="10">
        <f t="shared" si="5"/>
        <v>57544327.28</v>
      </c>
      <c r="E43" s="6"/>
      <c r="F43" s="22">
        <f t="shared" si="6"/>
        <v>2424000</v>
      </c>
      <c r="G43" s="22">
        <f t="shared" si="7"/>
        <v>392898</v>
      </c>
      <c r="H43" s="10">
        <f t="shared" si="8"/>
        <v>83801122.37</v>
      </c>
      <c r="I43" s="23">
        <f t="shared" si="1"/>
        <v>141345449.65</v>
      </c>
    </row>
    <row r="44" spans="1:9" ht="15">
      <c r="A44" s="9">
        <v>38443</v>
      </c>
      <c r="B44" s="22">
        <f t="shared" si="3"/>
        <v>-2105000</v>
      </c>
      <c r="C44" s="22">
        <f t="shared" si="4"/>
        <v>270031</v>
      </c>
      <c r="D44" s="10">
        <f t="shared" si="5"/>
        <v>55709358.28</v>
      </c>
      <c r="E44" s="6"/>
      <c r="F44" s="22">
        <f t="shared" si="6"/>
        <v>2424000</v>
      </c>
      <c r="G44" s="22">
        <f t="shared" si="7"/>
        <v>406363</v>
      </c>
      <c r="H44" s="10">
        <f t="shared" si="8"/>
        <v>86631485.37</v>
      </c>
      <c r="I44" s="23">
        <f t="shared" si="1"/>
        <v>142340843.65</v>
      </c>
    </row>
    <row r="45" spans="1:9" ht="15">
      <c r="A45" s="9">
        <v>38473</v>
      </c>
      <c r="B45" s="22">
        <f t="shared" si="3"/>
        <v>-2105000</v>
      </c>
      <c r="C45" s="22">
        <f t="shared" si="4"/>
        <v>261260</v>
      </c>
      <c r="D45" s="10">
        <f t="shared" si="5"/>
        <v>53865618.28</v>
      </c>
      <c r="E45" s="6"/>
      <c r="F45" s="22">
        <f t="shared" si="6"/>
        <v>2424000</v>
      </c>
      <c r="G45" s="22">
        <f t="shared" si="7"/>
        <v>419892</v>
      </c>
      <c r="H45" s="10">
        <f t="shared" si="8"/>
        <v>89475377.37</v>
      </c>
      <c r="I45" s="23">
        <f t="shared" si="1"/>
        <v>143340995.65</v>
      </c>
    </row>
    <row r="46" spans="1:9" ht="15">
      <c r="A46" s="9">
        <v>38504</v>
      </c>
      <c r="B46" s="22">
        <f t="shared" si="3"/>
        <v>-2105000</v>
      </c>
      <c r="C46" s="22">
        <f t="shared" si="4"/>
        <v>252447</v>
      </c>
      <c r="D46" s="10">
        <f t="shared" si="5"/>
        <v>52013065.28</v>
      </c>
      <c r="E46" s="6"/>
      <c r="F46" s="22">
        <f t="shared" si="6"/>
        <v>2424000</v>
      </c>
      <c r="G46" s="22">
        <f t="shared" si="7"/>
        <v>433486</v>
      </c>
      <c r="H46" s="10">
        <f t="shared" si="8"/>
        <v>92332863.37</v>
      </c>
      <c r="I46" s="23">
        <f t="shared" si="1"/>
        <v>144345928.65</v>
      </c>
    </row>
    <row r="47" spans="1:9" ht="15">
      <c r="A47" s="9">
        <v>38534</v>
      </c>
      <c r="B47" s="22">
        <f t="shared" si="3"/>
        <v>-2105000</v>
      </c>
      <c r="C47" s="22">
        <f t="shared" si="4"/>
        <v>243592</v>
      </c>
      <c r="D47" s="10">
        <f t="shared" si="5"/>
        <v>50151657.28</v>
      </c>
      <c r="E47" s="2"/>
      <c r="F47" s="22">
        <f t="shared" si="6"/>
        <v>2424000</v>
      </c>
      <c r="G47" s="22">
        <f t="shared" si="7"/>
        <v>447144</v>
      </c>
      <c r="H47" s="10">
        <f t="shared" si="8"/>
        <v>95204007.37</v>
      </c>
      <c r="I47" s="23">
        <f t="shared" si="1"/>
        <v>145355664.65</v>
      </c>
    </row>
    <row r="48" spans="1:9" ht="15">
      <c r="A48" s="9">
        <v>38565</v>
      </c>
      <c r="B48" s="22">
        <f t="shared" si="3"/>
        <v>-2105000</v>
      </c>
      <c r="C48" s="22">
        <f t="shared" si="4"/>
        <v>234694</v>
      </c>
      <c r="D48" s="10">
        <f t="shared" si="5"/>
        <v>48281351.28</v>
      </c>
      <c r="E48" s="2"/>
      <c r="F48" s="22">
        <f t="shared" si="6"/>
        <v>2424000</v>
      </c>
      <c r="G48" s="22">
        <f t="shared" si="7"/>
        <v>460869</v>
      </c>
      <c r="H48" s="10">
        <f t="shared" si="8"/>
        <v>98088876.37</v>
      </c>
      <c r="I48" s="23">
        <f t="shared" si="1"/>
        <v>146370227.65</v>
      </c>
    </row>
    <row r="49" spans="1:9" ht="15">
      <c r="A49" s="9">
        <v>38596</v>
      </c>
      <c r="B49" s="22">
        <f t="shared" si="3"/>
        <v>-2105000</v>
      </c>
      <c r="C49" s="22">
        <f t="shared" si="4"/>
        <v>225754</v>
      </c>
      <c r="D49" s="10">
        <f t="shared" si="5"/>
        <v>46402105.28</v>
      </c>
      <c r="E49" s="2"/>
      <c r="F49" s="22">
        <f t="shared" si="6"/>
        <v>2424000</v>
      </c>
      <c r="G49" s="22">
        <f t="shared" si="7"/>
        <v>474658</v>
      </c>
      <c r="H49" s="10">
        <f t="shared" si="8"/>
        <v>100987534.37</v>
      </c>
      <c r="I49" s="23">
        <f t="shared" si="1"/>
        <v>147389639.65</v>
      </c>
    </row>
    <row r="50" spans="1:9" ht="15">
      <c r="A50" s="9">
        <v>38626</v>
      </c>
      <c r="B50" s="22">
        <f t="shared" si="3"/>
        <v>-2105000</v>
      </c>
      <c r="C50" s="22">
        <f t="shared" si="4"/>
        <v>216771</v>
      </c>
      <c r="D50" s="10">
        <f t="shared" si="5"/>
        <v>44513876.28</v>
      </c>
      <c r="E50" s="2"/>
      <c r="F50" s="22">
        <f t="shared" si="6"/>
        <v>2424000</v>
      </c>
      <c r="G50" s="22">
        <f t="shared" si="7"/>
        <v>488514</v>
      </c>
      <c r="H50" s="10">
        <f t="shared" si="8"/>
        <v>103900048.37</v>
      </c>
      <c r="I50" s="23">
        <f t="shared" si="1"/>
        <v>148413924.65</v>
      </c>
    </row>
    <row r="51" spans="1:9" ht="15">
      <c r="A51" s="9">
        <v>38657</v>
      </c>
      <c r="B51" s="22">
        <f t="shared" si="3"/>
        <v>-2105000</v>
      </c>
      <c r="C51" s="22">
        <f t="shared" si="4"/>
        <v>207745</v>
      </c>
      <c r="D51" s="10">
        <f t="shared" si="5"/>
        <v>42616621.28</v>
      </c>
      <c r="E51" s="2"/>
      <c r="F51" s="22">
        <f t="shared" si="6"/>
        <v>2424000</v>
      </c>
      <c r="G51" s="22">
        <f t="shared" si="7"/>
        <v>502436</v>
      </c>
      <c r="H51" s="10">
        <f t="shared" si="8"/>
        <v>106826484.37</v>
      </c>
      <c r="I51" s="23">
        <f t="shared" si="1"/>
        <v>149443105.65</v>
      </c>
    </row>
    <row r="52" spans="1:9" ht="15">
      <c r="A52" s="9">
        <v>38687</v>
      </c>
      <c r="B52" s="22">
        <f t="shared" si="3"/>
        <v>-2105000</v>
      </c>
      <c r="C52" s="22">
        <f t="shared" si="4"/>
        <v>198676</v>
      </c>
      <c r="D52" s="10">
        <f t="shared" si="5"/>
        <v>40710297.28</v>
      </c>
      <c r="E52" s="2"/>
      <c r="F52" s="22">
        <f t="shared" si="6"/>
        <v>2424000</v>
      </c>
      <c r="G52" s="22">
        <f t="shared" si="7"/>
        <v>516424</v>
      </c>
      <c r="H52" s="10">
        <f t="shared" si="8"/>
        <v>109766908.37</v>
      </c>
      <c r="I52" s="23">
        <f t="shared" si="1"/>
        <v>150477205.65</v>
      </c>
    </row>
    <row r="53" spans="1:9" ht="15">
      <c r="A53" s="9">
        <v>38718</v>
      </c>
      <c r="B53" s="22">
        <f t="shared" si="3"/>
        <v>-2105000</v>
      </c>
      <c r="C53" s="22">
        <f t="shared" si="4"/>
        <v>189564</v>
      </c>
      <c r="D53" s="10">
        <f t="shared" si="5"/>
        <v>38794861.28</v>
      </c>
      <c r="E53" s="2"/>
      <c r="F53" s="22">
        <f t="shared" si="6"/>
        <v>2424000</v>
      </c>
      <c r="G53" s="22">
        <f t="shared" si="7"/>
        <v>530479</v>
      </c>
      <c r="H53" s="10">
        <f t="shared" si="8"/>
        <v>112721387.37</v>
      </c>
      <c r="I53" s="23">
        <f t="shared" si="1"/>
        <v>151516248.65</v>
      </c>
    </row>
    <row r="54" spans="1:9" ht="15">
      <c r="A54" s="9">
        <v>38749</v>
      </c>
      <c r="B54" s="22">
        <f t="shared" si="3"/>
        <v>-2105000</v>
      </c>
      <c r="C54" s="22">
        <f t="shared" si="4"/>
        <v>180408</v>
      </c>
      <c r="D54" s="10">
        <f t="shared" si="5"/>
        <v>36870269.28</v>
      </c>
      <c r="E54" s="2"/>
      <c r="F54" s="22">
        <f t="shared" si="6"/>
        <v>2424000</v>
      </c>
      <c r="G54" s="22">
        <f t="shared" si="7"/>
        <v>544602</v>
      </c>
      <c r="H54" s="10">
        <f t="shared" si="8"/>
        <v>115689989.37</v>
      </c>
      <c r="I54" s="23">
        <f t="shared" si="1"/>
        <v>152560258.65</v>
      </c>
    </row>
    <row r="55" spans="1:9" ht="15">
      <c r="A55" s="9">
        <v>38777</v>
      </c>
      <c r="B55" s="22">
        <f t="shared" si="3"/>
        <v>-2105000</v>
      </c>
      <c r="C55" s="22">
        <f t="shared" si="4"/>
        <v>171209</v>
      </c>
      <c r="D55" s="10">
        <f t="shared" si="5"/>
        <v>34936478.28</v>
      </c>
      <c r="E55" s="2"/>
      <c r="F55" s="22">
        <f t="shared" si="6"/>
        <v>2424000</v>
      </c>
      <c r="G55" s="22">
        <f t="shared" si="7"/>
        <v>558792</v>
      </c>
      <c r="H55" s="10">
        <f t="shared" si="8"/>
        <v>118672781.37</v>
      </c>
      <c r="I55" s="23">
        <f t="shared" si="1"/>
        <v>153609259.65</v>
      </c>
    </row>
    <row r="56" spans="1:9" ht="15">
      <c r="A56" s="9">
        <v>38808</v>
      </c>
      <c r="B56" s="22">
        <f t="shared" si="3"/>
        <v>-2105000</v>
      </c>
      <c r="C56" s="22">
        <f t="shared" si="4"/>
        <v>161965</v>
      </c>
      <c r="D56" s="10">
        <f t="shared" si="5"/>
        <v>32993443.28</v>
      </c>
      <c r="E56" s="2"/>
      <c r="F56" s="22">
        <f t="shared" si="6"/>
        <v>2424000</v>
      </c>
      <c r="G56" s="22">
        <f t="shared" si="7"/>
        <v>573049</v>
      </c>
      <c r="H56" s="10">
        <f t="shared" si="8"/>
        <v>121669830.37</v>
      </c>
      <c r="I56" s="23">
        <f t="shared" si="1"/>
        <v>154663273.65</v>
      </c>
    </row>
    <row r="57" spans="1:9" ht="15">
      <c r="A57" s="9">
        <v>38838</v>
      </c>
      <c r="B57" s="22">
        <f t="shared" si="3"/>
        <v>-2105000</v>
      </c>
      <c r="C57" s="22">
        <f t="shared" si="4"/>
        <v>152678</v>
      </c>
      <c r="D57" s="10">
        <f t="shared" si="5"/>
        <v>31041121.28</v>
      </c>
      <c r="E57" s="2"/>
      <c r="F57" s="22">
        <f t="shared" si="6"/>
        <v>2424000</v>
      </c>
      <c r="G57" s="22">
        <f t="shared" si="7"/>
        <v>587375</v>
      </c>
      <c r="H57" s="10">
        <f t="shared" si="8"/>
        <v>124681205.37</v>
      </c>
      <c r="I57" s="23">
        <f t="shared" si="1"/>
        <v>155722326.65</v>
      </c>
    </row>
    <row r="58" spans="1:9" ht="15">
      <c r="A58" s="9">
        <v>38869</v>
      </c>
      <c r="B58" s="22">
        <f t="shared" si="3"/>
        <v>-2105000</v>
      </c>
      <c r="C58" s="22">
        <f t="shared" si="4"/>
        <v>143346</v>
      </c>
      <c r="D58" s="10">
        <f t="shared" si="5"/>
        <v>29079467.28</v>
      </c>
      <c r="E58" s="2"/>
      <c r="F58" s="22">
        <f t="shared" si="6"/>
        <v>2424000</v>
      </c>
      <c r="G58" s="22">
        <f t="shared" si="7"/>
        <v>601770</v>
      </c>
      <c r="H58" s="10">
        <f t="shared" si="8"/>
        <v>127706975.37</v>
      </c>
      <c r="I58" s="23">
        <f t="shared" si="1"/>
        <v>156786442.65</v>
      </c>
    </row>
    <row r="59" spans="1:9" ht="15">
      <c r="A59" s="9">
        <v>38899</v>
      </c>
      <c r="B59" s="22">
        <f t="shared" si="3"/>
        <v>-2105000</v>
      </c>
      <c r="C59" s="22">
        <f t="shared" si="4"/>
        <v>133969</v>
      </c>
      <c r="D59" s="10">
        <f t="shared" si="5"/>
        <v>27108436.28</v>
      </c>
      <c r="E59" s="2"/>
      <c r="F59" s="22">
        <f t="shared" si="6"/>
        <v>2424000</v>
      </c>
      <c r="G59" s="22">
        <f t="shared" si="7"/>
        <v>616233</v>
      </c>
      <c r="H59" s="10">
        <f t="shared" si="8"/>
        <v>130747208.37</v>
      </c>
      <c r="I59" s="23">
        <f t="shared" si="1"/>
        <v>157855644.65</v>
      </c>
    </row>
    <row r="60" spans="1:9" ht="15">
      <c r="A60" s="9">
        <v>38930</v>
      </c>
      <c r="B60" s="22">
        <f t="shared" si="3"/>
        <v>-2105000</v>
      </c>
      <c r="C60" s="22">
        <f t="shared" si="4"/>
        <v>124547</v>
      </c>
      <c r="D60" s="10">
        <f t="shared" si="5"/>
        <v>25127983.28</v>
      </c>
      <c r="E60" s="2"/>
      <c r="F60" s="22">
        <f t="shared" si="6"/>
        <v>2424000</v>
      </c>
      <c r="G60" s="22">
        <f t="shared" si="7"/>
        <v>630765</v>
      </c>
      <c r="H60" s="10">
        <f t="shared" si="8"/>
        <v>133801973.37</v>
      </c>
      <c r="I60" s="23">
        <f t="shared" si="1"/>
        <v>158929956.65</v>
      </c>
    </row>
    <row r="61" spans="1:9" ht="15">
      <c r="A61" s="9">
        <v>38961</v>
      </c>
      <c r="B61" s="22">
        <f t="shared" si="3"/>
        <v>-2105000</v>
      </c>
      <c r="C61" s="22">
        <f t="shared" si="4"/>
        <v>115081</v>
      </c>
      <c r="D61" s="10">
        <f t="shared" si="5"/>
        <v>23138064.28</v>
      </c>
      <c r="E61" s="2"/>
      <c r="F61" s="22">
        <f t="shared" si="6"/>
        <v>2424000</v>
      </c>
      <c r="G61" s="22">
        <f t="shared" si="7"/>
        <v>645367</v>
      </c>
      <c r="H61" s="10">
        <f t="shared" si="8"/>
        <v>136871340.37</v>
      </c>
      <c r="I61" s="23">
        <f t="shared" si="1"/>
        <v>160009404.65</v>
      </c>
    </row>
    <row r="62" spans="1:9" ht="15">
      <c r="A62" s="9">
        <v>38991</v>
      </c>
      <c r="B62" s="22">
        <f t="shared" si="3"/>
        <v>-2105000</v>
      </c>
      <c r="C62" s="22">
        <f t="shared" si="4"/>
        <v>105569</v>
      </c>
      <c r="D62" s="10">
        <f t="shared" si="5"/>
        <v>21138633.28</v>
      </c>
      <c r="E62" s="2"/>
      <c r="F62" s="22">
        <f t="shared" si="6"/>
        <v>2424000</v>
      </c>
      <c r="G62" s="22">
        <f t="shared" si="7"/>
        <v>660038</v>
      </c>
      <c r="H62" s="10">
        <f t="shared" si="8"/>
        <v>139955378.37</v>
      </c>
      <c r="I62" s="23">
        <f t="shared" si="1"/>
        <v>161094011.65</v>
      </c>
    </row>
    <row r="63" spans="1:9" ht="15">
      <c r="A63" s="9">
        <v>39022</v>
      </c>
      <c r="B63" s="22">
        <f t="shared" si="3"/>
        <v>-2105000</v>
      </c>
      <c r="C63" s="22">
        <f t="shared" si="4"/>
        <v>96012</v>
      </c>
      <c r="D63" s="10">
        <f t="shared" si="5"/>
        <v>19129645.28</v>
      </c>
      <c r="E63" s="2"/>
      <c r="F63" s="22">
        <f t="shared" si="6"/>
        <v>2424000</v>
      </c>
      <c r="G63" s="22">
        <f t="shared" si="7"/>
        <v>674780</v>
      </c>
      <c r="H63" s="10">
        <f t="shared" si="8"/>
        <v>143054158.37</v>
      </c>
      <c r="I63" s="23">
        <f t="shared" si="1"/>
        <v>162183803.65</v>
      </c>
    </row>
    <row r="64" spans="1:9" ht="15">
      <c r="A64" s="9">
        <v>39052</v>
      </c>
      <c r="B64" s="22">
        <f t="shared" si="3"/>
        <v>-2105000</v>
      </c>
      <c r="C64" s="22">
        <f t="shared" si="4"/>
        <v>86409</v>
      </c>
      <c r="D64" s="10">
        <f t="shared" si="5"/>
        <v>17111054.28</v>
      </c>
      <c r="E64" s="2"/>
      <c r="F64" s="22">
        <f t="shared" si="6"/>
        <v>2424000</v>
      </c>
      <c r="G64" s="22">
        <f t="shared" si="7"/>
        <v>689592</v>
      </c>
      <c r="H64" s="10">
        <f t="shared" si="8"/>
        <v>146167750.37</v>
      </c>
      <c r="I64" s="23">
        <f t="shared" si="1"/>
        <v>163278804.65</v>
      </c>
    </row>
    <row r="65" spans="1:9" ht="15">
      <c r="A65" s="9">
        <v>39083</v>
      </c>
      <c r="B65" s="22">
        <f t="shared" si="3"/>
        <v>-2105000</v>
      </c>
      <c r="C65" s="22">
        <f t="shared" si="4"/>
        <v>76760</v>
      </c>
      <c r="D65" s="10">
        <f t="shared" si="5"/>
        <v>15082814.280000001</v>
      </c>
      <c r="E65" s="2"/>
      <c r="F65" s="22">
        <f t="shared" si="6"/>
        <v>2424000</v>
      </c>
      <c r="G65" s="22">
        <f t="shared" si="7"/>
        <v>704475</v>
      </c>
      <c r="H65" s="10">
        <f t="shared" si="8"/>
        <v>149296225.37</v>
      </c>
      <c r="I65" s="23">
        <f t="shared" si="1"/>
        <v>164379039.65</v>
      </c>
    </row>
    <row r="66" spans="1:9" ht="15">
      <c r="A66" s="9">
        <v>39114</v>
      </c>
      <c r="B66" s="22">
        <f t="shared" si="3"/>
        <v>-2105000</v>
      </c>
      <c r="C66" s="22">
        <f t="shared" si="4"/>
        <v>67065</v>
      </c>
      <c r="D66" s="10">
        <f t="shared" si="5"/>
        <v>13044879.280000001</v>
      </c>
      <c r="E66" s="2"/>
      <c r="F66" s="22">
        <f t="shared" si="6"/>
        <v>2424000</v>
      </c>
      <c r="G66" s="22">
        <f t="shared" si="7"/>
        <v>719429</v>
      </c>
      <c r="H66" s="10">
        <f t="shared" si="8"/>
        <v>152439654.37</v>
      </c>
      <c r="I66" s="23">
        <f t="shared" si="1"/>
        <v>165484533.65</v>
      </c>
    </row>
    <row r="67" spans="1:9" ht="15">
      <c r="A67" s="9">
        <v>39142</v>
      </c>
      <c r="B67" s="22">
        <f t="shared" si="3"/>
        <v>-2105000</v>
      </c>
      <c r="C67" s="22">
        <f t="shared" si="4"/>
        <v>57324</v>
      </c>
      <c r="D67" s="10">
        <f t="shared" si="5"/>
        <v>10997203.280000001</v>
      </c>
      <c r="E67" s="2"/>
      <c r="F67" s="22">
        <f t="shared" si="6"/>
        <v>2424000</v>
      </c>
      <c r="G67" s="22">
        <f t="shared" si="7"/>
        <v>734455</v>
      </c>
      <c r="H67" s="10">
        <f t="shared" si="8"/>
        <v>155598109.37</v>
      </c>
      <c r="I67" s="23">
        <f t="shared" si="1"/>
        <v>166595312.65</v>
      </c>
    </row>
    <row r="68" spans="1:9" ht="15">
      <c r="A68" s="9">
        <v>39173</v>
      </c>
      <c r="B68" s="22">
        <f t="shared" si="3"/>
        <v>-2105000</v>
      </c>
      <c r="C68" s="22">
        <f t="shared" si="4"/>
        <v>47536</v>
      </c>
      <c r="D68" s="10">
        <f t="shared" si="5"/>
        <v>8939739.280000001</v>
      </c>
      <c r="E68" s="2"/>
      <c r="F68" s="22">
        <f t="shared" si="6"/>
        <v>2424000</v>
      </c>
      <c r="G68" s="22">
        <f t="shared" si="7"/>
        <v>749552</v>
      </c>
      <c r="H68" s="10">
        <f t="shared" si="8"/>
        <v>158771661.37</v>
      </c>
      <c r="I68" s="23">
        <f t="shared" si="1"/>
        <v>167711400.65</v>
      </c>
    </row>
    <row r="69" spans="1:9" ht="15">
      <c r="A69" s="9">
        <v>39203</v>
      </c>
      <c r="B69" s="22">
        <f t="shared" si="3"/>
        <v>-2105000</v>
      </c>
      <c r="C69" s="22">
        <f t="shared" si="4"/>
        <v>37701</v>
      </c>
      <c r="D69" s="10">
        <f t="shared" si="5"/>
        <v>6872440.280000001</v>
      </c>
      <c r="E69" s="2"/>
      <c r="F69" s="22">
        <f t="shared" si="6"/>
        <v>2424000</v>
      </c>
      <c r="G69" s="22">
        <f t="shared" si="7"/>
        <v>764722</v>
      </c>
      <c r="H69" s="10">
        <f t="shared" si="8"/>
        <v>161960383.37</v>
      </c>
      <c r="I69" s="23">
        <f t="shared" si="1"/>
        <v>168832823.65</v>
      </c>
    </row>
    <row r="70" spans="1:9" ht="15">
      <c r="A70" s="9">
        <v>39234</v>
      </c>
      <c r="B70" s="22">
        <f t="shared" si="3"/>
        <v>-2105000</v>
      </c>
      <c r="C70" s="22">
        <f t="shared" si="4"/>
        <v>27819</v>
      </c>
      <c r="D70" s="10">
        <f t="shared" si="5"/>
        <v>4795259.280000001</v>
      </c>
      <c r="E70" s="2"/>
      <c r="F70" s="22">
        <f t="shared" si="6"/>
        <v>2424000</v>
      </c>
      <c r="G70" s="22">
        <f t="shared" si="7"/>
        <v>779964</v>
      </c>
      <c r="H70" s="10">
        <f t="shared" si="8"/>
        <v>165164347.37</v>
      </c>
      <c r="I70" s="23">
        <f t="shared" si="1"/>
        <v>169959606.65</v>
      </c>
    </row>
    <row r="71" spans="1:9" ht="15">
      <c r="A71" s="9">
        <v>39264</v>
      </c>
      <c r="B71" s="22">
        <f t="shared" si="3"/>
        <v>-2105000</v>
      </c>
      <c r="C71" s="22">
        <f t="shared" si="4"/>
        <v>17890</v>
      </c>
      <c r="D71" s="10">
        <f t="shared" si="5"/>
        <v>2708149.280000001</v>
      </c>
      <c r="E71" s="2"/>
      <c r="F71" s="22">
        <f t="shared" si="6"/>
        <v>2424000</v>
      </c>
      <c r="G71" s="22">
        <f t="shared" si="7"/>
        <v>795279</v>
      </c>
      <c r="H71" s="10">
        <f t="shared" si="8"/>
        <v>168383626.37</v>
      </c>
      <c r="I71" s="23">
        <f t="shared" si="1"/>
        <v>171091775.65</v>
      </c>
    </row>
    <row r="72" spans="1:9" ht="15">
      <c r="A72" s="9">
        <v>39295</v>
      </c>
      <c r="B72" s="22">
        <f t="shared" si="3"/>
        <v>-2105000</v>
      </c>
      <c r="C72" s="22">
        <f t="shared" si="4"/>
        <v>7914</v>
      </c>
      <c r="D72" s="10">
        <f t="shared" si="5"/>
        <v>611063.2800000012</v>
      </c>
      <c r="E72" s="2"/>
      <c r="F72" s="22">
        <f t="shared" si="6"/>
        <v>2424000</v>
      </c>
      <c r="G72" s="22">
        <f t="shared" si="7"/>
        <v>810667</v>
      </c>
      <c r="H72" s="10">
        <f t="shared" si="8"/>
        <v>171618293.37</v>
      </c>
      <c r="I72" s="23">
        <f t="shared" si="1"/>
        <v>172229356.65</v>
      </c>
    </row>
    <row r="73" spans="1:9" ht="15">
      <c r="A73" s="9">
        <v>39326</v>
      </c>
      <c r="B73" s="22">
        <f t="shared" si="3"/>
        <v>-2105000</v>
      </c>
      <c r="C73" s="22">
        <f t="shared" si="4"/>
        <v>-2110</v>
      </c>
      <c r="D73" s="10">
        <f t="shared" si="5"/>
        <v>-1496046.7199999988</v>
      </c>
      <c r="E73" s="2"/>
      <c r="F73" s="22">
        <f t="shared" si="6"/>
        <v>2424000</v>
      </c>
      <c r="G73" s="22">
        <f t="shared" si="7"/>
        <v>826129</v>
      </c>
      <c r="H73" s="10">
        <f t="shared" si="8"/>
        <v>174868422.37</v>
      </c>
      <c r="I73" s="23">
        <f t="shared" si="1"/>
        <v>173372375.65</v>
      </c>
    </row>
  </sheetData>
  <mergeCells count="2">
    <mergeCell ref="B5:D5"/>
    <mergeCell ref="F5:H5"/>
  </mergeCells>
  <printOptions/>
  <pageMargins left="0.75" right="0.75" top="1" bottom="1" header="0.5" footer="0.5"/>
  <pageSetup fitToHeight="0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TSchoole</dc:creator>
  <cp:keywords/>
  <dc:description/>
  <cp:lastModifiedBy>KLinley</cp:lastModifiedBy>
  <cp:lastPrinted>2003-08-22T21:35:34Z</cp:lastPrinted>
  <dcterms:created xsi:type="dcterms:W3CDTF">2003-08-19T18:25:04Z</dcterms:created>
  <dcterms:modified xsi:type="dcterms:W3CDTF">2003-08-25T20:36:15Z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030751</vt:lpwstr>
  </property>
  <property fmtid="{D5CDD505-2E9C-101B-9397-08002B2CF9AE}" pid="6" name="IsConfidenti">
    <vt:lpwstr>0</vt:lpwstr>
  </property>
  <property fmtid="{D5CDD505-2E9C-101B-9397-08002B2CF9AE}" pid="7" name="Dat">
    <vt:lpwstr>2003-08-25T00:00:00Z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2003-05-23T00:00:00Z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