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4715" windowHeight="11250" activeTab="0"/>
  </bookViews>
  <sheets>
    <sheet name="Avoided Cost" sheetId="1" r:id="rId1"/>
    <sheet name="WACOG" sheetId="2" r:id="rId2"/>
  </sheets>
  <definedNames/>
  <calcPr fullCalcOnLoad="1"/>
</workbook>
</file>

<file path=xl/sharedStrings.xml><?xml version="1.0" encoding="utf-8"?>
<sst xmlns="http://schemas.openxmlformats.org/spreadsheetml/2006/main" count="73" uniqueCount="61">
  <si>
    <t xml:space="preserve"> 02/03</t>
  </si>
  <si>
    <t xml:space="preserve"> 03/04</t>
  </si>
  <si>
    <t xml:space="preserve"> 04/05</t>
  </si>
  <si>
    <t>2003 IRP</t>
  </si>
  <si>
    <t xml:space="preserve"> 05/06</t>
  </si>
  <si>
    <t xml:space="preserve"> 06/07</t>
  </si>
  <si>
    <t xml:space="preserve"> 07/08</t>
  </si>
  <si>
    <t xml:space="preserve"> 08/09</t>
  </si>
  <si>
    <t xml:space="preserve"> 09/10</t>
  </si>
  <si>
    <t xml:space="preserve"> 10/11</t>
  </si>
  <si>
    <t xml:space="preserve"> 11/12</t>
  </si>
  <si>
    <t xml:space="preserve"> 12/13</t>
  </si>
  <si>
    <t xml:space="preserve"> 13/14</t>
  </si>
  <si>
    <t xml:space="preserve"> 14/15</t>
  </si>
  <si>
    <t xml:space="preserve"> 15/16</t>
  </si>
  <si>
    <t xml:space="preserve"> 16/17</t>
  </si>
  <si>
    <t xml:space="preserve"> 17/18</t>
  </si>
  <si>
    <t xml:space="preserve"> 18/19</t>
  </si>
  <si>
    <t xml:space="preserve"> 19/20</t>
  </si>
  <si>
    <t xml:space="preserve"> 20/21</t>
  </si>
  <si>
    <t xml:space="preserve"> 21/22</t>
  </si>
  <si>
    <t xml:space="preserve"> 22/23</t>
  </si>
  <si>
    <t xml:space="preserve"> 23/24</t>
  </si>
  <si>
    <t xml:space="preserve"> 24/25</t>
  </si>
  <si>
    <t xml:space="preserve"> 25/26</t>
  </si>
  <si>
    <t xml:space="preserve"> 26/27</t>
  </si>
  <si>
    <t xml:space="preserve"> 27/28</t>
  </si>
  <si>
    <t xml:space="preserve"> 28/29</t>
  </si>
  <si>
    <t xml:space="preserve"> 29/30</t>
  </si>
  <si>
    <t xml:space="preserve"> 30/31</t>
  </si>
  <si>
    <t xml:space="preserve"> 31/32</t>
  </si>
  <si>
    <t>2006 IRP</t>
  </si>
  <si>
    <t>2007 IRP</t>
  </si>
  <si>
    <t>Taken from the 2003 IRP, Exhibit A.  "Annual" avoided costs are taken from the first page (titled "Avista Corp Washington/Idaho, Avoided Cost Calculations, Base DSM programs, Annual Impact, 2002/29003 - 2031/2032"), 3rd column from the left labelled "nominal avoided cost per therm".  This includes the nominal avoided transportation cost.  "Winter" avoided costs are taken from the second page (titled "Avista Corp Washington/Idaho, Avoided Cost Calculations, Base DSM programs, Winter Impact, 2002/29003 - 2031/2032"), 3rd column from the left labelled "nominal avoided cost per therm".</t>
  </si>
  <si>
    <t>Taken from the 2006 IRP, Appendix 7.1, Page 1 of 10; "Appendix 7.1 - SENDOUT Marginal Cost Determination by Region - Summary, Expected Case (Case #2) Figures include transportion and storage, excludes environmental externalities, Nominal $/Dth).  Amounts taken from the Annual WA/ID column and the Winter WA/ID column</t>
  </si>
  <si>
    <t>Converting to $/therm</t>
  </si>
  <si>
    <t>Taken from the 2007 IRP, Appendix 7.1, page 120 "Appendix 7.1 - SENDOUT Marginal Cost Determination by Region - Summary, Expected Case, Figures include transportation and storage, excludes environmental externalities - $2007 $/Dth.  Amounts taken from the Annual WA/ID column and the Winter WA/ID column.</t>
  </si>
  <si>
    <t>GDP inflation rates taken from Appendix 6.1, page 60 (original source; Global Insights Inc 4/26/07 forecast).  Applied these to convert the real avoided costs in Appendix 7.1 (no nominal avoided costs were in the 2007 IRP) to nominal avoided costs per my discussion with Kelly Irvine, 10/30/08 8AM.</t>
  </si>
  <si>
    <t>The calculated nominal avoided cost per therm based upon the inputs to the left</t>
  </si>
  <si>
    <t>Annual nominal avoided cost ($/th)</t>
  </si>
  <si>
    <t>Winter nominal avoided cost ($/th)</t>
  </si>
  <si>
    <t>Annual nominal avoided cost ($/Dth)</t>
  </si>
  <si>
    <t>Winter nominal avoided cost ($/Dth)</t>
  </si>
  <si>
    <t>GDP deflator</t>
  </si>
  <si>
    <t>GDP index (2007=100)</t>
  </si>
  <si>
    <t>Annual real avoided cost (2007 $/Dth)</t>
  </si>
  <si>
    <t>Winter real avoided cost (2007 $/Dth)</t>
  </si>
  <si>
    <t>Year (Nov 1 to Oct 31)</t>
  </si>
  <si>
    <t>Commodity Rate</t>
  </si>
  <si>
    <t>07/08 Values</t>
  </si>
  <si>
    <t>07/08 to 16/17 totals</t>
  </si>
  <si>
    <t>(10-year total)</t>
  </si>
  <si>
    <t>Winter</t>
  </si>
  <si>
    <t>Annual</t>
  </si>
  <si>
    <t>10-Year
Total</t>
  </si>
  <si>
    <t>1-Year
2007-2008</t>
  </si>
  <si>
    <t>Table 6 - Avoided Costs (Nominal Dollars per Dekatherm)</t>
  </si>
  <si>
    <t>Increases</t>
  </si>
  <si>
    <t>2003-2006</t>
  </si>
  <si>
    <t>2003-2007</t>
  </si>
  <si>
    <t>2006-2007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</si>
</sst>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 numFmtId="168" formatCode="&quot;$&quot;#,##0.00"/>
    <numFmt numFmtId="169" formatCode="_(&quot;$&quot;* #,##0.000_);_(&quot;$&quot;* \(#,##0.000\);_(&quot;$&quot;* &quot;-&quot;??_);_(@_)"/>
    <numFmt numFmtId="170" formatCode="_(* #,##0.000_);_(* \(#,##0.000\);_(* &quot;-&quot;???_);_(@_)"/>
  </numFmts>
  <fonts count="9">
    <font>
      <sz val="10"/>
      <name val="Arial"/>
      <family val="0"/>
    </font>
    <font>
      <sz val="8"/>
      <name val="Arial"/>
      <family val="0"/>
    </font>
    <font>
      <sz val="7"/>
      <name val="Arial"/>
      <family val="0"/>
    </font>
    <font>
      <b/>
      <sz val="10"/>
      <name val="Arial"/>
      <family val="2"/>
    </font>
    <font>
      <b/>
      <i/>
      <sz val="10"/>
      <color indexed="16"/>
      <name val="Arial"/>
      <family val="0"/>
    </font>
    <font>
      <b/>
      <sz val="10"/>
      <color indexed="16"/>
      <name val="Arial"/>
      <family val="2"/>
    </font>
    <font>
      <sz val="10"/>
      <color indexed="8"/>
      <name val="Arial"/>
      <family val="0"/>
    </font>
    <font>
      <u val="single"/>
      <sz val="7.5"/>
      <color indexed="12"/>
      <name val="Arial"/>
      <family val="0"/>
    </font>
    <font>
      <u val="single"/>
      <sz val="7.5"/>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thin">
        <color indexed="21"/>
      </left>
      <right>
        <color indexed="63"/>
      </right>
      <top>
        <color indexed="63"/>
      </top>
      <bottom>
        <color indexed="63"/>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color indexed="63"/>
      </left>
      <right style="thin">
        <color indexed="21"/>
      </right>
      <top>
        <color indexed="63"/>
      </top>
      <bottom>
        <color indexed="63"/>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style="thin">
        <color indexed="21"/>
      </left>
      <right>
        <color indexed="63"/>
      </right>
      <top>
        <color indexed="63"/>
      </top>
      <bottom style="thick">
        <color indexed="21"/>
      </bottom>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wrapText="1"/>
    </xf>
    <xf numFmtId="0" fontId="2" fillId="0" borderId="0" xfId="0" applyFont="1" applyAlignment="1">
      <alignment/>
    </xf>
    <xf numFmtId="14" fontId="0" fillId="0" borderId="0" xfId="0" applyNumberFormat="1" applyAlignment="1">
      <alignment/>
    </xf>
    <xf numFmtId="44" fontId="3" fillId="0" borderId="0" xfId="17" applyFont="1" applyAlignment="1">
      <alignment/>
    </xf>
    <xf numFmtId="169" fontId="3" fillId="0" borderId="0" xfId="17" applyNumberFormat="1" applyFont="1" applyAlignment="1">
      <alignment/>
    </xf>
    <xf numFmtId="0" fontId="3" fillId="0" borderId="0" xfId="0" applyFont="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44" fontId="6" fillId="2" borderId="0" xfId="0" applyNumberFormat="1" applyFont="1" applyFill="1" applyBorder="1" applyAlignment="1">
      <alignment/>
    </xf>
    <xf numFmtId="7" fontId="6" fillId="2" borderId="4" xfId="0" applyNumberFormat="1" applyFont="1" applyFill="1" applyBorder="1" applyAlignment="1">
      <alignment/>
    </xf>
    <xf numFmtId="44" fontId="6" fillId="3" borderId="5" xfId="0" applyNumberFormat="1" applyFont="1" applyFill="1" applyBorder="1" applyAlignment="1">
      <alignment/>
    </xf>
    <xf numFmtId="7" fontId="6" fillId="3" borderId="6" xfId="0" applyNumberFormat="1" applyFont="1" applyFill="1" applyBorder="1" applyAlignment="1">
      <alignment/>
    </xf>
    <xf numFmtId="0" fontId="4" fillId="2" borderId="0" xfId="0" applyFont="1" applyFill="1" applyBorder="1" applyAlignment="1">
      <alignment horizontal="center"/>
    </xf>
    <xf numFmtId="44" fontId="6" fillId="3" borderId="0" xfId="0" applyNumberFormat="1" applyFont="1" applyFill="1" applyBorder="1" applyAlignment="1">
      <alignment/>
    </xf>
    <xf numFmtId="7" fontId="6" fillId="3" borderId="4" xfId="0" applyNumberFormat="1" applyFont="1" applyFill="1" applyBorder="1" applyAlignment="1">
      <alignment/>
    </xf>
    <xf numFmtId="0" fontId="5" fillId="2" borderId="0" xfId="0" applyFont="1" applyFill="1" applyBorder="1" applyAlignment="1">
      <alignment/>
    </xf>
    <xf numFmtId="0" fontId="5" fillId="3" borderId="0" xfId="0" applyFont="1" applyFill="1" applyBorder="1" applyAlignment="1">
      <alignment/>
    </xf>
    <xf numFmtId="0" fontId="5" fillId="3" borderId="5" xfId="0" applyFont="1" applyFill="1" applyBorder="1" applyAlignment="1">
      <alignment/>
    </xf>
    <xf numFmtId="9" fontId="0" fillId="0" borderId="0" xfId="21" applyAlignment="1">
      <alignment/>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5" fillId="2" borderId="1" xfId="0" applyFont="1" applyFill="1" applyBorder="1" applyAlignment="1">
      <alignment horizontal="center" wrapText="1"/>
    </xf>
    <xf numFmtId="0" fontId="5"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2" fillId="0" borderId="11" xfId="0" applyFont="1" applyBorder="1" applyAlignment="1">
      <alignment/>
    </xf>
    <xf numFmtId="0" fontId="2" fillId="0" borderId="11" xfId="0" applyNumberFormat="1" applyFont="1" applyBorder="1" applyAlignment="1">
      <alignment horizontal="left" wrapText="1"/>
    </xf>
    <xf numFmtId="0" fontId="0" fillId="0" borderId="11" xfId="0" applyBorder="1" applyAlignment="1">
      <alignment horizontal="left" wrapText="1"/>
    </xf>
    <xf numFmtId="0" fontId="2" fillId="0" borderId="11" xfId="0" applyFont="1" applyBorder="1" applyAlignment="1">
      <alignment horizontal="left" wrapText="1"/>
    </xf>
    <xf numFmtId="0" fontId="2" fillId="0" borderId="11" xfId="0" applyFont="1" applyBorder="1" applyAlignment="1">
      <alignment wrapText="1"/>
    </xf>
    <xf numFmtId="0" fontId="0" fillId="0" borderId="11" xfId="0" applyBorder="1" applyAlignment="1">
      <alignment/>
    </xf>
    <xf numFmtId="0" fontId="1" fillId="0" borderId="11" xfId="0" applyFont="1" applyBorder="1" applyAlignment="1">
      <alignment wrapText="1"/>
    </xf>
    <xf numFmtId="16" fontId="0" fillId="0" borderId="11" xfId="0" applyNumberFormat="1" applyBorder="1" applyAlignment="1">
      <alignment/>
    </xf>
    <xf numFmtId="166" fontId="0" fillId="0" borderId="11" xfId="0" applyNumberFormat="1" applyBorder="1" applyAlignment="1">
      <alignment/>
    </xf>
    <xf numFmtId="2" fontId="0" fillId="0" borderId="11" xfId="0" applyNumberFormat="1" applyBorder="1" applyAlignment="1">
      <alignment/>
    </xf>
    <xf numFmtId="10" fontId="0" fillId="0" borderId="11" xfId="21" applyNumberFormat="1" applyBorder="1" applyAlignment="1">
      <alignment/>
    </xf>
    <xf numFmtId="43" fontId="0" fillId="0" borderId="11" xfId="15" applyBorder="1" applyAlignment="1">
      <alignment/>
    </xf>
    <xf numFmtId="169" fontId="3" fillId="0" borderId="11" xfId="17" applyNumberFormat="1" applyFont="1" applyBorder="1" applyAlignment="1">
      <alignment/>
    </xf>
    <xf numFmtId="44" fontId="3" fillId="0" borderId="11" xfId="17" applyFont="1" applyBorder="1" applyAlignment="1">
      <alignment/>
    </xf>
    <xf numFmtId="44" fontId="3" fillId="0" borderId="11" xfId="17"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workbookViewId="0" topLeftCell="A1">
      <selection activeCell="H1" sqref="H1:I1"/>
    </sheetView>
  </sheetViews>
  <sheetFormatPr defaultColWidth="9.140625" defaultRowHeight="12.75"/>
  <cols>
    <col min="1" max="1" width="10.140625" style="0" customWidth="1"/>
    <col min="2" max="2" width="19.8515625" style="0" customWidth="1"/>
  </cols>
  <sheetData>
    <row r="1" spans="2:16" s="2" customFormat="1" ht="216.75" customHeight="1">
      <c r="B1" s="28"/>
      <c r="C1" s="29" t="s">
        <v>33</v>
      </c>
      <c r="D1" s="30"/>
      <c r="E1" s="31"/>
      <c r="F1" s="32" t="s">
        <v>34</v>
      </c>
      <c r="G1" s="32"/>
      <c r="H1" s="32" t="s">
        <v>35</v>
      </c>
      <c r="I1" s="32"/>
      <c r="J1" s="28"/>
      <c r="K1" s="32" t="s">
        <v>36</v>
      </c>
      <c r="L1" s="32"/>
      <c r="M1" s="32" t="s">
        <v>37</v>
      </c>
      <c r="N1" s="32"/>
      <c r="O1" s="32" t="s">
        <v>38</v>
      </c>
      <c r="P1" s="32"/>
    </row>
    <row r="2" spans="2:16" ht="12.75">
      <c r="B2" s="33"/>
      <c r="C2" s="33" t="s">
        <v>3</v>
      </c>
      <c r="D2" s="33" t="s">
        <v>3</v>
      </c>
      <c r="E2" s="33"/>
      <c r="F2" s="33" t="s">
        <v>31</v>
      </c>
      <c r="G2" s="33" t="s">
        <v>31</v>
      </c>
      <c r="H2" s="33"/>
      <c r="I2" s="33"/>
      <c r="J2" s="33"/>
      <c r="K2" s="33" t="s">
        <v>32</v>
      </c>
      <c r="L2" s="33" t="s">
        <v>32</v>
      </c>
      <c r="M2" s="33"/>
      <c r="N2" s="33"/>
      <c r="O2" s="33"/>
      <c r="P2" s="33"/>
    </row>
    <row r="3" spans="2:16" s="1" customFormat="1" ht="45">
      <c r="B3" s="34" t="s">
        <v>47</v>
      </c>
      <c r="C3" s="34" t="s">
        <v>39</v>
      </c>
      <c r="D3" s="34" t="s">
        <v>40</v>
      </c>
      <c r="E3" s="34"/>
      <c r="F3" s="34" t="s">
        <v>41</v>
      </c>
      <c r="G3" s="34" t="s">
        <v>42</v>
      </c>
      <c r="H3" s="34" t="s">
        <v>39</v>
      </c>
      <c r="I3" s="34" t="s">
        <v>40</v>
      </c>
      <c r="J3" s="34"/>
      <c r="K3" s="34" t="s">
        <v>45</v>
      </c>
      <c r="L3" s="34" t="s">
        <v>46</v>
      </c>
      <c r="M3" s="34" t="s">
        <v>43</v>
      </c>
      <c r="N3" s="34" t="s">
        <v>44</v>
      </c>
      <c r="O3" s="34" t="s">
        <v>39</v>
      </c>
      <c r="P3" s="34" t="s">
        <v>40</v>
      </c>
    </row>
    <row r="4" spans="2:16" ht="12.75">
      <c r="B4" s="35" t="s">
        <v>0</v>
      </c>
      <c r="C4" s="36">
        <v>0.359</v>
      </c>
      <c r="D4" s="36">
        <v>0.394</v>
      </c>
      <c r="E4" s="33"/>
      <c r="F4" s="33"/>
      <c r="G4" s="33"/>
      <c r="H4" s="33"/>
      <c r="I4" s="33"/>
      <c r="J4" s="33"/>
      <c r="K4" s="33"/>
      <c r="L4" s="33"/>
      <c r="M4" s="33"/>
      <c r="N4" s="33"/>
      <c r="O4" s="33"/>
      <c r="P4" s="33"/>
    </row>
    <row r="5" spans="2:16" ht="12.75">
      <c r="B5" s="33" t="s">
        <v>1</v>
      </c>
      <c r="C5" s="36">
        <v>0.393</v>
      </c>
      <c r="D5" s="36">
        <v>0.444</v>
      </c>
      <c r="E5" s="33"/>
      <c r="F5" s="33"/>
      <c r="G5" s="33"/>
      <c r="H5" s="33"/>
      <c r="I5" s="33"/>
      <c r="J5" s="33"/>
      <c r="K5" s="33"/>
      <c r="L5" s="33"/>
      <c r="M5" s="33"/>
      <c r="N5" s="33"/>
      <c r="O5" s="33"/>
      <c r="P5" s="33"/>
    </row>
    <row r="6" spans="2:16" ht="12.75">
      <c r="B6" s="33" t="s">
        <v>2</v>
      </c>
      <c r="C6" s="36">
        <v>0.401</v>
      </c>
      <c r="D6" s="36">
        <v>0.458</v>
      </c>
      <c r="E6" s="33"/>
      <c r="F6" s="33"/>
      <c r="G6" s="33"/>
      <c r="H6" s="33"/>
      <c r="I6" s="33"/>
      <c r="J6" s="33"/>
      <c r="K6" s="33"/>
      <c r="L6" s="33"/>
      <c r="M6" s="33"/>
      <c r="N6" s="33"/>
      <c r="O6" s="33"/>
      <c r="P6" s="33"/>
    </row>
    <row r="7" spans="2:16" ht="12.75">
      <c r="B7" s="33" t="s">
        <v>4</v>
      </c>
      <c r="C7" s="36">
        <v>0.406</v>
      </c>
      <c r="D7" s="36">
        <v>0.463</v>
      </c>
      <c r="E7" s="33"/>
      <c r="F7" s="33"/>
      <c r="G7" s="33"/>
      <c r="H7" s="33"/>
      <c r="I7" s="33"/>
      <c r="J7" s="33"/>
      <c r="K7" s="33"/>
      <c r="L7" s="33"/>
      <c r="M7" s="33"/>
      <c r="N7" s="33"/>
      <c r="O7" s="33"/>
      <c r="P7" s="33"/>
    </row>
    <row r="8" spans="2:16" ht="12.75">
      <c r="B8" s="33" t="s">
        <v>5</v>
      </c>
      <c r="C8" s="36">
        <v>0.415</v>
      </c>
      <c r="D8" s="36">
        <v>0.472</v>
      </c>
      <c r="E8" s="33"/>
      <c r="F8" s="37">
        <v>5.99</v>
      </c>
      <c r="G8" s="37">
        <v>6.82</v>
      </c>
      <c r="H8" s="36">
        <f>F8/10</f>
        <v>0.599</v>
      </c>
      <c r="I8" s="36">
        <f>G8/10</f>
        <v>0.682</v>
      </c>
      <c r="J8" s="33"/>
      <c r="K8" s="33"/>
      <c r="L8" s="33"/>
      <c r="M8" s="33"/>
      <c r="N8" s="33"/>
      <c r="O8" s="33"/>
      <c r="P8" s="33"/>
    </row>
    <row r="9" spans="2:16" ht="12.75">
      <c r="B9" s="33" t="s">
        <v>6</v>
      </c>
      <c r="C9" s="36">
        <v>0.425</v>
      </c>
      <c r="D9" s="36">
        <v>0.483</v>
      </c>
      <c r="E9" s="33"/>
      <c r="F9" s="37">
        <v>5.67</v>
      </c>
      <c r="G9" s="37">
        <v>6.45</v>
      </c>
      <c r="H9" s="36">
        <f aca="true" t="shared" si="0" ref="H9:H27">F9/10</f>
        <v>0.567</v>
      </c>
      <c r="I9" s="36">
        <f aca="true" t="shared" si="1" ref="I9:I27">G9/10</f>
        <v>0.645</v>
      </c>
      <c r="J9" s="33"/>
      <c r="K9" s="37">
        <v>7.29</v>
      </c>
      <c r="L9" s="37">
        <v>7.86</v>
      </c>
      <c r="M9" s="38">
        <v>0.0189</v>
      </c>
      <c r="N9" s="39">
        <v>100</v>
      </c>
      <c r="O9" s="36">
        <f>(K9/(N9/100))/10</f>
        <v>0.729</v>
      </c>
      <c r="P9" s="36">
        <f>(L9/(N9/100))/10</f>
        <v>0.786</v>
      </c>
    </row>
    <row r="10" spans="2:16" ht="12.75">
      <c r="B10" s="33" t="s">
        <v>7</v>
      </c>
      <c r="C10" s="36">
        <v>0.433</v>
      </c>
      <c r="D10" s="36">
        <v>0.494</v>
      </c>
      <c r="E10" s="33"/>
      <c r="F10" s="37">
        <v>5.17</v>
      </c>
      <c r="G10" s="37">
        <v>5.88</v>
      </c>
      <c r="H10" s="36">
        <f t="shared" si="0"/>
        <v>0.517</v>
      </c>
      <c r="I10" s="36">
        <f t="shared" si="1"/>
        <v>0.588</v>
      </c>
      <c r="J10" s="33"/>
      <c r="K10" s="37">
        <v>6.94</v>
      </c>
      <c r="L10" s="37">
        <v>7.81</v>
      </c>
      <c r="M10" s="38">
        <v>0.0199</v>
      </c>
      <c r="N10" s="39">
        <f>N9*(1+M9)</f>
        <v>101.88999999999999</v>
      </c>
      <c r="O10" s="36">
        <f aca="true" t="shared" si="2" ref="O10:O28">(K10/(N10/100))/10</f>
        <v>0.6811267052703898</v>
      </c>
      <c r="P10" s="36">
        <f aca="true" t="shared" si="3" ref="P10:P28">(L10/(N10/100))/10</f>
        <v>0.7665129060751792</v>
      </c>
    </row>
    <row r="11" spans="2:16" ht="12.75">
      <c r="B11" s="33" t="s">
        <v>8</v>
      </c>
      <c r="C11" s="36">
        <v>0.441</v>
      </c>
      <c r="D11" s="36">
        <v>0.502</v>
      </c>
      <c r="E11" s="33"/>
      <c r="F11" s="37">
        <v>5</v>
      </c>
      <c r="G11" s="37">
        <v>5.7</v>
      </c>
      <c r="H11" s="36">
        <f t="shared" si="0"/>
        <v>0.5</v>
      </c>
      <c r="I11" s="36">
        <f t="shared" si="1"/>
        <v>0.5700000000000001</v>
      </c>
      <c r="J11" s="33"/>
      <c r="K11" s="37">
        <v>6.47</v>
      </c>
      <c r="L11" s="37">
        <v>7.29</v>
      </c>
      <c r="M11" s="38">
        <v>0.0207</v>
      </c>
      <c r="N11" s="39">
        <f aca="true" t="shared" si="4" ref="N11:N28">N10*(1+M10)</f>
        <v>103.917611</v>
      </c>
      <c r="O11" s="36">
        <f t="shared" si="2"/>
        <v>0.6226086163585882</v>
      </c>
      <c r="P11" s="36">
        <f t="shared" si="3"/>
        <v>0.7015172818012532</v>
      </c>
    </row>
    <row r="12" spans="2:16" ht="12.75">
      <c r="B12" s="33" t="s">
        <v>9</v>
      </c>
      <c r="C12" s="36">
        <v>0.447</v>
      </c>
      <c r="D12" s="36">
        <v>0.511</v>
      </c>
      <c r="E12" s="33"/>
      <c r="F12" s="37">
        <v>5</v>
      </c>
      <c r="G12" s="37">
        <v>5.7</v>
      </c>
      <c r="H12" s="36">
        <f t="shared" si="0"/>
        <v>0.5</v>
      </c>
      <c r="I12" s="36">
        <f t="shared" si="1"/>
        <v>0.5700000000000001</v>
      </c>
      <c r="J12" s="33"/>
      <c r="K12" s="37">
        <v>6.12</v>
      </c>
      <c r="L12" s="37">
        <v>6.75</v>
      </c>
      <c r="M12" s="38">
        <v>0.0201</v>
      </c>
      <c r="N12" s="39">
        <f t="shared" si="4"/>
        <v>106.06870554769999</v>
      </c>
      <c r="O12" s="36">
        <f t="shared" si="2"/>
        <v>0.5769845090876295</v>
      </c>
      <c r="P12" s="36">
        <f t="shared" si="3"/>
        <v>0.6363799732584149</v>
      </c>
    </row>
    <row r="13" spans="2:16" ht="12.75">
      <c r="B13" s="33" t="s">
        <v>10</v>
      </c>
      <c r="C13" s="36">
        <v>0.454</v>
      </c>
      <c r="D13" s="36">
        <v>0.519</v>
      </c>
      <c r="E13" s="33"/>
      <c r="F13" s="37">
        <v>5.17</v>
      </c>
      <c r="G13" s="37">
        <v>5.88</v>
      </c>
      <c r="H13" s="36">
        <f t="shared" si="0"/>
        <v>0.517</v>
      </c>
      <c r="I13" s="36">
        <f t="shared" si="1"/>
        <v>0.588</v>
      </c>
      <c r="J13" s="33"/>
      <c r="K13" s="37">
        <v>5.8</v>
      </c>
      <c r="L13" s="37">
        <v>6.34</v>
      </c>
      <c r="M13" s="38">
        <v>0.0198</v>
      </c>
      <c r="N13" s="39">
        <f t="shared" si="4"/>
        <v>108.20068652920877</v>
      </c>
      <c r="O13" s="36">
        <f t="shared" si="2"/>
        <v>0.5360409611111192</v>
      </c>
      <c r="P13" s="36">
        <f t="shared" si="3"/>
        <v>0.5859482230076718</v>
      </c>
    </row>
    <row r="14" spans="2:16" ht="12.75">
      <c r="B14" s="33" t="s">
        <v>11</v>
      </c>
      <c r="C14" s="36">
        <v>0.462</v>
      </c>
      <c r="D14" s="36">
        <v>0.528</v>
      </c>
      <c r="E14" s="33"/>
      <c r="F14" s="37">
        <v>5.33</v>
      </c>
      <c r="G14" s="37">
        <v>6.06</v>
      </c>
      <c r="H14" s="36">
        <f t="shared" si="0"/>
        <v>0.533</v>
      </c>
      <c r="I14" s="36">
        <f t="shared" si="1"/>
        <v>0.606</v>
      </c>
      <c r="J14" s="33"/>
      <c r="K14" s="37">
        <v>5.51</v>
      </c>
      <c r="L14" s="37">
        <v>6.13</v>
      </c>
      <c r="M14" s="38">
        <v>0.0201</v>
      </c>
      <c r="N14" s="39">
        <f t="shared" si="4"/>
        <v>110.3430601224871</v>
      </c>
      <c r="O14" s="36">
        <f t="shared" si="2"/>
        <v>0.4993517484365201</v>
      </c>
      <c r="P14" s="36">
        <f t="shared" si="3"/>
        <v>0.5555401484420813</v>
      </c>
    </row>
    <row r="15" spans="2:16" ht="12.75">
      <c r="B15" s="33" t="s">
        <v>12</v>
      </c>
      <c r="C15" s="36">
        <v>0.471</v>
      </c>
      <c r="D15" s="36">
        <v>0.538</v>
      </c>
      <c r="E15" s="33"/>
      <c r="F15" s="37">
        <v>5.49</v>
      </c>
      <c r="G15" s="37">
        <v>6.25</v>
      </c>
      <c r="H15" s="36">
        <f t="shared" si="0"/>
        <v>0.549</v>
      </c>
      <c r="I15" s="36">
        <f t="shared" si="1"/>
        <v>0.625</v>
      </c>
      <c r="J15" s="33"/>
      <c r="K15" s="37">
        <v>5.65</v>
      </c>
      <c r="L15" s="37">
        <v>6.16</v>
      </c>
      <c r="M15" s="38">
        <v>0.0197</v>
      </c>
      <c r="N15" s="39">
        <f t="shared" si="4"/>
        <v>112.5609556309491</v>
      </c>
      <c r="O15" s="36">
        <f t="shared" si="2"/>
        <v>0.5019502516062959</v>
      </c>
      <c r="P15" s="36">
        <f t="shared" si="3"/>
        <v>0.5472590353796074</v>
      </c>
    </row>
    <row r="16" spans="2:16" ht="12.75">
      <c r="B16" s="33" t="s">
        <v>13</v>
      </c>
      <c r="C16" s="36">
        <v>0.481</v>
      </c>
      <c r="D16" s="36">
        <v>0.55</v>
      </c>
      <c r="E16" s="33"/>
      <c r="F16" s="37">
        <v>5.63</v>
      </c>
      <c r="G16" s="37">
        <v>6.4</v>
      </c>
      <c r="H16" s="36">
        <f t="shared" si="0"/>
        <v>0.563</v>
      </c>
      <c r="I16" s="36">
        <f t="shared" si="1"/>
        <v>0.64</v>
      </c>
      <c r="J16" s="33"/>
      <c r="K16" s="37">
        <v>5.78</v>
      </c>
      <c r="L16" s="37">
        <v>6.34</v>
      </c>
      <c r="M16" s="38">
        <v>0.0188</v>
      </c>
      <c r="N16" s="39">
        <f t="shared" si="4"/>
        <v>114.7784064568788</v>
      </c>
      <c r="O16" s="36">
        <f t="shared" si="2"/>
        <v>0.5035790422976028</v>
      </c>
      <c r="P16" s="36">
        <f t="shared" si="3"/>
        <v>0.5523687072952942</v>
      </c>
    </row>
    <row r="17" spans="2:16" ht="12.75">
      <c r="B17" s="33" t="s">
        <v>14</v>
      </c>
      <c r="C17" s="36">
        <v>0.493</v>
      </c>
      <c r="D17" s="36">
        <v>0.562</v>
      </c>
      <c r="E17" s="33"/>
      <c r="F17" s="37">
        <v>5.95</v>
      </c>
      <c r="G17" s="37">
        <v>6.78</v>
      </c>
      <c r="H17" s="36">
        <f t="shared" si="0"/>
        <v>0.595</v>
      </c>
      <c r="I17" s="36">
        <f t="shared" si="1"/>
        <v>0.678</v>
      </c>
      <c r="J17" s="33"/>
      <c r="K17" s="37">
        <v>5.93</v>
      </c>
      <c r="L17" s="37">
        <v>6.47</v>
      </c>
      <c r="M17" s="38">
        <v>0.0185</v>
      </c>
      <c r="N17" s="39">
        <f t="shared" si="4"/>
        <v>116.9362404982681</v>
      </c>
      <c r="O17" s="36">
        <f t="shared" si="2"/>
        <v>0.5071139601146855</v>
      </c>
      <c r="P17" s="36">
        <f t="shared" si="3"/>
        <v>0.553292971659699</v>
      </c>
    </row>
    <row r="18" spans="2:16" ht="12.75">
      <c r="B18" s="33" t="s">
        <v>15</v>
      </c>
      <c r="C18" s="36">
        <v>0.505</v>
      </c>
      <c r="D18" s="36">
        <v>0.576</v>
      </c>
      <c r="E18" s="33"/>
      <c r="F18" s="37">
        <v>6.4</v>
      </c>
      <c r="G18" s="37">
        <v>7.29</v>
      </c>
      <c r="H18" s="36">
        <f t="shared" si="0"/>
        <v>0.64</v>
      </c>
      <c r="I18" s="36">
        <f t="shared" si="1"/>
        <v>0.729</v>
      </c>
      <c r="J18" s="33"/>
      <c r="K18" s="37">
        <v>5.86</v>
      </c>
      <c r="L18" s="37">
        <v>6.5</v>
      </c>
      <c r="M18" s="38">
        <v>0.0185</v>
      </c>
      <c r="N18" s="39">
        <f t="shared" si="4"/>
        <v>119.09956094748605</v>
      </c>
      <c r="O18" s="36">
        <f t="shared" si="2"/>
        <v>0.49202532346729805</v>
      </c>
      <c r="P18" s="36">
        <f t="shared" si="3"/>
        <v>0.5457618775661155</v>
      </c>
    </row>
    <row r="19" spans="2:16" ht="12.75">
      <c r="B19" s="33" t="s">
        <v>16</v>
      </c>
      <c r="C19" s="36">
        <v>0.517</v>
      </c>
      <c r="D19" s="36">
        <v>0.59</v>
      </c>
      <c r="E19" s="33"/>
      <c r="F19" s="37">
        <v>6.74</v>
      </c>
      <c r="G19" s="37">
        <v>7.66</v>
      </c>
      <c r="H19" s="36">
        <f t="shared" si="0"/>
        <v>0.674</v>
      </c>
      <c r="I19" s="36">
        <f t="shared" si="1"/>
        <v>0.766</v>
      </c>
      <c r="J19" s="33"/>
      <c r="K19" s="37">
        <v>5.86</v>
      </c>
      <c r="L19" s="37">
        <v>6.53</v>
      </c>
      <c r="M19" s="38">
        <v>0.0188</v>
      </c>
      <c r="N19" s="39">
        <f t="shared" si="4"/>
        <v>121.30290282501454</v>
      </c>
      <c r="O19" s="36">
        <f t="shared" si="2"/>
        <v>0.4830881919168365</v>
      </c>
      <c r="P19" s="36">
        <f t="shared" si="3"/>
        <v>0.5383218247810483</v>
      </c>
    </row>
    <row r="20" spans="2:16" ht="12.75">
      <c r="B20" s="33" t="s">
        <v>17</v>
      </c>
      <c r="C20" s="36">
        <v>0.532</v>
      </c>
      <c r="D20" s="36">
        <v>0.606</v>
      </c>
      <c r="E20" s="33"/>
      <c r="F20" s="37">
        <v>7.07</v>
      </c>
      <c r="G20" s="37">
        <v>8.05</v>
      </c>
      <c r="H20" s="36">
        <f t="shared" si="0"/>
        <v>0.7070000000000001</v>
      </c>
      <c r="I20" s="36">
        <f t="shared" si="1"/>
        <v>0.805</v>
      </c>
      <c r="J20" s="33"/>
      <c r="K20" s="37">
        <v>6.05</v>
      </c>
      <c r="L20" s="37">
        <v>6.63</v>
      </c>
      <c r="M20" s="38">
        <v>0.0192</v>
      </c>
      <c r="N20" s="39">
        <f t="shared" si="4"/>
        <v>123.5833973981248</v>
      </c>
      <c r="O20" s="36">
        <f t="shared" si="2"/>
        <v>0.4895479593031321</v>
      </c>
      <c r="P20" s="36">
        <f t="shared" si="3"/>
        <v>0.5364798297817794</v>
      </c>
    </row>
    <row r="21" spans="2:16" ht="12.75">
      <c r="B21" s="33" t="s">
        <v>18</v>
      </c>
      <c r="C21" s="36">
        <v>0.547</v>
      </c>
      <c r="D21" s="36">
        <v>0.623</v>
      </c>
      <c r="E21" s="33"/>
      <c r="F21" s="37">
        <v>7.41</v>
      </c>
      <c r="G21" s="37">
        <v>8.43</v>
      </c>
      <c r="H21" s="36">
        <f t="shared" si="0"/>
        <v>0.741</v>
      </c>
      <c r="I21" s="36">
        <f t="shared" si="1"/>
        <v>0.843</v>
      </c>
      <c r="J21" s="33"/>
      <c r="K21" s="37">
        <v>6.2</v>
      </c>
      <c r="L21" s="37">
        <v>6.8</v>
      </c>
      <c r="M21" s="38">
        <v>0.0195</v>
      </c>
      <c r="N21" s="39">
        <f t="shared" si="4"/>
        <v>125.9561986281688</v>
      </c>
      <c r="O21" s="36">
        <f t="shared" si="2"/>
        <v>0.49223460754820164</v>
      </c>
      <c r="P21" s="36">
        <f t="shared" si="3"/>
        <v>0.5398702147302856</v>
      </c>
    </row>
    <row r="22" spans="2:16" ht="12.75">
      <c r="B22" s="33" t="s">
        <v>19</v>
      </c>
      <c r="C22" s="36">
        <v>0.564</v>
      </c>
      <c r="D22" s="36">
        <v>0.642</v>
      </c>
      <c r="E22" s="33"/>
      <c r="F22" s="37">
        <v>7.57</v>
      </c>
      <c r="G22" s="37">
        <v>8.61</v>
      </c>
      <c r="H22" s="36">
        <f t="shared" si="0"/>
        <v>0.757</v>
      </c>
      <c r="I22" s="36">
        <f t="shared" si="1"/>
        <v>0.861</v>
      </c>
      <c r="J22" s="33"/>
      <c r="K22" s="37">
        <v>6.32</v>
      </c>
      <c r="L22" s="37">
        <v>6.95</v>
      </c>
      <c r="M22" s="38">
        <v>0.0192</v>
      </c>
      <c r="N22" s="39">
        <f t="shared" si="4"/>
        <v>128.41234450141812</v>
      </c>
      <c r="O22" s="36">
        <f t="shared" si="2"/>
        <v>0.4921645208284633</v>
      </c>
      <c r="P22" s="36">
        <f t="shared" si="3"/>
        <v>0.5412252246452247</v>
      </c>
    </row>
    <row r="23" spans="2:16" ht="12.75">
      <c r="B23" s="33" t="s">
        <v>20</v>
      </c>
      <c r="C23" s="36">
        <v>0.582</v>
      </c>
      <c r="D23" s="36">
        <v>0.663</v>
      </c>
      <c r="E23" s="33"/>
      <c r="F23" s="37">
        <v>7.73</v>
      </c>
      <c r="G23" s="37">
        <v>8.8</v>
      </c>
      <c r="H23" s="36">
        <f t="shared" si="0"/>
        <v>0.773</v>
      </c>
      <c r="I23" s="36">
        <f t="shared" si="1"/>
        <v>0.8800000000000001</v>
      </c>
      <c r="J23" s="33"/>
      <c r="K23" s="37">
        <v>6.47</v>
      </c>
      <c r="L23" s="37">
        <v>7.09</v>
      </c>
      <c r="M23" s="38">
        <v>0.0196</v>
      </c>
      <c r="N23" s="39">
        <f t="shared" si="4"/>
        <v>130.87786151584535</v>
      </c>
      <c r="O23" s="36">
        <f t="shared" si="2"/>
        <v>0.49435404315623527</v>
      </c>
      <c r="P23" s="36">
        <f t="shared" si="3"/>
        <v>0.5417264553288575</v>
      </c>
    </row>
    <row r="24" spans="2:16" ht="12.75">
      <c r="B24" s="33" t="s">
        <v>21</v>
      </c>
      <c r="C24" s="36">
        <v>0.602</v>
      </c>
      <c r="D24" s="36">
        <v>0.684</v>
      </c>
      <c r="E24" s="33"/>
      <c r="F24" s="37">
        <v>7.9</v>
      </c>
      <c r="G24" s="37">
        <v>9</v>
      </c>
      <c r="H24" s="36">
        <f t="shared" si="0"/>
        <v>0.79</v>
      </c>
      <c r="I24" s="36">
        <f t="shared" si="1"/>
        <v>0.9</v>
      </c>
      <c r="J24" s="33"/>
      <c r="K24" s="37">
        <v>6.57</v>
      </c>
      <c r="L24" s="37">
        <v>7.19</v>
      </c>
      <c r="M24" s="38">
        <v>0.0197</v>
      </c>
      <c r="N24" s="39">
        <f t="shared" si="4"/>
        <v>133.44306760155592</v>
      </c>
      <c r="O24" s="36">
        <f t="shared" si="2"/>
        <v>0.492344796780091</v>
      </c>
      <c r="P24" s="36">
        <f t="shared" si="3"/>
        <v>0.5388065584244832</v>
      </c>
    </row>
    <row r="25" spans="2:16" ht="12.75">
      <c r="B25" s="33" t="s">
        <v>22</v>
      </c>
      <c r="C25" s="36">
        <v>0.623</v>
      </c>
      <c r="D25" s="36">
        <v>0.708</v>
      </c>
      <c r="E25" s="33"/>
      <c r="F25" s="37">
        <v>8.08</v>
      </c>
      <c r="G25" s="37">
        <v>9.19</v>
      </c>
      <c r="H25" s="36">
        <f t="shared" si="0"/>
        <v>0.808</v>
      </c>
      <c r="I25" s="36">
        <f t="shared" si="1"/>
        <v>0.9189999999999999</v>
      </c>
      <c r="J25" s="33"/>
      <c r="K25" s="37">
        <v>6.69</v>
      </c>
      <c r="L25" s="37">
        <v>7.31</v>
      </c>
      <c r="M25" s="38">
        <v>0.0199</v>
      </c>
      <c r="N25" s="39">
        <f t="shared" si="4"/>
        <v>136.0718960333066</v>
      </c>
      <c r="O25" s="36">
        <f t="shared" si="2"/>
        <v>0.4916518542787466</v>
      </c>
      <c r="P25" s="36">
        <f t="shared" si="3"/>
        <v>0.5372160022089144</v>
      </c>
    </row>
    <row r="26" spans="2:16" ht="12.75">
      <c r="B26" s="33" t="s">
        <v>23</v>
      </c>
      <c r="C26" s="36">
        <v>0.645</v>
      </c>
      <c r="D26" s="36">
        <v>0.733</v>
      </c>
      <c r="E26" s="33"/>
      <c r="F26" s="37">
        <v>8.25</v>
      </c>
      <c r="G26" s="37">
        <v>9.39</v>
      </c>
      <c r="H26" s="36">
        <f t="shared" si="0"/>
        <v>0.825</v>
      </c>
      <c r="I26" s="36">
        <f t="shared" si="1"/>
        <v>0.9390000000000001</v>
      </c>
      <c r="J26" s="33"/>
      <c r="K26" s="37">
        <v>6.81</v>
      </c>
      <c r="L26" s="37">
        <v>7.44</v>
      </c>
      <c r="M26" s="38">
        <v>0.02</v>
      </c>
      <c r="N26" s="39">
        <f t="shared" si="4"/>
        <v>138.7797267643694</v>
      </c>
      <c r="O26" s="36">
        <f t="shared" si="2"/>
        <v>0.4907056786156184</v>
      </c>
      <c r="P26" s="36">
        <f t="shared" si="3"/>
        <v>0.536101358135125</v>
      </c>
    </row>
    <row r="27" spans="2:16" ht="12.75">
      <c r="B27" s="33" t="s">
        <v>24</v>
      </c>
      <c r="C27" s="36">
        <v>0.669</v>
      </c>
      <c r="D27" s="36">
        <v>0.76</v>
      </c>
      <c r="E27" s="33"/>
      <c r="F27" s="37">
        <v>8.25</v>
      </c>
      <c r="G27" s="37">
        <v>9.39</v>
      </c>
      <c r="H27" s="36">
        <f t="shared" si="0"/>
        <v>0.825</v>
      </c>
      <c r="I27" s="36">
        <f t="shared" si="1"/>
        <v>0.9390000000000001</v>
      </c>
      <c r="J27" s="33"/>
      <c r="K27" s="37">
        <v>6.93</v>
      </c>
      <c r="L27" s="37">
        <v>7.57</v>
      </c>
      <c r="M27" s="38">
        <v>0.0199</v>
      </c>
      <c r="N27" s="39">
        <f t="shared" si="4"/>
        <v>141.55532129965678</v>
      </c>
      <c r="O27" s="36">
        <f t="shared" si="2"/>
        <v>0.4895612497201688</v>
      </c>
      <c r="P27" s="36">
        <f t="shared" si="3"/>
        <v>0.5347732554663316</v>
      </c>
    </row>
    <row r="28" spans="2:16" ht="12.75">
      <c r="B28" s="33" t="s">
        <v>25</v>
      </c>
      <c r="C28" s="36">
        <v>0.694</v>
      </c>
      <c r="D28" s="36">
        <v>0.788</v>
      </c>
      <c r="E28" s="33"/>
      <c r="F28" s="33"/>
      <c r="G28" s="33"/>
      <c r="H28" s="33"/>
      <c r="I28" s="33"/>
      <c r="J28" s="33"/>
      <c r="K28" s="37">
        <v>7.04</v>
      </c>
      <c r="L28" s="37">
        <v>7.69</v>
      </c>
      <c r="M28" s="38">
        <v>0.0202</v>
      </c>
      <c r="N28" s="39">
        <f t="shared" si="4"/>
        <v>144.37227219351996</v>
      </c>
      <c r="O28" s="36">
        <f t="shared" si="2"/>
        <v>0.48762826081752186</v>
      </c>
      <c r="P28" s="36">
        <f t="shared" si="3"/>
        <v>0.5326507564895941</v>
      </c>
    </row>
    <row r="29" spans="2:16" ht="12.75">
      <c r="B29" s="33" t="s">
        <v>26</v>
      </c>
      <c r="C29" s="36">
        <v>0.72</v>
      </c>
      <c r="D29" s="36">
        <v>0.816</v>
      </c>
      <c r="E29" s="33"/>
      <c r="F29" s="33"/>
      <c r="G29" s="33"/>
      <c r="H29" s="33"/>
      <c r="I29" s="33"/>
      <c r="J29" s="33"/>
      <c r="K29" s="33"/>
      <c r="L29" s="33"/>
      <c r="M29" s="33"/>
      <c r="N29" s="33"/>
      <c r="O29" s="33"/>
      <c r="P29" s="33"/>
    </row>
    <row r="30" spans="2:16" ht="12.75">
      <c r="B30" s="33" t="s">
        <v>27</v>
      </c>
      <c r="C30" s="36">
        <v>0.747</v>
      </c>
      <c r="D30" s="36">
        <v>0.846</v>
      </c>
      <c r="E30" s="33"/>
      <c r="F30" s="33"/>
      <c r="G30" s="33"/>
      <c r="H30" s="33"/>
      <c r="I30" s="33"/>
      <c r="J30" s="33"/>
      <c r="K30" s="33"/>
      <c r="L30" s="33"/>
      <c r="M30" s="33"/>
      <c r="N30" s="33"/>
      <c r="O30" s="33"/>
      <c r="P30" s="33"/>
    </row>
    <row r="31" spans="2:16" ht="12.75">
      <c r="B31" s="33" t="s">
        <v>28</v>
      </c>
      <c r="C31" s="36">
        <v>0.774</v>
      </c>
      <c r="D31" s="36">
        <v>0.877</v>
      </c>
      <c r="E31" s="33"/>
      <c r="F31" s="33"/>
      <c r="G31" s="33"/>
      <c r="H31" s="33"/>
      <c r="I31" s="33"/>
      <c r="J31" s="33"/>
      <c r="K31" s="33"/>
      <c r="L31" s="33"/>
      <c r="M31" s="33"/>
      <c r="N31" s="33"/>
      <c r="O31" s="33"/>
      <c r="P31" s="33"/>
    </row>
    <row r="32" spans="2:16" ht="12.75">
      <c r="B32" s="33" t="s">
        <v>29</v>
      </c>
      <c r="C32" s="36">
        <v>0.803</v>
      </c>
      <c r="D32" s="36">
        <v>0.909</v>
      </c>
      <c r="E32" s="33"/>
      <c r="F32" s="33"/>
      <c r="G32" s="33"/>
      <c r="H32" s="33"/>
      <c r="I32" s="33"/>
      <c r="J32" s="33"/>
      <c r="K32" s="33"/>
      <c r="L32" s="33"/>
      <c r="M32" s="33"/>
      <c r="N32" s="33"/>
      <c r="O32" s="33"/>
      <c r="P32" s="33"/>
    </row>
    <row r="33" spans="2:16" ht="12.75">
      <c r="B33" s="33" t="s">
        <v>30</v>
      </c>
      <c r="C33" s="36">
        <v>0.833</v>
      </c>
      <c r="D33" s="36">
        <v>0.942</v>
      </c>
      <c r="E33" s="33"/>
      <c r="F33" s="33"/>
      <c r="G33" s="33"/>
      <c r="H33" s="33"/>
      <c r="I33" s="33"/>
      <c r="J33" s="33"/>
      <c r="K33" s="33"/>
      <c r="L33" s="33"/>
      <c r="M33" s="33"/>
      <c r="N33" s="33"/>
      <c r="O33" s="33"/>
      <c r="P33" s="33"/>
    </row>
    <row r="34" spans="2:16" s="5" customFormat="1" ht="12.75">
      <c r="B34" s="40" t="s">
        <v>49</v>
      </c>
      <c r="C34" s="40">
        <f>C9</f>
        <v>0.425</v>
      </c>
      <c r="D34" s="40">
        <f>D9</f>
        <v>0.483</v>
      </c>
      <c r="E34" s="40"/>
      <c r="F34" s="40"/>
      <c r="G34" s="40"/>
      <c r="H34" s="40">
        <f>H9</f>
        <v>0.567</v>
      </c>
      <c r="I34" s="40">
        <f>I9</f>
        <v>0.645</v>
      </c>
      <c r="J34" s="40"/>
      <c r="K34" s="40"/>
      <c r="L34" s="40"/>
      <c r="M34" s="40"/>
      <c r="N34" s="40"/>
      <c r="O34" s="40">
        <f>O9</f>
        <v>0.729</v>
      </c>
      <c r="P34" s="40">
        <f>P9</f>
        <v>0.786</v>
      </c>
    </row>
    <row r="35" spans="2:16" s="4" customFormat="1" ht="12.75">
      <c r="B35" s="41" t="s">
        <v>50</v>
      </c>
      <c r="C35" s="41">
        <f>SUM(C9:C18)</f>
        <v>4.612</v>
      </c>
      <c r="D35" s="41">
        <f>SUM(D9:D18)</f>
        <v>5.263</v>
      </c>
      <c r="E35" s="41"/>
      <c r="F35" s="42"/>
      <c r="G35" s="41"/>
      <c r="H35" s="41">
        <f>SUM(H9:H18)</f>
        <v>5.480999999999999</v>
      </c>
      <c r="I35" s="41">
        <f>SUM(I9:I18)</f>
        <v>6.239</v>
      </c>
      <c r="J35" s="41"/>
      <c r="K35" s="41"/>
      <c r="L35" s="41"/>
      <c r="M35" s="41"/>
      <c r="N35" s="41"/>
      <c r="O35" s="41">
        <f>SUM(O9:O18)</f>
        <v>5.64978111775013</v>
      </c>
      <c r="P35" s="41">
        <f>SUM(P9:P18)</f>
        <v>6.230581124485316</v>
      </c>
    </row>
    <row r="36" ht="12.75">
      <c r="B36" s="6" t="s">
        <v>51</v>
      </c>
    </row>
    <row r="37" ht="13.5" thickBot="1">
      <c r="G37" t="s">
        <v>57</v>
      </c>
    </row>
    <row r="38" spans="1:5" ht="13.5" customHeight="1" thickTop="1">
      <c r="A38" s="25" t="s">
        <v>56</v>
      </c>
      <c r="B38" s="26"/>
      <c r="C38" s="26"/>
      <c r="D38" s="26"/>
      <c r="E38" s="27"/>
    </row>
    <row r="39" spans="1:9" ht="12.75">
      <c r="A39" s="7"/>
      <c r="B39" s="14"/>
      <c r="C39" s="8" t="s">
        <v>3</v>
      </c>
      <c r="D39" s="8" t="s">
        <v>31</v>
      </c>
      <c r="E39" s="9" t="s">
        <v>32</v>
      </c>
      <c r="G39" s="14" t="s">
        <v>58</v>
      </c>
      <c r="H39" s="14" t="s">
        <v>59</v>
      </c>
      <c r="I39" s="14" t="s">
        <v>60</v>
      </c>
    </row>
    <row r="40" spans="1:9" ht="12.75">
      <c r="A40" s="21" t="s">
        <v>55</v>
      </c>
      <c r="B40" s="17" t="s">
        <v>52</v>
      </c>
      <c r="C40" s="10">
        <f>D34*100</f>
        <v>48.3</v>
      </c>
      <c r="D40" s="10">
        <f>I34*100</f>
        <v>64.5</v>
      </c>
      <c r="E40" s="11">
        <f>P34*100</f>
        <v>78.60000000000001</v>
      </c>
      <c r="G40" s="20">
        <f>(D40-C40)/C40</f>
        <v>0.3354037267080746</v>
      </c>
      <c r="H40" s="20">
        <f>(E40-C40)/C40</f>
        <v>0.6273291925465841</v>
      </c>
      <c r="I40" s="20">
        <f>(E40-D40)/D40</f>
        <v>0.21860465116279082</v>
      </c>
    </row>
    <row r="41" spans="1:9" ht="12.75">
      <c r="A41" s="22"/>
      <c r="B41" s="18" t="s">
        <v>53</v>
      </c>
      <c r="C41" s="15">
        <f>C34*100</f>
        <v>42.5</v>
      </c>
      <c r="D41" s="15">
        <f>H34*100</f>
        <v>56.699999999999996</v>
      </c>
      <c r="E41" s="16">
        <f>O34*100</f>
        <v>72.89999999999999</v>
      </c>
      <c r="G41" s="20">
        <f>(D41-C41)/C41</f>
        <v>0.3341176470588234</v>
      </c>
      <c r="H41" s="20">
        <f>(E41-C41)/C41</f>
        <v>0.7152941176470586</v>
      </c>
      <c r="I41" s="20">
        <f>(E41-D41)/D41</f>
        <v>0.28571428571428564</v>
      </c>
    </row>
    <row r="42" spans="1:9" ht="12.75">
      <c r="A42" s="23" t="s">
        <v>54</v>
      </c>
      <c r="B42" s="17" t="s">
        <v>52</v>
      </c>
      <c r="C42" s="10">
        <f>D35*100</f>
        <v>526.3</v>
      </c>
      <c r="D42" s="10">
        <f>I35*100</f>
        <v>623.9</v>
      </c>
      <c r="E42" s="11">
        <f>P35*100</f>
        <v>623.0581124485316</v>
      </c>
      <c r="G42" s="20">
        <f>(D42-C42)/C42</f>
        <v>0.18544556336690107</v>
      </c>
      <c r="H42" s="20">
        <f>(E42-C42)/C42</f>
        <v>0.18384592903008098</v>
      </c>
      <c r="I42" s="20">
        <f>(E42-D42)/D42</f>
        <v>-0.0013493950175803868</v>
      </c>
    </row>
    <row r="43" spans="1:9" ht="13.5" thickBot="1">
      <c r="A43" s="24"/>
      <c r="B43" s="19" t="s">
        <v>53</v>
      </c>
      <c r="C43" s="12">
        <f>C35*100</f>
        <v>461.2</v>
      </c>
      <c r="D43" s="12">
        <f>H35*100</f>
        <v>548.0999999999999</v>
      </c>
      <c r="E43" s="13">
        <f>O35*100</f>
        <v>564.978111775013</v>
      </c>
      <c r="G43" s="20">
        <f>(D43-C43)/C43</f>
        <v>0.18842150910667807</v>
      </c>
      <c r="H43" s="20">
        <f>(E43-C43)/C43</f>
        <v>0.22501758841069597</v>
      </c>
      <c r="I43" s="20">
        <f>(E43-D43)/D43</f>
        <v>0.030793854725438892</v>
      </c>
    </row>
    <row r="44" ht="13.5" thickTop="1"/>
  </sheetData>
  <mergeCells count="9">
    <mergeCell ref="O1:P1"/>
    <mergeCell ref="C1:D1"/>
    <mergeCell ref="F1:G1"/>
    <mergeCell ref="H1:I1"/>
    <mergeCell ref="K1:L1"/>
    <mergeCell ref="A40:A41"/>
    <mergeCell ref="A42:A43"/>
    <mergeCell ref="A38:E38"/>
    <mergeCell ref="M1:N1"/>
  </mergeCells>
  <printOptions/>
  <pageMargins left="0.75" right="0.75" top="1" bottom="1" header="0.5" footer="0.5"/>
  <pageSetup fitToHeight="1" fitToWidth="1" horizontalDpi="600" verticalDpi="600" orientation="portrait" scale="56" r:id="rId1"/>
  <headerFooter alignWithMargins="0">
    <oddHeader>&amp;CExhibit C-9 Avoided Cost Calculations</oddHeader>
    <oddFooter>&amp;CPage &amp;P of &amp;N</oddFooter>
  </headerFooter>
</worksheet>
</file>

<file path=xl/worksheets/sheet2.xml><?xml version="1.0" encoding="utf-8"?>
<worksheet xmlns="http://schemas.openxmlformats.org/spreadsheetml/2006/main" xmlns:r="http://schemas.openxmlformats.org/officeDocument/2006/relationships">
  <sheetPr>
    <tabColor indexed="13"/>
  </sheetPr>
  <dimension ref="B4:D8"/>
  <sheetViews>
    <sheetView workbookViewId="0" topLeftCell="A1">
      <selection activeCell="D9" sqref="D9"/>
    </sheetView>
  </sheetViews>
  <sheetFormatPr defaultColWidth="9.140625" defaultRowHeight="12.75"/>
  <cols>
    <col min="2" max="2" width="10.140625" style="0" bestFit="1" customWidth="1"/>
    <col min="3" max="3" width="11.421875" style="0" customWidth="1"/>
    <col min="4" max="4" width="23.57421875" style="0" customWidth="1"/>
  </cols>
  <sheetData>
    <row r="4" ht="12.75">
      <c r="D4" t="s">
        <v>48</v>
      </c>
    </row>
    <row r="5" spans="2:4" ht="12.75">
      <c r="B5" s="3">
        <v>38657</v>
      </c>
      <c r="C5" s="3">
        <v>39021</v>
      </c>
      <c r="D5">
        <v>0.78133</v>
      </c>
    </row>
    <row r="6" spans="2:4" ht="12.75">
      <c r="B6" s="3">
        <v>39022</v>
      </c>
      <c r="C6" s="3">
        <v>39386</v>
      </c>
      <c r="D6">
        <v>0.76103</v>
      </c>
    </row>
    <row r="7" spans="2:4" ht="12.75">
      <c r="B7" s="3">
        <v>39387</v>
      </c>
      <c r="C7" s="3">
        <v>39752</v>
      </c>
      <c r="D7">
        <v>0.75476</v>
      </c>
    </row>
    <row r="8" spans="2:4" ht="12.75">
      <c r="B8" s="3">
        <v>39753</v>
      </c>
      <c r="C8" s="3">
        <v>40117</v>
      </c>
      <c r="D8">
        <v>0.80175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jp4047</dc:creator>
  <cp:keywords/>
  <dc:description/>
  <cp:lastModifiedBy>steve vock</cp:lastModifiedBy>
  <cp:lastPrinted>2009-03-29T21:06:36Z</cp:lastPrinted>
  <dcterms:created xsi:type="dcterms:W3CDTF">2008-10-30T14:52:19Z</dcterms:created>
  <dcterms:modified xsi:type="dcterms:W3CDTF">2009-03-29T21:06:48Z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Exhibit</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2009-09-29T00:00:00Z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