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A75813CE-BC20-4584-B1C3-A9B37978BC4B}" xr6:coauthVersionLast="47" xr6:coauthVersionMax="47" xr10:uidLastSave="{00000000-0000-0000-0000-000000000000}"/>
  <bookViews>
    <workbookView xWindow="240" yWindow="315" windowWidth="25230" windowHeight="13770" tabRatio="838" xr2:uid="{3E7C0D2D-8757-48E9-A043-4E6A945C56A9}"/>
  </bookViews>
  <sheets>
    <sheet name="A-RR Cross-Reference" sheetId="1" r:id="rId1"/>
    <sheet name="B - COS Results" sheetId="2" r:id="rId2"/>
    <sheet name="D-Summary of Adjustments" sheetId="3" r:id="rId3"/>
    <sheet name="C-COS Allocation Factors" sheetId="7" r:id="rId4"/>
    <sheet name="E-Summary of results" sheetId="4" r:id="rId5"/>
    <sheet name="B - COS Results (WAC)" sheetId="5" r:id="rId6"/>
    <sheet name="C-COS Allocation Factors (WAC)" sheetId="8" r:id="rId7"/>
    <sheet name="E-Summary of Results (WAC)" sheetId="6" r:id="rId8"/>
  </sheets>
  <definedNames>
    <definedName name="_xlnm.Print_Area" localSheetId="0">'A-RR Cross-Reference'!$A:$DA</definedName>
    <definedName name="_xlnm.Print_Area" localSheetId="1">'B - COS Results'!$A:$Q</definedName>
    <definedName name="_xlnm.Print_Area" localSheetId="5">'B - COS Results (WAC)'!$A:$Q</definedName>
    <definedName name="_xlnm.Print_Area" localSheetId="2">'D-Summary of Adjustments'!$A:$J</definedName>
    <definedName name="_xlnm.Print_Area" localSheetId="4">'E-Summary of results'!$A:$P</definedName>
    <definedName name="_xlnm.Print_Area" localSheetId="7">'E-Summary of Results (WAC)'!$A:$P</definedName>
    <definedName name="_xlnm.Print_Titles" localSheetId="0">'A-RR Cross-Reference'!$A:$D,'A-RR Cross-Reference'!$1:$6</definedName>
    <definedName name="_xlnm.Print_Titles" localSheetId="1">'B - COS Results'!$A:$D,'B - COS Results'!$1:$5</definedName>
    <definedName name="_xlnm.Print_Titles" localSheetId="5">'B - COS Results (WAC)'!$A:$D,'B - COS Results (WAC)'!$1:$5</definedName>
    <definedName name="_xlnm.Print_Titles" localSheetId="2">'D-Summary of Adjustments'!$1:$13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6" l="1"/>
  <c r="B13" i="6"/>
  <c r="D13" i="6"/>
  <c r="D14" i="6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P15" i="6"/>
  <c r="L17" i="6"/>
  <c r="J17" i="6"/>
  <c r="E17" i="6"/>
  <c r="H17" i="6"/>
  <c r="I17" i="6"/>
  <c r="M17" i="6"/>
  <c r="P19" i="6"/>
  <c r="A6" i="5"/>
  <c r="Q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F12" i="5"/>
  <c r="G12" i="5"/>
  <c r="J12" i="5"/>
  <c r="M12" i="5"/>
  <c r="N12" i="5"/>
  <c r="Q8" i="5"/>
  <c r="Q9" i="5"/>
  <c r="Q10" i="5"/>
  <c r="Q11" i="5"/>
  <c r="E12" i="5"/>
  <c r="H12" i="5"/>
  <c r="I12" i="5"/>
  <c r="K12" i="5"/>
  <c r="L12" i="5"/>
  <c r="P12" i="5"/>
  <c r="Q13" i="5"/>
  <c r="Q14" i="5" s="1"/>
  <c r="F14" i="5"/>
  <c r="G14" i="5"/>
  <c r="J14" i="5"/>
  <c r="K14" i="5"/>
  <c r="N14" i="5"/>
  <c r="O14" i="5"/>
  <c r="E14" i="5"/>
  <c r="H14" i="5"/>
  <c r="I14" i="5"/>
  <c r="L14" i="5"/>
  <c r="M14" i="5"/>
  <c r="P14" i="5"/>
  <c r="F16" i="5"/>
  <c r="G16" i="5"/>
  <c r="J16" i="5"/>
  <c r="K16" i="5"/>
  <c r="N16" i="5"/>
  <c r="O16" i="5"/>
  <c r="E16" i="5"/>
  <c r="H16" i="5"/>
  <c r="I16" i="5"/>
  <c r="L16" i="5"/>
  <c r="M16" i="5"/>
  <c r="P16" i="5"/>
  <c r="Q17" i="5"/>
  <c r="Q26" i="5" s="1"/>
  <c r="F26" i="5"/>
  <c r="G26" i="5"/>
  <c r="J26" i="5"/>
  <c r="K26" i="5"/>
  <c r="K27" i="5" s="1"/>
  <c r="N26" i="5"/>
  <c r="O26" i="5"/>
  <c r="Q18" i="5"/>
  <c r="Q19" i="5"/>
  <c r="Q20" i="5"/>
  <c r="Q21" i="5"/>
  <c r="Q22" i="5"/>
  <c r="Q23" i="5"/>
  <c r="Q24" i="5"/>
  <c r="Q25" i="5"/>
  <c r="E26" i="5"/>
  <c r="E27" i="5" s="1"/>
  <c r="H26" i="5"/>
  <c r="H27" i="5" s="1"/>
  <c r="I26" i="5"/>
  <c r="I27" i="5" s="1"/>
  <c r="L26" i="5"/>
  <c r="L27" i="5" s="1"/>
  <c r="M26" i="5"/>
  <c r="P26" i="5"/>
  <c r="P27" i="5" s="1"/>
  <c r="E37" i="5"/>
  <c r="H37" i="5"/>
  <c r="I37" i="5"/>
  <c r="L37" i="5"/>
  <c r="M37" i="5"/>
  <c r="P37" i="5"/>
  <c r="Q29" i="5"/>
  <c r="Q30" i="5"/>
  <c r="F37" i="5"/>
  <c r="G37" i="5"/>
  <c r="N37" i="5"/>
  <c r="O37" i="5"/>
  <c r="Q32" i="5"/>
  <c r="Q33" i="5"/>
  <c r="Q34" i="5"/>
  <c r="Q35" i="5"/>
  <c r="Q36" i="5"/>
  <c r="J37" i="5"/>
  <c r="K37" i="5"/>
  <c r="Q38" i="5"/>
  <c r="H43" i="5"/>
  <c r="H44" i="5" s="1"/>
  <c r="I43" i="5"/>
  <c r="I44" i="5" s="1"/>
  <c r="L43" i="5"/>
  <c r="L44" i="5" s="1"/>
  <c r="M43" i="5"/>
  <c r="P43" i="5"/>
  <c r="P44" i="5" s="1"/>
  <c r="Q39" i="5"/>
  <c r="Q40" i="5"/>
  <c r="Q41" i="5"/>
  <c r="J43" i="5"/>
  <c r="J44" i="5" s="1"/>
  <c r="K43" i="5"/>
  <c r="K44" i="5" s="1"/>
  <c r="Q42" i="5"/>
  <c r="F43" i="5"/>
  <c r="F44" i="5" s="1"/>
  <c r="G43" i="5"/>
  <c r="G44" i="5" s="1"/>
  <c r="N43" i="5"/>
  <c r="O43" i="5"/>
  <c r="O44" i="5" s="1"/>
  <c r="Q45" i="5"/>
  <c r="J51" i="5"/>
  <c r="K51" i="5"/>
  <c r="Q46" i="5"/>
  <c r="H51" i="5"/>
  <c r="I51" i="5"/>
  <c r="L51" i="5"/>
  <c r="M51" i="5"/>
  <c r="P51" i="5"/>
  <c r="Q47" i="5"/>
  <c r="Q48" i="5"/>
  <c r="Q49" i="5"/>
  <c r="Q50" i="5"/>
  <c r="F51" i="5"/>
  <c r="G51" i="5"/>
  <c r="N51" i="5"/>
  <c r="O51" i="5"/>
  <c r="E57" i="5"/>
  <c r="H57" i="5"/>
  <c r="H58" i="5" s="1"/>
  <c r="I57" i="5"/>
  <c r="I58" i="5" s="1"/>
  <c r="L57" i="5"/>
  <c r="L58" i="5" s="1"/>
  <c r="M57" i="5"/>
  <c r="M58" i="5" s="1"/>
  <c r="P57" i="5"/>
  <c r="P58" i="5" s="1"/>
  <c r="Q52" i="5"/>
  <c r="Q53" i="5"/>
  <c r="Q54" i="5"/>
  <c r="F57" i="5"/>
  <c r="F58" i="5" s="1"/>
  <c r="G57" i="5"/>
  <c r="G58" i="5" s="1"/>
  <c r="N57" i="5"/>
  <c r="N58" i="5" s="1"/>
  <c r="O57" i="5"/>
  <c r="O58" i="5" s="1"/>
  <c r="Q56" i="5"/>
  <c r="J57" i="5"/>
  <c r="J58" i="5" s="1"/>
  <c r="K57" i="5"/>
  <c r="K58" i="5" s="1"/>
  <c r="F65" i="5"/>
  <c r="G65" i="5"/>
  <c r="O65" i="5"/>
  <c r="E65" i="5"/>
  <c r="H65" i="5"/>
  <c r="I65" i="5"/>
  <c r="L65" i="5"/>
  <c r="M65" i="5"/>
  <c r="P65" i="5"/>
  <c r="Q60" i="5"/>
  <c r="Q61" i="5"/>
  <c r="Q62" i="5"/>
  <c r="Q63" i="5"/>
  <c r="N65" i="5"/>
  <c r="Q64" i="5"/>
  <c r="J65" i="5"/>
  <c r="K65" i="5"/>
  <c r="Q66" i="5"/>
  <c r="H71" i="5"/>
  <c r="H72" i="5" s="1"/>
  <c r="I71" i="5"/>
  <c r="I72" i="5" s="1"/>
  <c r="L71" i="5"/>
  <c r="L72" i="5" s="1"/>
  <c r="M71" i="5"/>
  <c r="M72" i="5" s="1"/>
  <c r="P71" i="5"/>
  <c r="P72" i="5" s="1"/>
  <c r="Q67" i="5"/>
  <c r="Q68" i="5"/>
  <c r="Q69" i="5"/>
  <c r="J71" i="5"/>
  <c r="J72" i="5" s="1"/>
  <c r="K71" i="5"/>
  <c r="K72" i="5" s="1"/>
  <c r="Q70" i="5"/>
  <c r="F71" i="5"/>
  <c r="F72" i="5" s="1"/>
  <c r="G71" i="5"/>
  <c r="G72" i="5" s="1"/>
  <c r="N71" i="5"/>
  <c r="N72" i="5" s="1"/>
  <c r="O71" i="5"/>
  <c r="Q73" i="5"/>
  <c r="J77" i="5"/>
  <c r="K77" i="5"/>
  <c r="Q74" i="5"/>
  <c r="Q75" i="5"/>
  <c r="Q76" i="5"/>
  <c r="H77" i="5"/>
  <c r="I77" i="5"/>
  <c r="L77" i="5"/>
  <c r="M77" i="5"/>
  <c r="P77" i="5"/>
  <c r="F77" i="5"/>
  <c r="G77" i="5"/>
  <c r="G78" i="5" s="1"/>
  <c r="N77" i="5"/>
  <c r="O77" i="5"/>
  <c r="F94" i="5"/>
  <c r="G94" i="5"/>
  <c r="J94" i="5"/>
  <c r="K94" i="5"/>
  <c r="N94" i="5"/>
  <c r="O94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L94" i="5"/>
  <c r="M94" i="5"/>
  <c r="Q93" i="5"/>
  <c r="H94" i="5"/>
  <c r="I94" i="5"/>
  <c r="P94" i="5"/>
  <c r="Q95" i="5"/>
  <c r="H105" i="5"/>
  <c r="H106" i="5" s="1"/>
  <c r="Q98" i="5"/>
  <c r="O105" i="5"/>
  <c r="O106" i="5" s="1"/>
  <c r="Q100" i="5"/>
  <c r="Q102" i="5"/>
  <c r="J105" i="5"/>
  <c r="J106" i="5" s="1"/>
  <c r="Q104" i="5"/>
  <c r="F105" i="5"/>
  <c r="G105" i="5"/>
  <c r="K105" i="5"/>
  <c r="K106" i="5" s="1"/>
  <c r="N105" i="5"/>
  <c r="J117" i="5"/>
  <c r="Q108" i="5"/>
  <c r="N117" i="5"/>
  <c r="O117" i="5"/>
  <c r="Q110" i="5"/>
  <c r="Q112" i="5"/>
  <c r="Q114" i="5"/>
  <c r="Q116" i="5"/>
  <c r="G117" i="5"/>
  <c r="K117" i="5"/>
  <c r="Q118" i="5"/>
  <c r="J128" i="5"/>
  <c r="J129" i="5" s="1"/>
  <c r="K128" i="5"/>
  <c r="K129" i="5" s="1"/>
  <c r="Q120" i="5"/>
  <c r="M128" i="5"/>
  <c r="Q121" i="5"/>
  <c r="Q122" i="5"/>
  <c r="H128" i="5"/>
  <c r="P128" i="5"/>
  <c r="N128" i="5"/>
  <c r="Q124" i="5"/>
  <c r="Q126" i="5"/>
  <c r="L128" i="5"/>
  <c r="Q127" i="5"/>
  <c r="G128" i="5"/>
  <c r="G129" i="5" s="1"/>
  <c r="O128" i="5"/>
  <c r="I128" i="5"/>
  <c r="E135" i="5"/>
  <c r="H135" i="5"/>
  <c r="K135" i="5"/>
  <c r="L135" i="5"/>
  <c r="M135" i="5"/>
  <c r="P135" i="5"/>
  <c r="Q131" i="5"/>
  <c r="I135" i="5"/>
  <c r="Q132" i="5"/>
  <c r="Q133" i="5"/>
  <c r="Q134" i="5"/>
  <c r="F135" i="5"/>
  <c r="G135" i="5"/>
  <c r="N135" i="5"/>
  <c r="O135" i="5"/>
  <c r="G141" i="5"/>
  <c r="H141" i="5"/>
  <c r="I141" i="5"/>
  <c r="L141" i="5"/>
  <c r="O141" i="5"/>
  <c r="P141" i="5"/>
  <c r="Q136" i="5"/>
  <c r="Q137" i="5"/>
  <c r="E141" i="5"/>
  <c r="M141" i="5"/>
  <c r="Q139" i="5"/>
  <c r="F141" i="5"/>
  <c r="N141" i="5"/>
  <c r="Q140" i="5"/>
  <c r="J141" i="5"/>
  <c r="K141" i="5"/>
  <c r="Q142" i="5"/>
  <c r="J156" i="5"/>
  <c r="K156" i="5"/>
  <c r="M156" i="5"/>
  <c r="Q143" i="5"/>
  <c r="F156" i="5"/>
  <c r="G156" i="5"/>
  <c r="N156" i="5"/>
  <c r="O156" i="5"/>
  <c r="Q144" i="5"/>
  <c r="Q145" i="5"/>
  <c r="Q146" i="5"/>
  <c r="Q147" i="5"/>
  <c r="Q148" i="5"/>
  <c r="Q149" i="5"/>
  <c r="Q150" i="5"/>
  <c r="Q151" i="5"/>
  <c r="Q152" i="5"/>
  <c r="Q153" i="5"/>
  <c r="Q154" i="5"/>
  <c r="L156" i="5"/>
  <c r="Q155" i="5"/>
  <c r="H156" i="5"/>
  <c r="I156" i="5"/>
  <c r="P156" i="5"/>
  <c r="H171" i="5"/>
  <c r="I171" i="5"/>
  <c r="Q157" i="5"/>
  <c r="K171" i="5"/>
  <c r="P171" i="5"/>
  <c r="E171" i="5"/>
  <c r="L171" i="5"/>
  <c r="M171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F171" i="5"/>
  <c r="G171" i="5"/>
  <c r="N171" i="5"/>
  <c r="O171" i="5"/>
  <c r="Q172" i="5"/>
  <c r="Q173" i="5"/>
  <c r="Q174" i="5"/>
  <c r="Q175" i="5"/>
  <c r="Q176" i="5"/>
  <c r="Q177" i="5"/>
  <c r="Q178" i="5"/>
  <c r="Q179" i="5"/>
  <c r="Q180" i="5"/>
  <c r="Q181" i="5"/>
  <c r="H194" i="5"/>
  <c r="P194" i="5"/>
  <c r="Q184" i="5"/>
  <c r="Q185" i="5"/>
  <c r="D187" i="5"/>
  <c r="D188" i="5" s="1"/>
  <c r="D189" i="5" s="1"/>
  <c r="M194" i="5"/>
  <c r="Q189" i="5"/>
  <c r="Q190" i="5"/>
  <c r="D191" i="5"/>
  <c r="D192" i="5" s="1"/>
  <c r="D193" i="5" s="1"/>
  <c r="Q191" i="5"/>
  <c r="N194" i="5"/>
  <c r="Q195" i="5"/>
  <c r="K203" i="5"/>
  <c r="D196" i="5"/>
  <c r="Q196" i="5"/>
  <c r="D197" i="5"/>
  <c r="D198" i="5" s="1"/>
  <c r="I203" i="5"/>
  <c r="J203" i="5"/>
  <c r="L203" i="5"/>
  <c r="Q197" i="5"/>
  <c r="D200" i="5"/>
  <c r="D201" i="5" s="1"/>
  <c r="D202" i="5" s="1"/>
  <c r="Q201" i="5"/>
  <c r="I210" i="5"/>
  <c r="K210" i="5"/>
  <c r="L210" i="5"/>
  <c r="N210" i="5"/>
  <c r="H210" i="5"/>
  <c r="Q206" i="5"/>
  <c r="G210" i="5"/>
  <c r="J210" i="5"/>
  <c r="O210" i="5"/>
  <c r="Q209" i="5"/>
  <c r="P210" i="5"/>
  <c r="Q211" i="5"/>
  <c r="D212" i="5"/>
  <c r="D213" i="5"/>
  <c r="F227" i="5"/>
  <c r="D214" i="5"/>
  <c r="Q215" i="5"/>
  <c r="D216" i="5"/>
  <c r="D217" i="5"/>
  <c r="Q217" i="5"/>
  <c r="D218" i="5"/>
  <c r="Q218" i="5"/>
  <c r="J227" i="5"/>
  <c r="Q220" i="5"/>
  <c r="K227" i="5"/>
  <c r="Q224" i="5"/>
  <c r="L227" i="5"/>
  <c r="N227" i="5"/>
  <c r="A230" i="5"/>
  <c r="A231" i="5" s="1"/>
  <c r="A232" i="5" s="1"/>
  <c r="A233" i="5" s="1"/>
  <c r="A234" i="5" s="1"/>
  <c r="A235" i="5" s="1"/>
  <c r="Q232" i="5"/>
  <c r="D233" i="5"/>
  <c r="Q233" i="5"/>
  <c r="D234" i="5"/>
  <c r="D235" i="5" s="1"/>
  <c r="Q234" i="5"/>
  <c r="J244" i="5"/>
  <c r="M244" i="5"/>
  <c r="A236" i="5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N244" i="5"/>
  <c r="D237" i="5"/>
  <c r="D238" i="5" s="1"/>
  <c r="D239" i="5" s="1"/>
  <c r="P244" i="5"/>
  <c r="Q238" i="5"/>
  <c r="Q240" i="5"/>
  <c r="D241" i="5"/>
  <c r="Q241" i="5"/>
  <c r="D242" i="5"/>
  <c r="D243" i="5" s="1"/>
  <c r="Q242" i="5"/>
  <c r="Q243" i="5"/>
  <c r="E244" i="5"/>
  <c r="F244" i="5"/>
  <c r="L253" i="5"/>
  <c r="O253" i="5"/>
  <c r="G253" i="5"/>
  <c r="H253" i="5"/>
  <c r="Q248" i="5"/>
  <c r="Q251" i="5"/>
  <c r="E253" i="5"/>
  <c r="P253" i="5"/>
  <c r="F262" i="5"/>
  <c r="N262" i="5"/>
  <c r="G262" i="5"/>
  <c r="Q256" i="5"/>
  <c r="Q259" i="5"/>
  <c r="I262" i="5"/>
  <c r="J262" i="5"/>
  <c r="N272" i="5"/>
  <c r="P272" i="5"/>
  <c r="Q264" i="5"/>
  <c r="K272" i="5"/>
  <c r="E272" i="5"/>
  <c r="M272" i="5"/>
  <c r="Q268" i="5"/>
  <c r="Q271" i="5"/>
  <c r="D274" i="5"/>
  <c r="K293" i="5"/>
  <c r="E293" i="5"/>
  <c r="N293" i="5"/>
  <c r="D276" i="5"/>
  <c r="Q276" i="5"/>
  <c r="D278" i="5"/>
  <c r="D279" i="5" s="1"/>
  <c r="Q278" i="5"/>
  <c r="Q280" i="5"/>
  <c r="D281" i="5"/>
  <c r="D283" i="5"/>
  <c r="D285" i="5"/>
  <c r="Q285" i="5"/>
  <c r="D287" i="5"/>
  <c r="Q288" i="5"/>
  <c r="D289" i="5"/>
  <c r="Q289" i="5"/>
  <c r="D291" i="5"/>
  <c r="Q292" i="5"/>
  <c r="M293" i="5"/>
  <c r="P293" i="5"/>
  <c r="O309" i="5"/>
  <c r="M309" i="5"/>
  <c r="I309" i="5"/>
  <c r="Q297" i="5"/>
  <c r="F309" i="5"/>
  <c r="Q300" i="5"/>
  <c r="H309" i="5"/>
  <c r="Q301" i="5"/>
  <c r="Q303" i="5"/>
  <c r="Q304" i="5"/>
  <c r="Q307" i="5"/>
  <c r="E309" i="5"/>
  <c r="P309" i="5"/>
  <c r="G322" i="5"/>
  <c r="H322" i="5"/>
  <c r="O322" i="5"/>
  <c r="Q313" i="5"/>
  <c r="Q316" i="5"/>
  <c r="Q317" i="5"/>
  <c r="E322" i="5"/>
  <c r="Q320" i="5"/>
  <c r="M322" i="5"/>
  <c r="P322" i="5"/>
  <c r="A324" i="5"/>
  <c r="A325" i="5" s="1"/>
  <c r="A326" i="5" s="1"/>
  <c r="A327" i="5" s="1"/>
  <c r="A328" i="5" s="1"/>
  <c r="A329" i="5" s="1"/>
  <c r="A330" i="5" s="1"/>
  <c r="A331" i="5" s="1"/>
  <c r="A332" i="5" s="1"/>
  <c r="A333" i="5" s="1"/>
  <c r="E331" i="5"/>
  <c r="E333" i="5"/>
  <c r="A334" i="5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E341" i="5"/>
  <c r="Q342" i="5"/>
  <c r="K348" i="5"/>
  <c r="M348" i="5"/>
  <c r="H348" i="5"/>
  <c r="O348" i="5"/>
  <c r="P348" i="5"/>
  <c r="Q345" i="5"/>
  <c r="F348" i="5"/>
  <c r="G348" i="5"/>
  <c r="L353" i="5"/>
  <c r="D350" i="5"/>
  <c r="F353" i="5"/>
  <c r="K353" i="5"/>
  <c r="N353" i="5"/>
  <c r="D351" i="5"/>
  <c r="D352" i="5" s="1"/>
  <c r="I353" i="5"/>
  <c r="J353" i="5"/>
  <c r="E360" i="5"/>
  <c r="D362" i="5"/>
  <c r="Q362" i="5"/>
  <c r="D363" i="5"/>
  <c r="D364" i="5" s="1"/>
  <c r="D365" i="5" s="1"/>
  <c r="D366" i="5" s="1"/>
  <c r="D367" i="5" s="1"/>
  <c r="D368" i="5" s="1"/>
  <c r="D369" i="5" s="1"/>
  <c r="Q364" i="5"/>
  <c r="P432" i="5"/>
  <c r="Q365" i="5"/>
  <c r="K432" i="5"/>
  <c r="D371" i="5"/>
  <c r="Q371" i="5"/>
  <c r="D372" i="5"/>
  <c r="D373" i="5" s="1"/>
  <c r="Q372" i="5"/>
  <c r="D374" i="5"/>
  <c r="D375" i="5" s="1"/>
  <c r="D376" i="5" s="1"/>
  <c r="D377" i="5" s="1"/>
  <c r="D379" i="5"/>
  <c r="D380" i="5" s="1"/>
  <c r="D381" i="5" s="1"/>
  <c r="D382" i="5" s="1"/>
  <c r="D383" i="5" s="1"/>
  <c r="D384" i="5" s="1"/>
  <c r="D385" i="5" s="1"/>
  <c r="D386" i="5" s="1"/>
  <c r="Q379" i="5"/>
  <c r="F432" i="5"/>
  <c r="Q384" i="5"/>
  <c r="Q386" i="5"/>
  <c r="D388" i="5"/>
  <c r="D389" i="5"/>
  <c r="D390" i="5" s="1"/>
  <c r="D391" i="5" s="1"/>
  <c r="D392" i="5" s="1"/>
  <c r="D393" i="5" s="1"/>
  <c r="Q392" i="5"/>
  <c r="D394" i="5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Q394" i="5"/>
  <c r="Q400" i="5"/>
  <c r="Q401" i="5"/>
  <c r="Q402" i="5"/>
  <c r="Q406" i="5"/>
  <c r="D407" i="5"/>
  <c r="D408" i="5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Q408" i="5"/>
  <c r="Q409" i="5"/>
  <c r="Q413" i="5"/>
  <c r="Q414" i="5"/>
  <c r="Q415" i="5"/>
  <c r="Q416" i="5"/>
  <c r="Q417" i="5"/>
  <c r="Q421" i="5"/>
  <c r="Q422" i="5"/>
  <c r="Q423" i="5"/>
  <c r="Q425" i="5"/>
  <c r="Q427" i="5"/>
  <c r="E432" i="5"/>
  <c r="M432" i="5"/>
  <c r="Q430" i="5"/>
  <c r="Q431" i="5"/>
  <c r="N432" i="5"/>
  <c r="G441" i="5"/>
  <c r="O441" i="5"/>
  <c r="Q435" i="5"/>
  <c r="N441" i="5"/>
  <c r="P441" i="5"/>
  <c r="Q437" i="5"/>
  <c r="Q438" i="5"/>
  <c r="Q439" i="5"/>
  <c r="E441" i="5"/>
  <c r="F441" i="5"/>
  <c r="J441" i="5"/>
  <c r="L441" i="5"/>
  <c r="M441" i="5"/>
  <c r="E446" i="5"/>
  <c r="M446" i="5"/>
  <c r="P446" i="5"/>
  <c r="D443" i="5"/>
  <c r="F446" i="5"/>
  <c r="I446" i="5"/>
  <c r="L446" i="5"/>
  <c r="N446" i="5"/>
  <c r="D444" i="5"/>
  <c r="D445" i="5" s="1"/>
  <c r="Q444" i="5"/>
  <c r="Q445" i="5"/>
  <c r="H446" i="5"/>
  <c r="J446" i="5"/>
  <c r="K446" i="5"/>
  <c r="E451" i="5"/>
  <c r="F451" i="5"/>
  <c r="L451" i="5"/>
  <c r="N451" i="5"/>
  <c r="D448" i="5"/>
  <c r="D449" i="5" s="1"/>
  <c r="D450" i="5" s="1"/>
  <c r="Q448" i="5"/>
  <c r="G451" i="5"/>
  <c r="O451" i="5"/>
  <c r="Q450" i="5"/>
  <c r="I451" i="5"/>
  <c r="K451" i="5"/>
  <c r="M451" i="5"/>
  <c r="G454" i="5"/>
  <c r="H454" i="5"/>
  <c r="K454" i="5"/>
  <c r="M454" i="5"/>
  <c r="P454" i="5"/>
  <c r="E454" i="5"/>
  <c r="F454" i="5"/>
  <c r="I454" i="5"/>
  <c r="J454" i="5"/>
  <c r="L454" i="5"/>
  <c r="N454" i="5"/>
  <c r="O454" i="5"/>
  <c r="E465" i="5"/>
  <c r="I465" i="5"/>
  <c r="L465" i="5"/>
  <c r="M465" i="5"/>
  <c r="O465" i="5"/>
  <c r="Q456" i="5"/>
  <c r="Q457" i="5"/>
  <c r="D458" i="5"/>
  <c r="D459" i="5" s="1"/>
  <c r="Q458" i="5"/>
  <c r="Q459" i="5"/>
  <c r="D460" i="5"/>
  <c r="Q460" i="5"/>
  <c r="Q461" i="5"/>
  <c r="D462" i="5"/>
  <c r="Q462" i="5"/>
  <c r="D463" i="5"/>
  <c r="D464" i="5" s="1"/>
  <c r="Q463" i="5"/>
  <c r="Q464" i="5"/>
  <c r="F465" i="5"/>
  <c r="G465" i="5"/>
  <c r="H465" i="5"/>
  <c r="J465" i="5"/>
  <c r="K465" i="5"/>
  <c r="N465" i="5"/>
  <c r="P465" i="5"/>
  <c r="Q466" i="5"/>
  <c r="O483" i="5"/>
  <c r="D467" i="5"/>
  <c r="D468" i="5" s="1"/>
  <c r="Q467" i="5"/>
  <c r="Q468" i="5"/>
  <c r="N483" i="5"/>
  <c r="D469" i="5"/>
  <c r="Q469" i="5"/>
  <c r="L483" i="5"/>
  <c r="D471" i="5"/>
  <c r="Q471" i="5"/>
  <c r="D472" i="5"/>
  <c r="D473" i="5"/>
  <c r="Q473" i="5"/>
  <c r="H483" i="5"/>
  <c r="D476" i="5"/>
  <c r="Q476" i="5"/>
  <c r="D477" i="5"/>
  <c r="D478" i="5" s="1"/>
  <c r="Q478" i="5"/>
  <c r="Q479" i="5"/>
  <c r="D480" i="5"/>
  <c r="D481" i="5" s="1"/>
  <c r="D482" i="5" s="1"/>
  <c r="Q480" i="5"/>
  <c r="Q481" i="5"/>
  <c r="F483" i="5"/>
  <c r="G483" i="5"/>
  <c r="I483" i="5"/>
  <c r="J483" i="5"/>
  <c r="P483" i="5"/>
  <c r="Q484" i="5"/>
  <c r="Q485" i="5"/>
  <c r="Q486" i="5"/>
  <c r="Q487" i="5"/>
  <c r="F492" i="5"/>
  <c r="H492" i="5"/>
  <c r="J492" i="5"/>
  <c r="P492" i="5"/>
  <c r="D489" i="5"/>
  <c r="D490" i="5" s="1"/>
  <c r="D491" i="5" s="1"/>
  <c r="Q489" i="5"/>
  <c r="E492" i="5"/>
  <c r="M492" i="5"/>
  <c r="Q491" i="5"/>
  <c r="I492" i="5"/>
  <c r="O492" i="5"/>
  <c r="K492" i="5"/>
  <c r="N492" i="5"/>
  <c r="Q493" i="5"/>
  <c r="Q494" i="5" s="1"/>
  <c r="H494" i="5"/>
  <c r="I494" i="5"/>
  <c r="O494" i="5"/>
  <c r="P494" i="5"/>
  <c r="E494" i="5"/>
  <c r="F494" i="5"/>
  <c r="J494" i="5"/>
  <c r="K494" i="5"/>
  <c r="L494" i="5"/>
  <c r="M494" i="5"/>
  <c r="N494" i="5"/>
  <c r="Q495" i="5"/>
  <c r="D496" i="5"/>
  <c r="D497" i="5" s="1"/>
  <c r="D498" i="5" s="1"/>
  <c r="Q496" i="5"/>
  <c r="Q497" i="5"/>
  <c r="L520" i="5"/>
  <c r="M520" i="5"/>
  <c r="Q499" i="5"/>
  <c r="D500" i="5"/>
  <c r="D501" i="5" s="1"/>
  <c r="D502" i="5" s="1"/>
  <c r="Q500" i="5"/>
  <c r="Q501" i="5"/>
  <c r="Q502" i="5"/>
  <c r="I520" i="5"/>
  <c r="O520" i="5"/>
  <c r="Q503" i="5"/>
  <c r="D504" i="5"/>
  <c r="D505" i="5" s="1"/>
  <c r="Q504" i="5"/>
  <c r="Q505" i="5"/>
  <c r="D506" i="5"/>
  <c r="Q506" i="5"/>
  <c r="Q508" i="5"/>
  <c r="Q509" i="5"/>
  <c r="Q510" i="5"/>
  <c r="D512" i="5"/>
  <c r="D513" i="5" s="1"/>
  <c r="D514" i="5" s="1"/>
  <c r="Q512" i="5"/>
  <c r="Q513" i="5"/>
  <c r="Q514" i="5"/>
  <c r="E520" i="5"/>
  <c r="Q516" i="5"/>
  <c r="Q517" i="5"/>
  <c r="Q518" i="5"/>
  <c r="Q519" i="5"/>
  <c r="G520" i="5"/>
  <c r="J520" i="5"/>
  <c r="K520" i="5"/>
  <c r="Q521" i="5"/>
  <c r="Q522" i="5" s="1"/>
  <c r="F522" i="5"/>
  <c r="K522" i="5"/>
  <c r="L522" i="5"/>
  <c r="M522" i="5"/>
  <c r="N522" i="5"/>
  <c r="O522" i="5"/>
  <c r="G522" i="5"/>
  <c r="H522" i="5"/>
  <c r="I522" i="5"/>
  <c r="J522" i="5"/>
  <c r="P522" i="5"/>
  <c r="E14" i="4"/>
  <c r="F14" i="4"/>
  <c r="N14" i="4"/>
  <c r="O14" i="4"/>
  <c r="B13" i="4"/>
  <c r="E13" i="4"/>
  <c r="F13" i="4"/>
  <c r="H13" i="4"/>
  <c r="H14" i="4" s="1"/>
  <c r="I13" i="4"/>
  <c r="N13" i="4"/>
  <c r="O13" i="4"/>
  <c r="K13" i="4"/>
  <c r="B14" i="4"/>
  <c r="B15" i="4" s="1"/>
  <c r="B16" i="4" s="1"/>
  <c r="B17" i="4" s="1"/>
  <c r="B18" i="4" s="1"/>
  <c r="B19" i="4" s="1"/>
  <c r="B20" i="4" s="1"/>
  <c r="B21" i="4" s="1"/>
  <c r="I14" i="4"/>
  <c r="K14" i="4"/>
  <c r="P15" i="4"/>
  <c r="K17" i="4"/>
  <c r="K18" i="4" s="1"/>
  <c r="G17" i="4"/>
  <c r="H17" i="4"/>
  <c r="O17" i="4"/>
  <c r="F17" i="4"/>
  <c r="I17" i="4"/>
  <c r="I18" i="4" s="1"/>
  <c r="J17" i="4"/>
  <c r="N17" i="4"/>
  <c r="P19" i="4"/>
  <c r="P20" i="4"/>
  <c r="I21" i="4"/>
  <c r="I23" i="4" s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A6" i="2"/>
  <c r="E12" i="2"/>
  <c r="Q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K12" i="2"/>
  <c r="L12" i="2"/>
  <c r="M12" i="2"/>
  <c r="Q8" i="2"/>
  <c r="Q9" i="2"/>
  <c r="Q10" i="2"/>
  <c r="Q11" i="2"/>
  <c r="F12" i="2"/>
  <c r="G12" i="2"/>
  <c r="H12" i="2"/>
  <c r="I12" i="2"/>
  <c r="J12" i="2"/>
  <c r="N12" i="2"/>
  <c r="O12" i="2"/>
  <c r="O27" i="2" s="1"/>
  <c r="P12" i="2"/>
  <c r="G14" i="2"/>
  <c r="I14" i="2"/>
  <c r="L14" i="2"/>
  <c r="N14" i="2"/>
  <c r="O14" i="2"/>
  <c r="Q13" i="2"/>
  <c r="Q14" i="2" s="1"/>
  <c r="E14" i="2"/>
  <c r="F14" i="2"/>
  <c r="H14" i="2"/>
  <c r="J14" i="2"/>
  <c r="K14" i="2"/>
  <c r="M14" i="2"/>
  <c r="P14" i="2"/>
  <c r="K16" i="2"/>
  <c r="L16" i="2"/>
  <c r="M16" i="2"/>
  <c r="P16" i="2"/>
  <c r="F16" i="2"/>
  <c r="G16" i="2"/>
  <c r="H16" i="2"/>
  <c r="I16" i="2"/>
  <c r="J16" i="2"/>
  <c r="N16" i="2"/>
  <c r="O16" i="2"/>
  <c r="I26" i="2"/>
  <c r="Q17" i="2"/>
  <c r="P26" i="2"/>
  <c r="P27" i="2" s="1"/>
  <c r="E26" i="2"/>
  <c r="F26" i="2"/>
  <c r="F27" i="2" s="1"/>
  <c r="M26" i="2"/>
  <c r="M27" i="2" s="1"/>
  <c r="N26" i="2"/>
  <c r="Q19" i="2"/>
  <c r="Q21" i="2"/>
  <c r="H26" i="2"/>
  <c r="H27" i="2" s="1"/>
  <c r="G26" i="2"/>
  <c r="J26" i="2"/>
  <c r="J27" i="2" s="1"/>
  <c r="O26" i="2"/>
  <c r="Q24" i="2"/>
  <c r="Q25" i="2"/>
  <c r="K26" i="2"/>
  <c r="K27" i="2" s="1"/>
  <c r="L26" i="2"/>
  <c r="G27" i="2"/>
  <c r="Q28" i="2"/>
  <c r="Q29" i="2"/>
  <c r="H37" i="2"/>
  <c r="K37" i="2"/>
  <c r="N37" i="2"/>
  <c r="P37" i="2"/>
  <c r="Q32" i="2"/>
  <c r="Q33" i="2"/>
  <c r="I37" i="2"/>
  <c r="J37" i="2"/>
  <c r="Q36" i="2"/>
  <c r="L37" i="2"/>
  <c r="H43" i="2"/>
  <c r="J43" i="2"/>
  <c r="N43" i="2"/>
  <c r="P43" i="2"/>
  <c r="P44" i="2" s="1"/>
  <c r="L43" i="2"/>
  <c r="L44" i="2" s="1"/>
  <c r="F43" i="2"/>
  <c r="G43" i="2"/>
  <c r="Q41" i="2"/>
  <c r="E43" i="2"/>
  <c r="M43" i="2"/>
  <c r="O43" i="2"/>
  <c r="Q45" i="2"/>
  <c r="H51" i="2"/>
  <c r="L51" i="2"/>
  <c r="J51" i="2"/>
  <c r="M51" i="2"/>
  <c r="M58" i="2" s="1"/>
  <c r="O51" i="2"/>
  <c r="Q48" i="2"/>
  <c r="G51" i="2"/>
  <c r="Q49" i="2"/>
  <c r="F51" i="2"/>
  <c r="N51" i="2"/>
  <c r="P51" i="2"/>
  <c r="H57" i="2"/>
  <c r="Q52" i="2"/>
  <c r="N57" i="2"/>
  <c r="N58" i="2" s="1"/>
  <c r="F57" i="2"/>
  <c r="F58" i="2" s="1"/>
  <c r="K57" i="2"/>
  <c r="M57" i="2"/>
  <c r="P57" i="2"/>
  <c r="P58" i="2" s="1"/>
  <c r="J57" i="2"/>
  <c r="J58" i="2" s="1"/>
  <c r="Q56" i="2"/>
  <c r="I57" i="2"/>
  <c r="H65" i="2"/>
  <c r="P65" i="2"/>
  <c r="Q60" i="2"/>
  <c r="I65" i="2"/>
  <c r="N65" i="2"/>
  <c r="Q61" i="2"/>
  <c r="K65" i="2"/>
  <c r="J65" i="2"/>
  <c r="Q64" i="2"/>
  <c r="L65" i="2"/>
  <c r="H71" i="2"/>
  <c r="J71" i="2"/>
  <c r="J72" i="2" s="1"/>
  <c r="N71" i="2"/>
  <c r="N72" i="2" s="1"/>
  <c r="P71" i="2"/>
  <c r="L71" i="2"/>
  <c r="L72" i="2" s="1"/>
  <c r="F71" i="2"/>
  <c r="G71" i="2"/>
  <c r="Q69" i="2"/>
  <c r="M71" i="2"/>
  <c r="E71" i="2"/>
  <c r="O71" i="2"/>
  <c r="Q73" i="2"/>
  <c r="H77" i="2"/>
  <c r="J77" i="2"/>
  <c r="L77" i="2"/>
  <c r="P77" i="2"/>
  <c r="Q74" i="2"/>
  <c r="Q75" i="2"/>
  <c r="E77" i="2"/>
  <c r="G77" i="2"/>
  <c r="K77" i="2"/>
  <c r="M77" i="2"/>
  <c r="N77" i="2"/>
  <c r="O77" i="2"/>
  <c r="I94" i="2"/>
  <c r="J94" i="2"/>
  <c r="Q79" i="2"/>
  <c r="Q80" i="2"/>
  <c r="L94" i="2"/>
  <c r="F94" i="2"/>
  <c r="N94" i="2"/>
  <c r="Q82" i="2"/>
  <c r="Q83" i="2"/>
  <c r="Q84" i="2"/>
  <c r="Q85" i="2"/>
  <c r="Q86" i="2"/>
  <c r="Q87" i="2"/>
  <c r="Q88" i="2"/>
  <c r="Q89" i="2"/>
  <c r="Q90" i="2"/>
  <c r="Q91" i="2"/>
  <c r="Q92" i="2"/>
  <c r="G94" i="2"/>
  <c r="H94" i="2"/>
  <c r="O94" i="2"/>
  <c r="P94" i="2"/>
  <c r="I105" i="2"/>
  <c r="I106" i="2" s="1"/>
  <c r="J105" i="2"/>
  <c r="J106" i="2" s="1"/>
  <c r="Q95" i="2"/>
  <c r="L105" i="2"/>
  <c r="L106" i="2" s="1"/>
  <c r="E105" i="2"/>
  <c r="Q98" i="2"/>
  <c r="H105" i="2"/>
  <c r="P105" i="2"/>
  <c r="P106" i="2" s="1"/>
  <c r="Q99" i="2"/>
  <c r="Q100" i="2"/>
  <c r="Q103" i="2"/>
  <c r="Q104" i="2"/>
  <c r="F105" i="2"/>
  <c r="F106" i="2" s="1"/>
  <c r="M105" i="2"/>
  <c r="N105" i="2"/>
  <c r="N106" i="2" s="1"/>
  <c r="H106" i="2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E117" i="2"/>
  <c r="F117" i="2"/>
  <c r="M117" i="2"/>
  <c r="H117" i="2"/>
  <c r="P117" i="2"/>
  <c r="Q111" i="2"/>
  <c r="Q115" i="2"/>
  <c r="N117" i="2"/>
  <c r="Q118" i="2"/>
  <c r="H128" i="2"/>
  <c r="H129" i="2" s="1"/>
  <c r="P128" i="2"/>
  <c r="P129" i="2" s="1"/>
  <c r="Q119" i="2"/>
  <c r="Q121" i="2"/>
  <c r="Q122" i="2"/>
  <c r="G128" i="2"/>
  <c r="O128" i="2"/>
  <c r="Q125" i="2"/>
  <c r="Q126" i="2"/>
  <c r="J128" i="2"/>
  <c r="M128" i="2"/>
  <c r="Q130" i="2"/>
  <c r="H135" i="2"/>
  <c r="J135" i="2"/>
  <c r="K135" i="2"/>
  <c r="N135" i="2"/>
  <c r="P135" i="2"/>
  <c r="Q133" i="2"/>
  <c r="Q134" i="2"/>
  <c r="L135" i="2"/>
  <c r="M135" i="2"/>
  <c r="H141" i="2"/>
  <c r="L141" i="2"/>
  <c r="Q137" i="2"/>
  <c r="I141" i="2"/>
  <c r="O141" i="2"/>
  <c r="Q138" i="2"/>
  <c r="N141" i="2"/>
  <c r="J141" i="2"/>
  <c r="F141" i="2"/>
  <c r="G141" i="2"/>
  <c r="P141" i="2"/>
  <c r="Q142" i="2"/>
  <c r="H156" i="2"/>
  <c r="J156" i="2"/>
  <c r="L156" i="2"/>
  <c r="N156" i="2"/>
  <c r="M156" i="2"/>
  <c r="G156" i="2"/>
  <c r="Q145" i="2"/>
  <c r="Q146" i="2"/>
  <c r="F156" i="2"/>
  <c r="Q149" i="2"/>
  <c r="Q150" i="2"/>
  <c r="P156" i="2"/>
  <c r="Q153" i="2"/>
  <c r="Q154" i="2"/>
  <c r="E156" i="2"/>
  <c r="O156" i="2"/>
  <c r="Q157" i="2"/>
  <c r="H171" i="2"/>
  <c r="J171" i="2"/>
  <c r="L171" i="2"/>
  <c r="Q158" i="2"/>
  <c r="F171" i="2"/>
  <c r="M171" i="2"/>
  <c r="Q161" i="2"/>
  <c r="Q162" i="2"/>
  <c r="P171" i="2"/>
  <c r="Q165" i="2"/>
  <c r="Q166" i="2"/>
  <c r="K171" i="2"/>
  <c r="Q168" i="2"/>
  <c r="Q170" i="2"/>
  <c r="N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D187" i="2"/>
  <c r="D188" i="2" s="1"/>
  <c r="D189" i="2" s="1"/>
  <c r="P194" i="2"/>
  <c r="Q188" i="2"/>
  <c r="I194" i="2"/>
  <c r="Q189" i="2"/>
  <c r="A190" i="2"/>
  <c r="A191" i="2" s="1"/>
  <c r="A192" i="2" s="1"/>
  <c r="A193" i="2" s="1"/>
  <c r="A194" i="2" s="1"/>
  <c r="A195" i="2" s="1"/>
  <c r="D191" i="2"/>
  <c r="D192" i="2" s="1"/>
  <c r="D193" i="2" s="1"/>
  <c r="H194" i="2"/>
  <c r="A196" i="2"/>
  <c r="A197" i="2" s="1"/>
  <c r="A198" i="2" s="1"/>
  <c r="A199" i="2" s="1"/>
  <c r="A200" i="2" s="1"/>
  <c r="A201" i="2" s="1"/>
  <c r="D196" i="2"/>
  <c r="D197" i="2"/>
  <c r="D198" i="2" s="1"/>
  <c r="F203" i="2"/>
  <c r="G203" i="2"/>
  <c r="H203" i="2"/>
  <c r="N203" i="2"/>
  <c r="D200" i="2"/>
  <c r="Q200" i="2"/>
  <c r="D201" i="2"/>
  <c r="Q201" i="2"/>
  <c r="A202" i="2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D202" i="2"/>
  <c r="E203" i="2"/>
  <c r="L203" i="2"/>
  <c r="M203" i="2"/>
  <c r="Q204" i="2"/>
  <c r="F210" i="2"/>
  <c r="G210" i="2"/>
  <c r="L210" i="2"/>
  <c r="M210" i="2"/>
  <c r="N210" i="2"/>
  <c r="O210" i="2"/>
  <c r="Q205" i="2"/>
  <c r="Q206" i="2"/>
  <c r="Q207" i="2"/>
  <c r="Q209" i="2"/>
  <c r="J210" i="2"/>
  <c r="K210" i="2"/>
  <c r="D212" i="2"/>
  <c r="D213" i="2"/>
  <c r="D214" i="2" s="1"/>
  <c r="G227" i="2"/>
  <c r="Q215" i="2"/>
  <c r="D216" i="2"/>
  <c r="D217" i="2"/>
  <c r="D218" i="2" s="1"/>
  <c r="L227" i="2"/>
  <c r="Q219" i="2"/>
  <c r="Q220" i="2"/>
  <c r="M227" i="2"/>
  <c r="N227" i="2"/>
  <c r="H227" i="2"/>
  <c r="P227" i="2"/>
  <c r="Q224" i="2"/>
  <c r="E227" i="2"/>
  <c r="F227" i="2"/>
  <c r="O227" i="2"/>
  <c r="Q232" i="2"/>
  <c r="D233" i="2"/>
  <c r="Q233" i="2"/>
  <c r="D234" i="2"/>
  <c r="D235" i="2" s="1"/>
  <c r="Q234" i="2"/>
  <c r="H244" i="2"/>
  <c r="I244" i="2"/>
  <c r="P244" i="2"/>
  <c r="Q236" i="2"/>
  <c r="L244" i="2"/>
  <c r="D237" i="2"/>
  <c r="D238" i="2" s="1"/>
  <c r="D239" i="2" s="1"/>
  <c r="K244" i="2"/>
  <c r="M244" i="2"/>
  <c r="Q238" i="2"/>
  <c r="Q239" i="2"/>
  <c r="Q240" i="2"/>
  <c r="D241" i="2"/>
  <c r="Q241" i="2"/>
  <c r="D242" i="2"/>
  <c r="Q242" i="2"/>
  <c r="D243" i="2"/>
  <c r="Q243" i="2"/>
  <c r="F244" i="2"/>
  <c r="G244" i="2"/>
  <c r="N244" i="2"/>
  <c r="O244" i="2"/>
  <c r="Q245" i="2"/>
  <c r="F253" i="2"/>
  <c r="G253" i="2"/>
  <c r="H253" i="2"/>
  <c r="N253" i="2"/>
  <c r="P253" i="2"/>
  <c r="I253" i="2"/>
  <c r="J253" i="2"/>
  <c r="Q246" i="2"/>
  <c r="Q247" i="2"/>
  <c r="M253" i="2"/>
  <c r="Q249" i="2"/>
  <c r="Q250" i="2"/>
  <c r="Q251" i="2"/>
  <c r="O253" i="2"/>
  <c r="Q254" i="2"/>
  <c r="P262" i="2"/>
  <c r="L262" i="2"/>
  <c r="G262" i="2"/>
  <c r="Q257" i="2"/>
  <c r="Q258" i="2"/>
  <c r="I262" i="2"/>
  <c r="Q259" i="2"/>
  <c r="K262" i="2"/>
  <c r="Q261" i="2"/>
  <c r="H262" i="2"/>
  <c r="J262" i="2"/>
  <c r="O262" i="2"/>
  <c r="I272" i="2"/>
  <c r="M272" i="2"/>
  <c r="Q263" i="2"/>
  <c r="K272" i="2"/>
  <c r="O272" i="2"/>
  <c r="Q265" i="2"/>
  <c r="F272" i="2"/>
  <c r="N272" i="2"/>
  <c r="Q266" i="2"/>
  <c r="Q267" i="2"/>
  <c r="L272" i="2"/>
  <c r="Q269" i="2"/>
  <c r="Q270" i="2"/>
  <c r="Q271" i="2"/>
  <c r="G272" i="2"/>
  <c r="Q273" i="2"/>
  <c r="N293" i="2"/>
  <c r="O293" i="2"/>
  <c r="D274" i="2"/>
  <c r="Q274" i="2"/>
  <c r="P293" i="2"/>
  <c r="Q275" i="2"/>
  <c r="L293" i="2"/>
  <c r="D276" i="2"/>
  <c r="Q276" i="2"/>
  <c r="M293" i="2"/>
  <c r="D278" i="2"/>
  <c r="D279" i="2" s="1"/>
  <c r="Q278" i="2"/>
  <c r="Q279" i="2"/>
  <c r="Q280" i="2"/>
  <c r="D281" i="2"/>
  <c r="Q281" i="2"/>
  <c r="D283" i="2"/>
  <c r="Q284" i="2"/>
  <c r="F293" i="2"/>
  <c r="D285" i="2"/>
  <c r="Q285" i="2"/>
  <c r="Q286" i="2"/>
  <c r="D287" i="2"/>
  <c r="Q287" i="2"/>
  <c r="D289" i="2"/>
  <c r="Q289" i="2"/>
  <c r="Q290" i="2"/>
  <c r="D291" i="2"/>
  <c r="Q291" i="2"/>
  <c r="K293" i="2"/>
  <c r="Q292" i="2"/>
  <c r="G293" i="2"/>
  <c r="Q294" i="2"/>
  <c r="F309" i="2"/>
  <c r="G309" i="2"/>
  <c r="M309" i="2"/>
  <c r="N309" i="2"/>
  <c r="O309" i="2"/>
  <c r="Q295" i="2"/>
  <c r="P309" i="2"/>
  <c r="Q296" i="2"/>
  <c r="Q298" i="2"/>
  <c r="H309" i="2"/>
  <c r="Q299" i="2"/>
  <c r="Q300" i="2"/>
  <c r="Q302" i="2"/>
  <c r="Q303" i="2"/>
  <c r="Q304" i="2"/>
  <c r="Q306" i="2"/>
  <c r="Q307" i="2"/>
  <c r="Q308" i="2"/>
  <c r="K309" i="2"/>
  <c r="L309" i="2"/>
  <c r="Q310" i="2"/>
  <c r="H322" i="2"/>
  <c r="I322" i="2"/>
  <c r="J322" i="2"/>
  <c r="Q311" i="2"/>
  <c r="Q312" i="2"/>
  <c r="M322" i="2"/>
  <c r="N322" i="2"/>
  <c r="Q314" i="2"/>
  <c r="Q315" i="2"/>
  <c r="Q316" i="2"/>
  <c r="Q318" i="2"/>
  <c r="Q319" i="2"/>
  <c r="Q320" i="2"/>
  <c r="E322" i="2"/>
  <c r="F322" i="2"/>
  <c r="O322" i="2"/>
  <c r="P322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F348" i="2"/>
  <c r="G348" i="2"/>
  <c r="H348" i="2"/>
  <c r="I348" i="2"/>
  <c r="N348" i="2"/>
  <c r="O348" i="2"/>
  <c r="P348" i="2"/>
  <c r="J348" i="2"/>
  <c r="Q343" i="2"/>
  <c r="Q344" i="2"/>
  <c r="Q345" i="2"/>
  <c r="M348" i="2"/>
  <c r="Q346" i="2"/>
  <c r="Q347" i="2"/>
  <c r="K348" i="2"/>
  <c r="L348" i="2"/>
  <c r="Q349" i="2"/>
  <c r="F353" i="2"/>
  <c r="G353" i="2"/>
  <c r="M353" i="2"/>
  <c r="N353" i="2"/>
  <c r="O353" i="2"/>
  <c r="D350" i="2"/>
  <c r="D351" i="2" s="1"/>
  <c r="D352" i="2" s="1"/>
  <c r="Q350" i="2"/>
  <c r="H353" i="2"/>
  <c r="P353" i="2"/>
  <c r="Q351" i="2"/>
  <c r="I353" i="2"/>
  <c r="Q352" i="2"/>
  <c r="J353" i="2"/>
  <c r="K353" i="2"/>
  <c r="L353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Q361" i="2"/>
  <c r="D362" i="2"/>
  <c r="Q362" i="2"/>
  <c r="D363" i="2"/>
  <c r="D364" i="2" s="1"/>
  <c r="D365" i="2" s="1"/>
  <c r="D366" i="2" s="1"/>
  <c r="D367" i="2" s="1"/>
  <c r="D368" i="2" s="1"/>
  <c r="D369" i="2" s="1"/>
  <c r="Q363" i="2"/>
  <c r="Q364" i="2"/>
  <c r="Q365" i="2"/>
  <c r="Q366" i="2"/>
  <c r="Q367" i="2"/>
  <c r="Q368" i="2"/>
  <c r="Q369" i="2"/>
  <c r="Q370" i="2"/>
  <c r="D371" i="2"/>
  <c r="Q371" i="2"/>
  <c r="D372" i="2"/>
  <c r="D373" i="2" s="1"/>
  <c r="D374" i="2" s="1"/>
  <c r="D375" i="2" s="1"/>
  <c r="D376" i="2" s="1"/>
  <c r="D377" i="2" s="1"/>
  <c r="Q372" i="2"/>
  <c r="Q373" i="2"/>
  <c r="Q374" i="2"/>
  <c r="Q375" i="2"/>
  <c r="Q376" i="2"/>
  <c r="Q377" i="2"/>
  <c r="Q378" i="2"/>
  <c r="D379" i="2"/>
  <c r="D380" i="2" s="1"/>
  <c r="D381" i="2" s="1"/>
  <c r="D382" i="2" s="1"/>
  <c r="D383" i="2" s="1"/>
  <c r="D384" i="2" s="1"/>
  <c r="D385" i="2" s="1"/>
  <c r="D386" i="2" s="1"/>
  <c r="Q379" i="2"/>
  <c r="Q380" i="2"/>
  <c r="Q381" i="2"/>
  <c r="Q382" i="2"/>
  <c r="Q383" i="2"/>
  <c r="Q384" i="2"/>
  <c r="Q385" i="2"/>
  <c r="Q386" i="2"/>
  <c r="Q387" i="2"/>
  <c r="D388" i="2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Q388" i="2"/>
  <c r="Q389" i="2"/>
  <c r="Q390" i="2"/>
  <c r="Q391" i="2"/>
  <c r="Q393" i="2"/>
  <c r="Q394" i="2"/>
  <c r="Q395" i="2"/>
  <c r="Q396" i="2"/>
  <c r="Q397" i="2"/>
  <c r="Q398" i="2"/>
  <c r="Q399" i="2"/>
  <c r="Q400" i="2"/>
  <c r="Q402" i="2"/>
  <c r="F432" i="2"/>
  <c r="Q406" i="2"/>
  <c r="D407" i="2"/>
  <c r="Q407" i="2"/>
  <c r="D408" i="2"/>
  <c r="D409" i="2" s="1"/>
  <c r="D410" i="2" s="1"/>
  <c r="D411" i="2" s="1"/>
  <c r="D412" i="2" s="1"/>
  <c r="D413" i="2" s="1"/>
  <c r="D414" i="2" s="1"/>
  <c r="D415" i="2" s="1"/>
  <c r="O432" i="2"/>
  <c r="P432" i="2"/>
  <c r="Q413" i="2"/>
  <c r="Q414" i="2"/>
  <c r="Q415" i="2"/>
  <c r="D416" i="2"/>
  <c r="D417" i="2" s="1"/>
  <c r="D418" i="2" s="1"/>
  <c r="D419" i="2" s="1"/>
  <c r="D420" i="2" s="1"/>
  <c r="D421" i="2" s="1"/>
  <c r="Q416" i="2"/>
  <c r="Q418" i="2"/>
  <c r="Q419" i="2"/>
  <c r="Q421" i="2"/>
  <c r="D422" i="2"/>
  <c r="D423" i="2" s="1"/>
  <c r="D424" i="2" s="1"/>
  <c r="D425" i="2" s="1"/>
  <c r="D426" i="2" s="1"/>
  <c r="D427" i="2" s="1"/>
  <c r="D428" i="2" s="1"/>
  <c r="D429" i="2" s="1"/>
  <c r="D430" i="2" s="1"/>
  <c r="G432" i="2"/>
  <c r="Q427" i="2"/>
  <c r="Q428" i="2"/>
  <c r="Q429" i="2"/>
  <c r="N432" i="2"/>
  <c r="Q433" i="2"/>
  <c r="Q434" i="2"/>
  <c r="J441" i="2"/>
  <c r="Q435" i="2"/>
  <c r="Q436" i="2"/>
  <c r="F441" i="2"/>
  <c r="N441" i="2"/>
  <c r="Q438" i="2"/>
  <c r="G441" i="2"/>
  <c r="I441" i="2"/>
  <c r="O441" i="2"/>
  <c r="P441" i="2"/>
  <c r="H446" i="2"/>
  <c r="J446" i="2"/>
  <c r="K446" i="2"/>
  <c r="L446" i="2"/>
  <c r="P446" i="2"/>
  <c r="D443" i="2"/>
  <c r="Q443" i="2"/>
  <c r="I446" i="2"/>
  <c r="M446" i="2"/>
  <c r="D444" i="2"/>
  <c r="D445" i="2" s="1"/>
  <c r="Q445" i="2"/>
  <c r="G446" i="2"/>
  <c r="O446" i="2"/>
  <c r="Q447" i="2"/>
  <c r="K451" i="2"/>
  <c r="L451" i="2"/>
  <c r="N451" i="2"/>
  <c r="D448" i="2"/>
  <c r="D449" i="2" s="1"/>
  <c r="D450" i="2" s="1"/>
  <c r="F451" i="2"/>
  <c r="J451" i="2"/>
  <c r="Q449" i="2"/>
  <c r="P451" i="2"/>
  <c r="Q450" i="2"/>
  <c r="G451" i="2"/>
  <c r="H451" i="2"/>
  <c r="M451" i="2"/>
  <c r="O451" i="2"/>
  <c r="Q453" i="2"/>
  <c r="Q454" i="2" s="1"/>
  <c r="G454" i="2"/>
  <c r="K454" i="2"/>
  <c r="O454" i="2"/>
  <c r="E454" i="2"/>
  <c r="H454" i="2"/>
  <c r="I454" i="2"/>
  <c r="J454" i="2"/>
  <c r="L454" i="2"/>
  <c r="M454" i="2"/>
  <c r="N454" i="2"/>
  <c r="P454" i="2"/>
  <c r="K465" i="2"/>
  <c r="L465" i="2"/>
  <c r="M465" i="2"/>
  <c r="Q456" i="2"/>
  <c r="Q457" i="2"/>
  <c r="D458" i="2"/>
  <c r="Q458" i="2"/>
  <c r="D459" i="2"/>
  <c r="Q459" i="2"/>
  <c r="D460" i="2"/>
  <c r="Q460" i="2"/>
  <c r="Q461" i="2"/>
  <c r="D462" i="2"/>
  <c r="Q462" i="2"/>
  <c r="D463" i="2"/>
  <c r="D464" i="2" s="1"/>
  <c r="Q463" i="2"/>
  <c r="Q464" i="2"/>
  <c r="F465" i="2"/>
  <c r="G465" i="2"/>
  <c r="H465" i="2"/>
  <c r="I465" i="2"/>
  <c r="J465" i="2"/>
  <c r="N465" i="2"/>
  <c r="O465" i="2"/>
  <c r="P465" i="2"/>
  <c r="G483" i="2"/>
  <c r="Q466" i="2"/>
  <c r="O483" i="2"/>
  <c r="D467" i="2"/>
  <c r="D468" i="2" s="1"/>
  <c r="D469" i="2" s="1"/>
  <c r="Q467" i="2"/>
  <c r="I483" i="2"/>
  <c r="Q468" i="2"/>
  <c r="Q469" i="2"/>
  <c r="Q470" i="2"/>
  <c r="H483" i="2"/>
  <c r="P483" i="2"/>
  <c r="D471" i="2"/>
  <c r="Q471" i="2"/>
  <c r="D472" i="2"/>
  <c r="D473" i="2" s="1"/>
  <c r="Q472" i="2"/>
  <c r="F483" i="2"/>
  <c r="L483" i="2"/>
  <c r="N483" i="2"/>
  <c r="Q473" i="2"/>
  <c r="M483" i="2"/>
  <c r="Q475" i="2"/>
  <c r="D476" i="2"/>
  <c r="Q476" i="2"/>
  <c r="D477" i="2"/>
  <c r="D478" i="2" s="1"/>
  <c r="Q477" i="2"/>
  <c r="Q478" i="2"/>
  <c r="Q479" i="2"/>
  <c r="D480" i="2"/>
  <c r="D481" i="2" s="1"/>
  <c r="D482" i="2" s="1"/>
  <c r="Q480" i="2"/>
  <c r="Q481" i="2"/>
  <c r="Q482" i="2"/>
  <c r="J483" i="2"/>
  <c r="Q484" i="2"/>
  <c r="Q485" i="2"/>
  <c r="Q486" i="2"/>
  <c r="Q487" i="2"/>
  <c r="Q488" i="2"/>
  <c r="H492" i="2"/>
  <c r="J492" i="2"/>
  <c r="L492" i="2"/>
  <c r="N492" i="2"/>
  <c r="P492" i="2"/>
  <c r="D489" i="2"/>
  <c r="Q489" i="2"/>
  <c r="K492" i="2"/>
  <c r="M492" i="2"/>
  <c r="D490" i="2"/>
  <c r="D491" i="2" s="1"/>
  <c r="Q490" i="2"/>
  <c r="Q491" i="2"/>
  <c r="G492" i="2"/>
  <c r="O492" i="2"/>
  <c r="I492" i="2"/>
  <c r="Q493" i="2"/>
  <c r="Q494" i="2" s="1"/>
  <c r="F494" i="2"/>
  <c r="I494" i="2"/>
  <c r="J494" i="2"/>
  <c r="K494" i="2"/>
  <c r="N494" i="2"/>
  <c r="E494" i="2"/>
  <c r="G494" i="2"/>
  <c r="H494" i="2"/>
  <c r="L494" i="2"/>
  <c r="M494" i="2"/>
  <c r="O494" i="2"/>
  <c r="P494" i="2"/>
  <c r="Q495" i="2"/>
  <c r="D496" i="2"/>
  <c r="D497" i="2" s="1"/>
  <c r="D498" i="2" s="1"/>
  <c r="Q496" i="2"/>
  <c r="Q497" i="2"/>
  <c r="Q498" i="2"/>
  <c r="H520" i="2"/>
  <c r="J520" i="2"/>
  <c r="N520" i="2"/>
  <c r="Q499" i="2"/>
  <c r="D500" i="2"/>
  <c r="Q500" i="2"/>
  <c r="D501" i="2"/>
  <c r="D502" i="2" s="1"/>
  <c r="Q501" i="2"/>
  <c r="Q502" i="2"/>
  <c r="Q503" i="2"/>
  <c r="D504" i="2"/>
  <c r="D505" i="2" s="1"/>
  <c r="D506" i="2" s="1"/>
  <c r="Q504" i="2"/>
  <c r="Q505" i="2"/>
  <c r="Q506" i="2"/>
  <c r="Q507" i="2"/>
  <c r="L520" i="2"/>
  <c r="P520" i="2"/>
  <c r="Q508" i="2"/>
  <c r="Q509" i="2"/>
  <c r="Q510" i="2"/>
  <c r="Q511" i="2"/>
  <c r="D512" i="2"/>
  <c r="Q512" i="2"/>
  <c r="D513" i="2"/>
  <c r="D514" i="2" s="1"/>
  <c r="Q513" i="2"/>
  <c r="Q514" i="2"/>
  <c r="Q515" i="2"/>
  <c r="O520" i="2"/>
  <c r="I520" i="2"/>
  <c r="Q516" i="2"/>
  <c r="Q517" i="2"/>
  <c r="Q518" i="2"/>
  <c r="Q519" i="2"/>
  <c r="E520" i="2"/>
  <c r="K520" i="2"/>
  <c r="M520" i="2"/>
  <c r="F522" i="2"/>
  <c r="Q521" i="2"/>
  <c r="Q522" i="2" s="1"/>
  <c r="J522" i="2"/>
  <c r="M522" i="2"/>
  <c r="N522" i="2"/>
  <c r="O522" i="2"/>
  <c r="E522" i="2"/>
  <c r="H522" i="2"/>
  <c r="I522" i="2"/>
  <c r="K522" i="2"/>
  <c r="L522" i="2"/>
  <c r="P522" i="2"/>
  <c r="A6" i="1"/>
  <c r="A7" i="1"/>
  <c r="A8" i="1"/>
  <c r="A9" i="1"/>
  <c r="A10" i="1"/>
  <c r="BB10" i="1"/>
  <c r="CZ10" i="1" s="1"/>
  <c r="DA10" i="1" s="1"/>
  <c r="CY10" i="1"/>
  <c r="A11" i="1"/>
  <c r="BB11" i="1"/>
  <c r="CY11" i="1"/>
  <c r="CZ11" i="1" s="1"/>
  <c r="DA11" i="1" s="1"/>
  <c r="A12" i="1"/>
  <c r="BB12" i="1"/>
  <c r="CY12" i="1"/>
  <c r="CZ12" i="1"/>
  <c r="DA12" i="1" s="1"/>
  <c r="A13" i="1"/>
  <c r="I13" i="1"/>
  <c r="J13" i="1"/>
  <c r="J28" i="1" s="1"/>
  <c r="K13" i="1"/>
  <c r="L13" i="1"/>
  <c r="L28" i="1" s="1"/>
  <c r="M13" i="1"/>
  <c r="N13" i="1"/>
  <c r="O13" i="1"/>
  <c r="P13" i="1"/>
  <c r="P28" i="1" s="1"/>
  <c r="Q13" i="1"/>
  <c r="R13" i="1"/>
  <c r="R28" i="1" s="1"/>
  <c r="S13" i="1"/>
  <c r="T13" i="1"/>
  <c r="T28" i="1" s="1"/>
  <c r="U13" i="1"/>
  <c r="V13" i="1"/>
  <c r="W13" i="1"/>
  <c r="X13" i="1"/>
  <c r="X28" i="1" s="1"/>
  <c r="Y13" i="1"/>
  <c r="Z13" i="1"/>
  <c r="Z28" i="1" s="1"/>
  <c r="AA13" i="1"/>
  <c r="AB13" i="1"/>
  <c r="AB28" i="1" s="1"/>
  <c r="AC13" i="1"/>
  <c r="AD13" i="1"/>
  <c r="AE13" i="1"/>
  <c r="AF13" i="1"/>
  <c r="AF28" i="1" s="1"/>
  <c r="AG13" i="1"/>
  <c r="AH13" i="1"/>
  <c r="AH28" i="1" s="1"/>
  <c r="AI13" i="1"/>
  <c r="AJ13" i="1"/>
  <c r="AJ28" i="1" s="1"/>
  <c r="AK13" i="1"/>
  <c r="AL13" i="1"/>
  <c r="AM13" i="1"/>
  <c r="AN13" i="1"/>
  <c r="AN28" i="1" s="1"/>
  <c r="AO13" i="1"/>
  <c r="AW13" i="1"/>
  <c r="AW28" i="1" s="1"/>
  <c r="AX13" i="1"/>
  <c r="AY13" i="1"/>
  <c r="AZ13" i="1"/>
  <c r="BA13" i="1"/>
  <c r="BD13" i="1"/>
  <c r="BE13" i="1"/>
  <c r="BE28" i="1" s="1"/>
  <c r="BF13" i="1"/>
  <c r="BG13" i="1"/>
  <c r="BH13" i="1"/>
  <c r="BI13" i="1"/>
  <c r="BI28" i="1" s="1"/>
  <c r="BJ13" i="1"/>
  <c r="BK13" i="1"/>
  <c r="BL13" i="1"/>
  <c r="BM13" i="1"/>
  <c r="BM28" i="1" s="1"/>
  <c r="BN13" i="1"/>
  <c r="BO13" i="1"/>
  <c r="BP13" i="1"/>
  <c r="BQ13" i="1"/>
  <c r="BQ28" i="1" s="1"/>
  <c r="BR13" i="1"/>
  <c r="BS13" i="1"/>
  <c r="BT13" i="1"/>
  <c r="BU13" i="1"/>
  <c r="BU28" i="1" s="1"/>
  <c r="BV13" i="1"/>
  <c r="BW13" i="1"/>
  <c r="BX13" i="1"/>
  <c r="BY13" i="1"/>
  <c r="BY28" i="1" s="1"/>
  <c r="BZ13" i="1"/>
  <c r="CA13" i="1"/>
  <c r="CB13" i="1"/>
  <c r="CC13" i="1"/>
  <c r="CC28" i="1" s="1"/>
  <c r="CD13" i="1"/>
  <c r="CE13" i="1"/>
  <c r="CF13" i="1"/>
  <c r="CG13" i="1"/>
  <c r="CG28" i="1" s="1"/>
  <c r="CH13" i="1"/>
  <c r="CI13" i="1"/>
  <c r="CJ13" i="1"/>
  <c r="CL13" i="1"/>
  <c r="CL28" i="1" s="1"/>
  <c r="CM13" i="1"/>
  <c r="CN13" i="1"/>
  <c r="CO13" i="1"/>
  <c r="CO28" i="1" s="1"/>
  <c r="CP13" i="1"/>
  <c r="CQ13" i="1"/>
  <c r="CR13" i="1"/>
  <c r="CS13" i="1"/>
  <c r="CS28" i="1" s="1"/>
  <c r="CT13" i="1"/>
  <c r="CT28" i="1" s="1"/>
  <c r="CT230" i="1" s="1"/>
  <c r="CU13" i="1"/>
  <c r="CV13" i="1"/>
  <c r="CW13" i="1"/>
  <c r="CW28" i="1" s="1"/>
  <c r="A14" i="1"/>
  <c r="E15" i="1"/>
  <c r="H15" i="1"/>
  <c r="BB14" i="1"/>
  <c r="CY14" i="1"/>
  <c r="CY15" i="1" s="1"/>
  <c r="A15" i="1"/>
  <c r="F15" i="1"/>
  <c r="G15" i="1"/>
  <c r="I15" i="1"/>
  <c r="J15" i="1"/>
  <c r="K15" i="1"/>
  <c r="K28" i="1" s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A16" i="1"/>
  <c r="E17" i="1"/>
  <c r="BB16" i="1"/>
  <c r="CY16" i="1"/>
  <c r="A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J17" i="1"/>
  <c r="BK17" i="1"/>
  <c r="BK28" i="1" s="1"/>
  <c r="BL17" i="1"/>
  <c r="BM17" i="1"/>
  <c r="BN17" i="1"/>
  <c r="BO17" i="1"/>
  <c r="BP17" i="1"/>
  <c r="BQ17" i="1"/>
  <c r="BR17" i="1"/>
  <c r="BS17" i="1"/>
  <c r="BS28" i="1" s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Y17" i="1"/>
  <c r="A18" i="1"/>
  <c r="BB18" i="1"/>
  <c r="CY18" i="1"/>
  <c r="CZ18" i="1" s="1"/>
  <c r="A19" i="1"/>
  <c r="E27" i="1"/>
  <c r="BB19" i="1"/>
  <c r="CY19" i="1"/>
  <c r="CZ19" i="1" s="1"/>
  <c r="A20" i="1"/>
  <c r="BB20" i="1"/>
  <c r="CY20" i="1"/>
  <c r="CZ20" i="1"/>
  <c r="DA20" i="1" s="1"/>
  <c r="A21" i="1"/>
  <c r="BB21" i="1"/>
  <c r="CZ21" i="1" s="1"/>
  <c r="DA21" i="1" s="1"/>
  <c r="CY21" i="1"/>
  <c r="A22" i="1"/>
  <c r="BB22" i="1"/>
  <c r="CY22" i="1"/>
  <c r="CZ22" i="1" s="1"/>
  <c r="DA22" i="1" s="1"/>
  <c r="A23" i="1"/>
  <c r="G27" i="1"/>
  <c r="BA27" i="1"/>
  <c r="CQ27" i="1"/>
  <c r="A24" i="1"/>
  <c r="BB24" i="1"/>
  <c r="CY24" i="1"/>
  <c r="A25" i="1"/>
  <c r="BB25" i="1"/>
  <c r="CY25" i="1"/>
  <c r="CZ25" i="1"/>
  <c r="DA25" i="1" s="1"/>
  <c r="A26" i="1"/>
  <c r="BB26" i="1"/>
  <c r="CY26" i="1"/>
  <c r="CZ26" i="1" s="1"/>
  <c r="DA26" i="1" s="1"/>
  <c r="A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W28" i="1" s="1"/>
  <c r="X27" i="1"/>
  <c r="Y27" i="1"/>
  <c r="Z27" i="1"/>
  <c r="AA27" i="1"/>
  <c r="AB27" i="1"/>
  <c r="AC27" i="1"/>
  <c r="AD27" i="1"/>
  <c r="AE27" i="1"/>
  <c r="AE28" i="1" s="1"/>
  <c r="AF27" i="1"/>
  <c r="AG27" i="1"/>
  <c r="AH27" i="1"/>
  <c r="AI27" i="1"/>
  <c r="AJ27" i="1"/>
  <c r="AK27" i="1"/>
  <c r="AL27" i="1"/>
  <c r="AM27" i="1"/>
  <c r="AM28" i="1" s="1"/>
  <c r="AN27" i="1"/>
  <c r="AO27" i="1"/>
  <c r="AQ27" i="1"/>
  <c r="AR27" i="1"/>
  <c r="AS27" i="1"/>
  <c r="AT27" i="1"/>
  <c r="AU27" i="1"/>
  <c r="AV27" i="1"/>
  <c r="AV28" i="1" s="1"/>
  <c r="AW27" i="1"/>
  <c r="AX27" i="1"/>
  <c r="AY27" i="1"/>
  <c r="AZ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T28" i="1" s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H28" i="1" s="1"/>
  <c r="CI27" i="1"/>
  <c r="CJ27" i="1"/>
  <c r="CJ28" i="1" s="1"/>
  <c r="CK27" i="1"/>
  <c r="CL27" i="1"/>
  <c r="CM27" i="1"/>
  <c r="CN27" i="1"/>
  <c r="CO27" i="1"/>
  <c r="CP27" i="1"/>
  <c r="CP28" i="1" s="1"/>
  <c r="CR27" i="1"/>
  <c r="CS27" i="1"/>
  <c r="CT27" i="1"/>
  <c r="CU27" i="1"/>
  <c r="CV27" i="1"/>
  <c r="CW27" i="1"/>
  <c r="A28" i="1"/>
  <c r="I28" i="1"/>
  <c r="M28" i="1"/>
  <c r="N28" i="1"/>
  <c r="O28" i="1"/>
  <c r="Q28" i="1"/>
  <c r="S28" i="1"/>
  <c r="U28" i="1"/>
  <c r="V28" i="1"/>
  <c r="Y28" i="1"/>
  <c r="AA28" i="1"/>
  <c r="AC28" i="1"/>
  <c r="AD28" i="1"/>
  <c r="AG28" i="1"/>
  <c r="AI28" i="1"/>
  <c r="AK28" i="1"/>
  <c r="AL28" i="1"/>
  <c r="AO28" i="1"/>
  <c r="AQ28" i="1"/>
  <c r="AR28" i="1"/>
  <c r="AS28" i="1"/>
  <c r="AT28" i="1"/>
  <c r="AU28" i="1"/>
  <c r="AX28" i="1"/>
  <c r="AY28" i="1"/>
  <c r="AZ28" i="1"/>
  <c r="BD28" i="1"/>
  <c r="BF28" i="1"/>
  <c r="BG28" i="1"/>
  <c r="BH28" i="1"/>
  <c r="BJ28" i="1"/>
  <c r="BL28" i="1"/>
  <c r="BN28" i="1"/>
  <c r="BO28" i="1"/>
  <c r="BP28" i="1"/>
  <c r="BR28" i="1"/>
  <c r="BV28" i="1"/>
  <c r="BW28" i="1"/>
  <c r="BX28" i="1"/>
  <c r="BZ28" i="1"/>
  <c r="CA28" i="1"/>
  <c r="CB28" i="1"/>
  <c r="CD28" i="1"/>
  <c r="CE28" i="1"/>
  <c r="CF28" i="1"/>
  <c r="CI28" i="1"/>
  <c r="CK28" i="1"/>
  <c r="CM28" i="1"/>
  <c r="CN28" i="1"/>
  <c r="CQ28" i="1"/>
  <c r="CR28" i="1"/>
  <c r="CU28" i="1"/>
  <c r="CV28" i="1"/>
  <c r="A29" i="1"/>
  <c r="E38" i="1"/>
  <c r="BB29" i="1"/>
  <c r="CY29" i="1"/>
  <c r="A30" i="1"/>
  <c r="BB30" i="1"/>
  <c r="CY30" i="1"/>
  <c r="CZ30" i="1"/>
  <c r="DA30" i="1" s="1"/>
  <c r="A31" i="1"/>
  <c r="BB31" i="1"/>
  <c r="CY31" i="1"/>
  <c r="A32" i="1"/>
  <c r="BB32" i="1"/>
  <c r="CZ32" i="1" s="1"/>
  <c r="DA32" i="1" s="1"/>
  <c r="CY32" i="1"/>
  <c r="A33" i="1"/>
  <c r="BB33" i="1"/>
  <c r="CY33" i="1"/>
  <c r="CZ33" i="1"/>
  <c r="DA33" i="1"/>
  <c r="A34" i="1"/>
  <c r="BB34" i="1"/>
  <c r="W38" i="1"/>
  <c r="W45" i="1" s="1"/>
  <c r="CY34" i="1"/>
  <c r="A35" i="1"/>
  <c r="BB35" i="1"/>
  <c r="CZ35" i="1" s="1"/>
  <c r="DA35" i="1" s="1"/>
  <c r="CY35" i="1"/>
  <c r="A36" i="1"/>
  <c r="BB36" i="1"/>
  <c r="CZ36" i="1" s="1"/>
  <c r="DA36" i="1" s="1"/>
  <c r="CY36" i="1"/>
  <c r="A37" i="1"/>
  <c r="BB37" i="1"/>
  <c r="CY37" i="1"/>
  <c r="CZ37" i="1"/>
  <c r="DA37" i="1"/>
  <c r="A38" i="1"/>
  <c r="F38" i="1"/>
  <c r="G38" i="1"/>
  <c r="G45" i="1" s="1"/>
  <c r="H38" i="1"/>
  <c r="I38" i="1"/>
  <c r="I45" i="1" s="1"/>
  <c r="J38" i="1"/>
  <c r="K38" i="1"/>
  <c r="L38" i="1"/>
  <c r="M38" i="1"/>
  <c r="M45" i="1" s="1"/>
  <c r="N38" i="1"/>
  <c r="O38" i="1"/>
  <c r="Q38" i="1"/>
  <c r="Q45" i="1" s="1"/>
  <c r="R38" i="1"/>
  <c r="S38" i="1"/>
  <c r="T38" i="1"/>
  <c r="U38" i="1"/>
  <c r="U45" i="1" s="1"/>
  <c r="V38" i="1"/>
  <c r="X38" i="1"/>
  <c r="Y38" i="1"/>
  <c r="Y45" i="1" s="1"/>
  <c r="Z38" i="1"/>
  <c r="AA38" i="1"/>
  <c r="AB38" i="1"/>
  <c r="AC38" i="1"/>
  <c r="AC45" i="1" s="1"/>
  <c r="AD38" i="1"/>
  <c r="AE38" i="1"/>
  <c r="AF38" i="1"/>
  <c r="AG38" i="1"/>
  <c r="AG45" i="1" s="1"/>
  <c r="AH38" i="1"/>
  <c r="AI38" i="1"/>
  <c r="AJ38" i="1"/>
  <c r="AK38" i="1"/>
  <c r="AK45" i="1" s="1"/>
  <c r="AL38" i="1"/>
  <c r="AM38" i="1"/>
  <c r="AM45" i="1" s="1"/>
  <c r="AN38" i="1"/>
  <c r="AO38" i="1"/>
  <c r="AO45" i="1" s="1"/>
  <c r="AQ38" i="1"/>
  <c r="AR38" i="1"/>
  <c r="AS38" i="1"/>
  <c r="AT38" i="1"/>
  <c r="AT45" i="1" s="1"/>
  <c r="AU38" i="1"/>
  <c r="AV38" i="1"/>
  <c r="AX38" i="1"/>
  <c r="AX45" i="1" s="1"/>
  <c r="AY38" i="1"/>
  <c r="AY45" i="1" s="1"/>
  <c r="AY79" i="1" s="1"/>
  <c r="AZ38" i="1"/>
  <c r="BA38" i="1"/>
  <c r="BC38" i="1"/>
  <c r="BD38" i="1"/>
  <c r="BE38" i="1"/>
  <c r="BF38" i="1"/>
  <c r="BF45" i="1" s="1"/>
  <c r="BG38" i="1"/>
  <c r="BG45" i="1" s="1"/>
  <c r="BG79" i="1" s="1"/>
  <c r="BH38" i="1"/>
  <c r="BI38" i="1"/>
  <c r="BJ38" i="1"/>
  <c r="BJ45" i="1" s="1"/>
  <c r="BK38" i="1"/>
  <c r="BK45" i="1" s="1"/>
  <c r="BK79" i="1" s="1"/>
  <c r="BL38" i="1"/>
  <c r="BN38" i="1"/>
  <c r="BN45" i="1" s="1"/>
  <c r="BO38" i="1"/>
  <c r="BO45" i="1" s="1"/>
  <c r="BP38" i="1"/>
  <c r="BP45" i="1" s="1"/>
  <c r="BQ38" i="1"/>
  <c r="BR38" i="1"/>
  <c r="BR45" i="1" s="1"/>
  <c r="BS38" i="1"/>
  <c r="BT38" i="1"/>
  <c r="BT45" i="1" s="1"/>
  <c r="BU38" i="1"/>
  <c r="BV38" i="1"/>
  <c r="BV45" i="1" s="1"/>
  <c r="BW38" i="1"/>
  <c r="BX38" i="1"/>
  <c r="BY38" i="1"/>
  <c r="BZ38" i="1"/>
  <c r="BZ45" i="1" s="1"/>
  <c r="CA38" i="1"/>
  <c r="CB38" i="1"/>
  <c r="CB45" i="1" s="1"/>
  <c r="CB79" i="1" s="1"/>
  <c r="CC38" i="1"/>
  <c r="CD38" i="1"/>
  <c r="CD45" i="1" s="1"/>
  <c r="CE38" i="1"/>
  <c r="CE45" i="1" s="1"/>
  <c r="CF38" i="1"/>
  <c r="CF45" i="1" s="1"/>
  <c r="CG38" i="1"/>
  <c r="CH38" i="1"/>
  <c r="CH45" i="1" s="1"/>
  <c r="CI38" i="1"/>
  <c r="CJ38" i="1"/>
  <c r="CJ45" i="1" s="1"/>
  <c r="CK38" i="1"/>
  <c r="CL38" i="1"/>
  <c r="CL45" i="1" s="1"/>
  <c r="CM38" i="1"/>
  <c r="CN38" i="1"/>
  <c r="CO38" i="1"/>
  <c r="CP38" i="1"/>
  <c r="CP45" i="1" s="1"/>
  <c r="CQ38" i="1"/>
  <c r="CQ45" i="1" s="1"/>
  <c r="CR38" i="1"/>
  <c r="CR45" i="1" s="1"/>
  <c r="CS38" i="1"/>
  <c r="CT38" i="1"/>
  <c r="CT45" i="1" s="1"/>
  <c r="CU38" i="1"/>
  <c r="CU45" i="1" s="1"/>
  <c r="CV38" i="1"/>
  <c r="CV45" i="1" s="1"/>
  <c r="CW38" i="1"/>
  <c r="A39" i="1"/>
  <c r="AW44" i="1"/>
  <c r="BB39" i="1"/>
  <c r="CZ39" i="1" s="1"/>
  <c r="CY39" i="1"/>
  <c r="A40" i="1"/>
  <c r="P44" i="1"/>
  <c r="CY40" i="1"/>
  <c r="A41" i="1"/>
  <c r="BB41" i="1"/>
  <c r="CZ41" i="1" s="1"/>
  <c r="DA41" i="1" s="1"/>
  <c r="CY41" i="1"/>
  <c r="A42" i="1"/>
  <c r="CY42" i="1"/>
  <c r="A43" i="1"/>
  <c r="BB43" i="1"/>
  <c r="CZ43" i="1" s="1"/>
  <c r="DA43" i="1" s="1"/>
  <c r="CY43" i="1"/>
  <c r="A44" i="1"/>
  <c r="F44" i="1"/>
  <c r="G44" i="1"/>
  <c r="H44" i="1"/>
  <c r="I44" i="1"/>
  <c r="J44" i="1"/>
  <c r="K44" i="1"/>
  <c r="L44" i="1"/>
  <c r="M44" i="1"/>
  <c r="N44" i="1"/>
  <c r="O44" i="1"/>
  <c r="O45" i="1" s="1"/>
  <c r="O79" i="1" s="1"/>
  <c r="O229" i="1" s="1"/>
  <c r="O230" i="1" s="1"/>
  <c r="Q44" i="1"/>
  <c r="R44" i="1"/>
  <c r="R45" i="1" s="1"/>
  <c r="S44" i="1"/>
  <c r="S45" i="1" s="1"/>
  <c r="T44" i="1"/>
  <c r="U44" i="1"/>
  <c r="V44" i="1"/>
  <c r="W44" i="1"/>
  <c r="X44" i="1"/>
  <c r="Y44" i="1"/>
  <c r="Z44" i="1"/>
  <c r="Z45" i="1" s="1"/>
  <c r="Z79" i="1" s="1"/>
  <c r="AA44" i="1"/>
  <c r="AA45" i="1" s="1"/>
  <c r="AB44" i="1"/>
  <c r="AB45" i="1" s="1"/>
  <c r="AB79" i="1" s="1"/>
  <c r="AB229" i="1" s="1"/>
  <c r="AB230" i="1" s="1"/>
  <c r="AC44" i="1"/>
  <c r="AD44" i="1"/>
  <c r="AE44" i="1"/>
  <c r="AE45" i="1" s="1"/>
  <c r="AF44" i="1"/>
  <c r="AG44" i="1"/>
  <c r="AH44" i="1"/>
  <c r="AH45" i="1" s="1"/>
  <c r="AH79" i="1" s="1"/>
  <c r="AI44" i="1"/>
  <c r="AI45" i="1" s="1"/>
  <c r="AJ44" i="1"/>
  <c r="AK44" i="1"/>
  <c r="AL44" i="1"/>
  <c r="AM44" i="1"/>
  <c r="AN44" i="1"/>
  <c r="AO44" i="1"/>
  <c r="AQ44" i="1"/>
  <c r="AR44" i="1"/>
  <c r="AS44" i="1"/>
  <c r="AT44" i="1"/>
  <c r="AU44" i="1"/>
  <c r="AV44" i="1"/>
  <c r="AV45" i="1" s="1"/>
  <c r="AV79" i="1" s="1"/>
  <c r="AX44" i="1"/>
  <c r="AY44" i="1"/>
  <c r="AZ44" i="1"/>
  <c r="AZ45" i="1" s="1"/>
  <c r="BA44" i="1"/>
  <c r="BC44" i="1"/>
  <c r="BD44" i="1"/>
  <c r="BD45" i="1" s="1"/>
  <c r="BD79" i="1" s="1"/>
  <c r="BE44" i="1"/>
  <c r="BE45" i="1" s="1"/>
  <c r="BE79" i="1" s="1"/>
  <c r="BF44" i="1"/>
  <c r="BG44" i="1"/>
  <c r="BH44" i="1"/>
  <c r="BI44" i="1"/>
  <c r="BI45" i="1" s="1"/>
  <c r="BI79" i="1" s="1"/>
  <c r="BJ44" i="1"/>
  <c r="BK44" i="1"/>
  <c r="BL44" i="1"/>
  <c r="BM44" i="1"/>
  <c r="BN44" i="1"/>
  <c r="BO44" i="1"/>
  <c r="BP44" i="1"/>
  <c r="BQ44" i="1"/>
  <c r="BQ45" i="1" s="1"/>
  <c r="BQ79" i="1" s="1"/>
  <c r="BR44" i="1"/>
  <c r="BS44" i="1"/>
  <c r="BT44" i="1"/>
  <c r="BU44" i="1"/>
  <c r="BU45" i="1" s="1"/>
  <c r="BU79" i="1" s="1"/>
  <c r="BV44" i="1"/>
  <c r="BW44" i="1"/>
  <c r="BX44" i="1"/>
  <c r="BY44" i="1"/>
  <c r="BY45" i="1" s="1"/>
  <c r="BY79" i="1" s="1"/>
  <c r="BZ44" i="1"/>
  <c r="CA44" i="1"/>
  <c r="CB44" i="1"/>
  <c r="CC44" i="1"/>
  <c r="CD44" i="1"/>
  <c r="CE44" i="1"/>
  <c r="CF44" i="1"/>
  <c r="CG44" i="1"/>
  <c r="CG45" i="1" s="1"/>
  <c r="CG79" i="1" s="1"/>
  <c r="CH44" i="1"/>
  <c r="CI44" i="1"/>
  <c r="CJ44" i="1"/>
  <c r="CK44" i="1"/>
  <c r="CK45" i="1" s="1"/>
  <c r="CK79" i="1" s="1"/>
  <c r="CL44" i="1"/>
  <c r="CM44" i="1"/>
  <c r="CN44" i="1"/>
  <c r="CO44" i="1"/>
  <c r="CO45" i="1" s="1"/>
  <c r="CO79" i="1" s="1"/>
  <c r="CP44" i="1"/>
  <c r="CQ44" i="1"/>
  <c r="CR44" i="1"/>
  <c r="CS44" i="1"/>
  <c r="CT44" i="1"/>
  <c r="CU44" i="1"/>
  <c r="CV44" i="1"/>
  <c r="CW44" i="1"/>
  <c r="CW45" i="1" s="1"/>
  <c r="CW79" i="1" s="1"/>
  <c r="A45" i="1"/>
  <c r="F45" i="1"/>
  <c r="F79" i="1" s="1"/>
  <c r="H45" i="1"/>
  <c r="J45" i="1"/>
  <c r="J79" i="1" s="1"/>
  <c r="K45" i="1"/>
  <c r="L45" i="1"/>
  <c r="N45" i="1"/>
  <c r="N79" i="1" s="1"/>
  <c r="T45" i="1"/>
  <c r="V45" i="1"/>
  <c r="V79" i="1" s="1"/>
  <c r="X45" i="1"/>
  <c r="AD45" i="1"/>
  <c r="AD79" i="1" s="1"/>
  <c r="AF45" i="1"/>
  <c r="AJ45" i="1"/>
  <c r="AL45" i="1"/>
  <c r="AL79" i="1" s="1"/>
  <c r="AN45" i="1"/>
  <c r="AQ45" i="1"/>
  <c r="AQ79" i="1" s="1"/>
  <c r="AR45" i="1"/>
  <c r="AS45" i="1"/>
  <c r="AU45" i="1"/>
  <c r="AU79" i="1" s="1"/>
  <c r="BA45" i="1"/>
  <c r="BC45" i="1"/>
  <c r="BC79" i="1" s="1"/>
  <c r="BH45" i="1"/>
  <c r="BL45" i="1"/>
  <c r="BS45" i="1"/>
  <c r="BS79" i="1" s="1"/>
  <c r="BS229" i="1" s="1"/>
  <c r="BS230" i="1" s="1"/>
  <c r="BW45" i="1"/>
  <c r="BX45" i="1"/>
  <c r="CA45" i="1"/>
  <c r="CC45" i="1"/>
  <c r="CI45" i="1"/>
  <c r="CI79" i="1" s="1"/>
  <c r="CM45" i="1"/>
  <c r="CN45" i="1"/>
  <c r="CS45" i="1"/>
  <c r="A46" i="1"/>
  <c r="BB46" i="1"/>
  <c r="CY46" i="1"/>
  <c r="A47" i="1"/>
  <c r="BB47" i="1"/>
  <c r="CY47" i="1"/>
  <c r="A48" i="1"/>
  <c r="BB48" i="1"/>
  <c r="CZ48" i="1" s="1"/>
  <c r="DA48" i="1" s="1"/>
  <c r="CY48" i="1"/>
  <c r="A49" i="1"/>
  <c r="BB49" i="1"/>
  <c r="CY49" i="1"/>
  <c r="CZ49" i="1" s="1"/>
  <c r="DA49" i="1" s="1"/>
  <c r="A50" i="1"/>
  <c r="BB50" i="1"/>
  <c r="CY50" i="1"/>
  <c r="A51" i="1"/>
  <c r="BB51" i="1"/>
  <c r="CZ51" i="1" s="1"/>
  <c r="DA51" i="1" s="1"/>
  <c r="CY51" i="1"/>
  <c r="A52" i="1"/>
  <c r="E52" i="1"/>
  <c r="E59" i="1" s="1"/>
  <c r="F52" i="1"/>
  <c r="F59" i="1" s="1"/>
  <c r="G52" i="1"/>
  <c r="H52" i="1"/>
  <c r="I52" i="1"/>
  <c r="J52" i="1"/>
  <c r="J59" i="1" s="1"/>
  <c r="K52" i="1"/>
  <c r="L52" i="1"/>
  <c r="M52" i="1"/>
  <c r="M59" i="1" s="1"/>
  <c r="M79" i="1" s="1"/>
  <c r="N52" i="1"/>
  <c r="N59" i="1" s="1"/>
  <c r="O52" i="1"/>
  <c r="Q52" i="1"/>
  <c r="Q59" i="1" s="1"/>
  <c r="Q79" i="1" s="1"/>
  <c r="Q229" i="1" s="1"/>
  <c r="Q230" i="1" s="1"/>
  <c r="R52" i="1"/>
  <c r="R59" i="1" s="1"/>
  <c r="S52" i="1"/>
  <c r="T52" i="1"/>
  <c r="U52" i="1"/>
  <c r="U59" i="1" s="1"/>
  <c r="U79" i="1" s="1"/>
  <c r="V52" i="1"/>
  <c r="V59" i="1" s="1"/>
  <c r="X52" i="1"/>
  <c r="Y52" i="1"/>
  <c r="Z52" i="1"/>
  <c r="Z59" i="1" s="1"/>
  <c r="AA52" i="1"/>
  <c r="AB52" i="1"/>
  <c r="AC52" i="1"/>
  <c r="AD52" i="1"/>
  <c r="AD59" i="1" s="1"/>
  <c r="AE52" i="1"/>
  <c r="AF52" i="1"/>
  <c r="AF59" i="1" s="1"/>
  <c r="AF79" i="1" s="1"/>
  <c r="AF229" i="1" s="1"/>
  <c r="AF230" i="1" s="1"/>
  <c r="AG52" i="1"/>
  <c r="AH52" i="1"/>
  <c r="AH59" i="1" s="1"/>
  <c r="AI52" i="1"/>
  <c r="AJ52" i="1"/>
  <c r="AK52" i="1"/>
  <c r="AK59" i="1" s="1"/>
  <c r="AK79" i="1" s="1"/>
  <c r="AL52" i="1"/>
  <c r="AL59" i="1" s="1"/>
  <c r="AM52" i="1"/>
  <c r="AN52" i="1"/>
  <c r="AO52" i="1"/>
  <c r="AQ52" i="1"/>
  <c r="AQ59" i="1" s="1"/>
  <c r="AR52" i="1"/>
  <c r="AS52" i="1"/>
  <c r="AT52" i="1"/>
  <c r="AU52" i="1"/>
  <c r="AU59" i="1" s="1"/>
  <c r="AV52" i="1"/>
  <c r="AW52" i="1"/>
  <c r="AW59" i="1" s="1"/>
  <c r="AX52" i="1"/>
  <c r="AY52" i="1"/>
  <c r="AY59" i="1" s="1"/>
  <c r="AZ52" i="1"/>
  <c r="BA52" i="1"/>
  <c r="BC52" i="1"/>
  <c r="BC59" i="1" s="1"/>
  <c r="BD52" i="1"/>
  <c r="BE52" i="1"/>
  <c r="BF52" i="1"/>
  <c r="BG52" i="1"/>
  <c r="BG59" i="1" s="1"/>
  <c r="BH52" i="1"/>
  <c r="BI52" i="1"/>
  <c r="BJ52" i="1"/>
  <c r="BK52" i="1"/>
  <c r="BK59" i="1" s="1"/>
  <c r="BL52" i="1"/>
  <c r="BM52" i="1"/>
  <c r="BN52" i="1"/>
  <c r="BO52" i="1"/>
  <c r="BO59" i="1" s="1"/>
  <c r="BP52" i="1"/>
  <c r="BQ52" i="1"/>
  <c r="BR52" i="1"/>
  <c r="BR59" i="1" s="1"/>
  <c r="BR79" i="1" s="1"/>
  <c r="BS52" i="1"/>
  <c r="BS59" i="1" s="1"/>
  <c r="BT52" i="1"/>
  <c r="BU52" i="1"/>
  <c r="BV52" i="1"/>
  <c r="BW52" i="1"/>
  <c r="BW59" i="1" s="1"/>
  <c r="BX52" i="1"/>
  <c r="BY52" i="1"/>
  <c r="BZ52" i="1"/>
  <c r="CA52" i="1"/>
  <c r="CA59" i="1" s="1"/>
  <c r="CB52" i="1"/>
  <c r="CC52" i="1"/>
  <c r="CC59" i="1" s="1"/>
  <c r="CC79" i="1" s="1"/>
  <c r="CD52" i="1"/>
  <c r="CE52" i="1"/>
  <c r="CE59" i="1" s="1"/>
  <c r="CF52" i="1"/>
  <c r="CG52" i="1"/>
  <c r="CH52" i="1"/>
  <c r="CH59" i="1" s="1"/>
  <c r="CH79" i="1" s="1"/>
  <c r="CI52" i="1"/>
  <c r="CI59" i="1" s="1"/>
  <c r="CJ52" i="1"/>
  <c r="CK52" i="1"/>
  <c r="CL52" i="1"/>
  <c r="CM52" i="1"/>
  <c r="CM59" i="1" s="1"/>
  <c r="CN52" i="1"/>
  <c r="CO52" i="1"/>
  <c r="CP52" i="1"/>
  <c r="CQ52" i="1"/>
  <c r="CQ59" i="1" s="1"/>
  <c r="CR52" i="1"/>
  <c r="CS52" i="1"/>
  <c r="CS59" i="1" s="1"/>
  <c r="CS79" i="1" s="1"/>
  <c r="CT52" i="1"/>
  <c r="CU52" i="1"/>
  <c r="CU59" i="1" s="1"/>
  <c r="CV52" i="1"/>
  <c r="CW52" i="1"/>
  <c r="A53" i="1"/>
  <c r="BB53" i="1"/>
  <c r="BB58" i="1" s="1"/>
  <c r="CY53" i="1"/>
  <c r="A54" i="1"/>
  <c r="BB54" i="1"/>
  <c r="CY54" i="1"/>
  <c r="CZ54" i="1" s="1"/>
  <c r="DA54" i="1" s="1"/>
  <c r="A55" i="1"/>
  <c r="BB55" i="1"/>
  <c r="CZ55" i="1" s="1"/>
  <c r="DA55" i="1" s="1"/>
  <c r="CY55" i="1"/>
  <c r="A56" i="1"/>
  <c r="E58" i="1"/>
  <c r="BB56" i="1"/>
  <c r="CZ56" i="1" s="1"/>
  <c r="DA56" i="1" s="1"/>
  <c r="CY56" i="1"/>
  <c r="A57" i="1"/>
  <c r="BB57" i="1"/>
  <c r="CY57" i="1"/>
  <c r="A58" i="1"/>
  <c r="F58" i="1"/>
  <c r="G58" i="1"/>
  <c r="G59" i="1" s="1"/>
  <c r="H58" i="1"/>
  <c r="I58" i="1"/>
  <c r="J58" i="1"/>
  <c r="K58" i="1"/>
  <c r="K59" i="1" s="1"/>
  <c r="K79" i="1" s="1"/>
  <c r="K229" i="1" s="1"/>
  <c r="L58" i="1"/>
  <c r="M58" i="1"/>
  <c r="N58" i="1"/>
  <c r="O58" i="1"/>
  <c r="Q58" i="1"/>
  <c r="R58" i="1"/>
  <c r="S58" i="1"/>
  <c r="S59" i="1" s="1"/>
  <c r="T58" i="1"/>
  <c r="U58" i="1"/>
  <c r="V58" i="1"/>
  <c r="W58" i="1"/>
  <c r="X58" i="1"/>
  <c r="Y58" i="1"/>
  <c r="Z58" i="1"/>
  <c r="AA58" i="1"/>
  <c r="AA59" i="1" s="1"/>
  <c r="AB58" i="1"/>
  <c r="AC58" i="1"/>
  <c r="AD58" i="1"/>
  <c r="AE58" i="1"/>
  <c r="AE59" i="1" s="1"/>
  <c r="AF58" i="1"/>
  <c r="AG58" i="1"/>
  <c r="AH58" i="1"/>
  <c r="AI58" i="1"/>
  <c r="AI59" i="1" s="1"/>
  <c r="AJ58" i="1"/>
  <c r="AK58" i="1"/>
  <c r="AL58" i="1"/>
  <c r="AM58" i="1"/>
  <c r="AM59" i="1" s="1"/>
  <c r="AN58" i="1"/>
  <c r="AO58" i="1"/>
  <c r="AQ58" i="1"/>
  <c r="AR58" i="1"/>
  <c r="AR59" i="1" s="1"/>
  <c r="AR79" i="1" s="1"/>
  <c r="AS58" i="1"/>
  <c r="AT58" i="1"/>
  <c r="AU58" i="1"/>
  <c r="AV58" i="1"/>
  <c r="AW58" i="1"/>
  <c r="AX58" i="1"/>
  <c r="AY58" i="1"/>
  <c r="AZ58" i="1"/>
  <c r="AZ59" i="1" s="1"/>
  <c r="BA58" i="1"/>
  <c r="BC58" i="1"/>
  <c r="BD58" i="1"/>
  <c r="BD59" i="1" s="1"/>
  <c r="BE58" i="1"/>
  <c r="BF58" i="1"/>
  <c r="BG58" i="1"/>
  <c r="BH58" i="1"/>
  <c r="BH59" i="1" s="1"/>
  <c r="BH79" i="1" s="1"/>
  <c r="BI58" i="1"/>
  <c r="BJ58" i="1"/>
  <c r="BK58" i="1"/>
  <c r="BL58" i="1"/>
  <c r="BL59" i="1" s="1"/>
  <c r="BL79" i="1" s="1"/>
  <c r="BN58" i="1"/>
  <c r="BO58" i="1"/>
  <c r="BP58" i="1"/>
  <c r="BP59" i="1" s="1"/>
  <c r="BQ58" i="1"/>
  <c r="BR58" i="1"/>
  <c r="BS58" i="1"/>
  <c r="BT58" i="1"/>
  <c r="BT59" i="1" s="1"/>
  <c r="BU58" i="1"/>
  <c r="BV58" i="1"/>
  <c r="BW58" i="1"/>
  <c r="BX58" i="1"/>
  <c r="BX59" i="1" s="1"/>
  <c r="BX79" i="1" s="1"/>
  <c r="BY58" i="1"/>
  <c r="BZ58" i="1"/>
  <c r="CA58" i="1"/>
  <c r="CB58" i="1"/>
  <c r="CC58" i="1"/>
  <c r="CD58" i="1"/>
  <c r="CE58" i="1"/>
  <c r="CF58" i="1"/>
  <c r="CF59" i="1" s="1"/>
  <c r="CG58" i="1"/>
  <c r="CH58" i="1"/>
  <c r="CI58" i="1"/>
  <c r="CJ58" i="1"/>
  <c r="CJ59" i="1" s="1"/>
  <c r="CK58" i="1"/>
  <c r="CL58" i="1"/>
  <c r="CM58" i="1"/>
  <c r="CN58" i="1"/>
  <c r="CN59" i="1" s="1"/>
  <c r="CN79" i="1" s="1"/>
  <c r="CO58" i="1"/>
  <c r="CP58" i="1"/>
  <c r="CQ58" i="1"/>
  <c r="CR58" i="1"/>
  <c r="CR59" i="1" s="1"/>
  <c r="CS58" i="1"/>
  <c r="CT58" i="1"/>
  <c r="CU58" i="1"/>
  <c r="CV58" i="1"/>
  <c r="CV59" i="1" s="1"/>
  <c r="CW58" i="1"/>
  <c r="A59" i="1"/>
  <c r="H59" i="1"/>
  <c r="I59" i="1"/>
  <c r="L59" i="1"/>
  <c r="O59" i="1"/>
  <c r="T59" i="1"/>
  <c r="X59" i="1"/>
  <c r="Y59" i="1"/>
  <c r="AB59" i="1"/>
  <c r="AC59" i="1"/>
  <c r="AG59" i="1"/>
  <c r="AJ59" i="1"/>
  <c r="AN59" i="1"/>
  <c r="AO59" i="1"/>
  <c r="AS59" i="1"/>
  <c r="AT59" i="1"/>
  <c r="AV59" i="1"/>
  <c r="AX59" i="1"/>
  <c r="BA59" i="1"/>
  <c r="BE59" i="1"/>
  <c r="BF59" i="1"/>
  <c r="BI59" i="1"/>
  <c r="BJ59" i="1"/>
  <c r="BN59" i="1"/>
  <c r="BQ59" i="1"/>
  <c r="BU59" i="1"/>
  <c r="BV59" i="1"/>
  <c r="BY59" i="1"/>
  <c r="BZ59" i="1"/>
  <c r="CB59" i="1"/>
  <c r="CD59" i="1"/>
  <c r="CG59" i="1"/>
  <c r="CK59" i="1"/>
  <c r="CL59" i="1"/>
  <c r="CO59" i="1"/>
  <c r="CP59" i="1"/>
  <c r="CT59" i="1"/>
  <c r="CW59" i="1"/>
  <c r="A60" i="1"/>
  <c r="E66" i="1"/>
  <c r="BB60" i="1"/>
  <c r="CY60" i="1"/>
  <c r="CY66" i="1" s="1"/>
  <c r="A61" i="1"/>
  <c r="BB61" i="1"/>
  <c r="CY61" i="1"/>
  <c r="CZ61" i="1"/>
  <c r="DA61" i="1" s="1"/>
  <c r="A62" i="1"/>
  <c r="BB62" i="1"/>
  <c r="CY62" i="1"/>
  <c r="A63" i="1"/>
  <c r="BB63" i="1"/>
  <c r="CY63" i="1"/>
  <c r="CZ63" i="1"/>
  <c r="DA63" i="1"/>
  <c r="A64" i="1"/>
  <c r="BB64" i="1"/>
  <c r="CZ64" i="1" s="1"/>
  <c r="DA64" i="1" s="1"/>
  <c r="W66" i="1"/>
  <c r="W73" i="1" s="1"/>
  <c r="CY64" i="1"/>
  <c r="A65" i="1"/>
  <c r="BB65" i="1"/>
  <c r="CZ65" i="1" s="1"/>
  <c r="DA65" i="1" s="1"/>
  <c r="CY65" i="1"/>
  <c r="A66" i="1"/>
  <c r="F66" i="1"/>
  <c r="G66" i="1"/>
  <c r="G73" i="1" s="1"/>
  <c r="H66" i="1"/>
  <c r="H73" i="1" s="1"/>
  <c r="H79" i="1" s="1"/>
  <c r="I66" i="1"/>
  <c r="J66" i="1"/>
  <c r="K66" i="1"/>
  <c r="L66" i="1"/>
  <c r="L73" i="1" s="1"/>
  <c r="M66" i="1"/>
  <c r="N66" i="1"/>
  <c r="O66" i="1"/>
  <c r="P66" i="1"/>
  <c r="Q66" i="1"/>
  <c r="R66" i="1"/>
  <c r="R73" i="1" s="1"/>
  <c r="S66" i="1"/>
  <c r="T66" i="1"/>
  <c r="T73" i="1" s="1"/>
  <c r="U66" i="1"/>
  <c r="V66" i="1"/>
  <c r="X66" i="1"/>
  <c r="X73" i="1" s="1"/>
  <c r="X79" i="1" s="1"/>
  <c r="X229" i="1" s="1"/>
  <c r="X230" i="1" s="1"/>
  <c r="Y66" i="1"/>
  <c r="Z66" i="1"/>
  <c r="AA66" i="1"/>
  <c r="AB66" i="1"/>
  <c r="AB73" i="1" s="1"/>
  <c r="AC66" i="1"/>
  <c r="AD66" i="1"/>
  <c r="AE66" i="1"/>
  <c r="AF66" i="1"/>
  <c r="AF73" i="1" s="1"/>
  <c r="AG66" i="1"/>
  <c r="AH66" i="1"/>
  <c r="AH73" i="1" s="1"/>
  <c r="AI66" i="1"/>
  <c r="AJ66" i="1"/>
  <c r="AJ73" i="1" s="1"/>
  <c r="AK66" i="1"/>
  <c r="AL66" i="1"/>
  <c r="AM66" i="1"/>
  <c r="AM73" i="1" s="1"/>
  <c r="AN66" i="1"/>
  <c r="AN73" i="1" s="1"/>
  <c r="AN79" i="1" s="1"/>
  <c r="AN229" i="1" s="1"/>
  <c r="AN230" i="1" s="1"/>
  <c r="AO66" i="1"/>
  <c r="AQ66" i="1"/>
  <c r="AR66" i="1"/>
  <c r="AS66" i="1"/>
  <c r="AS73" i="1" s="1"/>
  <c r="AT66" i="1"/>
  <c r="AU66" i="1"/>
  <c r="AV66" i="1"/>
  <c r="AW66" i="1"/>
  <c r="AW73" i="1" s="1"/>
  <c r="AX66" i="1"/>
  <c r="AY66" i="1"/>
  <c r="AY73" i="1" s="1"/>
  <c r="AZ66" i="1"/>
  <c r="BA66" i="1"/>
  <c r="BA73" i="1" s="1"/>
  <c r="BC66" i="1"/>
  <c r="BD66" i="1"/>
  <c r="BD73" i="1" s="1"/>
  <c r="BE66" i="1"/>
  <c r="BE73" i="1" s="1"/>
  <c r="BF66" i="1"/>
  <c r="BG66" i="1"/>
  <c r="BH66" i="1"/>
  <c r="BI66" i="1"/>
  <c r="BI73" i="1" s="1"/>
  <c r="BJ66" i="1"/>
  <c r="BK66" i="1"/>
  <c r="BL66" i="1"/>
  <c r="BN66" i="1"/>
  <c r="BO66" i="1"/>
  <c r="BP66" i="1"/>
  <c r="BQ66" i="1"/>
  <c r="BQ73" i="1" s="1"/>
  <c r="BR66" i="1"/>
  <c r="BS66" i="1"/>
  <c r="BT66" i="1"/>
  <c r="BT73" i="1" s="1"/>
  <c r="BU66" i="1"/>
  <c r="BU73" i="1" s="1"/>
  <c r="BV66" i="1"/>
  <c r="BW66" i="1"/>
  <c r="BX66" i="1"/>
  <c r="BY66" i="1"/>
  <c r="BY73" i="1" s="1"/>
  <c r="BZ66" i="1"/>
  <c r="CA66" i="1"/>
  <c r="CB66" i="1"/>
  <c r="CC66" i="1"/>
  <c r="CC73" i="1" s="1"/>
  <c r="CD66" i="1"/>
  <c r="CE66" i="1"/>
  <c r="CF66" i="1"/>
  <c r="CG66" i="1"/>
  <c r="CG73" i="1" s="1"/>
  <c r="CH66" i="1"/>
  <c r="CI66" i="1"/>
  <c r="CJ66" i="1"/>
  <c r="CJ73" i="1" s="1"/>
  <c r="CK66" i="1"/>
  <c r="CK73" i="1" s="1"/>
  <c r="CL66" i="1"/>
  <c r="CM66" i="1"/>
  <c r="CN66" i="1"/>
  <c r="CO66" i="1"/>
  <c r="CO73" i="1" s="1"/>
  <c r="CP66" i="1"/>
  <c r="CQ66" i="1"/>
  <c r="CR66" i="1"/>
  <c r="CS66" i="1"/>
  <c r="CS73" i="1" s="1"/>
  <c r="CT66" i="1"/>
  <c r="CU66" i="1"/>
  <c r="CV66" i="1"/>
  <c r="CW66" i="1"/>
  <c r="CW73" i="1" s="1"/>
  <c r="A67" i="1"/>
  <c r="CY67" i="1"/>
  <c r="CY72" i="1" s="1"/>
  <c r="A68" i="1"/>
  <c r="E72" i="1"/>
  <c r="E73" i="1" s="1"/>
  <c r="CY68" i="1"/>
  <c r="A69" i="1"/>
  <c r="BB69" i="1"/>
  <c r="CY69" i="1"/>
  <c r="A70" i="1"/>
  <c r="BB70" i="1"/>
  <c r="CZ70" i="1" s="1"/>
  <c r="DA70" i="1" s="1"/>
  <c r="CY70" i="1"/>
  <c r="A71" i="1"/>
  <c r="BB71" i="1"/>
  <c r="CZ71" i="1" s="1"/>
  <c r="DA71" i="1" s="1"/>
  <c r="CY71" i="1"/>
  <c r="A72" i="1"/>
  <c r="F72" i="1"/>
  <c r="G72" i="1"/>
  <c r="H72" i="1"/>
  <c r="I72" i="1"/>
  <c r="J72" i="1"/>
  <c r="K72" i="1"/>
  <c r="L72" i="1"/>
  <c r="M72" i="1"/>
  <c r="N72" i="1"/>
  <c r="O72" i="1"/>
  <c r="Q72" i="1"/>
  <c r="R72" i="1"/>
  <c r="S72" i="1"/>
  <c r="T72" i="1"/>
  <c r="U72" i="1"/>
  <c r="U73" i="1" s="1"/>
  <c r="V72" i="1"/>
  <c r="W72" i="1"/>
  <c r="X72" i="1"/>
  <c r="Y72" i="1"/>
  <c r="Y73" i="1" s="1"/>
  <c r="Y79" i="1" s="1"/>
  <c r="Z72" i="1"/>
  <c r="AA72" i="1"/>
  <c r="AB72" i="1"/>
  <c r="AC72" i="1"/>
  <c r="AC73" i="1" s="1"/>
  <c r="AC79" i="1" s="1"/>
  <c r="AD72" i="1"/>
  <c r="AE72" i="1"/>
  <c r="AF72" i="1"/>
  <c r="AG72" i="1"/>
  <c r="AG73" i="1" s="1"/>
  <c r="AG79" i="1" s="1"/>
  <c r="AH72" i="1"/>
  <c r="AI72" i="1"/>
  <c r="AJ72" i="1"/>
  <c r="AK72" i="1"/>
  <c r="AK73" i="1" s="1"/>
  <c r="AL72" i="1"/>
  <c r="AM72" i="1"/>
  <c r="AN72" i="1"/>
  <c r="AO72" i="1"/>
  <c r="AO73" i="1" s="1"/>
  <c r="AO79" i="1" s="1"/>
  <c r="AQ72" i="1"/>
  <c r="AR72" i="1"/>
  <c r="AS72" i="1"/>
  <c r="AT72" i="1"/>
  <c r="AT73" i="1" s="1"/>
  <c r="AT79" i="1" s="1"/>
  <c r="AU72" i="1"/>
  <c r="AV72" i="1"/>
  <c r="AW72" i="1"/>
  <c r="AX72" i="1"/>
  <c r="AY72" i="1"/>
  <c r="AZ72" i="1"/>
  <c r="BA72" i="1"/>
  <c r="BC72" i="1"/>
  <c r="BD72" i="1"/>
  <c r="BE72" i="1"/>
  <c r="BF72" i="1"/>
  <c r="BF73" i="1" s="1"/>
  <c r="BF79" i="1" s="1"/>
  <c r="BG72" i="1"/>
  <c r="BH72" i="1"/>
  <c r="BI72" i="1"/>
  <c r="BJ72" i="1"/>
  <c r="BJ73" i="1" s="1"/>
  <c r="BJ79" i="1" s="1"/>
  <c r="BK72" i="1"/>
  <c r="BL72" i="1"/>
  <c r="BN72" i="1"/>
  <c r="BO72" i="1"/>
  <c r="BO73" i="1" s="1"/>
  <c r="BP72" i="1"/>
  <c r="BQ72" i="1"/>
  <c r="BR72" i="1"/>
  <c r="BS72" i="1"/>
  <c r="BT72" i="1"/>
  <c r="BU72" i="1"/>
  <c r="BV72" i="1"/>
  <c r="BV73" i="1" s="1"/>
  <c r="BV79" i="1" s="1"/>
  <c r="BV229" i="1" s="1"/>
  <c r="BV230" i="1" s="1"/>
  <c r="BW72" i="1"/>
  <c r="BW73" i="1" s="1"/>
  <c r="BX72" i="1"/>
  <c r="BY72" i="1"/>
  <c r="BZ72" i="1"/>
  <c r="BZ73" i="1" s="1"/>
  <c r="BZ79" i="1" s="1"/>
  <c r="CA72" i="1"/>
  <c r="CA73" i="1" s="1"/>
  <c r="CB72" i="1"/>
  <c r="CC72" i="1"/>
  <c r="CD72" i="1"/>
  <c r="CE72" i="1"/>
  <c r="CE73" i="1" s="1"/>
  <c r="CF72" i="1"/>
  <c r="CG72" i="1"/>
  <c r="CH72" i="1"/>
  <c r="CI72" i="1"/>
  <c r="CJ72" i="1"/>
  <c r="CK72" i="1"/>
  <c r="CL72" i="1"/>
  <c r="CL73" i="1" s="1"/>
  <c r="CL79" i="1" s="1"/>
  <c r="CL229" i="1" s="1"/>
  <c r="CM72" i="1"/>
  <c r="CM73" i="1" s="1"/>
  <c r="CN72" i="1"/>
  <c r="CO72" i="1"/>
  <c r="CP72" i="1"/>
  <c r="CP73" i="1" s="1"/>
  <c r="CP79" i="1" s="1"/>
  <c r="CQ72" i="1"/>
  <c r="CQ73" i="1" s="1"/>
  <c r="CR72" i="1"/>
  <c r="CS72" i="1"/>
  <c r="CT72" i="1"/>
  <c r="CU72" i="1"/>
  <c r="CU73" i="1" s="1"/>
  <c r="CV72" i="1"/>
  <c r="CW72" i="1"/>
  <c r="A73" i="1"/>
  <c r="F73" i="1"/>
  <c r="I73" i="1"/>
  <c r="J73" i="1"/>
  <c r="K73" i="1"/>
  <c r="M73" i="1"/>
  <c r="N73" i="1"/>
  <c r="O73" i="1"/>
  <c r="Q73" i="1"/>
  <c r="S73" i="1"/>
  <c r="V73" i="1"/>
  <c r="Z73" i="1"/>
  <c r="AA73" i="1"/>
  <c r="AD73" i="1"/>
  <c r="AE73" i="1"/>
  <c r="AI73" i="1"/>
  <c r="AL73" i="1"/>
  <c r="AQ73" i="1"/>
  <c r="AR73" i="1"/>
  <c r="AU73" i="1"/>
  <c r="AV73" i="1"/>
  <c r="AX73" i="1"/>
  <c r="AZ73" i="1"/>
  <c r="BC73" i="1"/>
  <c r="BG73" i="1"/>
  <c r="BH73" i="1"/>
  <c r="BK73" i="1"/>
  <c r="BL73" i="1"/>
  <c r="BN73" i="1"/>
  <c r="BP73" i="1"/>
  <c r="BR73" i="1"/>
  <c r="BS73" i="1"/>
  <c r="BX73" i="1"/>
  <c r="CB73" i="1"/>
  <c r="CD73" i="1"/>
  <c r="CF73" i="1"/>
  <c r="CH73" i="1"/>
  <c r="CI73" i="1"/>
  <c r="CN73" i="1"/>
  <c r="CR73" i="1"/>
  <c r="CT73" i="1"/>
  <c r="CV73" i="1"/>
  <c r="A74" i="1"/>
  <c r="BB74" i="1"/>
  <c r="CZ74" i="1" s="1"/>
  <c r="CY74" i="1"/>
  <c r="A75" i="1"/>
  <c r="BB75" i="1"/>
  <c r="CY75" i="1"/>
  <c r="CZ75" i="1"/>
  <c r="DA75" i="1" s="1"/>
  <c r="A76" i="1"/>
  <c r="BB76" i="1"/>
  <c r="CZ76" i="1" s="1"/>
  <c r="DA76" i="1" s="1"/>
  <c r="CY76" i="1"/>
  <c r="A77" i="1"/>
  <c r="BB77" i="1"/>
  <c r="BB78" i="1" s="1"/>
  <c r="W78" i="1"/>
  <c r="CY77" i="1"/>
  <c r="CZ77" i="1" s="1"/>
  <c r="DA77" i="1" s="1"/>
  <c r="A78" i="1"/>
  <c r="E78" i="1"/>
  <c r="F78" i="1"/>
  <c r="H78" i="1"/>
  <c r="I78" i="1"/>
  <c r="J78" i="1"/>
  <c r="K78" i="1"/>
  <c r="L78" i="1"/>
  <c r="M78" i="1"/>
  <c r="N78" i="1"/>
  <c r="O78" i="1"/>
  <c r="Q78" i="1"/>
  <c r="R78" i="1"/>
  <c r="S78" i="1"/>
  <c r="T78" i="1"/>
  <c r="U78" i="1"/>
  <c r="V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Q78" i="1"/>
  <c r="AR78" i="1"/>
  <c r="AS78" i="1"/>
  <c r="AT78" i="1"/>
  <c r="AU78" i="1"/>
  <c r="AV78" i="1"/>
  <c r="AW78" i="1"/>
  <c r="AX78" i="1"/>
  <c r="AY78" i="1"/>
  <c r="AZ78" i="1"/>
  <c r="BA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Y78" i="1"/>
  <c r="A79" i="1"/>
  <c r="I79" i="1"/>
  <c r="L79" i="1"/>
  <c r="T79" i="1"/>
  <c r="AJ79" i="1"/>
  <c r="AS79" i="1"/>
  <c r="AX79" i="1"/>
  <c r="BA79" i="1"/>
  <c r="BN79" i="1"/>
  <c r="CD79" i="1"/>
  <c r="CT79" i="1"/>
  <c r="A80" i="1"/>
  <c r="E95" i="1"/>
  <c r="E107" i="1" s="1"/>
  <c r="BB80" i="1"/>
  <c r="CY80" i="1"/>
  <c r="A81" i="1"/>
  <c r="BB81" i="1"/>
  <c r="CY81" i="1"/>
  <c r="CZ81" i="1" s="1"/>
  <c r="DA81" i="1" s="1"/>
  <c r="A82" i="1"/>
  <c r="BB82" i="1"/>
  <c r="CY82" i="1"/>
  <c r="CZ82" i="1" s="1"/>
  <c r="DA82" i="1" s="1"/>
  <c r="A83" i="1"/>
  <c r="P95" i="1"/>
  <c r="BB83" i="1"/>
  <c r="BB95" i="1" s="1"/>
  <c r="CY83" i="1"/>
  <c r="A84" i="1"/>
  <c r="BB84" i="1"/>
  <c r="CZ84" i="1" s="1"/>
  <c r="DA84" i="1" s="1"/>
  <c r="CY84" i="1"/>
  <c r="A85" i="1"/>
  <c r="BB85" i="1"/>
  <c r="CZ85" i="1" s="1"/>
  <c r="DA85" i="1" s="1"/>
  <c r="CY85" i="1"/>
  <c r="A86" i="1"/>
  <c r="BB86" i="1"/>
  <c r="CZ86" i="1" s="1"/>
  <c r="DA86" i="1" s="1"/>
  <c r="CY86" i="1"/>
  <c r="A87" i="1"/>
  <c r="BB87" i="1"/>
  <c r="CZ87" i="1" s="1"/>
  <c r="DA87" i="1" s="1"/>
  <c r="CY87" i="1"/>
  <c r="A88" i="1"/>
  <c r="BB88" i="1"/>
  <c r="CZ88" i="1" s="1"/>
  <c r="DA88" i="1" s="1"/>
  <c r="CY88" i="1"/>
  <c r="A89" i="1"/>
  <c r="BB89" i="1"/>
  <c r="CY89" i="1"/>
  <c r="A90" i="1"/>
  <c r="BB90" i="1"/>
  <c r="CY90" i="1"/>
  <c r="CZ90" i="1" s="1"/>
  <c r="DA90" i="1" s="1"/>
  <c r="A91" i="1"/>
  <c r="BB91" i="1"/>
  <c r="CY91" i="1"/>
  <c r="CZ91" i="1"/>
  <c r="DA91" i="1"/>
  <c r="A92" i="1"/>
  <c r="BB92" i="1"/>
  <c r="CY92" i="1"/>
  <c r="CZ92" i="1" s="1"/>
  <c r="DA92" i="1" s="1"/>
  <c r="A93" i="1"/>
  <c r="BB93" i="1"/>
  <c r="CY93" i="1"/>
  <c r="CZ93" i="1" s="1"/>
  <c r="DA93" i="1" s="1"/>
  <c r="A94" i="1"/>
  <c r="BB94" i="1"/>
  <c r="CZ94" i="1" s="1"/>
  <c r="DA94" i="1" s="1"/>
  <c r="CY94" i="1"/>
  <c r="A95" i="1"/>
  <c r="F95" i="1"/>
  <c r="F107" i="1" s="1"/>
  <c r="G95" i="1"/>
  <c r="G107" i="1" s="1"/>
  <c r="H95" i="1"/>
  <c r="I95" i="1"/>
  <c r="J95" i="1"/>
  <c r="J107" i="1" s="1"/>
  <c r="K95" i="1"/>
  <c r="K107" i="1" s="1"/>
  <c r="L95" i="1"/>
  <c r="M95" i="1"/>
  <c r="N95" i="1"/>
  <c r="N107" i="1" s="1"/>
  <c r="O95" i="1"/>
  <c r="O107" i="1" s="1"/>
  <c r="Q95" i="1"/>
  <c r="R95" i="1"/>
  <c r="R107" i="1" s="1"/>
  <c r="S95" i="1"/>
  <c r="S107" i="1" s="1"/>
  <c r="T95" i="1"/>
  <c r="U95" i="1"/>
  <c r="V95" i="1"/>
  <c r="V107" i="1" s="1"/>
  <c r="W95" i="1"/>
  <c r="W107" i="1" s="1"/>
  <c r="X95" i="1"/>
  <c r="Y95" i="1"/>
  <c r="Z95" i="1"/>
  <c r="Z107" i="1" s="1"/>
  <c r="AA95" i="1"/>
  <c r="AA107" i="1" s="1"/>
  <c r="AB95" i="1"/>
  <c r="AC95" i="1"/>
  <c r="AD95" i="1"/>
  <c r="AD107" i="1" s="1"/>
  <c r="AE95" i="1"/>
  <c r="AE107" i="1" s="1"/>
  <c r="AF95" i="1"/>
  <c r="AG95" i="1"/>
  <c r="AH95" i="1"/>
  <c r="AH107" i="1" s="1"/>
  <c r="AI95" i="1"/>
  <c r="AI107" i="1" s="1"/>
  <c r="AJ95" i="1"/>
  <c r="AK95" i="1"/>
  <c r="AL95" i="1"/>
  <c r="AL107" i="1" s="1"/>
  <c r="AM95" i="1"/>
  <c r="AM107" i="1" s="1"/>
  <c r="AN95" i="1"/>
  <c r="AO95" i="1"/>
  <c r="AQ95" i="1"/>
  <c r="AQ107" i="1" s="1"/>
  <c r="AR95" i="1"/>
  <c r="AR107" i="1" s="1"/>
  <c r="AS95" i="1"/>
  <c r="AT95" i="1"/>
  <c r="AU95" i="1"/>
  <c r="AU107" i="1" s="1"/>
  <c r="AV95" i="1"/>
  <c r="AV107" i="1" s="1"/>
  <c r="AW95" i="1"/>
  <c r="AX95" i="1"/>
  <c r="AY95" i="1"/>
  <c r="AY107" i="1" s="1"/>
  <c r="AZ95" i="1"/>
  <c r="AZ107" i="1" s="1"/>
  <c r="BA95" i="1"/>
  <c r="BC95" i="1"/>
  <c r="BC107" i="1" s="1"/>
  <c r="BD95" i="1"/>
  <c r="BD107" i="1" s="1"/>
  <c r="BE95" i="1"/>
  <c r="BF95" i="1"/>
  <c r="BG95" i="1"/>
  <c r="BG107" i="1" s="1"/>
  <c r="BH95" i="1"/>
  <c r="BH107" i="1" s="1"/>
  <c r="BI95" i="1"/>
  <c r="BJ95" i="1"/>
  <c r="BK95" i="1"/>
  <c r="BK107" i="1" s="1"/>
  <c r="BL95" i="1"/>
  <c r="BL107" i="1" s="1"/>
  <c r="BN95" i="1"/>
  <c r="BO95" i="1"/>
  <c r="BO107" i="1" s="1"/>
  <c r="BP95" i="1"/>
  <c r="BP107" i="1" s="1"/>
  <c r="BQ95" i="1"/>
  <c r="BR95" i="1"/>
  <c r="BS95" i="1"/>
  <c r="BS107" i="1" s="1"/>
  <c r="BT95" i="1"/>
  <c r="BT107" i="1" s="1"/>
  <c r="BU95" i="1"/>
  <c r="BV95" i="1"/>
  <c r="BW95" i="1"/>
  <c r="BW107" i="1" s="1"/>
  <c r="BX95" i="1"/>
  <c r="BX107" i="1" s="1"/>
  <c r="BY95" i="1"/>
  <c r="BZ95" i="1"/>
  <c r="CA95" i="1"/>
  <c r="CA107" i="1" s="1"/>
  <c r="CB95" i="1"/>
  <c r="CB107" i="1" s="1"/>
  <c r="CC95" i="1"/>
  <c r="CD95" i="1"/>
  <c r="CE95" i="1"/>
  <c r="CE107" i="1" s="1"/>
  <c r="CF95" i="1"/>
  <c r="CF107" i="1" s="1"/>
  <c r="CG95" i="1"/>
  <c r="CH95" i="1"/>
  <c r="CI95" i="1"/>
  <c r="CI107" i="1" s="1"/>
  <c r="CJ95" i="1"/>
  <c r="CJ107" i="1" s="1"/>
  <c r="CK95" i="1"/>
  <c r="CL95" i="1"/>
  <c r="CM95" i="1"/>
  <c r="CM107" i="1" s="1"/>
  <c r="CN95" i="1"/>
  <c r="CN107" i="1" s="1"/>
  <c r="CO95" i="1"/>
  <c r="CP95" i="1"/>
  <c r="CQ95" i="1"/>
  <c r="CQ107" i="1" s="1"/>
  <c r="CR95" i="1"/>
  <c r="CR107" i="1" s="1"/>
  <c r="CS95" i="1"/>
  <c r="CT95" i="1"/>
  <c r="CU95" i="1"/>
  <c r="CU107" i="1" s="1"/>
  <c r="CV95" i="1"/>
  <c r="CV107" i="1" s="1"/>
  <c r="CW95" i="1"/>
  <c r="A96" i="1"/>
  <c r="BB96" i="1"/>
  <c r="CY96" i="1"/>
  <c r="CZ96" i="1" s="1"/>
  <c r="A97" i="1"/>
  <c r="BB97" i="1"/>
  <c r="CY97" i="1"/>
  <c r="CZ97" i="1"/>
  <c r="DA97" i="1"/>
  <c r="A98" i="1"/>
  <c r="BB98" i="1"/>
  <c r="CY98" i="1"/>
  <c r="CZ98" i="1" s="1"/>
  <c r="DA98" i="1" s="1"/>
  <c r="A99" i="1"/>
  <c r="BB99" i="1"/>
  <c r="BM106" i="1"/>
  <c r="A100" i="1"/>
  <c r="BB100" i="1"/>
  <c r="CY100" i="1"/>
  <c r="CZ100" i="1"/>
  <c r="DA100" i="1"/>
  <c r="A101" i="1"/>
  <c r="BB101" i="1"/>
  <c r="CY101" i="1"/>
  <c r="CZ101" i="1"/>
  <c r="DA101" i="1" s="1"/>
  <c r="A102" i="1"/>
  <c r="P106" i="1"/>
  <c r="CY102" i="1"/>
  <c r="A103" i="1"/>
  <c r="BB103" i="1"/>
  <c r="CZ103" i="1" s="1"/>
  <c r="DA103" i="1" s="1"/>
  <c r="CY103" i="1"/>
  <c r="A104" i="1"/>
  <c r="BB104" i="1"/>
  <c r="CZ104" i="1" s="1"/>
  <c r="DA104" i="1" s="1"/>
  <c r="W106" i="1"/>
  <c r="CY104" i="1"/>
  <c r="A105" i="1"/>
  <c r="BB105" i="1"/>
  <c r="CY105" i="1"/>
  <c r="A106" i="1"/>
  <c r="E106" i="1"/>
  <c r="F106" i="1"/>
  <c r="G106" i="1"/>
  <c r="H106" i="1"/>
  <c r="I106" i="1"/>
  <c r="J106" i="1"/>
  <c r="K106" i="1"/>
  <c r="L106" i="1"/>
  <c r="M106" i="1"/>
  <c r="M107" i="1" s="1"/>
  <c r="N106" i="1"/>
  <c r="O106" i="1"/>
  <c r="Q106" i="1"/>
  <c r="R106" i="1"/>
  <c r="S106" i="1"/>
  <c r="T106" i="1"/>
  <c r="U106" i="1"/>
  <c r="U107" i="1" s="1"/>
  <c r="V106" i="1"/>
  <c r="X106" i="1"/>
  <c r="Y106" i="1"/>
  <c r="Z106" i="1"/>
  <c r="AA106" i="1"/>
  <c r="AB106" i="1"/>
  <c r="AC106" i="1"/>
  <c r="AC107" i="1" s="1"/>
  <c r="AD106" i="1"/>
  <c r="AE106" i="1"/>
  <c r="AF106" i="1"/>
  <c r="AG106" i="1"/>
  <c r="AH106" i="1"/>
  <c r="AI106" i="1"/>
  <c r="AJ106" i="1"/>
  <c r="AK106" i="1"/>
  <c r="AK107" i="1" s="1"/>
  <c r="AL106" i="1"/>
  <c r="AM106" i="1"/>
  <c r="AN106" i="1"/>
  <c r="AO106" i="1"/>
  <c r="AQ106" i="1"/>
  <c r="AR106" i="1"/>
  <c r="AS106" i="1"/>
  <c r="AT106" i="1"/>
  <c r="AT107" i="1" s="1"/>
  <c r="AU106" i="1"/>
  <c r="AV106" i="1"/>
  <c r="AW106" i="1"/>
  <c r="AX106" i="1"/>
  <c r="AY106" i="1"/>
  <c r="AZ106" i="1"/>
  <c r="BA106" i="1"/>
  <c r="BC106" i="1"/>
  <c r="BD106" i="1"/>
  <c r="BE106" i="1"/>
  <c r="BF106" i="1"/>
  <c r="BG106" i="1"/>
  <c r="BH106" i="1"/>
  <c r="BI106" i="1"/>
  <c r="BJ106" i="1"/>
  <c r="BJ107" i="1" s="1"/>
  <c r="BK106" i="1"/>
  <c r="BL106" i="1"/>
  <c r="BN106" i="1"/>
  <c r="BO106" i="1"/>
  <c r="BP106" i="1"/>
  <c r="BQ106" i="1"/>
  <c r="BR106" i="1"/>
  <c r="BR107" i="1" s="1"/>
  <c r="BS106" i="1"/>
  <c r="BT106" i="1"/>
  <c r="BU106" i="1"/>
  <c r="BV106" i="1"/>
  <c r="BW106" i="1"/>
  <c r="BX106" i="1"/>
  <c r="BY106" i="1"/>
  <c r="BZ106" i="1"/>
  <c r="BZ107" i="1" s="1"/>
  <c r="CA106" i="1"/>
  <c r="CB106" i="1"/>
  <c r="CC106" i="1"/>
  <c r="CD106" i="1"/>
  <c r="CE106" i="1"/>
  <c r="CF106" i="1"/>
  <c r="CG106" i="1"/>
  <c r="CH106" i="1"/>
  <c r="CH107" i="1" s="1"/>
  <c r="CI106" i="1"/>
  <c r="CJ106" i="1"/>
  <c r="CK106" i="1"/>
  <c r="CL106" i="1"/>
  <c r="CM106" i="1"/>
  <c r="CN106" i="1"/>
  <c r="CO106" i="1"/>
  <c r="CP106" i="1"/>
  <c r="CP107" i="1" s="1"/>
  <c r="CQ106" i="1"/>
  <c r="CR106" i="1"/>
  <c r="CS106" i="1"/>
  <c r="CT106" i="1"/>
  <c r="CU106" i="1"/>
  <c r="CV106" i="1"/>
  <c r="CW106" i="1"/>
  <c r="A107" i="1"/>
  <c r="H107" i="1"/>
  <c r="I107" i="1"/>
  <c r="L107" i="1"/>
  <c r="Q107" i="1"/>
  <c r="T107" i="1"/>
  <c r="X107" i="1"/>
  <c r="Y107" i="1"/>
  <c r="AB107" i="1"/>
  <c r="AF107" i="1"/>
  <c r="AG107" i="1"/>
  <c r="AJ107" i="1"/>
  <c r="AN107" i="1"/>
  <c r="AO107" i="1"/>
  <c r="AS107" i="1"/>
  <c r="AW107" i="1"/>
  <c r="AX107" i="1"/>
  <c r="BA107" i="1"/>
  <c r="BE107" i="1"/>
  <c r="BF107" i="1"/>
  <c r="BI107" i="1"/>
  <c r="BN107" i="1"/>
  <c r="BQ107" i="1"/>
  <c r="BU107" i="1"/>
  <c r="BV107" i="1"/>
  <c r="BY107" i="1"/>
  <c r="CC107" i="1"/>
  <c r="CD107" i="1"/>
  <c r="CG107" i="1"/>
  <c r="CK107" i="1"/>
  <c r="CL107" i="1"/>
  <c r="CO107" i="1"/>
  <c r="CS107" i="1"/>
  <c r="CT107" i="1"/>
  <c r="CW107" i="1"/>
  <c r="A108" i="1"/>
  <c r="E118" i="1"/>
  <c r="E130" i="1" s="1"/>
  <c r="BB108" i="1"/>
  <c r="CY108" i="1"/>
  <c r="A109" i="1"/>
  <c r="W118" i="1"/>
  <c r="BB109" i="1"/>
  <c r="CZ109" i="1" s="1"/>
  <c r="DA109" i="1" s="1"/>
  <c r="CY109" i="1"/>
  <c r="A110" i="1"/>
  <c r="BB110" i="1"/>
  <c r="CY110" i="1"/>
  <c r="A111" i="1"/>
  <c r="BB111" i="1"/>
  <c r="CY111" i="1"/>
  <c r="A112" i="1"/>
  <c r="BB112" i="1"/>
  <c r="CZ112" i="1" s="1"/>
  <c r="DA112" i="1" s="1"/>
  <c r="AS118" i="1"/>
  <c r="AS130" i="1" s="1"/>
  <c r="AS229" i="1" s="1"/>
  <c r="AS230" i="1" s="1"/>
  <c r="CY112" i="1"/>
  <c r="A113" i="1"/>
  <c r="BB113" i="1"/>
  <c r="CY113" i="1"/>
  <c r="CZ113" i="1" s="1"/>
  <c r="DA113" i="1" s="1"/>
  <c r="A114" i="1"/>
  <c r="BB114" i="1"/>
  <c r="CY114" i="1"/>
  <c r="CZ114" i="1" s="1"/>
  <c r="DA114" i="1" s="1"/>
  <c r="A115" i="1"/>
  <c r="BB115" i="1"/>
  <c r="CZ115" i="1" s="1"/>
  <c r="DA115" i="1" s="1"/>
  <c r="CY115" i="1"/>
  <c r="A116" i="1"/>
  <c r="BB116" i="1"/>
  <c r="CZ116" i="1" s="1"/>
  <c r="DA116" i="1" s="1"/>
  <c r="CY116" i="1"/>
  <c r="A117" i="1"/>
  <c r="BB117" i="1"/>
  <c r="CY117" i="1"/>
  <c r="A118" i="1"/>
  <c r="F118" i="1"/>
  <c r="G118" i="1"/>
  <c r="H118" i="1"/>
  <c r="I118" i="1"/>
  <c r="I130" i="1" s="1"/>
  <c r="I229" i="1" s="1"/>
  <c r="I230" i="1" s="1"/>
  <c r="J118" i="1"/>
  <c r="K118" i="1"/>
  <c r="L118" i="1"/>
  <c r="M118" i="1"/>
  <c r="M130" i="1" s="1"/>
  <c r="N118" i="1"/>
  <c r="O118" i="1"/>
  <c r="Q118" i="1"/>
  <c r="Q130" i="1" s="1"/>
  <c r="R118" i="1"/>
  <c r="S118" i="1"/>
  <c r="T118" i="1"/>
  <c r="U118" i="1"/>
  <c r="U130" i="1" s="1"/>
  <c r="V118" i="1"/>
  <c r="X118" i="1"/>
  <c r="Y118" i="1"/>
  <c r="Y130" i="1" s="1"/>
  <c r="Z118" i="1"/>
  <c r="AA118" i="1"/>
  <c r="AB118" i="1"/>
  <c r="AC118" i="1"/>
  <c r="AC130" i="1" s="1"/>
  <c r="AD118" i="1"/>
  <c r="AE118" i="1"/>
  <c r="AF118" i="1"/>
  <c r="AG118" i="1"/>
  <c r="AG130" i="1" s="1"/>
  <c r="AH118" i="1"/>
  <c r="AI118" i="1"/>
  <c r="AJ118" i="1"/>
  <c r="AK118" i="1"/>
  <c r="AK130" i="1" s="1"/>
  <c r="AL118" i="1"/>
  <c r="AM118" i="1"/>
  <c r="AN118" i="1"/>
  <c r="AO118" i="1"/>
  <c r="AO130" i="1" s="1"/>
  <c r="AQ118" i="1"/>
  <c r="AR118" i="1"/>
  <c r="AT118" i="1"/>
  <c r="AT130" i="1" s="1"/>
  <c r="AU118" i="1"/>
  <c r="AV118" i="1"/>
  <c r="AW118" i="1"/>
  <c r="AX118" i="1"/>
  <c r="AX130" i="1" s="1"/>
  <c r="AX229" i="1" s="1"/>
  <c r="AX230" i="1" s="1"/>
  <c r="AY118" i="1"/>
  <c r="AZ118" i="1"/>
  <c r="AZ130" i="1" s="1"/>
  <c r="BA118" i="1"/>
  <c r="BC118" i="1"/>
  <c r="BD118" i="1"/>
  <c r="BD130" i="1" s="1"/>
  <c r="BE118" i="1"/>
  <c r="BF118" i="1"/>
  <c r="BF130" i="1" s="1"/>
  <c r="BG118" i="1"/>
  <c r="BH118" i="1"/>
  <c r="BH130" i="1" s="1"/>
  <c r="BI118" i="1"/>
  <c r="BJ118" i="1"/>
  <c r="BJ130" i="1" s="1"/>
  <c r="BK118" i="1"/>
  <c r="BL118" i="1"/>
  <c r="BL130" i="1" s="1"/>
  <c r="BN118" i="1"/>
  <c r="BN130" i="1" s="1"/>
  <c r="BN229" i="1" s="1"/>
  <c r="BN230" i="1" s="1"/>
  <c r="BO118" i="1"/>
  <c r="BP118" i="1"/>
  <c r="BP130" i="1" s="1"/>
  <c r="BQ118" i="1"/>
  <c r="BR118" i="1"/>
  <c r="BR130" i="1" s="1"/>
  <c r="BS118" i="1"/>
  <c r="BT118" i="1"/>
  <c r="BT130" i="1" s="1"/>
  <c r="BU118" i="1"/>
  <c r="BV118" i="1"/>
  <c r="BV130" i="1" s="1"/>
  <c r="BW118" i="1"/>
  <c r="BX118" i="1"/>
  <c r="BX130" i="1" s="1"/>
  <c r="BY118" i="1"/>
  <c r="BZ118" i="1"/>
  <c r="BZ130" i="1" s="1"/>
  <c r="CA118" i="1"/>
  <c r="CB118" i="1"/>
  <c r="CB130" i="1" s="1"/>
  <c r="CC118" i="1"/>
  <c r="CD118" i="1"/>
  <c r="CD130" i="1" s="1"/>
  <c r="CD229" i="1" s="1"/>
  <c r="CD230" i="1" s="1"/>
  <c r="CE118" i="1"/>
  <c r="CF118" i="1"/>
  <c r="CF130" i="1" s="1"/>
  <c r="CG118" i="1"/>
  <c r="CH118" i="1"/>
  <c r="CH130" i="1" s="1"/>
  <c r="CI118" i="1"/>
  <c r="CJ118" i="1"/>
  <c r="CJ130" i="1" s="1"/>
  <c r="CK118" i="1"/>
  <c r="CL118" i="1"/>
  <c r="CL130" i="1" s="1"/>
  <c r="CM118" i="1"/>
  <c r="CN118" i="1"/>
  <c r="CN130" i="1" s="1"/>
  <c r="CO118" i="1"/>
  <c r="CP118" i="1"/>
  <c r="CP130" i="1" s="1"/>
  <c r="CQ118" i="1"/>
  <c r="CR118" i="1"/>
  <c r="CR130" i="1" s="1"/>
  <c r="CS118" i="1"/>
  <c r="CT118" i="1"/>
  <c r="CT130" i="1" s="1"/>
  <c r="CT229" i="1" s="1"/>
  <c r="CU118" i="1"/>
  <c r="CV118" i="1"/>
  <c r="CV130" i="1" s="1"/>
  <c r="CW118" i="1"/>
  <c r="A119" i="1"/>
  <c r="E129" i="1"/>
  <c r="W129" i="1"/>
  <c r="BB119" i="1"/>
  <c r="CY119" i="1"/>
  <c r="A120" i="1"/>
  <c r="BB120" i="1"/>
  <c r="CZ120" i="1" s="1"/>
  <c r="DA120" i="1" s="1"/>
  <c r="CY120" i="1"/>
  <c r="A121" i="1"/>
  <c r="P129" i="1"/>
  <c r="CY121" i="1"/>
  <c r="A122" i="1"/>
  <c r="BB122" i="1"/>
  <c r="CY122" i="1"/>
  <c r="CZ122" i="1" s="1"/>
  <c r="DA122" i="1" s="1"/>
  <c r="A123" i="1"/>
  <c r="AS129" i="1"/>
  <c r="BB123" i="1"/>
  <c r="CZ123" i="1" s="1"/>
  <c r="DA123" i="1" s="1"/>
  <c r="CY123" i="1"/>
  <c r="A124" i="1"/>
  <c r="BB124" i="1"/>
  <c r="CY124" i="1"/>
  <c r="CZ124" i="1" s="1"/>
  <c r="DA124" i="1" s="1"/>
  <c r="A125" i="1"/>
  <c r="BB125" i="1"/>
  <c r="CY125" i="1"/>
  <c r="CZ125" i="1" s="1"/>
  <c r="DA125" i="1" s="1"/>
  <c r="A126" i="1"/>
  <c r="BB126" i="1"/>
  <c r="CZ126" i="1" s="1"/>
  <c r="DA126" i="1" s="1"/>
  <c r="CY126" i="1"/>
  <c r="A127" i="1"/>
  <c r="BB127" i="1"/>
  <c r="CZ127" i="1" s="1"/>
  <c r="DA127" i="1" s="1"/>
  <c r="CY127" i="1"/>
  <c r="A128" i="1"/>
  <c r="BB128" i="1"/>
  <c r="CZ128" i="1" s="1"/>
  <c r="DA128" i="1" s="1"/>
  <c r="CY128" i="1"/>
  <c r="A129" i="1"/>
  <c r="F129" i="1"/>
  <c r="F130" i="1" s="1"/>
  <c r="G129" i="1"/>
  <c r="H129" i="1"/>
  <c r="I129" i="1"/>
  <c r="J129" i="1"/>
  <c r="J130" i="1" s="1"/>
  <c r="K129" i="1"/>
  <c r="L129" i="1"/>
  <c r="M129" i="1"/>
  <c r="N129" i="1"/>
  <c r="N130" i="1" s="1"/>
  <c r="O129" i="1"/>
  <c r="Q129" i="1"/>
  <c r="R129" i="1"/>
  <c r="R130" i="1" s="1"/>
  <c r="S129" i="1"/>
  <c r="T129" i="1"/>
  <c r="U129" i="1"/>
  <c r="V129" i="1"/>
  <c r="V130" i="1" s="1"/>
  <c r="X129" i="1"/>
  <c r="Y129" i="1"/>
  <c r="Z129" i="1"/>
  <c r="Z130" i="1" s="1"/>
  <c r="AA129" i="1"/>
  <c r="AB129" i="1"/>
  <c r="AC129" i="1"/>
  <c r="AD129" i="1"/>
  <c r="AD130" i="1" s="1"/>
  <c r="AE129" i="1"/>
  <c r="AF129" i="1"/>
  <c r="AG129" i="1"/>
  <c r="AH129" i="1"/>
  <c r="AH130" i="1" s="1"/>
  <c r="AI129" i="1"/>
  <c r="AJ129" i="1"/>
  <c r="AK129" i="1"/>
  <c r="AL129" i="1"/>
  <c r="AL130" i="1" s="1"/>
  <c r="AM129" i="1"/>
  <c r="AN129" i="1"/>
  <c r="AO129" i="1"/>
  <c r="AQ129" i="1"/>
  <c r="AQ130" i="1" s="1"/>
  <c r="AR129" i="1"/>
  <c r="AT129" i="1"/>
  <c r="AW129" i="1"/>
  <c r="AW130" i="1" s="1"/>
  <c r="AX129" i="1"/>
  <c r="AY129" i="1"/>
  <c r="AZ129" i="1"/>
  <c r="BA129" i="1"/>
  <c r="BA130" i="1" s="1"/>
  <c r="BA229" i="1" s="1"/>
  <c r="BC129" i="1"/>
  <c r="BD129" i="1"/>
  <c r="BE129" i="1"/>
  <c r="BE130" i="1" s="1"/>
  <c r="BF129" i="1"/>
  <c r="BG129" i="1"/>
  <c r="BH129" i="1"/>
  <c r="BI129" i="1"/>
  <c r="BI130" i="1" s="1"/>
  <c r="BJ129" i="1"/>
  <c r="BK129" i="1"/>
  <c r="BL129" i="1"/>
  <c r="BM129" i="1"/>
  <c r="BN129" i="1"/>
  <c r="BO129" i="1"/>
  <c r="BP129" i="1"/>
  <c r="BQ129" i="1"/>
  <c r="BQ130" i="1" s="1"/>
  <c r="BR129" i="1"/>
  <c r="BS129" i="1"/>
  <c r="BT129" i="1"/>
  <c r="BU129" i="1"/>
  <c r="BU130" i="1" s="1"/>
  <c r="BV129" i="1"/>
  <c r="BW129" i="1"/>
  <c r="BX129" i="1"/>
  <c r="BY129" i="1"/>
  <c r="BY130" i="1" s="1"/>
  <c r="BZ129" i="1"/>
  <c r="CA129" i="1"/>
  <c r="CB129" i="1"/>
  <c r="CC129" i="1"/>
  <c r="CC130" i="1" s="1"/>
  <c r="CD129" i="1"/>
  <c r="CE129" i="1"/>
  <c r="CF129" i="1"/>
  <c r="CG129" i="1"/>
  <c r="CG130" i="1" s="1"/>
  <c r="CH129" i="1"/>
  <c r="CI129" i="1"/>
  <c r="CJ129" i="1"/>
  <c r="CK129" i="1"/>
  <c r="CK130" i="1" s="1"/>
  <c r="CL129" i="1"/>
  <c r="CM129" i="1"/>
  <c r="CN129" i="1"/>
  <c r="CO129" i="1"/>
  <c r="CO130" i="1" s="1"/>
  <c r="CP129" i="1"/>
  <c r="CQ129" i="1"/>
  <c r="CR129" i="1"/>
  <c r="CS129" i="1"/>
  <c r="CS130" i="1" s="1"/>
  <c r="CT129" i="1"/>
  <c r="CU129" i="1"/>
  <c r="CV129" i="1"/>
  <c r="CW129" i="1"/>
  <c r="CW130" i="1" s="1"/>
  <c r="A130" i="1"/>
  <c r="G130" i="1"/>
  <c r="H130" i="1"/>
  <c r="K130" i="1"/>
  <c r="L130" i="1"/>
  <c r="O130" i="1"/>
  <c r="S130" i="1"/>
  <c r="T130" i="1"/>
  <c r="X130" i="1"/>
  <c r="AA130" i="1"/>
  <c r="AB130" i="1"/>
  <c r="AE130" i="1"/>
  <c r="AF130" i="1"/>
  <c r="AI130" i="1"/>
  <c r="AJ130" i="1"/>
  <c r="AM130" i="1"/>
  <c r="AN130" i="1"/>
  <c r="AR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A131" i="1"/>
  <c r="E136" i="1"/>
  <c r="P136" i="1"/>
  <c r="CY131" i="1"/>
  <c r="A132" i="1"/>
  <c r="BB132" i="1"/>
  <c r="BM136" i="1"/>
  <c r="A133" i="1"/>
  <c r="BB133" i="1"/>
  <c r="W136" i="1"/>
  <c r="CY133" i="1"/>
  <c r="CZ133" i="1" s="1"/>
  <c r="DA133" i="1" s="1"/>
  <c r="A134" i="1"/>
  <c r="BB134" i="1"/>
  <c r="AY136" i="1"/>
  <c r="CY134" i="1"/>
  <c r="BD136" i="1"/>
  <c r="A135" i="1"/>
  <c r="BB135" i="1"/>
  <c r="CZ135" i="1" s="1"/>
  <c r="DA135" i="1" s="1"/>
  <c r="CY135" i="1"/>
  <c r="A136" i="1"/>
  <c r="F136" i="1"/>
  <c r="G136" i="1"/>
  <c r="I136" i="1"/>
  <c r="J136" i="1"/>
  <c r="K136" i="1"/>
  <c r="L136" i="1"/>
  <c r="M136" i="1"/>
  <c r="N136" i="1"/>
  <c r="O136" i="1"/>
  <c r="Q136" i="1"/>
  <c r="R136" i="1"/>
  <c r="S136" i="1"/>
  <c r="T136" i="1"/>
  <c r="U136" i="1"/>
  <c r="V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Q136" i="1"/>
  <c r="AR136" i="1"/>
  <c r="AS136" i="1"/>
  <c r="AT136" i="1"/>
  <c r="AW136" i="1"/>
  <c r="AX136" i="1"/>
  <c r="AZ136" i="1"/>
  <c r="BA136" i="1"/>
  <c r="BE136" i="1"/>
  <c r="BF136" i="1"/>
  <c r="BG136" i="1"/>
  <c r="BH136" i="1"/>
  <c r="BI136" i="1"/>
  <c r="BJ136" i="1"/>
  <c r="BK136" i="1"/>
  <c r="BL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A137" i="1"/>
  <c r="BB137" i="1"/>
  <c r="CZ137" i="1" s="1"/>
  <c r="CY137" i="1"/>
  <c r="A138" i="1"/>
  <c r="BB138" i="1"/>
  <c r="P142" i="1"/>
  <c r="CY138" i="1"/>
  <c r="A139" i="1"/>
  <c r="E142" i="1"/>
  <c r="BB139" i="1"/>
  <c r="BM142" i="1"/>
  <c r="A140" i="1"/>
  <c r="BB140" i="1"/>
  <c r="CY140" i="1"/>
  <c r="CZ140" i="1" s="1"/>
  <c r="DA140" i="1" s="1"/>
  <c r="A141" i="1"/>
  <c r="BB141" i="1"/>
  <c r="CZ141" i="1" s="1"/>
  <c r="DA141" i="1" s="1"/>
  <c r="CY141" i="1"/>
  <c r="A142" i="1"/>
  <c r="F142" i="1"/>
  <c r="G142" i="1"/>
  <c r="H142" i="1"/>
  <c r="I142" i="1"/>
  <c r="J142" i="1"/>
  <c r="K142" i="1"/>
  <c r="L142" i="1"/>
  <c r="M142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Q142" i="1"/>
  <c r="AR142" i="1"/>
  <c r="AS142" i="1"/>
  <c r="AT142" i="1"/>
  <c r="AW142" i="1"/>
  <c r="AX142" i="1"/>
  <c r="AY142" i="1"/>
  <c r="AZ142" i="1"/>
  <c r="BA142" i="1"/>
  <c r="BC142" i="1"/>
  <c r="BD142" i="1"/>
  <c r="BE142" i="1"/>
  <c r="BF142" i="1"/>
  <c r="BG142" i="1"/>
  <c r="BH142" i="1"/>
  <c r="BI142" i="1"/>
  <c r="BJ142" i="1"/>
  <c r="BK142" i="1"/>
  <c r="BL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A143" i="1"/>
  <c r="E157" i="1"/>
  <c r="BB143" i="1"/>
  <c r="CY143" i="1"/>
  <c r="CY157" i="1" s="1"/>
  <c r="A144" i="1"/>
  <c r="BB144" i="1"/>
  <c r="CZ144" i="1" s="1"/>
  <c r="DA144" i="1" s="1"/>
  <c r="W157" i="1"/>
  <c r="CY144" i="1"/>
  <c r="A145" i="1"/>
  <c r="BB145" i="1"/>
  <c r="CY145" i="1"/>
  <c r="A146" i="1"/>
  <c r="BB146" i="1"/>
  <c r="CY146" i="1"/>
  <c r="CZ146" i="1" s="1"/>
  <c r="DA146" i="1" s="1"/>
  <c r="A147" i="1"/>
  <c r="BB147" i="1"/>
  <c r="CY147" i="1"/>
  <c r="CZ147" i="1" s="1"/>
  <c r="DA147" i="1" s="1"/>
  <c r="A148" i="1"/>
  <c r="BB148" i="1"/>
  <c r="U157" i="1"/>
  <c r="CY148" i="1"/>
  <c r="CZ148" i="1" s="1"/>
  <c r="DA148" i="1" s="1"/>
  <c r="BP157" i="1"/>
  <c r="A149" i="1"/>
  <c r="BB149" i="1"/>
  <c r="CZ149" i="1" s="1"/>
  <c r="DA149" i="1" s="1"/>
  <c r="CY149" i="1"/>
  <c r="A150" i="1"/>
  <c r="BB150" i="1"/>
  <c r="CY150" i="1"/>
  <c r="CZ150" i="1" s="1"/>
  <c r="DA150" i="1" s="1"/>
  <c r="A151" i="1"/>
  <c r="BB151" i="1"/>
  <c r="AC157" i="1"/>
  <c r="AY157" i="1"/>
  <c r="CY151" i="1"/>
  <c r="CZ151" i="1" s="1"/>
  <c r="DA151" i="1" s="1"/>
  <c r="BD157" i="1"/>
  <c r="A152" i="1"/>
  <c r="BB152" i="1"/>
  <c r="CY152" i="1"/>
  <c r="CZ152" i="1"/>
  <c r="DA152" i="1" s="1"/>
  <c r="A153" i="1"/>
  <c r="BB153" i="1"/>
  <c r="CZ153" i="1" s="1"/>
  <c r="DA153" i="1" s="1"/>
  <c r="CY153" i="1"/>
  <c r="A154" i="1"/>
  <c r="BB154" i="1"/>
  <c r="CY154" i="1"/>
  <c r="A155" i="1"/>
  <c r="BB155" i="1"/>
  <c r="CY155" i="1"/>
  <c r="CZ155" i="1" s="1"/>
  <c r="DA155" i="1" s="1"/>
  <c r="A156" i="1"/>
  <c r="BB156" i="1"/>
  <c r="CY156" i="1"/>
  <c r="CZ156" i="1" s="1"/>
  <c r="DA156" i="1" s="1"/>
  <c r="A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V157" i="1"/>
  <c r="X157" i="1"/>
  <c r="Y157" i="1"/>
  <c r="Z157" i="1"/>
  <c r="AA157" i="1"/>
  <c r="AB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Q157" i="1"/>
  <c r="AR157" i="1"/>
  <c r="AS157" i="1"/>
  <c r="AT157" i="1"/>
  <c r="AU157" i="1"/>
  <c r="AV157" i="1"/>
  <c r="AW157" i="1"/>
  <c r="AX157" i="1"/>
  <c r="AZ157" i="1"/>
  <c r="BA157" i="1"/>
  <c r="BC157" i="1"/>
  <c r="BE157" i="1"/>
  <c r="BF157" i="1"/>
  <c r="BG157" i="1"/>
  <c r="BH157" i="1"/>
  <c r="BI157" i="1"/>
  <c r="BJ157" i="1"/>
  <c r="BK157" i="1"/>
  <c r="BL157" i="1"/>
  <c r="BM157" i="1"/>
  <c r="BN157" i="1"/>
  <c r="BO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A158" i="1"/>
  <c r="BB158" i="1"/>
  <c r="CY158" i="1"/>
  <c r="CF172" i="1"/>
  <c r="A159" i="1"/>
  <c r="BB159" i="1"/>
  <c r="CY159" i="1"/>
  <c r="CZ159" i="1" s="1"/>
  <c r="DA159" i="1" s="1"/>
  <c r="A160" i="1"/>
  <c r="BB160" i="1"/>
  <c r="CC172" i="1"/>
  <c r="CG172" i="1"/>
  <c r="A161" i="1"/>
  <c r="BB161" i="1"/>
  <c r="CY161" i="1"/>
  <c r="CZ161" i="1" s="1"/>
  <c r="DA161" i="1" s="1"/>
  <c r="A162" i="1"/>
  <c r="BB162" i="1"/>
  <c r="CY162" i="1"/>
  <c r="A163" i="1"/>
  <c r="BB163" i="1"/>
  <c r="CY163" i="1"/>
  <c r="CZ163" i="1" s="1"/>
  <c r="DA163" i="1" s="1"/>
  <c r="A164" i="1"/>
  <c r="BB164" i="1"/>
  <c r="CY164" i="1"/>
  <c r="CZ164" i="1" s="1"/>
  <c r="DA164" i="1" s="1"/>
  <c r="A165" i="1"/>
  <c r="BB165" i="1"/>
  <c r="CZ165" i="1" s="1"/>
  <c r="DA165" i="1" s="1"/>
  <c r="CY165" i="1"/>
  <c r="A166" i="1"/>
  <c r="BB166" i="1"/>
  <c r="CZ166" i="1" s="1"/>
  <c r="DA166" i="1" s="1"/>
  <c r="CY166" i="1"/>
  <c r="A167" i="1"/>
  <c r="BB167" i="1"/>
  <c r="CY167" i="1"/>
  <c r="CZ167" i="1" s="1"/>
  <c r="DA167" i="1" s="1"/>
  <c r="A168" i="1"/>
  <c r="BB168" i="1"/>
  <c r="CY168" i="1"/>
  <c r="CZ168" i="1"/>
  <c r="DA168" i="1" s="1"/>
  <c r="A169" i="1"/>
  <c r="BB169" i="1"/>
  <c r="CZ169" i="1" s="1"/>
  <c r="DA169" i="1" s="1"/>
  <c r="CY169" i="1"/>
  <c r="A170" i="1"/>
  <c r="BB170" i="1"/>
  <c r="CZ170" i="1" s="1"/>
  <c r="DA170" i="1" s="1"/>
  <c r="CY170" i="1"/>
  <c r="A171" i="1"/>
  <c r="BB171" i="1"/>
  <c r="CY171" i="1"/>
  <c r="CZ171" i="1" s="1"/>
  <c r="DA171" i="1" s="1"/>
  <c r="A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Q172" i="1"/>
  <c r="AR172" i="1"/>
  <c r="AS172" i="1"/>
  <c r="AT172" i="1"/>
  <c r="AU172" i="1"/>
  <c r="AV172" i="1"/>
  <c r="AW172" i="1"/>
  <c r="AX172" i="1"/>
  <c r="AY172" i="1"/>
  <c r="AZ172" i="1"/>
  <c r="BA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D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A173" i="1"/>
  <c r="BB173" i="1"/>
  <c r="BB195" i="1" s="1"/>
  <c r="CY173" i="1"/>
  <c r="CH195" i="1"/>
  <c r="A174" i="1"/>
  <c r="E195" i="1"/>
  <c r="BB174" i="1"/>
  <c r="CZ174" i="1" s="1"/>
  <c r="DA174" i="1" s="1"/>
  <c r="CY174" i="1"/>
  <c r="A175" i="1"/>
  <c r="BB175" i="1"/>
  <c r="CY175" i="1"/>
  <c r="CZ175" i="1"/>
  <c r="DA175" i="1"/>
  <c r="A176" i="1"/>
  <c r="BB176" i="1"/>
  <c r="CY176" i="1"/>
  <c r="CZ176" i="1"/>
  <c r="DA176" i="1" s="1"/>
  <c r="A177" i="1"/>
  <c r="BB177" i="1"/>
  <c r="CY177" i="1"/>
  <c r="CZ177" i="1" s="1"/>
  <c r="DA177" i="1" s="1"/>
  <c r="A178" i="1"/>
  <c r="BB178" i="1"/>
  <c r="CY178" i="1"/>
  <c r="CZ178" i="1"/>
  <c r="DA178" i="1"/>
  <c r="A179" i="1"/>
  <c r="BB179" i="1"/>
  <c r="CZ179" i="1" s="1"/>
  <c r="DA179" i="1" s="1"/>
  <c r="CY179" i="1"/>
  <c r="A180" i="1"/>
  <c r="BB180" i="1"/>
  <c r="CY180" i="1"/>
  <c r="CZ180" i="1"/>
  <c r="DA180" i="1"/>
  <c r="A181" i="1"/>
  <c r="BB181" i="1"/>
  <c r="CY181" i="1"/>
  <c r="CZ181" i="1"/>
  <c r="DA181" i="1" s="1"/>
  <c r="A182" i="1"/>
  <c r="BB182" i="1"/>
  <c r="CZ182" i="1" s="1"/>
  <c r="DA182" i="1" s="1"/>
  <c r="CY182" i="1"/>
  <c r="A183" i="1"/>
  <c r="BB183" i="1"/>
  <c r="CY183" i="1"/>
  <c r="CZ183" i="1"/>
  <c r="DA183" i="1"/>
  <c r="A184" i="1"/>
  <c r="BB184" i="1"/>
  <c r="CY184" i="1"/>
  <c r="CZ184" i="1"/>
  <c r="DA184" i="1" s="1"/>
  <c r="A185" i="1"/>
  <c r="BB185" i="1"/>
  <c r="CY185" i="1"/>
  <c r="CZ185" i="1" s="1"/>
  <c r="DA185" i="1" s="1"/>
  <c r="A186" i="1"/>
  <c r="BB186" i="1"/>
  <c r="CZ186" i="1" s="1"/>
  <c r="DA186" i="1" s="1"/>
  <c r="CY186" i="1"/>
  <c r="A187" i="1"/>
  <c r="BB187" i="1"/>
  <c r="CY187" i="1"/>
  <c r="CZ187" i="1" s="1"/>
  <c r="DA187" i="1" s="1"/>
  <c r="A188" i="1"/>
  <c r="D188" i="1"/>
  <c r="D189" i="1" s="1"/>
  <c r="D190" i="1" s="1"/>
  <c r="BB188" i="1"/>
  <c r="CY188" i="1"/>
  <c r="CZ188" i="1"/>
  <c r="DA188" i="1"/>
  <c r="A189" i="1"/>
  <c r="BB189" i="1"/>
  <c r="CY189" i="1"/>
  <c r="CZ189" i="1" s="1"/>
  <c r="DA189" i="1" s="1"/>
  <c r="A190" i="1"/>
  <c r="BB190" i="1"/>
  <c r="CY190" i="1"/>
  <c r="CZ190" i="1" s="1"/>
  <c r="DA190" i="1" s="1"/>
  <c r="A191" i="1"/>
  <c r="DA191" i="1"/>
  <c r="BB191" i="1"/>
  <c r="CY191" i="1"/>
  <c r="CZ191" i="1"/>
  <c r="A192" i="1"/>
  <c r="D192" i="1"/>
  <c r="D193" i="1" s="1"/>
  <c r="D194" i="1" s="1"/>
  <c r="BB192" i="1"/>
  <c r="CZ192" i="1" s="1"/>
  <c r="DA192" i="1" s="1"/>
  <c r="CY192" i="1"/>
  <c r="A193" i="1"/>
  <c r="BB193" i="1"/>
  <c r="CY193" i="1"/>
  <c r="CZ193" i="1"/>
  <c r="DA193" i="1" s="1"/>
  <c r="A194" i="1"/>
  <c r="BB194" i="1"/>
  <c r="CZ194" i="1" s="1"/>
  <c r="DA194" i="1" s="1"/>
  <c r="CY194" i="1"/>
  <c r="A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Q195" i="1"/>
  <c r="AR195" i="1"/>
  <c r="AS195" i="1"/>
  <c r="AT195" i="1"/>
  <c r="AU195" i="1"/>
  <c r="AV195" i="1"/>
  <c r="AW195" i="1"/>
  <c r="AX195" i="1"/>
  <c r="AY195" i="1"/>
  <c r="AZ195" i="1"/>
  <c r="BA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G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A196" i="1"/>
  <c r="BB196" i="1"/>
  <c r="CY196" i="1"/>
  <c r="A197" i="1"/>
  <c r="D197" i="1"/>
  <c r="D198" i="1" s="1"/>
  <c r="D199" i="1" s="1"/>
  <c r="BB197" i="1"/>
  <c r="CZ197" i="1" s="1"/>
  <c r="DA197" i="1" s="1"/>
  <c r="CY197" i="1"/>
  <c r="A198" i="1"/>
  <c r="BB198" i="1"/>
  <c r="CY198" i="1"/>
  <c r="CY204" i="1" s="1"/>
  <c r="A199" i="1"/>
  <c r="BB199" i="1"/>
  <c r="CY199" i="1"/>
  <c r="CZ199" i="1"/>
  <c r="DA199" i="1"/>
  <c r="A200" i="1"/>
  <c r="G204" i="1"/>
  <c r="BA204" i="1"/>
  <c r="BB200" i="1"/>
  <c r="CZ200" i="1" s="1"/>
  <c r="DA200" i="1" s="1"/>
  <c r="CY200" i="1"/>
  <c r="A201" i="1"/>
  <c r="D201" i="1"/>
  <c r="BB201" i="1"/>
  <c r="CY201" i="1"/>
  <c r="CZ201" i="1"/>
  <c r="DA201" i="1" s="1"/>
  <c r="A202" i="1"/>
  <c r="D202" i="1"/>
  <c r="D203" i="1" s="1"/>
  <c r="BB202" i="1"/>
  <c r="CZ202" i="1" s="1"/>
  <c r="DA202" i="1" s="1"/>
  <c r="CY202" i="1"/>
  <c r="A203" i="1"/>
  <c r="BB203" i="1"/>
  <c r="CZ203" i="1" s="1"/>
  <c r="DA203" i="1" s="1"/>
  <c r="AM204" i="1"/>
  <c r="CY203" i="1"/>
  <c r="A204" i="1"/>
  <c r="E204" i="1"/>
  <c r="F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N204" i="1"/>
  <c r="AO204" i="1"/>
  <c r="AQ204" i="1"/>
  <c r="AR204" i="1"/>
  <c r="AS204" i="1"/>
  <c r="AT204" i="1"/>
  <c r="AU204" i="1"/>
  <c r="AV204" i="1"/>
  <c r="AW204" i="1"/>
  <c r="AX204" i="1"/>
  <c r="AY204" i="1"/>
  <c r="AZ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A205" i="1"/>
  <c r="BB205" i="1"/>
  <c r="BB211" i="1" s="1"/>
  <c r="P211" i="1"/>
  <c r="AJ211" i="1"/>
  <c r="AJ229" i="1" s="1"/>
  <c r="AJ230" i="1" s="1"/>
  <c r="CY205" i="1"/>
  <c r="BD211" i="1"/>
  <c r="A206" i="1"/>
  <c r="G211" i="1"/>
  <c r="K211" i="1"/>
  <c r="O211" i="1"/>
  <c r="S211" i="1"/>
  <c r="T211" i="1"/>
  <c r="W211" i="1"/>
  <c r="Y211" i="1"/>
  <c r="AA211" i="1"/>
  <c r="AC211" i="1"/>
  <c r="AE211" i="1"/>
  <c r="AG211" i="1"/>
  <c r="AI211" i="1"/>
  <c r="AK211" i="1"/>
  <c r="AM211" i="1"/>
  <c r="AO211" i="1"/>
  <c r="AR211" i="1"/>
  <c r="AT211" i="1"/>
  <c r="AV211" i="1"/>
  <c r="AX211" i="1"/>
  <c r="AZ211" i="1"/>
  <c r="BB206" i="1"/>
  <c r="CY206" i="1"/>
  <c r="CZ206" i="1" s="1"/>
  <c r="DA206" i="1" s="1"/>
  <c r="BP211" i="1"/>
  <c r="CF211" i="1"/>
  <c r="A207" i="1"/>
  <c r="BB207" i="1"/>
  <c r="CY207" i="1"/>
  <c r="CZ207" i="1" s="1"/>
  <c r="DA207" i="1" s="1"/>
  <c r="A208" i="1"/>
  <c r="E211" i="1"/>
  <c r="BB208" i="1"/>
  <c r="CY208" i="1"/>
  <c r="CZ208" i="1"/>
  <c r="DA208" i="1" s="1"/>
  <c r="A209" i="1"/>
  <c r="BB209" i="1"/>
  <c r="CZ209" i="1" s="1"/>
  <c r="DA209" i="1" s="1"/>
  <c r="CY209" i="1"/>
  <c r="A210" i="1"/>
  <c r="BB210" i="1"/>
  <c r="CY210" i="1"/>
  <c r="CZ210" i="1"/>
  <c r="DA210" i="1" s="1"/>
  <c r="A211" i="1"/>
  <c r="F211" i="1"/>
  <c r="H211" i="1"/>
  <c r="I211" i="1"/>
  <c r="J211" i="1"/>
  <c r="L211" i="1"/>
  <c r="M211" i="1"/>
  <c r="N211" i="1"/>
  <c r="Q211" i="1"/>
  <c r="R211" i="1"/>
  <c r="U211" i="1"/>
  <c r="V211" i="1"/>
  <c r="X211" i="1"/>
  <c r="Z211" i="1"/>
  <c r="AB211" i="1"/>
  <c r="AD211" i="1"/>
  <c r="AF211" i="1"/>
  <c r="AH211" i="1"/>
  <c r="AL211" i="1"/>
  <c r="AN211" i="1"/>
  <c r="AQ211" i="1"/>
  <c r="AS211" i="1"/>
  <c r="AU211" i="1"/>
  <c r="AW211" i="1"/>
  <c r="AY211" i="1"/>
  <c r="BA211" i="1"/>
  <c r="BC211" i="1"/>
  <c r="BE211" i="1"/>
  <c r="BF211" i="1"/>
  <c r="BG211" i="1"/>
  <c r="BH211" i="1"/>
  <c r="BI211" i="1"/>
  <c r="BJ211" i="1"/>
  <c r="BK211" i="1"/>
  <c r="BL211" i="1"/>
  <c r="BM211" i="1"/>
  <c r="BN211" i="1"/>
  <c r="BO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A212" i="1"/>
  <c r="BB212" i="1"/>
  <c r="CY212" i="1"/>
  <c r="CY228" i="1" s="1"/>
  <c r="A213" i="1"/>
  <c r="D213" i="1"/>
  <c r="D214" i="1" s="1"/>
  <c r="D215" i="1" s="1"/>
  <c r="BB213" i="1"/>
  <c r="CY213" i="1"/>
  <c r="CZ213" i="1"/>
  <c r="DA213" i="1"/>
  <c r="A214" i="1"/>
  <c r="T228" i="1"/>
  <c r="CY214" i="1"/>
  <c r="A215" i="1"/>
  <c r="BB215" i="1"/>
  <c r="CY215" i="1"/>
  <c r="CZ215" i="1" s="1"/>
  <c r="DA215" i="1" s="1"/>
  <c r="A216" i="1"/>
  <c r="BB216" i="1"/>
  <c r="CZ216" i="1" s="1"/>
  <c r="DA216" i="1" s="1"/>
  <c r="CY216" i="1"/>
  <c r="A217" i="1"/>
  <c r="D217" i="1"/>
  <c r="BB217" i="1"/>
  <c r="CY217" i="1"/>
  <c r="CZ217" i="1"/>
  <c r="DA217" i="1" s="1"/>
  <c r="A218" i="1"/>
  <c r="D218" i="1"/>
  <c r="D219" i="1" s="1"/>
  <c r="BB218" i="1"/>
  <c r="CZ218" i="1" s="1"/>
  <c r="DA218" i="1" s="1"/>
  <c r="CY218" i="1"/>
  <c r="A219" i="1"/>
  <c r="BB219" i="1"/>
  <c r="CZ219" i="1" s="1"/>
  <c r="DA219" i="1" s="1"/>
  <c r="CY219" i="1"/>
  <c r="A220" i="1"/>
  <c r="BB220" i="1"/>
  <c r="CY220" i="1"/>
  <c r="CZ220" i="1"/>
  <c r="DA220" i="1"/>
  <c r="A221" i="1"/>
  <c r="BB221" i="1"/>
  <c r="CY221" i="1"/>
  <c r="CZ221" i="1"/>
  <c r="DA221" i="1" s="1"/>
  <c r="A222" i="1"/>
  <c r="BB222" i="1"/>
  <c r="CZ222" i="1" s="1"/>
  <c r="DA222" i="1" s="1"/>
  <c r="CY222" i="1"/>
  <c r="A223" i="1"/>
  <c r="BB223" i="1"/>
  <c r="CY223" i="1"/>
  <c r="CZ223" i="1"/>
  <c r="DA223" i="1" s="1"/>
  <c r="A224" i="1"/>
  <c r="BB224" i="1"/>
  <c r="CY224" i="1"/>
  <c r="CZ224" i="1" s="1"/>
  <c r="DA224" i="1" s="1"/>
  <c r="A225" i="1"/>
  <c r="BB225" i="1"/>
  <c r="CZ225" i="1" s="1"/>
  <c r="DA225" i="1" s="1"/>
  <c r="CY225" i="1"/>
  <c r="A226" i="1"/>
  <c r="BB226" i="1"/>
  <c r="CY226" i="1"/>
  <c r="CZ226" i="1"/>
  <c r="DA226" i="1"/>
  <c r="A227" i="1"/>
  <c r="BB227" i="1"/>
  <c r="CY227" i="1"/>
  <c r="CZ227" i="1"/>
  <c r="DA227" i="1" s="1"/>
  <c r="A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U228" i="1"/>
  <c r="V228" i="1"/>
  <c r="W228" i="1"/>
  <c r="X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Q228" i="1"/>
  <c r="AR228" i="1"/>
  <c r="AS228" i="1"/>
  <c r="AT228" i="1"/>
  <c r="AU228" i="1"/>
  <c r="AV228" i="1"/>
  <c r="AW228" i="1"/>
  <c r="AX228" i="1"/>
  <c r="AY228" i="1"/>
  <c r="AZ228" i="1"/>
  <c r="BA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A229" i="1"/>
  <c r="L229" i="1"/>
  <c r="A230" i="1"/>
  <c r="L230" i="1"/>
  <c r="A231" i="1"/>
  <c r="DA231" i="1"/>
  <c r="A232" i="1"/>
  <c r="DA232" i="1"/>
  <c r="A233" i="1"/>
  <c r="BB233" i="1"/>
  <c r="CY233" i="1"/>
  <c r="CY245" i="1" s="1"/>
  <c r="A234" i="1"/>
  <c r="D234" i="1"/>
  <c r="D235" i="1" s="1"/>
  <c r="D236" i="1" s="1"/>
  <c r="BB234" i="1"/>
  <c r="CY234" i="1"/>
  <c r="CZ234" i="1"/>
  <c r="DA234" i="1"/>
  <c r="A235" i="1"/>
  <c r="BB235" i="1"/>
  <c r="CY235" i="1"/>
  <c r="CZ235" i="1" s="1"/>
  <c r="DA235" i="1" s="1"/>
  <c r="A236" i="1"/>
  <c r="BB236" i="1"/>
  <c r="CY236" i="1"/>
  <c r="CZ236" i="1" s="1"/>
  <c r="DA236" i="1" s="1"/>
  <c r="A237" i="1"/>
  <c r="E245" i="1"/>
  <c r="BB237" i="1"/>
  <c r="CY237" i="1"/>
  <c r="CZ237" i="1" s="1"/>
  <c r="DA237" i="1" s="1"/>
  <c r="CF245" i="1"/>
  <c r="A238" i="1"/>
  <c r="D238" i="1"/>
  <c r="D239" i="1" s="1"/>
  <c r="D240" i="1" s="1"/>
  <c r="BB238" i="1"/>
  <c r="CY238" i="1"/>
  <c r="A239" i="1"/>
  <c r="BB239" i="1"/>
  <c r="CY239" i="1"/>
  <c r="CZ239" i="1" s="1"/>
  <c r="DA239" i="1" s="1"/>
  <c r="A240" i="1"/>
  <c r="BB240" i="1"/>
  <c r="CY240" i="1"/>
  <c r="CZ240" i="1" s="1"/>
  <c r="DA240" i="1" s="1"/>
  <c r="A241" i="1"/>
  <c r="BB241" i="1"/>
  <c r="CZ241" i="1" s="1"/>
  <c r="DA241" i="1" s="1"/>
  <c r="CY241" i="1"/>
  <c r="A242" i="1"/>
  <c r="D242" i="1"/>
  <c r="BB242" i="1"/>
  <c r="CY242" i="1"/>
  <c r="CZ242" i="1"/>
  <c r="DA242" i="1" s="1"/>
  <c r="A243" i="1"/>
  <c r="D243" i="1"/>
  <c r="D244" i="1" s="1"/>
  <c r="BB243" i="1"/>
  <c r="CZ243" i="1" s="1"/>
  <c r="DA243" i="1" s="1"/>
  <c r="CY243" i="1"/>
  <c r="A244" i="1"/>
  <c r="BB244" i="1"/>
  <c r="CY244" i="1"/>
  <c r="A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Q245" i="1"/>
  <c r="AR245" i="1"/>
  <c r="AS245" i="1"/>
  <c r="AT245" i="1"/>
  <c r="AU245" i="1"/>
  <c r="AV245" i="1"/>
  <c r="AW245" i="1"/>
  <c r="AX245" i="1"/>
  <c r="AY245" i="1"/>
  <c r="AZ245" i="1"/>
  <c r="BA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A246" i="1"/>
  <c r="CY246" i="1"/>
  <c r="A247" i="1"/>
  <c r="AW254" i="1"/>
  <c r="A248" i="1"/>
  <c r="BB248" i="1"/>
  <c r="A249" i="1"/>
  <c r="BB249" i="1"/>
  <c r="CY249" i="1"/>
  <c r="CZ249" i="1"/>
  <c r="DA249" i="1" s="1"/>
  <c r="A250" i="1"/>
  <c r="BB250" i="1"/>
  <c r="CF254" i="1"/>
  <c r="A251" i="1"/>
  <c r="BB251" i="1"/>
  <c r="CY251" i="1"/>
  <c r="CZ251" i="1"/>
  <c r="DA251" i="1" s="1"/>
  <c r="A252" i="1"/>
  <c r="E254" i="1"/>
  <c r="BB252" i="1"/>
  <c r="A253" i="1"/>
  <c r="BB253" i="1"/>
  <c r="A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Q254" i="1"/>
  <c r="AR254" i="1"/>
  <c r="AS254" i="1"/>
  <c r="AT254" i="1"/>
  <c r="AU254" i="1"/>
  <c r="AV254" i="1"/>
  <c r="AX254" i="1"/>
  <c r="AY254" i="1"/>
  <c r="AZ254" i="1"/>
  <c r="BA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A255" i="1"/>
  <c r="BB255" i="1"/>
  <c r="CY255" i="1"/>
  <c r="CZ255" i="1" s="1"/>
  <c r="DA255" i="1" s="1"/>
  <c r="A256" i="1"/>
  <c r="BB256" i="1"/>
  <c r="CY256" i="1"/>
  <c r="CZ256" i="1" s="1"/>
  <c r="DA256" i="1" s="1"/>
  <c r="A257" i="1"/>
  <c r="BB257" i="1"/>
  <c r="CY257" i="1"/>
  <c r="CZ257" i="1" s="1"/>
  <c r="DA257" i="1" s="1"/>
  <c r="A258" i="1"/>
  <c r="BB258" i="1"/>
  <c r="A259" i="1"/>
  <c r="BB259" i="1"/>
  <c r="A260" i="1"/>
  <c r="BB260" i="1"/>
  <c r="CY260" i="1"/>
  <c r="CZ260" i="1" s="1"/>
  <c r="DA260" i="1" s="1"/>
  <c r="A261" i="1"/>
  <c r="BB261" i="1"/>
  <c r="CY261" i="1"/>
  <c r="CZ261" i="1" s="1"/>
  <c r="DA261" i="1" s="1"/>
  <c r="CH263" i="1"/>
  <c r="A262" i="1"/>
  <c r="E263" i="1"/>
  <c r="BB262" i="1"/>
  <c r="CY262" i="1"/>
  <c r="CZ262" i="1" s="1"/>
  <c r="DA262" i="1" s="1"/>
  <c r="A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Q263" i="1"/>
  <c r="AR263" i="1"/>
  <c r="AS263" i="1"/>
  <c r="AT263" i="1"/>
  <c r="AU263" i="1"/>
  <c r="AV263" i="1"/>
  <c r="AW263" i="1"/>
  <c r="AX263" i="1"/>
  <c r="AY263" i="1"/>
  <c r="AZ263" i="1"/>
  <c r="BA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F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A264" i="1"/>
  <c r="BB264" i="1"/>
  <c r="CY264" i="1"/>
  <c r="CZ264" i="1" s="1"/>
  <c r="CH273" i="1"/>
  <c r="CH324" i="1" s="1"/>
  <c r="A265" i="1"/>
  <c r="BB265" i="1"/>
  <c r="CY265" i="1"/>
  <c r="CZ265" i="1" s="1"/>
  <c r="DA265" i="1" s="1"/>
  <c r="A266" i="1"/>
  <c r="BB266" i="1"/>
  <c r="CY266" i="1"/>
  <c r="CZ266" i="1" s="1"/>
  <c r="DA266" i="1" s="1"/>
  <c r="A267" i="1"/>
  <c r="BB267" i="1"/>
  <c r="A268" i="1"/>
  <c r="BB268" i="1"/>
  <c r="CY268" i="1"/>
  <c r="A269" i="1"/>
  <c r="BB269" i="1"/>
  <c r="A270" i="1"/>
  <c r="BB270" i="1"/>
  <c r="CY270" i="1"/>
  <c r="CZ270" i="1" s="1"/>
  <c r="DA270" i="1" s="1"/>
  <c r="A271" i="1"/>
  <c r="BB271" i="1"/>
  <c r="CY271" i="1"/>
  <c r="CZ271" i="1" s="1"/>
  <c r="DA271" i="1" s="1"/>
  <c r="A272" i="1"/>
  <c r="BB272" i="1"/>
  <c r="CY272" i="1"/>
  <c r="CZ272" i="1" s="1"/>
  <c r="DA272" i="1" s="1"/>
  <c r="A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Y273" i="1"/>
  <c r="Z273" i="1"/>
  <c r="Z324" i="1" s="1"/>
  <c r="Z453" i="1" s="1"/>
  <c r="Z524" i="1" s="1"/>
  <c r="AA273" i="1"/>
  <c r="AB273" i="1"/>
  <c r="AC273" i="1"/>
  <c r="AD273" i="1"/>
  <c r="AD324" i="1" s="1"/>
  <c r="AD453" i="1" s="1"/>
  <c r="AD524" i="1" s="1"/>
  <c r="AE273" i="1"/>
  <c r="AF273" i="1"/>
  <c r="AG273" i="1"/>
  <c r="AH273" i="1"/>
  <c r="AH324" i="1" s="1"/>
  <c r="AH453" i="1" s="1"/>
  <c r="AH524" i="1" s="1"/>
  <c r="AI273" i="1"/>
  <c r="AJ273" i="1"/>
  <c r="AK273" i="1"/>
  <c r="AL273" i="1"/>
  <c r="AL324" i="1" s="1"/>
  <c r="AL453" i="1" s="1"/>
  <c r="AL524" i="1" s="1"/>
  <c r="AM273" i="1"/>
  <c r="AN273" i="1"/>
  <c r="AO273" i="1"/>
  <c r="AQ273" i="1"/>
  <c r="AQ324" i="1" s="1"/>
  <c r="AQ453" i="1" s="1"/>
  <c r="AQ524" i="1" s="1"/>
  <c r="AR273" i="1"/>
  <c r="AS273" i="1"/>
  <c r="AT273" i="1"/>
  <c r="AU273" i="1"/>
  <c r="AU324" i="1" s="1"/>
  <c r="AU453" i="1" s="1"/>
  <c r="AU524" i="1" s="1"/>
  <c r="AV273" i="1"/>
  <c r="AW273" i="1"/>
  <c r="AX273" i="1"/>
  <c r="AY273" i="1"/>
  <c r="AY324" i="1" s="1"/>
  <c r="AY453" i="1" s="1"/>
  <c r="AY524" i="1" s="1"/>
  <c r="AZ273" i="1"/>
  <c r="BA273" i="1"/>
  <c r="BC273" i="1"/>
  <c r="BC324" i="1" s="1"/>
  <c r="BC453" i="1" s="1"/>
  <c r="BC524" i="1" s="1"/>
  <c r="BD273" i="1"/>
  <c r="BE273" i="1"/>
  <c r="BF273" i="1"/>
  <c r="BG273" i="1"/>
  <c r="BG324" i="1" s="1"/>
  <c r="BG453" i="1" s="1"/>
  <c r="BG524" i="1" s="1"/>
  <c r="BH273" i="1"/>
  <c r="BI273" i="1"/>
  <c r="BJ273" i="1"/>
  <c r="BK273" i="1"/>
  <c r="BK324" i="1" s="1"/>
  <c r="BK453" i="1" s="1"/>
  <c r="BK524" i="1" s="1"/>
  <c r="BL273" i="1"/>
  <c r="BM273" i="1"/>
  <c r="BN273" i="1"/>
  <c r="BO273" i="1"/>
  <c r="BO324" i="1" s="1"/>
  <c r="BO453" i="1" s="1"/>
  <c r="BO524" i="1" s="1"/>
  <c r="BP273" i="1"/>
  <c r="BQ273" i="1"/>
  <c r="BR273" i="1"/>
  <c r="BS273" i="1"/>
  <c r="BS324" i="1" s="1"/>
  <c r="BS453" i="1" s="1"/>
  <c r="BS524" i="1" s="1"/>
  <c r="BT273" i="1"/>
  <c r="BU273" i="1"/>
  <c r="BV273" i="1"/>
  <c r="BW273" i="1"/>
  <c r="BW324" i="1" s="1"/>
  <c r="BW453" i="1" s="1"/>
  <c r="BW524" i="1" s="1"/>
  <c r="BX273" i="1"/>
  <c r="BY273" i="1"/>
  <c r="BZ273" i="1"/>
  <c r="CA273" i="1"/>
  <c r="CA324" i="1" s="1"/>
  <c r="CA453" i="1" s="1"/>
  <c r="CA524" i="1" s="1"/>
  <c r="CB273" i="1"/>
  <c r="CC273" i="1"/>
  <c r="CD273" i="1"/>
  <c r="CE273" i="1"/>
  <c r="CF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CW273" i="1"/>
  <c r="A274" i="1"/>
  <c r="BB274" i="1"/>
  <c r="CY274" i="1"/>
  <c r="CZ274" i="1" s="1"/>
  <c r="A275" i="1"/>
  <c r="D275" i="1"/>
  <c r="E294" i="1"/>
  <c r="BB275" i="1"/>
  <c r="CY275" i="1"/>
  <c r="CZ275" i="1" s="1"/>
  <c r="DA275" i="1" s="1"/>
  <c r="A276" i="1"/>
  <c r="BB276" i="1"/>
  <c r="CY276" i="1"/>
  <c r="A277" i="1"/>
  <c r="D277" i="1"/>
  <c r="BB277" i="1"/>
  <c r="CE294" i="1"/>
  <c r="A278" i="1"/>
  <c r="BB278" i="1"/>
  <c r="CY278" i="1"/>
  <c r="CZ278" i="1" s="1"/>
  <c r="DA278" i="1" s="1"/>
  <c r="A279" i="1"/>
  <c r="D279" i="1"/>
  <c r="BB279" i="1"/>
  <c r="CY279" i="1"/>
  <c r="CZ279" i="1" s="1"/>
  <c r="DA279" i="1" s="1"/>
  <c r="A280" i="1"/>
  <c r="D280" i="1"/>
  <c r="BB280" i="1"/>
  <c r="CY280" i="1"/>
  <c r="CZ280" i="1" s="1"/>
  <c r="DA280" i="1" s="1"/>
  <c r="A281" i="1"/>
  <c r="BB281" i="1"/>
  <c r="CY281" i="1"/>
  <c r="CZ281" i="1" s="1"/>
  <c r="DA281" i="1" s="1"/>
  <c r="A282" i="1"/>
  <c r="D282" i="1"/>
  <c r="BB282" i="1"/>
  <c r="CY282" i="1"/>
  <c r="CZ282" i="1" s="1"/>
  <c r="DA282" i="1" s="1"/>
  <c r="A283" i="1"/>
  <c r="BB283" i="1"/>
  <c r="CY283" i="1"/>
  <c r="CZ283" i="1" s="1"/>
  <c r="DA283" i="1" s="1"/>
  <c r="A284" i="1"/>
  <c r="D284" i="1"/>
  <c r="BB284" i="1"/>
  <c r="BB294" i="1" s="1"/>
  <c r="A285" i="1"/>
  <c r="BB285" i="1"/>
  <c r="CY285" i="1"/>
  <c r="CZ285" i="1" s="1"/>
  <c r="DA285" i="1" s="1"/>
  <c r="A286" i="1"/>
  <c r="D286" i="1"/>
  <c r="BB286" i="1"/>
  <c r="CY286" i="1"/>
  <c r="CZ286" i="1" s="1"/>
  <c r="DA286" i="1"/>
  <c r="A287" i="1"/>
  <c r="BB287" i="1"/>
  <c r="CY287" i="1"/>
  <c r="CZ287" i="1" s="1"/>
  <c r="DA287" i="1" s="1"/>
  <c r="A288" i="1"/>
  <c r="D288" i="1"/>
  <c r="BB288" i="1"/>
  <c r="CY288" i="1"/>
  <c r="CZ288" i="1" s="1"/>
  <c r="DA288" i="1" s="1"/>
  <c r="A289" i="1"/>
  <c r="BB289" i="1"/>
  <c r="CY289" i="1"/>
  <c r="CZ289" i="1" s="1"/>
  <c r="DA289" i="1" s="1"/>
  <c r="A290" i="1"/>
  <c r="D290" i="1"/>
  <c r="BB290" i="1"/>
  <c r="CY290" i="1"/>
  <c r="CZ290" i="1" s="1"/>
  <c r="DA290" i="1" s="1"/>
  <c r="A291" i="1"/>
  <c r="BB291" i="1"/>
  <c r="CY291" i="1"/>
  <c r="CZ291" i="1" s="1"/>
  <c r="DA291" i="1" s="1"/>
  <c r="A292" i="1"/>
  <c r="D292" i="1"/>
  <c r="BB292" i="1"/>
  <c r="CY292" i="1"/>
  <c r="CZ292" i="1" s="1"/>
  <c r="DA292" i="1" s="1"/>
  <c r="A293" i="1"/>
  <c r="BB293" i="1"/>
  <c r="CY293" i="1"/>
  <c r="CZ293" i="1" s="1"/>
  <c r="DA293" i="1" s="1"/>
  <c r="A294" i="1"/>
  <c r="F294" i="1"/>
  <c r="F324" i="1" s="1"/>
  <c r="F453" i="1" s="1"/>
  <c r="F524" i="1" s="1"/>
  <c r="G294" i="1"/>
  <c r="H294" i="1"/>
  <c r="I294" i="1"/>
  <c r="J294" i="1"/>
  <c r="J324" i="1" s="1"/>
  <c r="J453" i="1" s="1"/>
  <c r="J524" i="1" s="1"/>
  <c r="K294" i="1"/>
  <c r="L294" i="1"/>
  <c r="M294" i="1"/>
  <c r="N294" i="1"/>
  <c r="N324" i="1" s="1"/>
  <c r="N453" i="1" s="1"/>
  <c r="N524" i="1" s="1"/>
  <c r="O294" i="1"/>
  <c r="P294" i="1"/>
  <c r="Q294" i="1"/>
  <c r="R294" i="1"/>
  <c r="R324" i="1" s="1"/>
  <c r="R453" i="1" s="1"/>
  <c r="R524" i="1" s="1"/>
  <c r="S294" i="1"/>
  <c r="T294" i="1"/>
  <c r="U294" i="1"/>
  <c r="V294" i="1"/>
  <c r="V324" i="1" s="1"/>
  <c r="V453" i="1" s="1"/>
  <c r="V524" i="1" s="1"/>
  <c r="W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Q294" i="1"/>
  <c r="AR294" i="1"/>
  <c r="AS294" i="1"/>
  <c r="AT294" i="1"/>
  <c r="AU294" i="1"/>
  <c r="AV294" i="1"/>
  <c r="AW294" i="1"/>
  <c r="AX294" i="1"/>
  <c r="AY294" i="1"/>
  <c r="AZ294" i="1"/>
  <c r="BA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H294" i="1"/>
  <c r="CI294" i="1"/>
  <c r="CI324" i="1" s="1"/>
  <c r="CI453" i="1" s="1"/>
  <c r="CI524" i="1" s="1"/>
  <c r="CJ294" i="1"/>
  <c r="CK294" i="1"/>
  <c r="CL294" i="1"/>
  <c r="CM294" i="1"/>
  <c r="CM324" i="1" s="1"/>
  <c r="CM453" i="1" s="1"/>
  <c r="CM524" i="1" s="1"/>
  <c r="CN294" i="1"/>
  <c r="CO294" i="1"/>
  <c r="CP294" i="1"/>
  <c r="CQ294" i="1"/>
  <c r="CQ324" i="1" s="1"/>
  <c r="CQ453" i="1" s="1"/>
  <c r="CQ524" i="1" s="1"/>
  <c r="CR294" i="1"/>
  <c r="CS294" i="1"/>
  <c r="CT294" i="1"/>
  <c r="CU294" i="1"/>
  <c r="CU324" i="1" s="1"/>
  <c r="CU453" i="1" s="1"/>
  <c r="CU524" i="1" s="1"/>
  <c r="CV294" i="1"/>
  <c r="CW294" i="1"/>
  <c r="A295" i="1"/>
  <c r="BB295" i="1"/>
  <c r="A296" i="1"/>
  <c r="BB296" i="1"/>
  <c r="CY296" i="1"/>
  <c r="CZ296" i="1" s="1"/>
  <c r="DA296" i="1" s="1"/>
  <c r="A297" i="1"/>
  <c r="BB297" i="1"/>
  <c r="CY297" i="1"/>
  <c r="CZ297" i="1" s="1"/>
  <c r="DA297" i="1"/>
  <c r="A298" i="1"/>
  <c r="BB298" i="1"/>
  <c r="CY298" i="1"/>
  <c r="CZ298" i="1" s="1"/>
  <c r="DA298" i="1" s="1"/>
  <c r="A299" i="1"/>
  <c r="BB299" i="1"/>
  <c r="CY299" i="1"/>
  <c r="CZ299" i="1" s="1"/>
  <c r="DA299" i="1" s="1"/>
  <c r="A300" i="1"/>
  <c r="BB300" i="1"/>
  <c r="CF310" i="1"/>
  <c r="A301" i="1"/>
  <c r="BB301" i="1"/>
  <c r="CY301" i="1"/>
  <c r="CZ301" i="1" s="1"/>
  <c r="DA301" i="1" s="1"/>
  <c r="A302" i="1"/>
  <c r="BB302" i="1"/>
  <c r="CY302" i="1"/>
  <c r="CZ302" i="1" s="1"/>
  <c r="DA302" i="1" s="1"/>
  <c r="A303" i="1"/>
  <c r="BB303" i="1"/>
  <c r="CY303" i="1"/>
  <c r="CZ303" i="1" s="1"/>
  <c r="DA303" i="1" s="1"/>
  <c r="A304" i="1"/>
  <c r="BB304" i="1"/>
  <c r="CY304" i="1"/>
  <c r="CZ304" i="1" s="1"/>
  <c r="DA304" i="1" s="1"/>
  <c r="A305" i="1"/>
  <c r="BZ305" i="1"/>
  <c r="BB305" i="1"/>
  <c r="A306" i="1"/>
  <c r="X310" i="1"/>
  <c r="CY306" i="1"/>
  <c r="A307" i="1"/>
  <c r="BB307" i="1"/>
  <c r="CY307" i="1"/>
  <c r="CZ307" i="1" s="1"/>
  <c r="DA307" i="1" s="1"/>
  <c r="CG310" i="1"/>
  <c r="A308" i="1"/>
  <c r="BB308" i="1"/>
  <c r="CY308" i="1"/>
  <c r="CZ308" i="1" s="1"/>
  <c r="DA308" i="1" s="1"/>
  <c r="A309" i="1"/>
  <c r="BB309" i="1"/>
  <c r="CY309" i="1"/>
  <c r="CZ309" i="1" s="1"/>
  <c r="DA309" i="1" s="1"/>
  <c r="A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Q310" i="1"/>
  <c r="AR310" i="1"/>
  <c r="AS310" i="1"/>
  <c r="AT310" i="1"/>
  <c r="AU310" i="1"/>
  <c r="AV310" i="1"/>
  <c r="AW310" i="1"/>
  <c r="AX310" i="1"/>
  <c r="AY310" i="1"/>
  <c r="AZ310" i="1"/>
  <c r="BA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CA310" i="1"/>
  <c r="CB310" i="1"/>
  <c r="CC310" i="1"/>
  <c r="CD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CW310" i="1"/>
  <c r="A311" i="1"/>
  <c r="BB311" i="1"/>
  <c r="CY311" i="1"/>
  <c r="CF323" i="1"/>
  <c r="A312" i="1"/>
  <c r="BB312" i="1"/>
  <c r="CY312" i="1"/>
  <c r="A313" i="1"/>
  <c r="BB313" i="1"/>
  <c r="CY313" i="1"/>
  <c r="CZ313" i="1" s="1"/>
  <c r="DA313" i="1" s="1"/>
  <c r="A314" i="1"/>
  <c r="BB314" i="1"/>
  <c r="CY314" i="1"/>
  <c r="CZ314" i="1" s="1"/>
  <c r="DA314" i="1" s="1"/>
  <c r="A315" i="1"/>
  <c r="BB315" i="1"/>
  <c r="CY315" i="1"/>
  <c r="CZ315" i="1" s="1"/>
  <c r="DA315" i="1" s="1"/>
  <c r="A316" i="1"/>
  <c r="BB316" i="1"/>
  <c r="CY316" i="1"/>
  <c r="A317" i="1"/>
  <c r="BB317" i="1"/>
  <c r="CY317" i="1"/>
  <c r="CZ317" i="1" s="1"/>
  <c r="DA317" i="1" s="1"/>
  <c r="A318" i="1"/>
  <c r="BB318" i="1"/>
  <c r="CY318" i="1"/>
  <c r="CZ318" i="1" s="1"/>
  <c r="DA318" i="1" s="1"/>
  <c r="A319" i="1"/>
  <c r="BB319" i="1"/>
  <c r="BZ319" i="1"/>
  <c r="CY319" i="1" s="1"/>
  <c r="CZ319" i="1" s="1"/>
  <c r="DA319" i="1" s="1"/>
  <c r="A320" i="1"/>
  <c r="BB320" i="1"/>
  <c r="CY320" i="1"/>
  <c r="CZ320" i="1" s="1"/>
  <c r="DA320" i="1" s="1"/>
  <c r="A321" i="1"/>
  <c r="BB321" i="1"/>
  <c r="CY321" i="1"/>
  <c r="CZ321" i="1" s="1"/>
  <c r="DA321" i="1" s="1"/>
  <c r="A322" i="1"/>
  <c r="BB322" i="1"/>
  <c r="CY322" i="1"/>
  <c r="CZ322" i="1" s="1"/>
  <c r="DA322" i="1" s="1"/>
  <c r="A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Q323" i="1"/>
  <c r="AR323" i="1"/>
  <c r="AS323" i="1"/>
  <c r="AT323" i="1"/>
  <c r="AU323" i="1"/>
  <c r="AV323" i="1"/>
  <c r="AW323" i="1"/>
  <c r="AX323" i="1"/>
  <c r="AY323" i="1"/>
  <c r="AZ323" i="1"/>
  <c r="BA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A324" i="1"/>
  <c r="G324" i="1"/>
  <c r="H324" i="1"/>
  <c r="I324" i="1"/>
  <c r="K324" i="1"/>
  <c r="L324" i="1"/>
  <c r="M324" i="1"/>
  <c r="O324" i="1"/>
  <c r="P324" i="1"/>
  <c r="Q324" i="1"/>
  <c r="S324" i="1"/>
  <c r="T324" i="1"/>
  <c r="U324" i="1"/>
  <c r="W324" i="1"/>
  <c r="Y324" i="1"/>
  <c r="AA324" i="1"/>
  <c r="AB324" i="1"/>
  <c r="AC324" i="1"/>
  <c r="AE324" i="1"/>
  <c r="AF324" i="1"/>
  <c r="AG324" i="1"/>
  <c r="AI324" i="1"/>
  <c r="AJ324" i="1"/>
  <c r="AK324" i="1"/>
  <c r="AM324" i="1"/>
  <c r="AN324" i="1"/>
  <c r="AO324" i="1"/>
  <c r="AR324" i="1"/>
  <c r="AS324" i="1"/>
  <c r="AT324" i="1"/>
  <c r="AV324" i="1"/>
  <c r="AW324" i="1"/>
  <c r="AX324" i="1"/>
  <c r="AZ324" i="1"/>
  <c r="BA324" i="1"/>
  <c r="BD324" i="1"/>
  <c r="BE324" i="1"/>
  <c r="BF324" i="1"/>
  <c r="BH324" i="1"/>
  <c r="BI324" i="1"/>
  <c r="BJ324" i="1"/>
  <c r="BL324" i="1"/>
  <c r="BM324" i="1"/>
  <c r="BN324" i="1"/>
  <c r="BP324" i="1"/>
  <c r="BQ324" i="1"/>
  <c r="BR324" i="1"/>
  <c r="BT324" i="1"/>
  <c r="BU324" i="1"/>
  <c r="BV324" i="1"/>
  <c r="BX324" i="1"/>
  <c r="BY324" i="1"/>
  <c r="CB324" i="1"/>
  <c r="CC324" i="1"/>
  <c r="CD324" i="1"/>
  <c r="CJ324" i="1"/>
  <c r="CK324" i="1"/>
  <c r="CL324" i="1"/>
  <c r="CN324" i="1"/>
  <c r="CO324" i="1"/>
  <c r="CP324" i="1"/>
  <c r="CR324" i="1"/>
  <c r="CS324" i="1"/>
  <c r="CT324" i="1"/>
  <c r="CV324" i="1"/>
  <c r="CW324" i="1"/>
  <c r="A325" i="1"/>
  <c r="BB325" i="1"/>
  <c r="CZ325" i="1" s="1"/>
  <c r="CY325" i="1"/>
  <c r="A326" i="1"/>
  <c r="BB326" i="1"/>
  <c r="CY326" i="1"/>
  <c r="CZ326" i="1"/>
  <c r="DA326" i="1"/>
  <c r="A327" i="1"/>
  <c r="BB327" i="1"/>
  <c r="CY327" i="1"/>
  <c r="CZ327" i="1"/>
  <c r="DA327" i="1" s="1"/>
  <c r="A328" i="1"/>
  <c r="BB328" i="1"/>
  <c r="CY328" i="1"/>
  <c r="CZ328" i="1" s="1"/>
  <c r="DA328" i="1" s="1"/>
  <c r="A329" i="1"/>
  <c r="BB329" i="1"/>
  <c r="CZ329" i="1" s="1"/>
  <c r="DA329" i="1" s="1"/>
  <c r="CY329" i="1"/>
  <c r="A330" i="1"/>
  <c r="BB330" i="1"/>
  <c r="CY330" i="1"/>
  <c r="CZ330" i="1"/>
  <c r="DA330" i="1"/>
  <c r="A331" i="1"/>
  <c r="BB331" i="1"/>
  <c r="CY331" i="1"/>
  <c r="CZ331" i="1"/>
  <c r="DA331" i="1" s="1"/>
  <c r="A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Q332" i="1"/>
  <c r="AR332" i="1"/>
  <c r="AS332" i="1"/>
  <c r="AT332" i="1"/>
  <c r="AU332" i="1"/>
  <c r="AV332" i="1"/>
  <c r="AW332" i="1"/>
  <c r="AX332" i="1"/>
  <c r="AY332" i="1"/>
  <c r="AZ332" i="1"/>
  <c r="BA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A333" i="1"/>
  <c r="BB333" i="1"/>
  <c r="CY333" i="1"/>
  <c r="CZ333" i="1" s="1"/>
  <c r="A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Y334" i="1"/>
  <c r="A335" i="1"/>
  <c r="BB335" i="1"/>
  <c r="CZ335" i="1" s="1"/>
  <c r="CY335" i="1"/>
  <c r="A336" i="1"/>
  <c r="BB336" i="1"/>
  <c r="CY336" i="1"/>
  <c r="CZ336" i="1"/>
  <c r="DA336" i="1"/>
  <c r="A337" i="1"/>
  <c r="BB337" i="1"/>
  <c r="CY337" i="1"/>
  <c r="CZ337" i="1"/>
  <c r="DA337" i="1" s="1"/>
  <c r="A338" i="1"/>
  <c r="BB338" i="1"/>
  <c r="CY338" i="1"/>
  <c r="CZ338" i="1" s="1"/>
  <c r="DA338" i="1" s="1"/>
  <c r="A339" i="1"/>
  <c r="BB339" i="1"/>
  <c r="CZ339" i="1" s="1"/>
  <c r="DA339" i="1" s="1"/>
  <c r="CY339" i="1"/>
  <c r="A340" i="1"/>
  <c r="BB340" i="1"/>
  <c r="CY340" i="1"/>
  <c r="CZ340" i="1"/>
  <c r="DA340" i="1"/>
  <c r="A341" i="1"/>
  <c r="BB341" i="1"/>
  <c r="CY341" i="1"/>
  <c r="CZ341" i="1"/>
  <c r="DA341" i="1" s="1"/>
  <c r="A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Q342" i="1"/>
  <c r="AR342" i="1"/>
  <c r="AS342" i="1"/>
  <c r="AT342" i="1"/>
  <c r="AU342" i="1"/>
  <c r="AV342" i="1"/>
  <c r="AW342" i="1"/>
  <c r="AX342" i="1"/>
  <c r="AY342" i="1"/>
  <c r="AZ342" i="1"/>
  <c r="BA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CV342" i="1"/>
  <c r="CW342" i="1"/>
  <c r="A343" i="1"/>
  <c r="BB343" i="1"/>
  <c r="CZ343" i="1" s="1"/>
  <c r="CY343" i="1"/>
  <c r="A344" i="1"/>
  <c r="BB344" i="1"/>
  <c r="CY344" i="1"/>
  <c r="CZ344" i="1"/>
  <c r="DA344" i="1" s="1"/>
  <c r="A345" i="1"/>
  <c r="BB345" i="1"/>
  <c r="CZ345" i="1" s="1"/>
  <c r="DA345" i="1" s="1"/>
  <c r="CY345" i="1"/>
  <c r="A346" i="1"/>
  <c r="BB346" i="1"/>
  <c r="CY346" i="1"/>
  <c r="CZ346" i="1"/>
  <c r="DA346" i="1" s="1"/>
  <c r="A347" i="1"/>
  <c r="BB347" i="1"/>
  <c r="CZ347" i="1" s="1"/>
  <c r="DA347" i="1" s="1"/>
  <c r="CY347" i="1"/>
  <c r="A348" i="1"/>
  <c r="BB348" i="1"/>
  <c r="CY348" i="1"/>
  <c r="CZ348" i="1"/>
  <c r="DA348" i="1" s="1"/>
  <c r="A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Q349" i="1"/>
  <c r="AR349" i="1"/>
  <c r="AS349" i="1"/>
  <c r="AT349" i="1"/>
  <c r="AU349" i="1"/>
  <c r="AV349" i="1"/>
  <c r="AW349" i="1"/>
  <c r="AX349" i="1"/>
  <c r="AY349" i="1"/>
  <c r="AZ349" i="1"/>
  <c r="BA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CV349" i="1"/>
  <c r="CW349" i="1"/>
  <c r="CY349" i="1"/>
  <c r="A350" i="1"/>
  <c r="E354" i="1"/>
  <c r="BB350" i="1"/>
  <c r="CZ350" i="1" s="1"/>
  <c r="CY350" i="1"/>
  <c r="A351" i="1"/>
  <c r="D351" i="1"/>
  <c r="BB351" i="1"/>
  <c r="CY351" i="1"/>
  <c r="CZ351" i="1" s="1"/>
  <c r="DA351" i="1" s="1"/>
  <c r="A352" i="1"/>
  <c r="D352" i="1"/>
  <c r="D353" i="1" s="1"/>
  <c r="BB352" i="1"/>
  <c r="CY352" i="1"/>
  <c r="CZ352" i="1"/>
  <c r="DA352" i="1" s="1"/>
  <c r="A353" i="1"/>
  <c r="BB353" i="1"/>
  <c r="CY353" i="1"/>
  <c r="CZ353" i="1"/>
  <c r="DA353" i="1"/>
  <c r="A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Q354" i="1"/>
  <c r="AR354" i="1"/>
  <c r="AS354" i="1"/>
  <c r="AT354" i="1"/>
  <c r="AU354" i="1"/>
  <c r="AV354" i="1"/>
  <c r="AW354" i="1"/>
  <c r="AX354" i="1"/>
  <c r="AY354" i="1"/>
  <c r="AZ354" i="1"/>
  <c r="BA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A355" i="1"/>
  <c r="BB355" i="1"/>
  <c r="CY355" i="1"/>
  <c r="CZ355" i="1"/>
  <c r="DA355" i="1" s="1"/>
  <c r="A356" i="1"/>
  <c r="BB356" i="1"/>
  <c r="CY356" i="1"/>
  <c r="CZ356" i="1" s="1"/>
  <c r="DA356" i="1" s="1"/>
  <c r="A357" i="1"/>
  <c r="BB357" i="1"/>
  <c r="CZ357" i="1" s="1"/>
  <c r="DA357" i="1" s="1"/>
  <c r="CY357" i="1"/>
  <c r="A358" i="1"/>
  <c r="BB358" i="1"/>
  <c r="CY358" i="1"/>
  <c r="CZ358" i="1"/>
  <c r="DA358" i="1"/>
  <c r="A359" i="1"/>
  <c r="BB359" i="1"/>
  <c r="CY359" i="1"/>
  <c r="CZ359" i="1"/>
  <c r="DA359" i="1" s="1"/>
  <c r="A360" i="1"/>
  <c r="BB360" i="1"/>
  <c r="CY360" i="1"/>
  <c r="CZ360" i="1" s="1"/>
  <c r="DA360" i="1" s="1"/>
  <c r="A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CW361" i="1"/>
  <c r="CY361" i="1"/>
  <c r="A362" i="1"/>
  <c r="E433" i="1"/>
  <c r="Y433" i="1"/>
  <c r="Y453" i="1" s="1"/>
  <c r="Y524" i="1" s="1"/>
  <c r="BB362" i="1"/>
  <c r="CY362" i="1"/>
  <c r="A363" i="1"/>
  <c r="D363" i="1"/>
  <c r="BB363" i="1"/>
  <c r="CY363" i="1"/>
  <c r="CZ363" i="1" s="1"/>
  <c r="DA363" i="1" s="1"/>
  <c r="A364" i="1"/>
  <c r="D364" i="1"/>
  <c r="BB364" i="1"/>
  <c r="CY364" i="1"/>
  <c r="CZ364" i="1" s="1"/>
  <c r="DA364" i="1" s="1"/>
  <c r="A365" i="1"/>
  <c r="D365" i="1"/>
  <c r="D366" i="1" s="1"/>
  <c r="D367" i="1" s="1"/>
  <c r="D368" i="1" s="1"/>
  <c r="D369" i="1" s="1"/>
  <c r="BB365" i="1"/>
  <c r="CZ365" i="1" s="1"/>
  <c r="DA365" i="1" s="1"/>
  <c r="CY365" i="1"/>
  <c r="A366" i="1"/>
  <c r="BB366" i="1"/>
  <c r="CD433" i="1"/>
  <c r="CD453" i="1" s="1"/>
  <c r="CD524" i="1" s="1"/>
  <c r="CH433" i="1"/>
  <c r="CY366" i="1"/>
  <c r="CZ366" i="1" s="1"/>
  <c r="DA366" i="1" s="1"/>
  <c r="A367" i="1"/>
  <c r="BB367" i="1"/>
  <c r="CY367" i="1"/>
  <c r="A368" i="1"/>
  <c r="BB368" i="1"/>
  <c r="CY368" i="1"/>
  <c r="A369" i="1"/>
  <c r="BB369" i="1"/>
  <c r="CY369" i="1"/>
  <c r="CZ369" i="1" s="1"/>
  <c r="DA369" i="1" s="1"/>
  <c r="A370" i="1"/>
  <c r="BB370" i="1"/>
  <c r="CZ370" i="1" s="1"/>
  <c r="DA370" i="1" s="1"/>
  <c r="CY370" i="1"/>
  <c r="A371" i="1"/>
  <c r="BB371" i="1"/>
  <c r="CY371" i="1"/>
  <c r="A372" i="1"/>
  <c r="D372" i="1"/>
  <c r="BB372" i="1"/>
  <c r="CY372" i="1"/>
  <c r="A373" i="1"/>
  <c r="D373" i="1"/>
  <c r="D374" i="1" s="1"/>
  <c r="D375" i="1" s="1"/>
  <c r="D376" i="1" s="1"/>
  <c r="D377" i="1" s="1"/>
  <c r="D378" i="1" s="1"/>
  <c r="BB373" i="1"/>
  <c r="CY373" i="1"/>
  <c r="CZ373" i="1" s="1"/>
  <c r="DA373" i="1" s="1"/>
  <c r="A374" i="1"/>
  <c r="BB374" i="1"/>
  <c r="CY374" i="1"/>
  <c r="CZ374" i="1" s="1"/>
  <c r="DA374" i="1" s="1"/>
  <c r="A375" i="1"/>
  <c r="BB375" i="1"/>
  <c r="CY375" i="1"/>
  <c r="A376" i="1"/>
  <c r="BB376" i="1"/>
  <c r="CY376" i="1"/>
  <c r="CZ376" i="1" s="1"/>
  <c r="DA376" i="1" s="1"/>
  <c r="A377" i="1"/>
  <c r="BB377" i="1"/>
  <c r="CY377" i="1"/>
  <c r="CZ377" i="1" s="1"/>
  <c r="DA377" i="1" s="1"/>
  <c r="A378" i="1"/>
  <c r="BB378" i="1"/>
  <c r="CY378" i="1"/>
  <c r="CZ378" i="1" s="1"/>
  <c r="DA378" i="1" s="1"/>
  <c r="A379" i="1"/>
  <c r="BB379" i="1"/>
  <c r="CY379" i="1"/>
  <c r="CZ379" i="1" s="1"/>
  <c r="DA379" i="1" s="1"/>
  <c r="A380" i="1"/>
  <c r="D380" i="1"/>
  <c r="D381" i="1" s="1"/>
  <c r="D382" i="1" s="1"/>
  <c r="D383" i="1" s="1"/>
  <c r="D384" i="1" s="1"/>
  <c r="D385" i="1" s="1"/>
  <c r="D386" i="1" s="1"/>
  <c r="D387" i="1" s="1"/>
  <c r="BB380" i="1"/>
  <c r="CY380" i="1"/>
  <c r="CZ380" i="1" s="1"/>
  <c r="DA380" i="1" s="1"/>
  <c r="A381" i="1"/>
  <c r="BB381" i="1"/>
  <c r="CY381" i="1"/>
  <c r="CZ381" i="1" s="1"/>
  <c r="DA381" i="1" s="1"/>
  <c r="A382" i="1"/>
  <c r="BB382" i="1"/>
  <c r="CY382" i="1"/>
  <c r="CZ382" i="1"/>
  <c r="DA382" i="1"/>
  <c r="A383" i="1"/>
  <c r="BB383" i="1"/>
  <c r="CY383" i="1"/>
  <c r="A384" i="1"/>
  <c r="BB384" i="1"/>
  <c r="CY384" i="1"/>
  <c r="CZ384" i="1" s="1"/>
  <c r="DA384" i="1" s="1"/>
  <c r="A385" i="1"/>
  <c r="BB385" i="1"/>
  <c r="CY385" i="1"/>
  <c r="CZ385" i="1" s="1"/>
  <c r="DA385" i="1" s="1"/>
  <c r="A386" i="1"/>
  <c r="BB386" i="1"/>
  <c r="CY386" i="1"/>
  <c r="CZ386" i="1" s="1"/>
  <c r="DA386" i="1" s="1"/>
  <c r="A387" i="1"/>
  <c r="BB387" i="1"/>
  <c r="CY387" i="1"/>
  <c r="CZ387" i="1" s="1"/>
  <c r="DA387" i="1" s="1"/>
  <c r="A388" i="1"/>
  <c r="BB388" i="1"/>
  <c r="CY388" i="1"/>
  <c r="CZ388" i="1" s="1"/>
  <c r="DA388" i="1" s="1"/>
  <c r="A389" i="1"/>
  <c r="D389" i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BB389" i="1"/>
  <c r="CY389" i="1"/>
  <c r="CZ389" i="1" s="1"/>
  <c r="DA389" i="1" s="1"/>
  <c r="A390" i="1"/>
  <c r="BB390" i="1"/>
  <c r="CY390" i="1"/>
  <c r="A391" i="1"/>
  <c r="BB391" i="1"/>
  <c r="CY391" i="1"/>
  <c r="CZ391" i="1" s="1"/>
  <c r="DA391" i="1" s="1"/>
  <c r="A392" i="1"/>
  <c r="BB392" i="1"/>
  <c r="CY392" i="1"/>
  <c r="CZ392" i="1" s="1"/>
  <c r="DA392" i="1" s="1"/>
  <c r="A393" i="1"/>
  <c r="BB393" i="1"/>
  <c r="CY393" i="1"/>
  <c r="CZ393" i="1" s="1"/>
  <c r="DA393" i="1" s="1"/>
  <c r="A394" i="1"/>
  <c r="BB394" i="1"/>
  <c r="CY394" i="1"/>
  <c r="CZ394" i="1" s="1"/>
  <c r="DA394" i="1" s="1"/>
  <c r="A395" i="1"/>
  <c r="BB395" i="1"/>
  <c r="CY395" i="1"/>
  <c r="CZ395" i="1" s="1"/>
  <c r="DA395" i="1" s="1"/>
  <c r="A396" i="1"/>
  <c r="BB396" i="1"/>
  <c r="CY396" i="1"/>
  <c r="CZ396" i="1" s="1"/>
  <c r="DA396" i="1" s="1"/>
  <c r="A397" i="1"/>
  <c r="BB397" i="1"/>
  <c r="CY397" i="1"/>
  <c r="CZ397" i="1" s="1"/>
  <c r="DA397" i="1" s="1"/>
  <c r="A398" i="1"/>
  <c r="BB398" i="1"/>
  <c r="CY398" i="1"/>
  <c r="CZ398" i="1" s="1"/>
  <c r="DA398" i="1" s="1"/>
  <c r="A399" i="1"/>
  <c r="BB399" i="1"/>
  <c r="CY399" i="1"/>
  <c r="A400" i="1"/>
  <c r="BB400" i="1"/>
  <c r="CY400" i="1"/>
  <c r="CZ400" i="1" s="1"/>
  <c r="DA400" i="1" s="1"/>
  <c r="A401" i="1"/>
  <c r="BB401" i="1"/>
  <c r="CY401" i="1"/>
  <c r="CZ401" i="1" s="1"/>
  <c r="DA401" i="1" s="1"/>
  <c r="A402" i="1"/>
  <c r="BB402" i="1"/>
  <c r="CY402" i="1"/>
  <c r="A403" i="1"/>
  <c r="BB403" i="1"/>
  <c r="CY403" i="1"/>
  <c r="CZ403" i="1" s="1"/>
  <c r="DA403" i="1" s="1"/>
  <c r="A404" i="1"/>
  <c r="BB404" i="1"/>
  <c r="CY404" i="1"/>
  <c r="CZ404" i="1" s="1"/>
  <c r="DA404" i="1" s="1"/>
  <c r="A405" i="1"/>
  <c r="BB405" i="1"/>
  <c r="CY405" i="1"/>
  <c r="CZ405" i="1" s="1"/>
  <c r="DA405" i="1" s="1"/>
  <c r="A406" i="1"/>
  <c r="BB406" i="1"/>
  <c r="CY406" i="1"/>
  <c r="CZ406" i="1" s="1"/>
  <c r="DA406" i="1" s="1"/>
  <c r="A407" i="1"/>
  <c r="BB407" i="1"/>
  <c r="CY407" i="1"/>
  <c r="CZ407" i="1" s="1"/>
  <c r="DA407" i="1" s="1"/>
  <c r="A408" i="1"/>
  <c r="D408" i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BB408" i="1"/>
  <c r="CY408" i="1"/>
  <c r="CZ408" i="1" s="1"/>
  <c r="DA408" i="1" s="1"/>
  <c r="A409" i="1"/>
  <c r="BB409" i="1"/>
  <c r="CY409" i="1"/>
  <c r="A410" i="1"/>
  <c r="BB410" i="1"/>
  <c r="CY410" i="1"/>
  <c r="A411" i="1"/>
  <c r="BB411" i="1"/>
  <c r="CY411" i="1"/>
  <c r="CZ411" i="1" s="1"/>
  <c r="DA411" i="1" s="1"/>
  <c r="A412" i="1"/>
  <c r="BB412" i="1"/>
  <c r="CY412" i="1"/>
  <c r="CZ412" i="1" s="1"/>
  <c r="DA412" i="1" s="1"/>
  <c r="A413" i="1"/>
  <c r="BB413" i="1"/>
  <c r="CY413" i="1"/>
  <c r="CZ413" i="1" s="1"/>
  <c r="DA413" i="1" s="1"/>
  <c r="A414" i="1"/>
  <c r="BB414" i="1"/>
  <c r="CY414" i="1"/>
  <c r="CZ414" i="1" s="1"/>
  <c r="DA414" i="1" s="1"/>
  <c r="A415" i="1"/>
  <c r="BB415" i="1"/>
  <c r="CY415" i="1"/>
  <c r="CZ415" i="1" s="1"/>
  <c r="DA415" i="1" s="1"/>
  <c r="A416" i="1"/>
  <c r="BB416" i="1"/>
  <c r="CY416" i="1"/>
  <c r="CZ416" i="1" s="1"/>
  <c r="DA416" i="1" s="1"/>
  <c r="A417" i="1"/>
  <c r="BB417" i="1"/>
  <c r="AC433" i="1"/>
  <c r="AC453" i="1" s="1"/>
  <c r="AC524" i="1" s="1"/>
  <c r="BZ433" i="1"/>
  <c r="A418" i="1"/>
  <c r="BB418" i="1"/>
  <c r="CY418" i="1"/>
  <c r="A419" i="1"/>
  <c r="BB419" i="1"/>
  <c r="CY419" i="1"/>
  <c r="CZ419" i="1" s="1"/>
  <c r="DA419" i="1" s="1"/>
  <c r="A420" i="1"/>
  <c r="BB420" i="1"/>
  <c r="CY420" i="1"/>
  <c r="CZ420" i="1" s="1"/>
  <c r="DA420" i="1" s="1"/>
  <c r="A421" i="1"/>
  <c r="BB421" i="1"/>
  <c r="CY421" i="1"/>
  <c r="CZ421" i="1" s="1"/>
  <c r="DA421" i="1" s="1"/>
  <c r="A422" i="1"/>
  <c r="BB422" i="1"/>
  <c r="CY422" i="1"/>
  <c r="CZ422" i="1" s="1"/>
  <c r="DA422" i="1" s="1"/>
  <c r="A423" i="1"/>
  <c r="BB423" i="1"/>
  <c r="CY423" i="1"/>
  <c r="CZ423" i="1" s="1"/>
  <c r="DA423" i="1" s="1"/>
  <c r="A424" i="1"/>
  <c r="BB424" i="1"/>
  <c r="CE433" i="1"/>
  <c r="A425" i="1"/>
  <c r="BB425" i="1"/>
  <c r="CY425" i="1"/>
  <c r="CZ425" i="1" s="1"/>
  <c r="DA425" i="1" s="1"/>
  <c r="A426" i="1"/>
  <c r="BB426" i="1"/>
  <c r="CY426" i="1"/>
  <c r="CZ426" i="1" s="1"/>
  <c r="DA426" i="1" s="1"/>
  <c r="A427" i="1"/>
  <c r="BB427" i="1"/>
  <c r="CY427" i="1"/>
  <c r="A428" i="1"/>
  <c r="BB428" i="1"/>
  <c r="CY428" i="1"/>
  <c r="CZ428" i="1" s="1"/>
  <c r="DA428" i="1" s="1"/>
  <c r="A429" i="1"/>
  <c r="BB429" i="1"/>
  <c r="CY429" i="1"/>
  <c r="CZ429" i="1" s="1"/>
  <c r="DA429" i="1" s="1"/>
  <c r="A430" i="1"/>
  <c r="BB430" i="1"/>
  <c r="CY430" i="1"/>
  <c r="CZ430" i="1" s="1"/>
  <c r="DA430" i="1" s="1"/>
  <c r="A431" i="1"/>
  <c r="BB431" i="1"/>
  <c r="CY431" i="1"/>
  <c r="CZ431" i="1" s="1"/>
  <c r="DA431" i="1" s="1"/>
  <c r="A432" i="1"/>
  <c r="BB432" i="1"/>
  <c r="CY432" i="1"/>
  <c r="A433" i="1"/>
  <c r="F433" i="1"/>
  <c r="G433" i="1"/>
  <c r="H433" i="1"/>
  <c r="H453" i="1" s="1"/>
  <c r="H524" i="1" s="1"/>
  <c r="I433" i="1"/>
  <c r="J433" i="1"/>
  <c r="K433" i="1"/>
  <c r="L433" i="1"/>
  <c r="L453" i="1" s="1"/>
  <c r="L524" i="1" s="1"/>
  <c r="M433" i="1"/>
  <c r="N433" i="1"/>
  <c r="O433" i="1"/>
  <c r="P433" i="1"/>
  <c r="P453" i="1" s="1"/>
  <c r="P524" i="1" s="1"/>
  <c r="Q433" i="1"/>
  <c r="R433" i="1"/>
  <c r="S433" i="1"/>
  <c r="T433" i="1"/>
  <c r="T453" i="1" s="1"/>
  <c r="T524" i="1" s="1"/>
  <c r="U433" i="1"/>
  <c r="V433" i="1"/>
  <c r="W433" i="1"/>
  <c r="X433" i="1"/>
  <c r="Z433" i="1"/>
  <c r="AA433" i="1"/>
  <c r="AB433" i="1"/>
  <c r="AB453" i="1" s="1"/>
  <c r="AB524" i="1" s="1"/>
  <c r="AD433" i="1"/>
  <c r="AE433" i="1"/>
  <c r="AF433" i="1"/>
  <c r="AF453" i="1" s="1"/>
  <c r="AF524" i="1" s="1"/>
  <c r="AG433" i="1"/>
  <c r="AH433" i="1"/>
  <c r="AI433" i="1"/>
  <c r="AJ433" i="1"/>
  <c r="AJ453" i="1" s="1"/>
  <c r="AJ524" i="1" s="1"/>
  <c r="AK433" i="1"/>
  <c r="AL433" i="1"/>
  <c r="AM433" i="1"/>
  <c r="AN433" i="1"/>
  <c r="AN453" i="1" s="1"/>
  <c r="AN524" i="1" s="1"/>
  <c r="AO433" i="1"/>
  <c r="AQ433" i="1"/>
  <c r="AR433" i="1"/>
  <c r="AS433" i="1"/>
  <c r="AS453" i="1" s="1"/>
  <c r="AS524" i="1" s="1"/>
  <c r="AT433" i="1"/>
  <c r="AU433" i="1"/>
  <c r="AV433" i="1"/>
  <c r="AW433" i="1"/>
  <c r="AW453" i="1" s="1"/>
  <c r="AX433" i="1"/>
  <c r="AY433" i="1"/>
  <c r="AZ433" i="1"/>
  <c r="BA433" i="1"/>
  <c r="BA453" i="1" s="1"/>
  <c r="BA524" i="1" s="1"/>
  <c r="BC433" i="1"/>
  <c r="BD433" i="1"/>
  <c r="BE433" i="1"/>
  <c r="BE453" i="1" s="1"/>
  <c r="BE524" i="1" s="1"/>
  <c r="BF433" i="1"/>
  <c r="BG433" i="1"/>
  <c r="BH433" i="1"/>
  <c r="BI433" i="1"/>
  <c r="BI453" i="1" s="1"/>
  <c r="BI524" i="1" s="1"/>
  <c r="BJ433" i="1"/>
  <c r="BK433" i="1"/>
  <c r="BL433" i="1"/>
  <c r="BM433" i="1"/>
  <c r="BM453" i="1" s="1"/>
  <c r="BM524" i="1" s="1"/>
  <c r="BN433" i="1"/>
  <c r="BO433" i="1"/>
  <c r="BP433" i="1"/>
  <c r="BQ433" i="1"/>
  <c r="BQ453" i="1" s="1"/>
  <c r="BQ524" i="1" s="1"/>
  <c r="BR433" i="1"/>
  <c r="BS433" i="1"/>
  <c r="BT433" i="1"/>
  <c r="BU433" i="1"/>
  <c r="BU453" i="1" s="1"/>
  <c r="BU524" i="1" s="1"/>
  <c r="BV433" i="1"/>
  <c r="BW433" i="1"/>
  <c r="BX433" i="1"/>
  <c r="BY433" i="1"/>
  <c r="BY453" i="1" s="1"/>
  <c r="CA433" i="1"/>
  <c r="CB433" i="1"/>
  <c r="CC433" i="1"/>
  <c r="CF433" i="1"/>
  <c r="CG433" i="1"/>
  <c r="CI433" i="1"/>
  <c r="CJ433" i="1"/>
  <c r="CK433" i="1"/>
  <c r="CK453" i="1" s="1"/>
  <c r="CK524" i="1" s="1"/>
  <c r="CL433" i="1"/>
  <c r="CM433" i="1"/>
  <c r="CN433" i="1"/>
  <c r="CO433" i="1"/>
  <c r="CO453" i="1" s="1"/>
  <c r="CP433" i="1"/>
  <c r="CQ433" i="1"/>
  <c r="CR433" i="1"/>
  <c r="CS433" i="1"/>
  <c r="CS453" i="1" s="1"/>
  <c r="CS524" i="1" s="1"/>
  <c r="CT433" i="1"/>
  <c r="CU433" i="1"/>
  <c r="CV433" i="1"/>
  <c r="CW433" i="1"/>
  <c r="CW453" i="1" s="1"/>
  <c r="CW524" i="1" s="1"/>
  <c r="A434" i="1"/>
  <c r="BB434" i="1"/>
  <c r="CY434" i="1"/>
  <c r="CZ434" i="1" s="1"/>
  <c r="DA434" i="1" s="1"/>
  <c r="A435" i="1"/>
  <c r="E442" i="1"/>
  <c r="AC442" i="1"/>
  <c r="BB435" i="1"/>
  <c r="BB442" i="1" s="1"/>
  <c r="CC442" i="1"/>
  <c r="CD442" i="1"/>
  <c r="CY435" i="1"/>
  <c r="CG442" i="1"/>
  <c r="CH442" i="1"/>
  <c r="A436" i="1"/>
  <c r="BB436" i="1"/>
  <c r="CZ436" i="1" s="1"/>
  <c r="DA436" i="1" s="1"/>
  <c r="CY436" i="1"/>
  <c r="A437" i="1"/>
  <c r="BB437" i="1"/>
  <c r="CY437" i="1"/>
  <c r="CZ437" i="1"/>
  <c r="DA437" i="1" s="1"/>
  <c r="A438" i="1"/>
  <c r="BB438" i="1"/>
  <c r="CZ438" i="1" s="1"/>
  <c r="DA438" i="1" s="1"/>
  <c r="CY438" i="1"/>
  <c r="A439" i="1"/>
  <c r="BB439" i="1"/>
  <c r="CY439" i="1"/>
  <c r="CZ439" i="1"/>
  <c r="DA439" i="1"/>
  <c r="A440" i="1"/>
  <c r="BB440" i="1"/>
  <c r="CY440" i="1"/>
  <c r="CZ440" i="1" s="1"/>
  <c r="DA440" i="1" s="1"/>
  <c r="A441" i="1"/>
  <c r="BB441" i="1"/>
  <c r="CY441" i="1"/>
  <c r="CZ441" i="1"/>
  <c r="DA441" i="1"/>
  <c r="A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Q442" i="1"/>
  <c r="AR442" i="1"/>
  <c r="AS442" i="1"/>
  <c r="AT442" i="1"/>
  <c r="AU442" i="1"/>
  <c r="AV442" i="1"/>
  <c r="AW442" i="1"/>
  <c r="AX442" i="1"/>
  <c r="AY442" i="1"/>
  <c r="AZ442" i="1"/>
  <c r="BA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F442" i="1"/>
  <c r="CI442" i="1"/>
  <c r="CJ442" i="1"/>
  <c r="CK442" i="1"/>
  <c r="CL442" i="1"/>
  <c r="CM442" i="1"/>
  <c r="CN442" i="1"/>
  <c r="CO442" i="1"/>
  <c r="CP442" i="1"/>
  <c r="CQ442" i="1"/>
  <c r="CR442" i="1"/>
  <c r="CS442" i="1"/>
  <c r="CT442" i="1"/>
  <c r="CU442" i="1"/>
  <c r="CV442" i="1"/>
  <c r="CW442" i="1"/>
  <c r="A443" i="1"/>
  <c r="X447" i="1"/>
  <c r="BB443" i="1"/>
  <c r="BB447" i="1" s="1"/>
  <c r="CY443" i="1"/>
  <c r="A444" i="1"/>
  <c r="D444" i="1"/>
  <c r="BB444" i="1"/>
  <c r="CY444" i="1"/>
  <c r="CZ444" i="1"/>
  <c r="DA444" i="1" s="1"/>
  <c r="A445" i="1"/>
  <c r="D445" i="1"/>
  <c r="D446" i="1" s="1"/>
  <c r="BB445" i="1"/>
  <c r="CZ445" i="1" s="1"/>
  <c r="DA445" i="1" s="1"/>
  <c r="CY445" i="1"/>
  <c r="A446" i="1"/>
  <c r="BB446" i="1"/>
  <c r="CY446" i="1"/>
  <c r="CZ446" i="1"/>
  <c r="DA446" i="1" s="1"/>
  <c r="A447" i="1"/>
  <c r="E447" i="1"/>
  <c r="F447" i="1"/>
  <c r="G447" i="1"/>
  <c r="H447" i="1"/>
  <c r="I447" i="1"/>
  <c r="I453" i="1" s="1"/>
  <c r="I524" i="1" s="1"/>
  <c r="J447" i="1"/>
  <c r="K447" i="1"/>
  <c r="L447" i="1"/>
  <c r="M447" i="1"/>
  <c r="M453" i="1" s="1"/>
  <c r="M524" i="1" s="1"/>
  <c r="N447" i="1"/>
  <c r="O447" i="1"/>
  <c r="P447" i="1"/>
  <c r="Q447" i="1"/>
  <c r="Q453" i="1" s="1"/>
  <c r="Q524" i="1" s="1"/>
  <c r="R447" i="1"/>
  <c r="S447" i="1"/>
  <c r="T447" i="1"/>
  <c r="U447" i="1"/>
  <c r="U453" i="1" s="1"/>
  <c r="U524" i="1" s="1"/>
  <c r="V447" i="1"/>
  <c r="W447" i="1"/>
  <c r="Y447" i="1"/>
  <c r="Z447" i="1"/>
  <c r="AA447" i="1"/>
  <c r="AB447" i="1"/>
  <c r="AC447" i="1"/>
  <c r="AD447" i="1"/>
  <c r="AE447" i="1"/>
  <c r="AF447" i="1"/>
  <c r="AG447" i="1"/>
  <c r="AG453" i="1" s="1"/>
  <c r="AG524" i="1" s="1"/>
  <c r="AH447" i="1"/>
  <c r="AI447" i="1"/>
  <c r="AJ447" i="1"/>
  <c r="AK447" i="1"/>
  <c r="AK453" i="1" s="1"/>
  <c r="AK524" i="1" s="1"/>
  <c r="AL447" i="1"/>
  <c r="AM447" i="1"/>
  <c r="AN447" i="1"/>
  <c r="AO447" i="1"/>
  <c r="AO453" i="1" s="1"/>
  <c r="AO524" i="1" s="1"/>
  <c r="AQ447" i="1"/>
  <c r="AR447" i="1"/>
  <c r="AS447" i="1"/>
  <c r="AT447" i="1"/>
  <c r="AT453" i="1" s="1"/>
  <c r="AT524" i="1" s="1"/>
  <c r="AU447" i="1"/>
  <c r="AV447" i="1"/>
  <c r="AW447" i="1"/>
  <c r="AX447" i="1"/>
  <c r="AX453" i="1" s="1"/>
  <c r="AX524" i="1" s="1"/>
  <c r="AY447" i="1"/>
  <c r="AZ447" i="1"/>
  <c r="BA447" i="1"/>
  <c r="BC447" i="1"/>
  <c r="BD447" i="1"/>
  <c r="BE447" i="1"/>
  <c r="BF447" i="1"/>
  <c r="BF453" i="1" s="1"/>
  <c r="BF524" i="1" s="1"/>
  <c r="BG447" i="1"/>
  <c r="BH447" i="1"/>
  <c r="BI447" i="1"/>
  <c r="BJ447" i="1"/>
  <c r="BJ453" i="1" s="1"/>
  <c r="BJ524" i="1" s="1"/>
  <c r="BK447" i="1"/>
  <c r="BL447" i="1"/>
  <c r="BM447" i="1"/>
  <c r="BN447" i="1"/>
  <c r="BN453" i="1" s="1"/>
  <c r="BN524" i="1" s="1"/>
  <c r="BO447" i="1"/>
  <c r="BP447" i="1"/>
  <c r="BQ447" i="1"/>
  <c r="BR447" i="1"/>
  <c r="BR453" i="1" s="1"/>
  <c r="BR524" i="1" s="1"/>
  <c r="BS447" i="1"/>
  <c r="BT447" i="1"/>
  <c r="BU447" i="1"/>
  <c r="BV447" i="1"/>
  <c r="BV453" i="1" s="1"/>
  <c r="BV524" i="1" s="1"/>
  <c r="BW447" i="1"/>
  <c r="BX447" i="1"/>
  <c r="BY447" i="1"/>
  <c r="BZ447" i="1"/>
  <c r="CA447" i="1"/>
  <c r="CB447" i="1"/>
  <c r="CC447" i="1"/>
  <c r="CD447" i="1"/>
  <c r="CE447" i="1"/>
  <c r="CF447" i="1"/>
  <c r="CG447" i="1"/>
  <c r="CH447" i="1"/>
  <c r="CI447" i="1"/>
  <c r="CJ447" i="1"/>
  <c r="CK447" i="1"/>
  <c r="CL447" i="1"/>
  <c r="CL453" i="1" s="1"/>
  <c r="CL524" i="1" s="1"/>
  <c r="CM447" i="1"/>
  <c r="CN447" i="1"/>
  <c r="CO447" i="1"/>
  <c r="CP447" i="1"/>
  <c r="CP453" i="1" s="1"/>
  <c r="CP524" i="1" s="1"/>
  <c r="CQ447" i="1"/>
  <c r="CR447" i="1"/>
  <c r="CS447" i="1"/>
  <c r="CT447" i="1"/>
  <c r="CT453" i="1" s="1"/>
  <c r="CT524" i="1" s="1"/>
  <c r="CU447" i="1"/>
  <c r="CV447" i="1"/>
  <c r="CW447" i="1"/>
  <c r="CY447" i="1"/>
  <c r="A448" i="1"/>
  <c r="E452" i="1"/>
  <c r="BB448" i="1"/>
  <c r="BB452" i="1" s="1"/>
  <c r="CY448" i="1"/>
  <c r="CY452" i="1" s="1"/>
  <c r="A449" i="1"/>
  <c r="D449" i="1"/>
  <c r="D450" i="1" s="1"/>
  <c r="D451" i="1" s="1"/>
  <c r="BB449" i="1"/>
  <c r="CY449" i="1"/>
  <c r="CZ449" i="1"/>
  <c r="DA449" i="1"/>
  <c r="A450" i="1"/>
  <c r="BB450" i="1"/>
  <c r="CY450" i="1"/>
  <c r="CZ450" i="1" s="1"/>
  <c r="DA450" i="1" s="1"/>
  <c r="A451" i="1"/>
  <c r="BB451" i="1"/>
  <c r="CY451" i="1"/>
  <c r="CZ451" i="1"/>
  <c r="DA451" i="1"/>
  <c r="A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Q452" i="1"/>
  <c r="AR452" i="1"/>
  <c r="AS452" i="1"/>
  <c r="AT452" i="1"/>
  <c r="AU452" i="1"/>
  <c r="AV452" i="1"/>
  <c r="AW452" i="1"/>
  <c r="AX452" i="1"/>
  <c r="AY452" i="1"/>
  <c r="AZ452" i="1"/>
  <c r="BA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CV452" i="1"/>
  <c r="CW452" i="1"/>
  <c r="A453" i="1"/>
  <c r="G453" i="1"/>
  <c r="K453" i="1"/>
  <c r="O453" i="1"/>
  <c r="S453" i="1"/>
  <c r="W453" i="1"/>
  <c r="AA453" i="1"/>
  <c r="AE453" i="1"/>
  <c r="AI453" i="1"/>
  <c r="AM453" i="1"/>
  <c r="AR453" i="1"/>
  <c r="AV453" i="1"/>
  <c r="AZ453" i="1"/>
  <c r="BD453" i="1"/>
  <c r="BH453" i="1"/>
  <c r="BL453" i="1"/>
  <c r="BP453" i="1"/>
  <c r="BT453" i="1"/>
  <c r="BX453" i="1"/>
  <c r="CB453" i="1"/>
  <c r="CJ453" i="1"/>
  <c r="CN453" i="1"/>
  <c r="CR453" i="1"/>
  <c r="CV453" i="1"/>
  <c r="A454" i="1"/>
  <c r="E455" i="1"/>
  <c r="BB454" i="1"/>
  <c r="BB455" i="1" s="1"/>
  <c r="CY454" i="1"/>
  <c r="A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Q455" i="1"/>
  <c r="AR455" i="1"/>
  <c r="AS455" i="1"/>
  <c r="AT455" i="1"/>
  <c r="AU455" i="1"/>
  <c r="AV455" i="1"/>
  <c r="AW455" i="1"/>
  <c r="AX455" i="1"/>
  <c r="AY455" i="1"/>
  <c r="AZ455" i="1"/>
  <c r="BA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CV455" i="1"/>
  <c r="CW455" i="1"/>
  <c r="CY455" i="1"/>
  <c r="A456" i="1"/>
  <c r="BB456" i="1"/>
  <c r="CY456" i="1"/>
  <c r="CY466" i="1" s="1"/>
  <c r="A457" i="1"/>
  <c r="BB457" i="1"/>
  <c r="CZ457" i="1" s="1"/>
  <c r="DA457" i="1" s="1"/>
  <c r="CY457" i="1"/>
  <c r="A458" i="1"/>
  <c r="BB458" i="1"/>
  <c r="CY458" i="1"/>
  <c r="CZ458" i="1"/>
  <c r="DA458" i="1"/>
  <c r="A459" i="1"/>
  <c r="D459" i="1"/>
  <c r="BB459" i="1"/>
  <c r="CY459" i="1"/>
  <c r="CZ459" i="1" s="1"/>
  <c r="DA459" i="1" s="1"/>
  <c r="A460" i="1"/>
  <c r="D460" i="1"/>
  <c r="D461" i="1" s="1"/>
  <c r="BB460" i="1"/>
  <c r="CY460" i="1"/>
  <c r="CZ460" i="1"/>
  <c r="DA460" i="1"/>
  <c r="A461" i="1"/>
  <c r="BB461" i="1"/>
  <c r="CY461" i="1"/>
  <c r="CZ461" i="1" s="1"/>
  <c r="DA461" i="1" s="1"/>
  <c r="A462" i="1"/>
  <c r="BB462" i="1"/>
  <c r="CZ462" i="1" s="1"/>
  <c r="DA462" i="1" s="1"/>
  <c r="CY462" i="1"/>
  <c r="A463" i="1"/>
  <c r="D463" i="1"/>
  <c r="BB463" i="1"/>
  <c r="CY463" i="1"/>
  <c r="CZ463" i="1"/>
  <c r="DA463" i="1" s="1"/>
  <c r="A464" i="1"/>
  <c r="D464" i="1"/>
  <c r="D465" i="1" s="1"/>
  <c r="BB464" i="1"/>
  <c r="CZ464" i="1" s="1"/>
  <c r="DA464" i="1" s="1"/>
  <c r="CY464" i="1"/>
  <c r="A465" i="1"/>
  <c r="BB465" i="1"/>
  <c r="CY465" i="1"/>
  <c r="CZ465" i="1"/>
  <c r="DA465" i="1" s="1"/>
  <c r="A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Q466" i="1"/>
  <c r="AR466" i="1"/>
  <c r="AS466" i="1"/>
  <c r="AT466" i="1"/>
  <c r="AU466" i="1"/>
  <c r="AV466" i="1"/>
  <c r="AW466" i="1"/>
  <c r="AX466" i="1"/>
  <c r="AY466" i="1"/>
  <c r="AZ466" i="1"/>
  <c r="BA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CB466" i="1"/>
  <c r="CC466" i="1"/>
  <c r="CD466" i="1"/>
  <c r="CE466" i="1"/>
  <c r="CF466" i="1"/>
  <c r="CG466" i="1"/>
  <c r="CH466" i="1"/>
  <c r="CI466" i="1"/>
  <c r="CJ466" i="1"/>
  <c r="CK466" i="1"/>
  <c r="CL466" i="1"/>
  <c r="CM466" i="1"/>
  <c r="CN466" i="1"/>
  <c r="CO466" i="1"/>
  <c r="CP466" i="1"/>
  <c r="CQ466" i="1"/>
  <c r="CR466" i="1"/>
  <c r="CS466" i="1"/>
  <c r="CT466" i="1"/>
  <c r="CU466" i="1"/>
  <c r="CV466" i="1"/>
  <c r="CW466" i="1"/>
  <c r="A467" i="1"/>
  <c r="X484" i="1"/>
  <c r="CY467" i="1"/>
  <c r="A468" i="1"/>
  <c r="D468" i="1"/>
  <c r="D469" i="1" s="1"/>
  <c r="D470" i="1" s="1"/>
  <c r="BB468" i="1"/>
  <c r="CY468" i="1"/>
  <c r="CZ468" i="1"/>
  <c r="DA468" i="1"/>
  <c r="A469" i="1"/>
  <c r="BB469" i="1"/>
  <c r="CY469" i="1"/>
  <c r="CZ469" i="1" s="1"/>
  <c r="DA469" i="1" s="1"/>
  <c r="A470" i="1"/>
  <c r="BB470" i="1"/>
  <c r="CY470" i="1"/>
  <c r="CZ470" i="1"/>
  <c r="DA470" i="1"/>
  <c r="A471" i="1"/>
  <c r="BB471" i="1"/>
  <c r="CZ471" i="1" s="1"/>
  <c r="DA471" i="1" s="1"/>
  <c r="AW484" i="1"/>
  <c r="CY471" i="1"/>
  <c r="A472" i="1"/>
  <c r="D472" i="1"/>
  <c r="BB472" i="1"/>
  <c r="CY472" i="1"/>
  <c r="CZ472" i="1" s="1"/>
  <c r="DA472" i="1" s="1"/>
  <c r="A473" i="1"/>
  <c r="D473" i="1"/>
  <c r="BB473" i="1"/>
  <c r="CY473" i="1"/>
  <c r="CZ473" i="1" s="1"/>
  <c r="DA473" i="1" s="1"/>
  <c r="A474" i="1"/>
  <c r="D474" i="1"/>
  <c r="BB474" i="1"/>
  <c r="CY474" i="1"/>
  <c r="CZ474" i="1"/>
  <c r="DA474" i="1" s="1"/>
  <c r="A475" i="1"/>
  <c r="BB475" i="1"/>
  <c r="CZ475" i="1" s="1"/>
  <c r="DA475" i="1" s="1"/>
  <c r="CY475" i="1"/>
  <c r="A476" i="1"/>
  <c r="BB476" i="1"/>
  <c r="CZ476" i="1" s="1"/>
  <c r="DA476" i="1" s="1"/>
  <c r="CY476" i="1"/>
  <c r="A477" i="1"/>
  <c r="D477" i="1"/>
  <c r="BB477" i="1"/>
  <c r="CY477" i="1"/>
  <c r="CZ477" i="1" s="1"/>
  <c r="DA477" i="1" s="1"/>
  <c r="A478" i="1"/>
  <c r="D478" i="1"/>
  <c r="BB478" i="1"/>
  <c r="CY478" i="1"/>
  <c r="CZ478" i="1" s="1"/>
  <c r="DA478" i="1" s="1"/>
  <c r="A479" i="1"/>
  <c r="D479" i="1"/>
  <c r="AM484" i="1"/>
  <c r="AM524" i="1" s="1"/>
  <c r="BB479" i="1"/>
  <c r="CZ479" i="1" s="1"/>
  <c r="DA479" i="1" s="1"/>
  <c r="CY479" i="1"/>
  <c r="A480" i="1"/>
  <c r="BB480" i="1"/>
  <c r="CZ480" i="1" s="1"/>
  <c r="DA480" i="1" s="1"/>
  <c r="CY480" i="1"/>
  <c r="A481" i="1"/>
  <c r="D481" i="1"/>
  <c r="D482" i="1" s="1"/>
  <c r="D483" i="1" s="1"/>
  <c r="BB481" i="1"/>
  <c r="CZ481" i="1" s="1"/>
  <c r="DA481" i="1" s="1"/>
  <c r="CY481" i="1"/>
  <c r="A482" i="1"/>
  <c r="BB482" i="1"/>
  <c r="CY482" i="1"/>
  <c r="CZ482" i="1" s="1"/>
  <c r="DA482" i="1" s="1"/>
  <c r="A483" i="1"/>
  <c r="BB483" i="1"/>
  <c r="CZ483" i="1" s="1"/>
  <c r="DA483" i="1" s="1"/>
  <c r="CY483" i="1"/>
  <c r="A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N484" i="1"/>
  <c r="AO484" i="1"/>
  <c r="AQ484" i="1"/>
  <c r="AR484" i="1"/>
  <c r="AS484" i="1"/>
  <c r="AT484" i="1"/>
  <c r="AU484" i="1"/>
  <c r="AV484" i="1"/>
  <c r="AX484" i="1"/>
  <c r="AY484" i="1"/>
  <c r="AZ484" i="1"/>
  <c r="BA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CB484" i="1"/>
  <c r="CC484" i="1"/>
  <c r="CD484" i="1"/>
  <c r="CE484" i="1"/>
  <c r="CF484" i="1"/>
  <c r="CG484" i="1"/>
  <c r="CH484" i="1"/>
  <c r="CI484" i="1"/>
  <c r="CJ484" i="1"/>
  <c r="CK484" i="1"/>
  <c r="CL484" i="1"/>
  <c r="CM484" i="1"/>
  <c r="CN484" i="1"/>
  <c r="CO484" i="1"/>
  <c r="CP484" i="1"/>
  <c r="CQ484" i="1"/>
  <c r="CR484" i="1"/>
  <c r="CS484" i="1"/>
  <c r="CT484" i="1"/>
  <c r="CU484" i="1"/>
  <c r="CV484" i="1"/>
  <c r="CW484" i="1"/>
  <c r="A485" i="1"/>
  <c r="BB485" i="1"/>
  <c r="CY485" i="1"/>
  <c r="CZ485" i="1" s="1"/>
  <c r="A486" i="1"/>
  <c r="BB486" i="1"/>
  <c r="CZ486" i="1" s="1"/>
  <c r="DA486" i="1" s="1"/>
  <c r="CY486" i="1"/>
  <c r="A487" i="1"/>
  <c r="BB487" i="1"/>
  <c r="CY487" i="1"/>
  <c r="CZ487" i="1"/>
  <c r="DA487" i="1"/>
  <c r="A488" i="1"/>
  <c r="BB488" i="1"/>
  <c r="CY488" i="1"/>
  <c r="CZ488" i="1"/>
  <c r="DA488" i="1" s="1"/>
  <c r="A489" i="1"/>
  <c r="E493" i="1"/>
  <c r="BB489" i="1"/>
  <c r="CZ489" i="1" s="1"/>
  <c r="DA489" i="1" s="1"/>
  <c r="CY489" i="1"/>
  <c r="A490" i="1"/>
  <c r="D490" i="1"/>
  <c r="D491" i="1" s="1"/>
  <c r="D492" i="1" s="1"/>
  <c r="BB490" i="1"/>
  <c r="CZ490" i="1" s="1"/>
  <c r="DA490" i="1" s="1"/>
  <c r="CY490" i="1"/>
  <c r="A491" i="1"/>
  <c r="BB491" i="1"/>
  <c r="CZ491" i="1" s="1"/>
  <c r="DA491" i="1" s="1"/>
  <c r="CY491" i="1"/>
  <c r="A492" i="1"/>
  <c r="BB492" i="1"/>
  <c r="CZ492" i="1" s="1"/>
  <c r="DA492" i="1" s="1"/>
  <c r="CY492" i="1"/>
  <c r="A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Q493" i="1"/>
  <c r="AR493" i="1"/>
  <c r="AS493" i="1"/>
  <c r="AT493" i="1"/>
  <c r="AU493" i="1"/>
  <c r="AV493" i="1"/>
  <c r="AW493" i="1"/>
  <c r="AX493" i="1"/>
  <c r="AY493" i="1"/>
  <c r="AZ493" i="1"/>
  <c r="BA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CB493" i="1"/>
  <c r="CC493" i="1"/>
  <c r="CD493" i="1"/>
  <c r="CE493" i="1"/>
  <c r="CF493" i="1"/>
  <c r="CG493" i="1"/>
  <c r="CH493" i="1"/>
  <c r="CI493" i="1"/>
  <c r="CJ493" i="1"/>
  <c r="CK493" i="1"/>
  <c r="CL493" i="1"/>
  <c r="CM493" i="1"/>
  <c r="CN493" i="1"/>
  <c r="CO493" i="1"/>
  <c r="CP493" i="1"/>
  <c r="CQ493" i="1"/>
  <c r="CR493" i="1"/>
  <c r="CS493" i="1"/>
  <c r="CT493" i="1"/>
  <c r="CU493" i="1"/>
  <c r="CV493" i="1"/>
  <c r="CW493" i="1"/>
  <c r="A494" i="1"/>
  <c r="E495" i="1"/>
  <c r="BB494" i="1"/>
  <c r="CZ494" i="1" s="1"/>
  <c r="CY494" i="1"/>
  <c r="A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Q495" i="1"/>
  <c r="AR495" i="1"/>
  <c r="AS495" i="1"/>
  <c r="AT495" i="1"/>
  <c r="AU495" i="1"/>
  <c r="AV495" i="1"/>
  <c r="AW495" i="1"/>
  <c r="AX495" i="1"/>
  <c r="AY495" i="1"/>
  <c r="AZ495" i="1"/>
  <c r="BA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CB495" i="1"/>
  <c r="CC495" i="1"/>
  <c r="CD495" i="1"/>
  <c r="CE495" i="1"/>
  <c r="CF495" i="1"/>
  <c r="CG495" i="1"/>
  <c r="CH495" i="1"/>
  <c r="CI495" i="1"/>
  <c r="CJ495" i="1"/>
  <c r="CK495" i="1"/>
  <c r="CL495" i="1"/>
  <c r="CM495" i="1"/>
  <c r="CN495" i="1"/>
  <c r="CO495" i="1"/>
  <c r="CP495" i="1"/>
  <c r="CQ495" i="1"/>
  <c r="CR495" i="1"/>
  <c r="CS495" i="1"/>
  <c r="CT495" i="1"/>
  <c r="CU495" i="1"/>
  <c r="CV495" i="1"/>
  <c r="CW495" i="1"/>
  <c r="CY495" i="1"/>
  <c r="A496" i="1"/>
  <c r="BB496" i="1"/>
  <c r="CY496" i="1"/>
  <c r="CZ496" i="1" s="1"/>
  <c r="A497" i="1"/>
  <c r="D497" i="1"/>
  <c r="D498" i="1" s="1"/>
  <c r="D499" i="1" s="1"/>
  <c r="BB497" i="1"/>
  <c r="CY497" i="1"/>
  <c r="CZ497" i="1"/>
  <c r="DA497" i="1"/>
  <c r="A498" i="1"/>
  <c r="BB498" i="1"/>
  <c r="CY498" i="1"/>
  <c r="CZ498" i="1" s="1"/>
  <c r="DA498" i="1" s="1"/>
  <c r="A499" i="1"/>
  <c r="BB499" i="1"/>
  <c r="CY499" i="1"/>
  <c r="CZ499" i="1" s="1"/>
  <c r="DA499" i="1" s="1"/>
  <c r="A500" i="1"/>
  <c r="BB500" i="1"/>
  <c r="CZ500" i="1" s="1"/>
  <c r="DA500" i="1" s="1"/>
  <c r="CY500" i="1"/>
  <c r="A501" i="1"/>
  <c r="D501" i="1"/>
  <c r="BB501" i="1"/>
  <c r="CY501" i="1"/>
  <c r="CZ501" i="1"/>
  <c r="DA501" i="1" s="1"/>
  <c r="A502" i="1"/>
  <c r="D502" i="1"/>
  <c r="D503" i="1" s="1"/>
  <c r="BB502" i="1"/>
  <c r="CZ502" i="1" s="1"/>
  <c r="DA502" i="1" s="1"/>
  <c r="CY502" i="1"/>
  <c r="A503" i="1"/>
  <c r="BB503" i="1"/>
  <c r="CY503" i="1"/>
  <c r="CZ503" i="1"/>
  <c r="DA503" i="1" s="1"/>
  <c r="A504" i="1"/>
  <c r="X521" i="1"/>
  <c r="AR521" i="1"/>
  <c r="AR524" i="1" s="1"/>
  <c r="CY504" i="1"/>
  <c r="CF521" i="1"/>
  <c r="CO521" i="1"/>
  <c r="A505" i="1"/>
  <c r="D505" i="1"/>
  <c r="D506" i="1" s="1"/>
  <c r="D507" i="1" s="1"/>
  <c r="BB505" i="1"/>
  <c r="CY505" i="1"/>
  <c r="CZ505" i="1"/>
  <c r="DA505" i="1"/>
  <c r="A506" i="1"/>
  <c r="BB506" i="1"/>
  <c r="CY506" i="1"/>
  <c r="CZ506" i="1" s="1"/>
  <c r="DA506" i="1" s="1"/>
  <c r="A507" i="1"/>
  <c r="BB507" i="1"/>
  <c r="CY507" i="1"/>
  <c r="CZ507" i="1"/>
  <c r="DA507" i="1"/>
  <c r="A508" i="1"/>
  <c r="BB508" i="1"/>
  <c r="CZ508" i="1" s="1"/>
  <c r="DA508" i="1" s="1"/>
  <c r="AW521" i="1"/>
  <c r="CY508" i="1"/>
  <c r="A509" i="1"/>
  <c r="BB509" i="1"/>
  <c r="CY509" i="1"/>
  <c r="CZ509" i="1"/>
  <c r="DA509" i="1" s="1"/>
  <c r="A510" i="1"/>
  <c r="BB510" i="1"/>
  <c r="CY510" i="1"/>
  <c r="CZ510" i="1" s="1"/>
  <c r="DA510" i="1" s="1"/>
  <c r="A511" i="1"/>
  <c r="BB511" i="1"/>
  <c r="CZ511" i="1" s="1"/>
  <c r="DA511" i="1" s="1"/>
  <c r="CY511" i="1"/>
  <c r="A512" i="1"/>
  <c r="BB512" i="1"/>
  <c r="CY512" i="1"/>
  <c r="CZ512" i="1" s="1"/>
  <c r="DA512" i="1" s="1"/>
  <c r="A513" i="1"/>
  <c r="D513" i="1"/>
  <c r="D514" i="1" s="1"/>
  <c r="D515" i="1" s="1"/>
  <c r="BB513" i="1"/>
  <c r="CY513" i="1"/>
  <c r="CZ513" i="1"/>
  <c r="DA513" i="1"/>
  <c r="A514" i="1"/>
  <c r="BB514" i="1"/>
  <c r="CY514" i="1"/>
  <c r="CZ514" i="1" s="1"/>
  <c r="DA514" i="1" s="1"/>
  <c r="A515" i="1"/>
  <c r="BB515" i="1"/>
  <c r="CY515" i="1"/>
  <c r="CZ515" i="1"/>
  <c r="DA515" i="1"/>
  <c r="A516" i="1"/>
  <c r="BB516" i="1"/>
  <c r="CZ516" i="1" s="1"/>
  <c r="DA516" i="1" s="1"/>
  <c r="CY516" i="1"/>
  <c r="A517" i="1"/>
  <c r="BB517" i="1"/>
  <c r="CY517" i="1"/>
  <c r="CZ517" i="1" s="1"/>
  <c r="DA517" i="1" s="1"/>
  <c r="A518" i="1"/>
  <c r="BB518" i="1"/>
  <c r="CZ518" i="1" s="1"/>
  <c r="DA518" i="1" s="1"/>
  <c r="CY518" i="1"/>
  <c r="A519" i="1"/>
  <c r="BB519" i="1"/>
  <c r="CY519" i="1"/>
  <c r="CZ519" i="1"/>
  <c r="DA519" i="1"/>
  <c r="A520" i="1"/>
  <c r="BB520" i="1"/>
  <c r="CY520" i="1"/>
  <c r="CZ520" i="1"/>
  <c r="DA520" i="1" s="1"/>
  <c r="A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Q521" i="1"/>
  <c r="AS521" i="1"/>
  <c r="AT521" i="1"/>
  <c r="AU521" i="1"/>
  <c r="AV521" i="1"/>
  <c r="AX521" i="1"/>
  <c r="AY521" i="1"/>
  <c r="AZ521" i="1"/>
  <c r="BA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Z521" i="1"/>
  <c r="CA521" i="1"/>
  <c r="CB521" i="1"/>
  <c r="CC521" i="1"/>
  <c r="CD521" i="1"/>
  <c r="CE521" i="1"/>
  <c r="CG521" i="1"/>
  <c r="CH521" i="1"/>
  <c r="CI521" i="1"/>
  <c r="CJ521" i="1"/>
  <c r="CK521" i="1"/>
  <c r="CL521" i="1"/>
  <c r="CM521" i="1"/>
  <c r="CN521" i="1"/>
  <c r="CP521" i="1"/>
  <c r="CQ521" i="1"/>
  <c r="CR521" i="1"/>
  <c r="CS521" i="1"/>
  <c r="CT521" i="1"/>
  <c r="CU521" i="1"/>
  <c r="CV521" i="1"/>
  <c r="CW521" i="1"/>
  <c r="A522" i="1"/>
  <c r="E523" i="1"/>
  <c r="BB522" i="1"/>
  <c r="CY522" i="1"/>
  <c r="A523" i="1"/>
  <c r="F523" i="1"/>
  <c r="G523" i="1"/>
  <c r="G524" i="1" s="1"/>
  <c r="H523" i="1"/>
  <c r="I523" i="1"/>
  <c r="J523" i="1"/>
  <c r="K523" i="1"/>
  <c r="L523" i="1"/>
  <c r="M523" i="1"/>
  <c r="N523" i="1"/>
  <c r="O523" i="1"/>
  <c r="O524" i="1" s="1"/>
  <c r="P523" i="1"/>
  <c r="Q523" i="1"/>
  <c r="R523" i="1"/>
  <c r="S523" i="1"/>
  <c r="T523" i="1"/>
  <c r="U523" i="1"/>
  <c r="V523" i="1"/>
  <c r="W523" i="1"/>
  <c r="W524" i="1" s="1"/>
  <c r="Y523" i="1"/>
  <c r="Z523" i="1"/>
  <c r="AA523" i="1"/>
  <c r="AB523" i="1"/>
  <c r="AC523" i="1"/>
  <c r="AD523" i="1"/>
  <c r="AE523" i="1"/>
  <c r="AE524" i="1" s="1"/>
  <c r="AF523" i="1"/>
  <c r="AG523" i="1"/>
  <c r="AH523" i="1"/>
  <c r="AI523" i="1"/>
  <c r="AJ523" i="1"/>
  <c r="AK523" i="1"/>
  <c r="AL523" i="1"/>
  <c r="AM523" i="1"/>
  <c r="AN523" i="1"/>
  <c r="AO523" i="1"/>
  <c r="AQ523" i="1"/>
  <c r="AR523" i="1"/>
  <c r="AS523" i="1"/>
  <c r="AT523" i="1"/>
  <c r="AU523" i="1"/>
  <c r="AV523" i="1"/>
  <c r="AV524" i="1" s="1"/>
  <c r="AW523" i="1"/>
  <c r="AX523" i="1"/>
  <c r="AY523" i="1"/>
  <c r="AZ523" i="1"/>
  <c r="BA523" i="1"/>
  <c r="BC523" i="1"/>
  <c r="BD523" i="1"/>
  <c r="BD524" i="1" s="1"/>
  <c r="BE523" i="1"/>
  <c r="BF523" i="1"/>
  <c r="BG523" i="1"/>
  <c r="BH523" i="1"/>
  <c r="BI523" i="1"/>
  <c r="BJ523" i="1"/>
  <c r="BK523" i="1"/>
  <c r="BL523" i="1"/>
  <c r="BL524" i="1" s="1"/>
  <c r="BM523" i="1"/>
  <c r="BN523" i="1"/>
  <c r="BO523" i="1"/>
  <c r="BP523" i="1"/>
  <c r="BQ523" i="1"/>
  <c r="BR523" i="1"/>
  <c r="BS523" i="1"/>
  <c r="BT523" i="1"/>
  <c r="BT524" i="1" s="1"/>
  <c r="BU523" i="1"/>
  <c r="BV523" i="1"/>
  <c r="BW523" i="1"/>
  <c r="BX523" i="1"/>
  <c r="BY523" i="1"/>
  <c r="BZ523" i="1"/>
  <c r="CA523" i="1"/>
  <c r="CB523" i="1"/>
  <c r="CB524" i="1" s="1"/>
  <c r="CC523" i="1"/>
  <c r="CD523" i="1"/>
  <c r="CE523" i="1"/>
  <c r="CF523" i="1"/>
  <c r="CG523" i="1"/>
  <c r="CH523" i="1"/>
  <c r="CI523" i="1"/>
  <c r="CJ523" i="1"/>
  <c r="CJ524" i="1" s="1"/>
  <c r="CK523" i="1"/>
  <c r="CL523" i="1"/>
  <c r="CM523" i="1"/>
  <c r="CN523" i="1"/>
  <c r="CO523" i="1"/>
  <c r="CP523" i="1"/>
  <c r="CQ523" i="1"/>
  <c r="CR523" i="1"/>
  <c r="CR524" i="1" s="1"/>
  <c r="CS523" i="1"/>
  <c r="CT523" i="1"/>
  <c r="CU523" i="1"/>
  <c r="CV523" i="1"/>
  <c r="CW523" i="1"/>
  <c r="CY523" i="1"/>
  <c r="A524" i="1"/>
  <c r="K524" i="1"/>
  <c r="S524" i="1"/>
  <c r="AA524" i="1"/>
  <c r="AI524" i="1"/>
  <c r="AZ524" i="1"/>
  <c r="BH524" i="1"/>
  <c r="BP524" i="1"/>
  <c r="BX524" i="1"/>
  <c r="CN524" i="1"/>
  <c r="CV524" i="1"/>
  <c r="A525" i="1"/>
  <c r="A526" i="1"/>
  <c r="D526" i="1"/>
  <c r="CX526" i="1"/>
  <c r="A527" i="1"/>
  <c r="D527" i="1"/>
  <c r="A528" i="1"/>
  <c r="A529" i="1"/>
  <c r="A530" i="1"/>
  <c r="AP526" i="1" l="1"/>
  <c r="Q526" i="1"/>
  <c r="I526" i="1"/>
  <c r="AB526" i="1"/>
  <c r="CZ410" i="1"/>
  <c r="DA410" i="1" s="1"/>
  <c r="CZ402" i="1"/>
  <c r="DA402" i="1" s="1"/>
  <c r="CZ383" i="1"/>
  <c r="DA383" i="1" s="1"/>
  <c r="CZ371" i="1"/>
  <c r="DA371" i="1" s="1"/>
  <c r="BB310" i="1"/>
  <c r="BB263" i="1"/>
  <c r="AX526" i="1"/>
  <c r="AS526" i="1"/>
  <c r="AJ526" i="1"/>
  <c r="CZ390" i="1"/>
  <c r="DA390" i="1" s="1"/>
  <c r="CZ367" i="1"/>
  <c r="DA367" i="1" s="1"/>
  <c r="DA333" i="1"/>
  <c r="DA334" i="1" s="1"/>
  <c r="CZ334" i="1"/>
  <c r="CT526" i="1"/>
  <c r="BN526" i="1"/>
  <c r="BY524" i="1"/>
  <c r="CD526" i="1"/>
  <c r="CZ362" i="1"/>
  <c r="DA361" i="1"/>
  <c r="CH361" i="1"/>
  <c r="CY305" i="1"/>
  <c r="CZ305" i="1" s="1"/>
  <c r="DA305" i="1" s="1"/>
  <c r="BZ310" i="1"/>
  <c r="BZ324" i="1" s="1"/>
  <c r="BZ453" i="1" s="1"/>
  <c r="BZ524" i="1" s="1"/>
  <c r="DA274" i="1"/>
  <c r="DA485" i="1"/>
  <c r="DA493" i="1" s="1"/>
  <c r="CZ493" i="1"/>
  <c r="CZ495" i="1"/>
  <c r="DA494" i="1"/>
  <c r="DA495" i="1" s="1"/>
  <c r="BB493" i="1"/>
  <c r="CZ409" i="1"/>
  <c r="DA409" i="1" s="1"/>
  <c r="CZ399" i="1"/>
  <c r="DA399" i="1" s="1"/>
  <c r="CZ372" i="1"/>
  <c r="DA372" i="1" s="1"/>
  <c r="BB433" i="1"/>
  <c r="DA343" i="1"/>
  <c r="DA349" i="1" s="1"/>
  <c r="CZ349" i="1"/>
  <c r="CG332" i="1"/>
  <c r="DA325" i="1"/>
  <c r="DA332" i="1" s="1"/>
  <c r="CH332" i="1"/>
  <c r="CZ332" i="1"/>
  <c r="CF324" i="1"/>
  <c r="CF453" i="1" s="1"/>
  <c r="CF524" i="1" s="1"/>
  <c r="BS526" i="1"/>
  <c r="CZ522" i="1"/>
  <c r="BB523" i="1"/>
  <c r="CZ432" i="1"/>
  <c r="DA432" i="1" s="1"/>
  <c r="CZ418" i="1"/>
  <c r="DA418" i="1" s="1"/>
  <c r="CZ375" i="1"/>
  <c r="DA375" i="1" s="1"/>
  <c r="CZ312" i="1"/>
  <c r="DA312" i="1" s="1"/>
  <c r="CZ311" i="1"/>
  <c r="CY323" i="1"/>
  <c r="E324" i="1"/>
  <c r="E453" i="1" s="1"/>
  <c r="E524" i="1" s="1"/>
  <c r="BV526" i="1"/>
  <c r="CZ504" i="1"/>
  <c r="DA504" i="1" s="1"/>
  <c r="DA496" i="1"/>
  <c r="DA521" i="1" s="1"/>
  <c r="AW524" i="1"/>
  <c r="AN526" i="1"/>
  <c r="AF526" i="1"/>
  <c r="CZ427" i="1"/>
  <c r="DA427" i="1" s="1"/>
  <c r="CZ368" i="1"/>
  <c r="DA368" i="1" s="1"/>
  <c r="CG342" i="1"/>
  <c r="DA335" i="1"/>
  <c r="DA342" i="1" s="1"/>
  <c r="CZ342" i="1"/>
  <c r="DA264" i="1"/>
  <c r="CO524" i="1"/>
  <c r="CZ316" i="1"/>
  <c r="DA316" i="1" s="1"/>
  <c r="BB323" i="1"/>
  <c r="CZ268" i="1"/>
  <c r="DA268" i="1" s="1"/>
  <c r="E530" i="1"/>
  <c r="O526" i="1"/>
  <c r="CY442" i="1"/>
  <c r="CZ435" i="1"/>
  <c r="CC453" i="1"/>
  <c r="CC524" i="1" s="1"/>
  <c r="L526" i="1"/>
  <c r="DA350" i="1"/>
  <c r="DA354" i="1" s="1"/>
  <c r="CZ354" i="1"/>
  <c r="CZ306" i="1"/>
  <c r="DA306" i="1" s="1"/>
  <c r="CZ276" i="1"/>
  <c r="DA276" i="1" s="1"/>
  <c r="BB273" i="1"/>
  <c r="CY521" i="1"/>
  <c r="BY521" i="1"/>
  <c r="BB467" i="1"/>
  <c r="BB484" i="1" s="1"/>
  <c r="CZ454" i="1"/>
  <c r="CZ443" i="1"/>
  <c r="X523" i="1"/>
  <c r="BB495" i="1"/>
  <c r="X493" i="1"/>
  <c r="X452" i="1"/>
  <c r="CZ448" i="1"/>
  <c r="CZ361" i="1"/>
  <c r="CE323" i="1"/>
  <c r="CG273" i="1"/>
  <c r="X263" i="1"/>
  <c r="T229" i="1"/>
  <c r="T230" i="1" s="1"/>
  <c r="BB172" i="1"/>
  <c r="BB157" i="1"/>
  <c r="AO229" i="1"/>
  <c r="AO230" i="1" s="1"/>
  <c r="AG229" i="1"/>
  <c r="AG230" i="1" s="1"/>
  <c r="CY73" i="1"/>
  <c r="BL229" i="1"/>
  <c r="BL230" i="1" s="1"/>
  <c r="CZ53" i="1"/>
  <c r="CY58" i="1"/>
  <c r="CZ50" i="1"/>
  <c r="DA50" i="1" s="1"/>
  <c r="CZ47" i="1"/>
  <c r="DA47" i="1" s="1"/>
  <c r="BW79" i="1"/>
  <c r="BW229" i="1" s="1"/>
  <c r="BW230" i="1" s="1"/>
  <c r="V229" i="1"/>
  <c r="V230" i="1" s="1"/>
  <c r="AI79" i="1"/>
  <c r="AI229" i="1" s="1"/>
  <c r="AI230" i="1" s="1"/>
  <c r="AA79" i="1"/>
  <c r="AA229" i="1" s="1"/>
  <c r="AA230" i="1" s="1"/>
  <c r="S79" i="1"/>
  <c r="S229" i="1" s="1"/>
  <c r="S230" i="1" s="1"/>
  <c r="CY424" i="1"/>
  <c r="CZ424" i="1" s="1"/>
  <c r="DA424" i="1" s="1"/>
  <c r="CY277" i="1"/>
  <c r="CZ277" i="1" s="1"/>
  <c r="DA277" i="1" s="1"/>
  <c r="BB245" i="1"/>
  <c r="CZ238" i="1"/>
  <c r="DA238" i="1" s="1"/>
  <c r="W130" i="1"/>
  <c r="CY95" i="1"/>
  <c r="CZ80" i="1"/>
  <c r="BF229" i="1"/>
  <c r="BF230" i="1" s="1"/>
  <c r="CS229" i="1"/>
  <c r="CS230" i="1" s="1"/>
  <c r="CC229" i="1"/>
  <c r="CC230" i="1" s="1"/>
  <c r="M229" i="1"/>
  <c r="M230" i="1" s="1"/>
  <c r="AQ229" i="1"/>
  <c r="AQ230" i="1" s="1"/>
  <c r="CW229" i="1"/>
  <c r="CW230" i="1" s="1"/>
  <c r="CO229" i="1"/>
  <c r="CO230" i="1" s="1"/>
  <c r="CG229" i="1"/>
  <c r="CG230" i="1" s="1"/>
  <c r="BY229" i="1"/>
  <c r="BY230" i="1" s="1"/>
  <c r="BQ229" i="1"/>
  <c r="BQ230" i="1" s="1"/>
  <c r="BI229" i="1"/>
  <c r="BI230" i="1" s="1"/>
  <c r="AZ79" i="1"/>
  <c r="AZ229" i="1" s="1"/>
  <c r="AZ230" i="1" s="1"/>
  <c r="AH229" i="1"/>
  <c r="AH230" i="1" s="1"/>
  <c r="Z229" i="1"/>
  <c r="Z230" i="1" s="1"/>
  <c r="R79" i="1"/>
  <c r="R229" i="1" s="1"/>
  <c r="R230" i="1" s="1"/>
  <c r="DA39" i="1"/>
  <c r="CZ31" i="1"/>
  <c r="DA31" i="1" s="1"/>
  <c r="CY38" i="1"/>
  <c r="CY45" i="1" s="1"/>
  <c r="BB504" i="1"/>
  <c r="BB521" i="1" s="1"/>
  <c r="CY484" i="1"/>
  <c r="CE442" i="1"/>
  <c r="CG361" i="1"/>
  <c r="BB349" i="1"/>
  <c r="CY342" i="1"/>
  <c r="BB342" i="1"/>
  <c r="CY332" i="1"/>
  <c r="BB332" i="1"/>
  <c r="X323" i="1"/>
  <c r="CY300" i="1"/>
  <c r="CZ300" i="1" s="1"/>
  <c r="DA300" i="1" s="1"/>
  <c r="CY259" i="1"/>
  <c r="CZ259" i="1" s="1"/>
  <c r="DA259" i="1" s="1"/>
  <c r="CY248" i="1"/>
  <c r="CZ248" i="1" s="1"/>
  <c r="DA248" i="1" s="1"/>
  <c r="CZ244" i="1"/>
  <c r="DA244" i="1" s="1"/>
  <c r="CZ205" i="1"/>
  <c r="CY211" i="1"/>
  <c r="CZ145" i="1"/>
  <c r="DA145" i="1" s="1"/>
  <c r="CZ111" i="1"/>
  <c r="DA111" i="1" s="1"/>
  <c r="DA74" i="1"/>
  <c r="DA78" i="1" s="1"/>
  <c r="CZ78" i="1"/>
  <c r="U229" i="1"/>
  <c r="U230" i="1" s="1"/>
  <c r="N229" i="1"/>
  <c r="N230" i="1" s="1"/>
  <c r="CR79" i="1"/>
  <c r="CR229" i="1" s="1"/>
  <c r="CR230" i="1" s="1"/>
  <c r="CJ79" i="1"/>
  <c r="CJ229" i="1" s="1"/>
  <c r="CB229" i="1"/>
  <c r="CB230" i="1" s="1"/>
  <c r="BT79" i="1"/>
  <c r="BT229" i="1" s="1"/>
  <c r="BK229" i="1"/>
  <c r="BK230" i="1" s="1"/>
  <c r="CY493" i="1"/>
  <c r="CY417" i="1"/>
  <c r="CZ417" i="1" s="1"/>
  <c r="DA417" i="1" s="1"/>
  <c r="CY354" i="1"/>
  <c r="BB354" i="1"/>
  <c r="BB306" i="1"/>
  <c r="CY295" i="1"/>
  <c r="CF294" i="1"/>
  <c r="CY284" i="1"/>
  <c r="CZ284" i="1" s="1"/>
  <c r="DA284" i="1" s="1"/>
  <c r="CG294" i="1"/>
  <c r="CG324" i="1" s="1"/>
  <c r="CG453" i="1" s="1"/>
  <c r="CG524" i="1" s="1"/>
  <c r="CE263" i="1"/>
  <c r="CY247" i="1"/>
  <c r="CZ247" i="1" s="1"/>
  <c r="DA247" i="1" s="1"/>
  <c r="CG254" i="1"/>
  <c r="CZ154" i="1"/>
  <c r="DA154" i="1" s="1"/>
  <c r="DA137" i="1"/>
  <c r="CZ134" i="1"/>
  <c r="DA134" i="1" s="1"/>
  <c r="CY129" i="1"/>
  <c r="CZ119" i="1"/>
  <c r="BB118" i="1"/>
  <c r="CZ110" i="1"/>
  <c r="DA110" i="1" s="1"/>
  <c r="CZ105" i="1"/>
  <c r="DA105" i="1" s="1"/>
  <c r="CZ89" i="1"/>
  <c r="DA89" i="1" s="1"/>
  <c r="P107" i="1"/>
  <c r="AR229" i="1"/>
  <c r="AR230" i="1" s="1"/>
  <c r="AK229" i="1"/>
  <c r="AK230" i="1" s="1"/>
  <c r="CY52" i="1"/>
  <c r="CY59" i="1" s="1"/>
  <c r="CM79" i="1"/>
  <c r="CM229" i="1" s="1"/>
  <c r="CM230" i="1" s="1"/>
  <c r="AL229" i="1"/>
  <c r="AL230" i="1" s="1"/>
  <c r="CQ79" i="1"/>
  <c r="CQ229" i="1" s="1"/>
  <c r="CQ230" i="1" s="1"/>
  <c r="AV230" i="1"/>
  <c r="CZ456" i="1"/>
  <c r="CE310" i="1"/>
  <c r="CY267" i="1"/>
  <c r="CZ267" i="1" s="1"/>
  <c r="DA267" i="1" s="1"/>
  <c r="X273" i="1"/>
  <c r="CY258" i="1"/>
  <c r="CG263" i="1"/>
  <c r="CY253" i="1"/>
  <c r="CZ253" i="1" s="1"/>
  <c r="DA253" i="1" s="1"/>
  <c r="CY252" i="1"/>
  <c r="CZ252" i="1" s="1"/>
  <c r="DA252" i="1" s="1"/>
  <c r="CZ117" i="1"/>
  <c r="DA117" i="1" s="1"/>
  <c r="AT229" i="1"/>
  <c r="AT230" i="1" s="1"/>
  <c r="AC229" i="1"/>
  <c r="AC230" i="1" s="1"/>
  <c r="BH229" i="1"/>
  <c r="BH230" i="1" s="1"/>
  <c r="CH229" i="1"/>
  <c r="BR229" i="1"/>
  <c r="BR230" i="1" s="1"/>
  <c r="CI229" i="1"/>
  <c r="CI230" i="1" s="1"/>
  <c r="AV229" i="1"/>
  <c r="AE79" i="1"/>
  <c r="AE229" i="1" s="1"/>
  <c r="AE230" i="1" s="1"/>
  <c r="BB38" i="1"/>
  <c r="K230" i="1"/>
  <c r="CZ246" i="1"/>
  <c r="CZ173" i="1"/>
  <c r="CY195" i="1"/>
  <c r="CY118" i="1"/>
  <c r="CY130" i="1" s="1"/>
  <c r="CZ108" i="1"/>
  <c r="BJ229" i="1"/>
  <c r="BJ230" i="1" s="1"/>
  <c r="CN229" i="1"/>
  <c r="CN230" i="1" s="1"/>
  <c r="BX229" i="1"/>
  <c r="BX230" i="1" s="1"/>
  <c r="J229" i="1"/>
  <c r="J230" i="1" s="1"/>
  <c r="CK229" i="1"/>
  <c r="CK230" i="1" s="1"/>
  <c r="BU229" i="1"/>
  <c r="BU230" i="1" s="1"/>
  <c r="BE229" i="1"/>
  <c r="BE230" i="1" s="1"/>
  <c r="AY229" i="1"/>
  <c r="AY230" i="1" s="1"/>
  <c r="W79" i="1"/>
  <c r="CJ230" i="1"/>
  <c r="BT230" i="1"/>
  <c r="CL230" i="1"/>
  <c r="BB466" i="1"/>
  <c r="CY269" i="1"/>
  <c r="CZ269" i="1" s="1"/>
  <c r="DA269" i="1" s="1"/>
  <c r="CY250" i="1"/>
  <c r="CZ250" i="1" s="1"/>
  <c r="DA250" i="1" s="1"/>
  <c r="BB247" i="1"/>
  <c r="BB246" i="1"/>
  <c r="BB254" i="1" s="1"/>
  <c r="X254" i="1"/>
  <c r="CZ158" i="1"/>
  <c r="DA96" i="1"/>
  <c r="CP229" i="1"/>
  <c r="CP230" i="1" s="1"/>
  <c r="BZ229" i="1"/>
  <c r="BZ230" i="1" s="1"/>
  <c r="BB52" i="1"/>
  <c r="BB59" i="1" s="1"/>
  <c r="CA79" i="1"/>
  <c r="CA229" i="1" s="1"/>
  <c r="CA230" i="1" s="1"/>
  <c r="AU229" i="1"/>
  <c r="AU230" i="1" s="1"/>
  <c r="AD229" i="1"/>
  <c r="AD230" i="1" s="1"/>
  <c r="BD229" i="1"/>
  <c r="BD230" i="1" s="1"/>
  <c r="CV79" i="1"/>
  <c r="CV229" i="1" s="1"/>
  <c r="CV230" i="1" s="1"/>
  <c r="CF79" i="1"/>
  <c r="BP79" i="1"/>
  <c r="BP229" i="1" s="1"/>
  <c r="BP230" i="1" s="1"/>
  <c r="BG229" i="1"/>
  <c r="BG230" i="1" s="1"/>
  <c r="X294" i="1"/>
  <c r="BB204" i="1"/>
  <c r="CZ162" i="1"/>
  <c r="DA162" i="1" s="1"/>
  <c r="BB142" i="1"/>
  <c r="CZ138" i="1"/>
  <c r="DA138" i="1" s="1"/>
  <c r="F229" i="1"/>
  <c r="CU79" i="1"/>
  <c r="CU229" i="1" s="1"/>
  <c r="CU230" i="1" s="1"/>
  <c r="CE79" i="1"/>
  <c r="CE229" i="1" s="1"/>
  <c r="CE230" i="1" s="1"/>
  <c r="BO79" i="1"/>
  <c r="BO229" i="1" s="1"/>
  <c r="BO230" i="1" s="1"/>
  <c r="AM79" i="1"/>
  <c r="AM229" i="1" s="1"/>
  <c r="AM230" i="1" s="1"/>
  <c r="CH230" i="1"/>
  <c r="CZ212" i="1"/>
  <c r="CZ198" i="1"/>
  <c r="DA198" i="1" s="1"/>
  <c r="CY139" i="1"/>
  <c r="BC136" i="1"/>
  <c r="BC229" i="1" s="1"/>
  <c r="CY132" i="1"/>
  <c r="BB68" i="1"/>
  <c r="CZ68" i="1" s="1"/>
  <c r="DA68" i="1" s="1"/>
  <c r="CZ60" i="1"/>
  <c r="BM58" i="1"/>
  <c r="BM59" i="1" s="1"/>
  <c r="P58" i="1"/>
  <c r="W52" i="1"/>
  <c r="W59" i="1" s="1"/>
  <c r="P38" i="1"/>
  <c r="P45" i="1" s="1"/>
  <c r="DA19" i="1"/>
  <c r="Q520" i="2"/>
  <c r="P72" i="1"/>
  <c r="P73" i="1"/>
  <c r="CZ34" i="1"/>
  <c r="DA34" i="1" s="1"/>
  <c r="Y228" i="1"/>
  <c r="CF195" i="1"/>
  <c r="CZ143" i="1"/>
  <c r="BM118" i="1"/>
  <c r="BM130" i="1" s="1"/>
  <c r="P118" i="1"/>
  <c r="P130" i="1" s="1"/>
  <c r="CZ83" i="1"/>
  <c r="DA83" i="1" s="1"/>
  <c r="BM66" i="1"/>
  <c r="BB66" i="1"/>
  <c r="P52" i="1"/>
  <c r="P59" i="1" s="1"/>
  <c r="BB23" i="1"/>
  <c r="BB27" i="1" s="1"/>
  <c r="Q492" i="2"/>
  <c r="X245" i="1"/>
  <c r="CY160" i="1"/>
  <c r="CZ160" i="1" s="1"/>
  <c r="DA160" i="1" s="1"/>
  <c r="BB131" i="1"/>
  <c r="BB136" i="1" s="1"/>
  <c r="BB102" i="1"/>
  <c r="BB106" i="1" s="1"/>
  <c r="BB107" i="1" s="1"/>
  <c r="CZ62" i="1"/>
  <c r="DA62" i="1" s="1"/>
  <c r="AW38" i="1"/>
  <c r="AW45" i="1" s="1"/>
  <c r="AW79" i="1" s="1"/>
  <c r="AW229" i="1" s="1"/>
  <c r="AW230" i="1" s="1"/>
  <c r="CZ29" i="1"/>
  <c r="CZ16" i="1"/>
  <c r="BB17" i="1"/>
  <c r="Q483" i="2"/>
  <c r="CZ233" i="1"/>
  <c r="BB214" i="1"/>
  <c r="Y195" i="1"/>
  <c r="CE172" i="1"/>
  <c r="H136" i="1"/>
  <c r="H229" i="1" s="1"/>
  <c r="BB121" i="1"/>
  <c r="CZ121" i="1" s="1"/>
  <c r="DA121" i="1" s="1"/>
  <c r="CY99" i="1"/>
  <c r="BM95" i="1"/>
  <c r="BM107" i="1" s="1"/>
  <c r="CZ67" i="1"/>
  <c r="CZ46" i="1"/>
  <c r="BM38" i="1"/>
  <c r="BM45" i="1" s="1"/>
  <c r="CY23" i="1"/>
  <c r="DA18" i="1"/>
  <c r="BA28" i="1"/>
  <c r="BA230" i="1" s="1"/>
  <c r="CZ196" i="1"/>
  <c r="Y172" i="1"/>
  <c r="Y229" i="1" s="1"/>
  <c r="Y230" i="1" s="1"/>
  <c r="CZ69" i="1"/>
  <c r="DA69" i="1" s="1"/>
  <c r="P78" i="1"/>
  <c r="BM72" i="1"/>
  <c r="CZ57" i="1"/>
  <c r="DA57" i="1" s="1"/>
  <c r="BB42" i="1"/>
  <c r="CZ42" i="1" s="1"/>
  <c r="DA42" i="1" s="1"/>
  <c r="CZ24" i="1"/>
  <c r="DA24" i="1" s="1"/>
  <c r="G78" i="1"/>
  <c r="G79" i="1" s="1"/>
  <c r="G229" i="1" s="1"/>
  <c r="BB67" i="1"/>
  <c r="CY44" i="1"/>
  <c r="BB40" i="1"/>
  <c r="CZ40" i="1" s="1"/>
  <c r="DA40" i="1" s="1"/>
  <c r="E44" i="1"/>
  <c r="E45" i="1" s="1"/>
  <c r="E79" i="1" s="1"/>
  <c r="E229" i="1" s="1"/>
  <c r="BB8" i="1"/>
  <c r="F520" i="2"/>
  <c r="K483" i="2"/>
  <c r="H441" i="2"/>
  <c r="H452" i="2" s="1"/>
  <c r="H523" i="2" s="1"/>
  <c r="Q431" i="2"/>
  <c r="Q430" i="2"/>
  <c r="Q423" i="2"/>
  <c r="Q422" i="2"/>
  <c r="Q409" i="2"/>
  <c r="Q405" i="2"/>
  <c r="L432" i="2"/>
  <c r="Q353" i="2"/>
  <c r="Q455" i="2"/>
  <c r="Q465" i="2" s="1"/>
  <c r="L441" i="2"/>
  <c r="L452" i="2" s="1"/>
  <c r="L523" i="2" s="1"/>
  <c r="Q412" i="2"/>
  <c r="F27" i="1"/>
  <c r="CZ14" i="1"/>
  <c r="Q448" i="2"/>
  <c r="Q451" i="2" s="1"/>
  <c r="E446" i="2"/>
  <c r="Q444" i="2"/>
  <c r="M441" i="2"/>
  <c r="Q437" i="2"/>
  <c r="Q441" i="2" s="1"/>
  <c r="E441" i="2"/>
  <c r="K441" i="2"/>
  <c r="H432" i="2"/>
  <c r="G522" i="2"/>
  <c r="Q439" i="2"/>
  <c r="Q426" i="2"/>
  <c r="Q424" i="2"/>
  <c r="M432" i="2"/>
  <c r="Q403" i="2"/>
  <c r="E432" i="2"/>
  <c r="H13" i="1"/>
  <c r="H28" i="1" s="1"/>
  <c r="F492" i="2"/>
  <c r="F454" i="2"/>
  <c r="E451" i="2"/>
  <c r="I451" i="2"/>
  <c r="Q442" i="2"/>
  <c r="Q410" i="2"/>
  <c r="Q408" i="2"/>
  <c r="Q401" i="2"/>
  <c r="J432" i="2"/>
  <c r="J452" i="2" s="1"/>
  <c r="J523" i="2" s="1"/>
  <c r="E492" i="2"/>
  <c r="E465" i="2"/>
  <c r="Q420" i="2"/>
  <c r="Q417" i="2"/>
  <c r="K432" i="2"/>
  <c r="Q293" i="2"/>
  <c r="E13" i="1"/>
  <c r="E28" i="1" s="1"/>
  <c r="F13" i="1"/>
  <c r="F28" i="1" s="1"/>
  <c r="F230" i="1" s="1"/>
  <c r="E483" i="2"/>
  <c r="Q440" i="2"/>
  <c r="Q411" i="2"/>
  <c r="I432" i="2"/>
  <c r="O323" i="2"/>
  <c r="O452" i="2" s="1"/>
  <c r="O523" i="2" s="1"/>
  <c r="G520" i="2"/>
  <c r="N446" i="2"/>
  <c r="N452" i="2" s="1"/>
  <c r="N523" i="2" s="1"/>
  <c r="F446" i="2"/>
  <c r="F452" i="2" s="1"/>
  <c r="Q425" i="2"/>
  <c r="Q404" i="2"/>
  <c r="E353" i="2"/>
  <c r="L322" i="2"/>
  <c r="Q283" i="2"/>
  <c r="J293" i="2"/>
  <c r="P272" i="2"/>
  <c r="P323" i="2" s="1"/>
  <c r="P452" i="2" s="1"/>
  <c r="P523" i="2" s="1"/>
  <c r="H272" i="2"/>
  <c r="H323" i="2" s="1"/>
  <c r="J272" i="2"/>
  <c r="L253" i="2"/>
  <c r="L323" i="2" s="1"/>
  <c r="K203" i="2"/>
  <c r="E348" i="2"/>
  <c r="Q342" i="2"/>
  <c r="Q348" i="2" s="1"/>
  <c r="G322" i="2"/>
  <c r="G323" i="2" s="1"/>
  <c r="G452" i="2" s="1"/>
  <c r="K322" i="2"/>
  <c r="Q297" i="2"/>
  <c r="Q309" i="2" s="1"/>
  <c r="I293" i="2"/>
  <c r="I323" i="2" s="1"/>
  <c r="Q272" i="2"/>
  <c r="N262" i="2"/>
  <c r="F262" i="2"/>
  <c r="K253" i="2"/>
  <c r="K323" i="2" s="1"/>
  <c r="Q237" i="2"/>
  <c r="J244" i="2"/>
  <c r="J323" i="2" s="1"/>
  <c r="Q225" i="2"/>
  <c r="Q214" i="2"/>
  <c r="Q211" i="2"/>
  <c r="I210" i="2"/>
  <c r="Q199" i="2"/>
  <c r="J203" i="2"/>
  <c r="Q195" i="2"/>
  <c r="Q203" i="2" s="1"/>
  <c r="K194" i="2"/>
  <c r="H293" i="2"/>
  <c r="Q288" i="2"/>
  <c r="Q268" i="2"/>
  <c r="M262" i="2"/>
  <c r="M323" i="2" s="1"/>
  <c r="E262" i="2"/>
  <c r="E253" i="2"/>
  <c r="Q235" i="2"/>
  <c r="Q244" i="2" s="1"/>
  <c r="P210" i="2"/>
  <c r="H210" i="2"/>
  <c r="Q196" i="2"/>
  <c r="I203" i="2"/>
  <c r="Q192" i="2"/>
  <c r="Q187" i="2"/>
  <c r="J194" i="2"/>
  <c r="Q313" i="2"/>
  <c r="Q322" i="2" s="1"/>
  <c r="Q301" i="2"/>
  <c r="Q277" i="2"/>
  <c r="Q248" i="2"/>
  <c r="Q253" i="2" s="1"/>
  <c r="F323" i="2"/>
  <c r="Q222" i="2"/>
  <c r="I227" i="2"/>
  <c r="Q197" i="2"/>
  <c r="P203" i="2"/>
  <c r="M194" i="2"/>
  <c r="Q185" i="2"/>
  <c r="E194" i="2"/>
  <c r="O129" i="2"/>
  <c r="E106" i="2"/>
  <c r="Q392" i="2"/>
  <c r="Q432" i="2" s="1"/>
  <c r="Q256" i="2"/>
  <c r="E244" i="2"/>
  <c r="Q217" i="2"/>
  <c r="Q212" i="2"/>
  <c r="J227" i="2"/>
  <c r="L194" i="2"/>
  <c r="Q317" i="2"/>
  <c r="Q305" i="2"/>
  <c r="E293" i="2"/>
  <c r="E272" i="2"/>
  <c r="Q221" i="2"/>
  <c r="Q218" i="2"/>
  <c r="Q216" i="2"/>
  <c r="O203" i="2"/>
  <c r="O194" i="2"/>
  <c r="G194" i="2"/>
  <c r="J309" i="2"/>
  <c r="Q282" i="2"/>
  <c r="Q255" i="2"/>
  <c r="Q262" i="2" s="1"/>
  <c r="Q252" i="2"/>
  <c r="N323" i="2"/>
  <c r="Q223" i="2"/>
  <c r="K227" i="2"/>
  <c r="Q202" i="2"/>
  <c r="Q193" i="2"/>
  <c r="Q191" i="2"/>
  <c r="Q190" i="2"/>
  <c r="F194" i="2"/>
  <c r="Q321" i="2"/>
  <c r="E309" i="2"/>
  <c r="I309" i="2"/>
  <c r="Q264" i="2"/>
  <c r="Q260" i="2"/>
  <c r="Q226" i="2"/>
  <c r="Q213" i="2"/>
  <c r="Q208" i="2"/>
  <c r="Q210" i="2" s="1"/>
  <c r="Q198" i="2"/>
  <c r="Q186" i="2"/>
  <c r="N194" i="2"/>
  <c r="Q57" i="2"/>
  <c r="G44" i="2"/>
  <c r="Q184" i="2"/>
  <c r="Q159" i="2"/>
  <c r="I171" i="2"/>
  <c r="Q147" i="2"/>
  <c r="I156" i="2"/>
  <c r="N128" i="2"/>
  <c r="N129" i="2" s="1"/>
  <c r="F128" i="2"/>
  <c r="F129" i="2" s="1"/>
  <c r="Q116" i="2"/>
  <c r="Q114" i="2"/>
  <c r="Q96" i="2"/>
  <c r="Q105" i="2" s="1"/>
  <c r="K105" i="2"/>
  <c r="N44" i="2"/>
  <c r="N78" i="2" s="1"/>
  <c r="L27" i="2"/>
  <c r="Q144" i="2"/>
  <c r="Q139" i="2"/>
  <c r="K141" i="2"/>
  <c r="Q123" i="2"/>
  <c r="Q101" i="2"/>
  <c r="O105" i="2"/>
  <c r="O106" i="2" s="1"/>
  <c r="G105" i="2"/>
  <c r="G106" i="2" s="1"/>
  <c r="Q163" i="2"/>
  <c r="O171" i="2"/>
  <c r="G171" i="2"/>
  <c r="Q151" i="2"/>
  <c r="M141" i="2"/>
  <c r="Q136" i="2"/>
  <c r="E141" i="2"/>
  <c r="Q131" i="2"/>
  <c r="Q135" i="2" s="1"/>
  <c r="E128" i="2"/>
  <c r="E129" i="2" s="1"/>
  <c r="Q112" i="2"/>
  <c r="Q110" i="2"/>
  <c r="Q97" i="2"/>
  <c r="Q160" i="2"/>
  <c r="Q171" i="2" s="1"/>
  <c r="Q148" i="2"/>
  <c r="Q156" i="2" s="1"/>
  <c r="F135" i="2"/>
  <c r="O135" i="2"/>
  <c r="G135" i="2"/>
  <c r="L117" i="2"/>
  <c r="J117" i="2"/>
  <c r="J129" i="2" s="1"/>
  <c r="Q93" i="2"/>
  <c r="Q94" i="2" s="1"/>
  <c r="H58" i="2"/>
  <c r="E210" i="2"/>
  <c r="E228" i="2" s="1"/>
  <c r="Q167" i="2"/>
  <c r="Q155" i="2"/>
  <c r="Q140" i="2"/>
  <c r="E135" i="2"/>
  <c r="I135" i="2"/>
  <c r="Q113" i="2"/>
  <c r="Q108" i="2"/>
  <c r="K117" i="2"/>
  <c r="Q107" i="2"/>
  <c r="I117" i="2"/>
  <c r="K94" i="2"/>
  <c r="J44" i="2"/>
  <c r="N27" i="2"/>
  <c r="Q169" i="2"/>
  <c r="Q164" i="2"/>
  <c r="Q152" i="2"/>
  <c r="Q132" i="2"/>
  <c r="Q124" i="2"/>
  <c r="L128" i="2"/>
  <c r="Q102" i="2"/>
  <c r="J78" i="2"/>
  <c r="P72" i="2"/>
  <c r="P78" i="2" s="1"/>
  <c r="H72" i="2"/>
  <c r="H78" i="2" s="1"/>
  <c r="H228" i="2" s="1"/>
  <c r="H229" i="2" s="1"/>
  <c r="E171" i="2"/>
  <c r="Q143" i="2"/>
  <c r="K156" i="2"/>
  <c r="M129" i="2"/>
  <c r="Q127" i="2"/>
  <c r="Q120" i="2"/>
  <c r="Q128" i="2" s="1"/>
  <c r="K128" i="2"/>
  <c r="I128" i="2"/>
  <c r="I129" i="2" s="1"/>
  <c r="Q109" i="2"/>
  <c r="O117" i="2"/>
  <c r="G117" i="2"/>
  <c r="G129" i="2" s="1"/>
  <c r="M106" i="2"/>
  <c r="M94" i="2"/>
  <c r="E94" i="2"/>
  <c r="H44" i="2"/>
  <c r="Q81" i="2"/>
  <c r="Q76" i="2"/>
  <c r="Q77" i="2" s="1"/>
  <c r="O65" i="2"/>
  <c r="O72" i="2" s="1"/>
  <c r="G65" i="2"/>
  <c r="G72" i="2" s="1"/>
  <c r="G78" i="2" s="1"/>
  <c r="Q53" i="2"/>
  <c r="O57" i="2"/>
  <c r="O58" i="2" s="1"/>
  <c r="G57" i="2"/>
  <c r="G58" i="2" s="1"/>
  <c r="Q46" i="2"/>
  <c r="K51" i="2"/>
  <c r="K58" i="2" s="1"/>
  <c r="N21" i="4"/>
  <c r="N23" i="4" s="1"/>
  <c r="N18" i="4"/>
  <c r="F21" i="4"/>
  <c r="F23" i="4" s="1"/>
  <c r="F18" i="4"/>
  <c r="Q70" i="2"/>
  <c r="Q68" i="2"/>
  <c r="I71" i="2"/>
  <c r="I72" i="2" s="1"/>
  <c r="K71" i="2"/>
  <c r="K72" i="2" s="1"/>
  <c r="K78" i="2" s="1"/>
  <c r="F65" i="2"/>
  <c r="F72" i="2" s="1"/>
  <c r="Q62" i="2"/>
  <c r="L57" i="2"/>
  <c r="L58" i="2" s="1"/>
  <c r="L78" i="2" s="1"/>
  <c r="Q55" i="2"/>
  <c r="Q42" i="2"/>
  <c r="Q40" i="2"/>
  <c r="I43" i="2"/>
  <c r="I44" i="2" s="1"/>
  <c r="K43" i="2"/>
  <c r="K44" i="2" s="1"/>
  <c r="F37" i="2"/>
  <c r="F44" i="2" s="1"/>
  <c r="Q34" i="2"/>
  <c r="O37" i="2"/>
  <c r="O44" i="2" s="1"/>
  <c r="G37" i="2"/>
  <c r="Q23" i="2"/>
  <c r="Q7" i="2"/>
  <c r="Q12" i="2" s="1"/>
  <c r="M14" i="4"/>
  <c r="M18" i="4" s="1"/>
  <c r="E18" i="4"/>
  <c r="F77" i="2"/>
  <c r="I77" i="2"/>
  <c r="Q67" i="2"/>
  <c r="M65" i="2"/>
  <c r="M72" i="2" s="1"/>
  <c r="M78" i="2" s="1"/>
  <c r="Q59" i="2"/>
  <c r="Q65" i="2" s="1"/>
  <c r="E65" i="2"/>
  <c r="Q50" i="2"/>
  <c r="Q51" i="2" s="1"/>
  <c r="I51" i="2"/>
  <c r="I58" i="2" s="1"/>
  <c r="Q39" i="2"/>
  <c r="Q31" i="2"/>
  <c r="Q15" i="2"/>
  <c r="Q16" i="2" s="1"/>
  <c r="E16" i="2"/>
  <c r="E27" i="2" s="1"/>
  <c r="E21" i="4"/>
  <c r="Q47" i="2"/>
  <c r="H18" i="4"/>
  <c r="E72" i="2"/>
  <c r="E78" i="2" s="1"/>
  <c r="Q63" i="2"/>
  <c r="E44" i="2"/>
  <c r="Q35" i="2"/>
  <c r="Q18" i="2"/>
  <c r="Q26" i="2" s="1"/>
  <c r="E51" i="2"/>
  <c r="Q20" i="2"/>
  <c r="E57" i="2"/>
  <c r="E58" i="2" s="1"/>
  <c r="Q54" i="2"/>
  <c r="M44" i="2"/>
  <c r="Q22" i="2"/>
  <c r="I27" i="2"/>
  <c r="Q66" i="2"/>
  <c r="Q38" i="2"/>
  <c r="Q43" i="2" s="1"/>
  <c r="M37" i="2"/>
  <c r="E37" i="2"/>
  <c r="Q30" i="2"/>
  <c r="Q37" i="2" s="1"/>
  <c r="H21" i="4"/>
  <c r="H23" i="4" s="1"/>
  <c r="O21" i="4"/>
  <c r="O23" i="4" s="1"/>
  <c r="O18" i="4"/>
  <c r="M17" i="4"/>
  <c r="E17" i="4"/>
  <c r="M13" i="4"/>
  <c r="D13" i="4"/>
  <c r="D14" i="4" s="1"/>
  <c r="E522" i="5"/>
  <c r="G494" i="5"/>
  <c r="Q488" i="5"/>
  <c r="Q492" i="5" s="1"/>
  <c r="J451" i="5"/>
  <c r="Q429" i="5"/>
  <c r="Q428" i="5"/>
  <c r="Q411" i="5"/>
  <c r="Q403" i="5"/>
  <c r="Q397" i="5"/>
  <c r="Q377" i="5"/>
  <c r="E23" i="4"/>
  <c r="L17" i="4"/>
  <c r="D17" i="4"/>
  <c r="P17" i="4" s="1"/>
  <c r="L13" i="4"/>
  <c r="L14" i="4" s="1"/>
  <c r="G492" i="5"/>
  <c r="Q453" i="5"/>
  <c r="Q454" i="5" s="1"/>
  <c r="Q449" i="5"/>
  <c r="H432" i="5"/>
  <c r="Q407" i="5"/>
  <c r="Q395" i="5"/>
  <c r="Q385" i="5"/>
  <c r="Q380" i="5"/>
  <c r="Q375" i="5"/>
  <c r="Q370" i="5"/>
  <c r="Q363" i="5"/>
  <c r="G353" i="5"/>
  <c r="K21" i="4"/>
  <c r="K23" i="4" s="1"/>
  <c r="J13" i="4"/>
  <c r="J14" i="4" s="1"/>
  <c r="P12" i="4"/>
  <c r="Q515" i="5"/>
  <c r="Q507" i="5"/>
  <c r="P451" i="5"/>
  <c r="H451" i="5"/>
  <c r="Q442" i="5"/>
  <c r="Q419" i="5"/>
  <c r="Q393" i="5"/>
  <c r="Q378" i="5"/>
  <c r="P16" i="4"/>
  <c r="Q511" i="5"/>
  <c r="P520" i="5"/>
  <c r="H520" i="5"/>
  <c r="Q472" i="5"/>
  <c r="Q443" i="5"/>
  <c r="H441" i="5"/>
  <c r="Q433" i="5"/>
  <c r="Q388" i="5"/>
  <c r="Q368" i="5"/>
  <c r="O432" i="5"/>
  <c r="G432" i="5"/>
  <c r="Q482" i="5"/>
  <c r="Q470" i="5"/>
  <c r="Q483" i="5" s="1"/>
  <c r="O446" i="5"/>
  <c r="G446" i="5"/>
  <c r="K441" i="5"/>
  <c r="Q396" i="5"/>
  <c r="Q383" i="5"/>
  <c r="G13" i="4"/>
  <c r="G14" i="4" s="1"/>
  <c r="N520" i="5"/>
  <c r="F520" i="5"/>
  <c r="L492" i="5"/>
  <c r="M483" i="5"/>
  <c r="E483" i="5"/>
  <c r="Q447" i="5"/>
  <c r="Q434" i="5"/>
  <c r="Q420" i="5"/>
  <c r="Q410" i="5"/>
  <c r="Q391" i="5"/>
  <c r="Q374" i="5"/>
  <c r="J432" i="5"/>
  <c r="Q498" i="5"/>
  <c r="Q490" i="5"/>
  <c r="Q477" i="5"/>
  <c r="Q436" i="5"/>
  <c r="Q424" i="5"/>
  <c r="Q399" i="5"/>
  <c r="Q389" i="5"/>
  <c r="L432" i="5"/>
  <c r="Q475" i="5"/>
  <c r="K483" i="5"/>
  <c r="Q455" i="5"/>
  <c r="Q465" i="5" s="1"/>
  <c r="Q367" i="5"/>
  <c r="Q352" i="5"/>
  <c r="Q426" i="5"/>
  <c r="Q412" i="5"/>
  <c r="Q398" i="5"/>
  <c r="Q390" i="5"/>
  <c r="Q382" i="5"/>
  <c r="Q361" i="5"/>
  <c r="O353" i="5"/>
  <c r="Q347" i="5"/>
  <c r="N309" i="5"/>
  <c r="Q296" i="5"/>
  <c r="Q282" i="5"/>
  <c r="Q279" i="5"/>
  <c r="Q269" i="5"/>
  <c r="Q246" i="5"/>
  <c r="J253" i="5"/>
  <c r="Q235" i="5"/>
  <c r="Q223" i="5"/>
  <c r="I227" i="5"/>
  <c r="Q373" i="5"/>
  <c r="Q366" i="5"/>
  <c r="Q351" i="5"/>
  <c r="J348" i="5"/>
  <c r="Q312" i="5"/>
  <c r="Q306" i="5"/>
  <c r="K309" i="5"/>
  <c r="G309" i="5"/>
  <c r="Q291" i="5"/>
  <c r="Q274" i="5"/>
  <c r="Q267" i="5"/>
  <c r="Q260" i="5"/>
  <c r="L244" i="5"/>
  <c r="Q225" i="5"/>
  <c r="J228" i="5"/>
  <c r="Q440" i="5"/>
  <c r="I441" i="5"/>
  <c r="Q418" i="5"/>
  <c r="Q404" i="5"/>
  <c r="Q376" i="5"/>
  <c r="Q369" i="5"/>
  <c r="N348" i="5"/>
  <c r="L348" i="5"/>
  <c r="Q315" i="5"/>
  <c r="Q299" i="5"/>
  <c r="J293" i="5"/>
  <c r="Q258" i="5"/>
  <c r="O262" i="5"/>
  <c r="Q249" i="5"/>
  <c r="Q236" i="5"/>
  <c r="Q346" i="5"/>
  <c r="E348" i="5"/>
  <c r="Q343" i="5"/>
  <c r="Q348" i="5" s="1"/>
  <c r="Q318" i="5"/>
  <c r="Q302" i="5"/>
  <c r="Q283" i="5"/>
  <c r="Q277" i="5"/>
  <c r="Q270" i="5"/>
  <c r="J272" i="5"/>
  <c r="F272" i="5"/>
  <c r="Q263" i="5"/>
  <c r="Q247" i="5"/>
  <c r="H244" i="5"/>
  <c r="Q226" i="5"/>
  <c r="N322" i="5"/>
  <c r="F322" i="5"/>
  <c r="L322" i="5"/>
  <c r="Q286" i="5"/>
  <c r="F293" i="5"/>
  <c r="H293" i="5"/>
  <c r="I272" i="5"/>
  <c r="Q261" i="5"/>
  <c r="M262" i="5"/>
  <c r="M323" i="5" s="1"/>
  <c r="M452" i="5" s="1"/>
  <c r="Q254" i="5"/>
  <c r="E262" i="5"/>
  <c r="E323" i="5" s="1"/>
  <c r="Q237" i="5"/>
  <c r="I244" i="5"/>
  <c r="Q405" i="5"/>
  <c r="Q381" i="5"/>
  <c r="M353" i="5"/>
  <c r="Q349" i="5"/>
  <c r="E353" i="5"/>
  <c r="I348" i="5"/>
  <c r="Q311" i="5"/>
  <c r="K322" i="5"/>
  <c r="Q308" i="5"/>
  <c r="Q305" i="5"/>
  <c r="Q275" i="5"/>
  <c r="I293" i="5"/>
  <c r="H272" i="5"/>
  <c r="L272" i="5"/>
  <c r="L262" i="5"/>
  <c r="Q252" i="5"/>
  <c r="Q250" i="5"/>
  <c r="M253" i="5"/>
  <c r="K244" i="5"/>
  <c r="G227" i="5"/>
  <c r="Q321" i="5"/>
  <c r="J322" i="5"/>
  <c r="Q295" i="5"/>
  <c r="J309" i="5"/>
  <c r="Q290" i="5"/>
  <c r="Q287" i="5"/>
  <c r="Q266" i="5"/>
  <c r="Q222" i="5"/>
  <c r="Q387" i="5"/>
  <c r="I432" i="5"/>
  <c r="Q350" i="5"/>
  <c r="Q344" i="5"/>
  <c r="Q319" i="5"/>
  <c r="Q314" i="5"/>
  <c r="Q310" i="5"/>
  <c r="I322" i="5"/>
  <c r="Q255" i="5"/>
  <c r="N253" i="5"/>
  <c r="N323" i="5" s="1"/>
  <c r="N452" i="5" s="1"/>
  <c r="F253" i="5"/>
  <c r="F323" i="5" s="1"/>
  <c r="F452" i="5" s="1"/>
  <c r="K253" i="5"/>
  <c r="O227" i="5"/>
  <c r="P353" i="5"/>
  <c r="H353" i="5"/>
  <c r="Q294" i="5"/>
  <c r="K262" i="5"/>
  <c r="Q208" i="5"/>
  <c r="Q200" i="5"/>
  <c r="J194" i="5"/>
  <c r="Q171" i="5"/>
  <c r="N129" i="5"/>
  <c r="L309" i="5"/>
  <c r="Q281" i="5"/>
  <c r="Q273" i="5"/>
  <c r="I253" i="5"/>
  <c r="O244" i="5"/>
  <c r="G244" i="5"/>
  <c r="P227" i="5"/>
  <c r="H227" i="5"/>
  <c r="M210" i="5"/>
  <c r="Q205" i="5"/>
  <c r="E210" i="5"/>
  <c r="P203" i="5"/>
  <c r="H203" i="5"/>
  <c r="F194" i="5"/>
  <c r="Q188" i="5"/>
  <c r="Q186" i="5"/>
  <c r="Q183" i="5"/>
  <c r="Q298" i="5"/>
  <c r="L293" i="5"/>
  <c r="Q265" i="5"/>
  <c r="Q245" i="5"/>
  <c r="Q214" i="5"/>
  <c r="M203" i="5"/>
  <c r="Q198" i="5"/>
  <c r="Q203" i="5" s="1"/>
  <c r="E203" i="5"/>
  <c r="O203" i="5"/>
  <c r="G203" i="5"/>
  <c r="E194" i="5"/>
  <c r="O272" i="5"/>
  <c r="G272" i="5"/>
  <c r="Q257" i="5"/>
  <c r="P262" i="5"/>
  <c r="P323" i="5" s="1"/>
  <c r="H262" i="5"/>
  <c r="Q221" i="5"/>
  <c r="N203" i="5"/>
  <c r="N228" i="5" s="1"/>
  <c r="F203" i="5"/>
  <c r="G194" i="5"/>
  <c r="Q156" i="5"/>
  <c r="Q219" i="5"/>
  <c r="M227" i="5"/>
  <c r="E227" i="5"/>
  <c r="Q207" i="5"/>
  <c r="F210" i="5"/>
  <c r="Q204" i="5"/>
  <c r="Q192" i="5"/>
  <c r="I194" i="5"/>
  <c r="Q212" i="5"/>
  <c r="Q227" i="5" s="1"/>
  <c r="Q199" i="5"/>
  <c r="Q193" i="5"/>
  <c r="Q187" i="5"/>
  <c r="Q213" i="5"/>
  <c r="L194" i="5"/>
  <c r="L228" i="5" s="1"/>
  <c r="L229" i="5" s="1"/>
  <c r="Q284" i="5"/>
  <c r="O293" i="5"/>
  <c r="G293" i="5"/>
  <c r="Q239" i="5"/>
  <c r="Q216" i="5"/>
  <c r="Q202" i="5"/>
  <c r="K194" i="5"/>
  <c r="K228" i="5" s="1"/>
  <c r="K229" i="5" s="1"/>
  <c r="O194" i="5"/>
  <c r="O129" i="5"/>
  <c r="Q182" i="5"/>
  <c r="Q194" i="5" s="1"/>
  <c r="Q158" i="5"/>
  <c r="E156" i="5"/>
  <c r="Q138" i="5"/>
  <c r="Q141" i="5" s="1"/>
  <c r="Q130" i="5"/>
  <c r="Q135" i="5" s="1"/>
  <c r="E128" i="5"/>
  <c r="E129" i="5" s="1"/>
  <c r="Q115" i="5"/>
  <c r="I117" i="5"/>
  <c r="I129" i="5" s="1"/>
  <c r="Q107" i="5"/>
  <c r="Q103" i="5"/>
  <c r="M105" i="5"/>
  <c r="M106" i="5" s="1"/>
  <c r="Q96" i="5"/>
  <c r="E105" i="5"/>
  <c r="E106" i="5" s="1"/>
  <c r="N78" i="5"/>
  <c r="O72" i="5"/>
  <c r="Q71" i="5"/>
  <c r="Q72" i="5" s="1"/>
  <c r="M44" i="5"/>
  <c r="Q43" i="5"/>
  <c r="M27" i="5"/>
  <c r="J21" i="6"/>
  <c r="J23" i="6" s="1"/>
  <c r="J171" i="5"/>
  <c r="J135" i="5"/>
  <c r="Q123" i="5"/>
  <c r="P117" i="5"/>
  <c r="P129" i="5" s="1"/>
  <c r="H117" i="5"/>
  <c r="H129" i="5" s="1"/>
  <c r="Q101" i="5"/>
  <c r="L105" i="5"/>
  <c r="L106" i="5" s="1"/>
  <c r="K78" i="5"/>
  <c r="Q119" i="5"/>
  <c r="Q113" i="5"/>
  <c r="Q99" i="5"/>
  <c r="F78" i="5"/>
  <c r="I78" i="5"/>
  <c r="J78" i="5"/>
  <c r="N44" i="5"/>
  <c r="G27" i="5"/>
  <c r="N106" i="5"/>
  <c r="Q97" i="5"/>
  <c r="Q105" i="5"/>
  <c r="Q106" i="5" s="1"/>
  <c r="P78" i="5"/>
  <c r="H78" i="5"/>
  <c r="N27" i="5"/>
  <c r="F27" i="5"/>
  <c r="G21" i="6"/>
  <c r="Q111" i="5"/>
  <c r="M117" i="5"/>
  <c r="M129" i="5" s="1"/>
  <c r="E117" i="5"/>
  <c r="I105" i="5"/>
  <c r="I106" i="5" s="1"/>
  <c r="L117" i="5"/>
  <c r="L129" i="5" s="1"/>
  <c r="P105" i="5"/>
  <c r="P106" i="5" s="1"/>
  <c r="Q109" i="5"/>
  <c r="G106" i="5"/>
  <c r="M78" i="5"/>
  <c r="Q77" i="5"/>
  <c r="F128" i="5"/>
  <c r="Q125" i="5"/>
  <c r="F117" i="5"/>
  <c r="F106" i="5"/>
  <c r="O78" i="5"/>
  <c r="L78" i="5"/>
  <c r="Q51" i="5"/>
  <c r="J27" i="5"/>
  <c r="G23" i="6"/>
  <c r="Q59" i="5"/>
  <c r="Q65" i="5" s="1"/>
  <c r="Q55" i="5"/>
  <c r="Q57" i="5" s="1"/>
  <c r="Q58" i="5" s="1"/>
  <c r="Q31" i="5"/>
  <c r="Q15" i="5"/>
  <c r="Q16" i="5" s="1"/>
  <c r="Q27" i="5" s="1"/>
  <c r="K17" i="6"/>
  <c r="K13" i="6"/>
  <c r="K14" i="6" s="1"/>
  <c r="K18" i="6" s="1"/>
  <c r="Q7" i="5"/>
  <c r="Q12" i="5" s="1"/>
  <c r="P20" i="6"/>
  <c r="P16" i="6"/>
  <c r="J13" i="6"/>
  <c r="J14" i="6" s="1"/>
  <c r="J18" i="6" s="1"/>
  <c r="Q28" i="5"/>
  <c r="Q37" i="5" s="1"/>
  <c r="I13" i="6"/>
  <c r="I14" i="6" s="1"/>
  <c r="H13" i="6"/>
  <c r="H14" i="6" s="1"/>
  <c r="Q79" i="5"/>
  <c r="Q94" i="5" s="1"/>
  <c r="E77" i="5"/>
  <c r="E71" i="5"/>
  <c r="E72" i="5" s="1"/>
  <c r="E51" i="5"/>
  <c r="E58" i="5" s="1"/>
  <c r="E43" i="5"/>
  <c r="E44" i="5" s="1"/>
  <c r="O12" i="5"/>
  <c r="O27" i="5" s="1"/>
  <c r="O17" i="6"/>
  <c r="G17" i="6"/>
  <c r="O13" i="6"/>
  <c r="O14" i="6" s="1"/>
  <c r="O21" i="6" s="1"/>
  <c r="O23" i="6" s="1"/>
  <c r="G13" i="6"/>
  <c r="G14" i="6" s="1"/>
  <c r="N17" i="6"/>
  <c r="F17" i="6"/>
  <c r="N13" i="6"/>
  <c r="N14" i="6" s="1"/>
  <c r="N18" i="6" s="1"/>
  <c r="F13" i="6"/>
  <c r="F14" i="6" s="1"/>
  <c r="F18" i="6" s="1"/>
  <c r="E94" i="5"/>
  <c r="M13" i="6"/>
  <c r="M14" i="6" s="1"/>
  <c r="E13" i="6"/>
  <c r="E14" i="6" s="1"/>
  <c r="D21" i="6"/>
  <c r="D17" i="6"/>
  <c r="D18" i="6" s="1"/>
  <c r="L13" i="6"/>
  <c r="L14" i="6" s="1"/>
  <c r="L18" i="6" s="1"/>
  <c r="P14" i="4" l="1"/>
  <c r="D18" i="4"/>
  <c r="D21" i="4"/>
  <c r="K452" i="2"/>
  <c r="G228" i="2"/>
  <c r="G229" i="2" s="1"/>
  <c r="AM526" i="1"/>
  <c r="AE526" i="1"/>
  <c r="L18" i="4"/>
  <c r="L21" i="4"/>
  <c r="L23" i="4" s="1"/>
  <c r="N228" i="2"/>
  <c r="L526" i="2"/>
  <c r="M523" i="5"/>
  <c r="Q27" i="2"/>
  <c r="E229" i="2"/>
  <c r="L228" i="2"/>
  <c r="M452" i="2"/>
  <c r="M523" i="2" s="1"/>
  <c r="Y526" i="1"/>
  <c r="H526" i="2"/>
  <c r="F523" i="5"/>
  <c r="O78" i="2"/>
  <c r="O228" i="2" s="1"/>
  <c r="O229" i="2" s="1"/>
  <c r="J526" i="2"/>
  <c r="K523" i="2"/>
  <c r="CP526" i="1"/>
  <c r="L538" i="5"/>
  <c r="F526" i="1"/>
  <c r="K538" i="5"/>
  <c r="E452" i="5"/>
  <c r="N523" i="5"/>
  <c r="Q106" i="2"/>
  <c r="P228" i="2"/>
  <c r="P229" i="2" s="1"/>
  <c r="P526" i="2"/>
  <c r="N526" i="2"/>
  <c r="F523" i="2"/>
  <c r="G21" i="4"/>
  <c r="G23" i="4" s="1"/>
  <c r="G18" i="4"/>
  <c r="H527" i="2"/>
  <c r="M228" i="2"/>
  <c r="M229" i="2" s="1"/>
  <c r="Q323" i="2"/>
  <c r="O526" i="2"/>
  <c r="J229" i="5"/>
  <c r="L21" i="6"/>
  <c r="L23" i="6" s="1"/>
  <c r="G18" i="6"/>
  <c r="E78" i="5"/>
  <c r="Q128" i="5"/>
  <c r="G323" i="5"/>
  <c r="G452" i="5" s="1"/>
  <c r="G523" i="5" s="1"/>
  <c r="L323" i="5"/>
  <c r="L452" i="5" s="1"/>
  <c r="L523" i="5" s="1"/>
  <c r="Q451" i="5"/>
  <c r="Q446" i="5"/>
  <c r="F78" i="2"/>
  <c r="L129" i="2"/>
  <c r="K106" i="2"/>
  <c r="E230" i="1"/>
  <c r="Q446" i="2"/>
  <c r="Q452" i="2" s="1"/>
  <c r="Q523" i="2" s="1"/>
  <c r="G13" i="1"/>
  <c r="G28" i="1" s="1"/>
  <c r="G230" i="1" s="1"/>
  <c r="F14" i="3" s="1" a="1"/>
  <c r="CZ157" i="1"/>
  <c r="DA143" i="1"/>
  <c r="DA157" i="1" s="1"/>
  <c r="BP526" i="1"/>
  <c r="BZ526" i="1"/>
  <c r="BJ526" i="1"/>
  <c r="K526" i="1"/>
  <c r="BH526" i="1"/>
  <c r="AR526" i="1"/>
  <c r="R526" i="1"/>
  <c r="CO526" i="1"/>
  <c r="BF526" i="1"/>
  <c r="CH342" i="1"/>
  <c r="CH453" i="1" s="1"/>
  <c r="CH524" i="1" s="1"/>
  <c r="CZ433" i="1"/>
  <c r="DA362" i="1"/>
  <c r="DA433" i="1" s="1"/>
  <c r="K21" i="6"/>
  <c r="K23" i="6" s="1"/>
  <c r="F129" i="5"/>
  <c r="F228" i="5" s="1"/>
  <c r="H228" i="5"/>
  <c r="H229" i="5" s="1"/>
  <c r="G228" i="5"/>
  <c r="G229" i="5" s="1"/>
  <c r="Q353" i="5"/>
  <c r="Q262" i="5"/>
  <c r="J18" i="4"/>
  <c r="J21" i="4"/>
  <c r="J23" i="4" s="1"/>
  <c r="D23" i="6"/>
  <c r="E21" i="6"/>
  <c r="E23" i="6" s="1"/>
  <c r="E18" i="6"/>
  <c r="P18" i="6" s="1"/>
  <c r="O18" i="6"/>
  <c r="F229" i="5"/>
  <c r="Q117" i="5"/>
  <c r="Q253" i="5"/>
  <c r="O323" i="5"/>
  <c r="O452" i="5" s="1"/>
  <c r="O523" i="5" s="1"/>
  <c r="H323" i="5"/>
  <c r="H452" i="5"/>
  <c r="H523" i="5" s="1"/>
  <c r="J452" i="5"/>
  <c r="J523" i="5" s="1"/>
  <c r="E323" i="2"/>
  <c r="E452" i="2" s="1"/>
  <c r="E523" i="2" s="1"/>
  <c r="I452" i="2"/>
  <c r="I523" i="2" s="1"/>
  <c r="BB72" i="1"/>
  <c r="BB73" i="1" s="1"/>
  <c r="CZ52" i="1"/>
  <c r="DA46" i="1"/>
  <c r="DA52" i="1" s="1"/>
  <c r="BB228" i="1"/>
  <c r="CZ214" i="1"/>
  <c r="DA214" i="1" s="1"/>
  <c r="DA212" i="1"/>
  <c r="DA228" i="1" s="1"/>
  <c r="CZ228" i="1"/>
  <c r="CZ102" i="1"/>
  <c r="DA102" i="1" s="1"/>
  <c r="CF229" i="1"/>
  <c r="CF230" i="1" s="1"/>
  <c r="AY526" i="1"/>
  <c r="CZ118" i="1"/>
  <c r="DA108" i="1"/>
  <c r="DA118" i="1" s="1"/>
  <c r="DA130" i="1" s="1"/>
  <c r="BB45" i="1"/>
  <c r="CZ258" i="1"/>
  <c r="CY263" i="1"/>
  <c r="BK526" i="1"/>
  <c r="Z526" i="1"/>
  <c r="CW526" i="1"/>
  <c r="CZ95" i="1"/>
  <c r="DA80" i="1"/>
  <c r="DA95" i="1" s="1"/>
  <c r="S526" i="1"/>
  <c r="CZ58" i="1"/>
  <c r="DA53" i="1"/>
  <c r="DA58" i="1" s="1"/>
  <c r="T526" i="1"/>
  <c r="CY433" i="1"/>
  <c r="M21" i="6"/>
  <c r="M23" i="6" s="1"/>
  <c r="M18" i="6"/>
  <c r="H18" i="6"/>
  <c r="H21" i="6"/>
  <c r="H23" i="6" s="1"/>
  <c r="Q244" i="5"/>
  <c r="P452" i="5"/>
  <c r="P523" i="5" s="1"/>
  <c r="Q194" i="2"/>
  <c r="Q227" i="2"/>
  <c r="CZ15" i="1"/>
  <c r="DA14" i="1"/>
  <c r="DA15" i="1" s="1"/>
  <c r="CZ72" i="1"/>
  <c r="DA67" i="1"/>
  <c r="DA72" i="1" s="1"/>
  <c r="DA233" i="1"/>
  <c r="DA245" i="1" s="1"/>
  <c r="CZ245" i="1"/>
  <c r="CV526" i="1"/>
  <c r="BE526" i="1"/>
  <c r="AC526" i="1"/>
  <c r="AV526" i="1"/>
  <c r="CZ295" i="1"/>
  <c r="CY310" i="1"/>
  <c r="CY324" i="1" s="1"/>
  <c r="CY453" i="1" s="1"/>
  <c r="CY524" i="1" s="1"/>
  <c r="X324" i="1"/>
  <c r="X453" i="1" s="1"/>
  <c r="X524" i="1" s="1"/>
  <c r="AH526" i="1"/>
  <c r="AQ526" i="1"/>
  <c r="AA526" i="1"/>
  <c r="BL526" i="1"/>
  <c r="BB324" i="1"/>
  <c r="BB453" i="1" s="1"/>
  <c r="BB524" i="1" s="1"/>
  <c r="DA294" i="1"/>
  <c r="N229" i="5"/>
  <c r="P14" i="6"/>
  <c r="E228" i="5"/>
  <c r="E229" i="5" s="1"/>
  <c r="Q44" i="2"/>
  <c r="I18" i="6"/>
  <c r="I21" i="6"/>
  <c r="I23" i="6" s="1"/>
  <c r="M228" i="5"/>
  <c r="M229" i="5" s="1"/>
  <c r="Q293" i="5"/>
  <c r="I323" i="5"/>
  <c r="I452" i="5" s="1"/>
  <c r="I523" i="5" s="1"/>
  <c r="Q272" i="5"/>
  <c r="Q71" i="2"/>
  <c r="Q72" i="2" s="1"/>
  <c r="Q78" i="2" s="1"/>
  <c r="K129" i="2"/>
  <c r="K228" i="2" s="1"/>
  <c r="K229" i="2" s="1"/>
  <c r="Q117" i="2"/>
  <c r="Q129" i="2" s="1"/>
  <c r="Q141" i="2"/>
  <c r="DA60" i="1"/>
  <c r="DA66" i="1" s="1"/>
  <c r="CZ66" i="1"/>
  <c r="BD526" i="1"/>
  <c r="BU526" i="1"/>
  <c r="CZ131" i="1"/>
  <c r="AT526" i="1"/>
  <c r="CQ526" i="1"/>
  <c r="CB526" i="1"/>
  <c r="AZ526" i="1"/>
  <c r="M526" i="1"/>
  <c r="AI526" i="1"/>
  <c r="CY294" i="1"/>
  <c r="CZ442" i="1"/>
  <c r="DA435" i="1"/>
  <c r="DA442" i="1" s="1"/>
  <c r="CZ521" i="1"/>
  <c r="DA311" i="1"/>
  <c r="DA323" i="1" s="1"/>
  <c r="CZ323" i="1"/>
  <c r="DA522" i="1"/>
  <c r="DA523" i="1" s="1"/>
  <c r="CZ523" i="1"/>
  <c r="CZ294" i="1"/>
  <c r="Q309" i="5"/>
  <c r="J323" i="5"/>
  <c r="E523" i="5"/>
  <c r="M21" i="4"/>
  <c r="M23" i="4" s="1"/>
  <c r="L229" i="2"/>
  <c r="L527" i="2" s="1"/>
  <c r="BB44" i="1"/>
  <c r="BA526" i="1"/>
  <c r="CZ99" i="1"/>
  <c r="CY106" i="1"/>
  <c r="CY107" i="1" s="1"/>
  <c r="DA16" i="1"/>
  <c r="DA17" i="1" s="1"/>
  <c r="CZ17" i="1"/>
  <c r="BM73" i="1"/>
  <c r="BM79" i="1" s="1"/>
  <c r="BM229" i="1" s="1"/>
  <c r="BM230" i="1" s="1"/>
  <c r="AD526" i="1"/>
  <c r="CY172" i="1"/>
  <c r="CL526" i="1"/>
  <c r="CK526" i="1"/>
  <c r="CY273" i="1"/>
  <c r="AL526" i="1"/>
  <c r="CY79" i="1"/>
  <c r="BI526" i="1"/>
  <c r="V526" i="1"/>
  <c r="DA443" i="1"/>
  <c r="DA447" i="1" s="1"/>
  <c r="CZ447" i="1"/>
  <c r="Q58" i="2"/>
  <c r="F228" i="2"/>
  <c r="F229" i="2" s="1"/>
  <c r="H230" i="1"/>
  <c r="BB7" i="1"/>
  <c r="CY8" i="1" s="1"/>
  <c r="CZ8" i="1" s="1"/>
  <c r="DA8" i="1" s="1"/>
  <c r="DA29" i="1"/>
  <c r="DA38" i="1" s="1"/>
  <c r="DA45" i="1" s="1"/>
  <c r="CZ38" i="1"/>
  <c r="CZ132" i="1"/>
  <c r="DA132" i="1" s="1"/>
  <c r="CY136" i="1"/>
  <c r="BO526" i="1"/>
  <c r="AU526" i="1"/>
  <c r="DA158" i="1"/>
  <c r="DA172" i="1" s="1"/>
  <c r="CZ172" i="1"/>
  <c r="BT526" i="1"/>
  <c r="J526" i="1"/>
  <c r="CZ195" i="1"/>
  <c r="DA173" i="1"/>
  <c r="DA195" i="1" s="1"/>
  <c r="CI526" i="1"/>
  <c r="BB129" i="1"/>
  <c r="BB130" i="1" s="1"/>
  <c r="CM526" i="1"/>
  <c r="CR526" i="1"/>
  <c r="DA205" i="1"/>
  <c r="DA211" i="1" s="1"/>
  <c r="CZ211" i="1"/>
  <c r="BQ526" i="1"/>
  <c r="CC526" i="1"/>
  <c r="BW526" i="1"/>
  <c r="AG526" i="1"/>
  <c r="CE324" i="1"/>
  <c r="CE453" i="1" s="1"/>
  <c r="CE524" i="1" s="1"/>
  <c r="DA454" i="1"/>
  <c r="DA455" i="1" s="1"/>
  <c r="CZ455" i="1"/>
  <c r="CZ273" i="1"/>
  <c r="N229" i="2"/>
  <c r="N527" i="2" s="1"/>
  <c r="J228" i="2"/>
  <c r="J229" i="2" s="1"/>
  <c r="J527" i="2" s="1"/>
  <c r="G523" i="2"/>
  <c r="AW526" i="1"/>
  <c r="CA526" i="1"/>
  <c r="CJ526" i="1"/>
  <c r="BX526" i="1"/>
  <c r="CZ254" i="1"/>
  <c r="DA246" i="1"/>
  <c r="DA254" i="1" s="1"/>
  <c r="BR526" i="1"/>
  <c r="CZ466" i="1"/>
  <c r="DA456" i="1"/>
  <c r="DA466" i="1" s="1"/>
  <c r="CZ129" i="1"/>
  <c r="DA119" i="1"/>
  <c r="DA129" i="1" s="1"/>
  <c r="N526" i="1"/>
  <c r="CZ44" i="1"/>
  <c r="BY526" i="1"/>
  <c r="CS526" i="1"/>
  <c r="AO526" i="1"/>
  <c r="DA273" i="1"/>
  <c r="Q432" i="5"/>
  <c r="P17" i="6"/>
  <c r="F21" i="6"/>
  <c r="F23" i="6" s="1"/>
  <c r="Q322" i="5"/>
  <c r="N21" i="6"/>
  <c r="N23" i="6" s="1"/>
  <c r="Q44" i="5"/>
  <c r="Q78" i="5" s="1"/>
  <c r="Q210" i="5"/>
  <c r="P228" i="5"/>
  <c r="P229" i="5" s="1"/>
  <c r="O228" i="5"/>
  <c r="O229" i="5" s="1"/>
  <c r="K323" i="5"/>
  <c r="K452" i="5" s="1"/>
  <c r="K523" i="5" s="1"/>
  <c r="I228" i="5"/>
  <c r="I229" i="5" s="1"/>
  <c r="Q520" i="5"/>
  <c r="Q441" i="5"/>
  <c r="I78" i="2"/>
  <c r="I228" i="2" s="1"/>
  <c r="I229" i="2" s="1"/>
  <c r="BB9" i="1"/>
  <c r="CY9" i="1" s="1"/>
  <c r="CZ9" i="1" s="1"/>
  <c r="DA9" i="1" s="1"/>
  <c r="CZ204" i="1"/>
  <c r="DA196" i="1"/>
  <c r="DA204" i="1" s="1"/>
  <c r="CZ23" i="1"/>
  <c r="CY27" i="1"/>
  <c r="P79" i="1"/>
  <c r="P229" i="1" s="1"/>
  <c r="P230" i="1" s="1"/>
  <c r="CZ139" i="1"/>
  <c r="DA139" i="1" s="1"/>
  <c r="DA142" i="1" s="1"/>
  <c r="CY142" i="1"/>
  <c r="CU526" i="1"/>
  <c r="BG526" i="1"/>
  <c r="W229" i="1"/>
  <c r="W230" i="1" s="1"/>
  <c r="CN526" i="1"/>
  <c r="CY254" i="1"/>
  <c r="AK526" i="1"/>
  <c r="U526" i="1"/>
  <c r="DA44" i="1"/>
  <c r="CG526" i="1"/>
  <c r="CZ452" i="1"/>
  <c r="DA448" i="1"/>
  <c r="DA452" i="1" s="1"/>
  <c r="CZ467" i="1"/>
  <c r="BM526" i="1" l="1"/>
  <c r="M527" i="5"/>
  <c r="M538" i="5"/>
  <c r="G69" i="3" a="1"/>
  <c r="CH526" i="1"/>
  <c r="O527" i="2"/>
  <c r="E526" i="2"/>
  <c r="G527" i="5"/>
  <c r="G538" i="5"/>
  <c r="H28" i="6"/>
  <c r="I28" i="6"/>
  <c r="J28" i="6"/>
  <c r="K28" i="6"/>
  <c r="L28" i="6"/>
  <c r="E28" i="6"/>
  <c r="M28" i="6"/>
  <c r="F28" i="6"/>
  <c r="N28" i="6"/>
  <c r="G28" i="6"/>
  <c r="O28" i="6"/>
  <c r="P526" i="5"/>
  <c r="P535" i="5"/>
  <c r="K535" i="5"/>
  <c r="K526" i="5"/>
  <c r="K527" i="5" s="1"/>
  <c r="I526" i="5"/>
  <c r="I527" i="5" s="1"/>
  <c r="I535" i="5"/>
  <c r="F14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18" i="3"/>
  <c r="F22" i="3"/>
  <c r="F26" i="3"/>
  <c r="F30" i="3"/>
  <c r="F34" i="3"/>
  <c r="F38" i="3"/>
  <c r="F42" i="3"/>
  <c r="F46" i="3"/>
  <c r="F50" i="3"/>
  <c r="F54" i="3"/>
  <c r="F58" i="3"/>
  <c r="F16" i="3"/>
  <c r="F20" i="3"/>
  <c r="F24" i="3"/>
  <c r="F28" i="3"/>
  <c r="F32" i="3"/>
  <c r="F36" i="3"/>
  <c r="F40" i="3"/>
  <c r="F44" i="3"/>
  <c r="F48" i="3"/>
  <c r="F52" i="3"/>
  <c r="F56" i="3"/>
  <c r="F60" i="3"/>
  <c r="L535" i="5"/>
  <c r="L526" i="5"/>
  <c r="L527" i="5" s="1"/>
  <c r="O538" i="5"/>
  <c r="O526" i="5"/>
  <c r="O527" i="5" s="1"/>
  <c r="O535" i="5"/>
  <c r="G526" i="5"/>
  <c r="G535" i="5"/>
  <c r="P527" i="5"/>
  <c r="P538" i="5"/>
  <c r="CE526" i="1"/>
  <c r="DA99" i="1"/>
  <c r="DA106" i="1" s="1"/>
  <c r="CZ106" i="1"/>
  <c r="CZ107" i="1" s="1"/>
  <c r="DA73" i="1"/>
  <c r="CZ130" i="1"/>
  <c r="H535" i="5"/>
  <c r="H526" i="5"/>
  <c r="P526" i="1"/>
  <c r="N24" i="6"/>
  <c r="CY229" i="1"/>
  <c r="DA131" i="1"/>
  <c r="DA136" i="1" s="1"/>
  <c r="CZ136" i="1"/>
  <c r="DA59" i="1"/>
  <c r="BB229" i="1"/>
  <c r="DA324" i="1"/>
  <c r="DA453" i="1" s="1"/>
  <c r="DA524" i="1" s="1"/>
  <c r="N538" i="5"/>
  <c r="CZ142" i="1"/>
  <c r="E24" i="6"/>
  <c r="W526" i="1"/>
  <c r="Q228" i="2"/>
  <c r="Q229" i="2" s="1"/>
  <c r="CZ59" i="1"/>
  <c r="P21" i="6"/>
  <c r="P23" i="6" s="1"/>
  <c r="M535" i="5"/>
  <c r="M526" i="5"/>
  <c r="DA467" i="1"/>
  <c r="DA484" i="1" s="1"/>
  <c r="CZ484" i="1"/>
  <c r="DA23" i="1"/>
  <c r="DA27" i="1" s="1"/>
  <c r="CZ27" i="1"/>
  <c r="I538" i="5"/>
  <c r="I24" i="6"/>
  <c r="DA107" i="1"/>
  <c r="CF526" i="1"/>
  <c r="K24" i="6"/>
  <c r="N526" i="5"/>
  <c r="N527" i="5" s="1"/>
  <c r="N535" i="5"/>
  <c r="F24" i="6"/>
  <c r="CZ45" i="1"/>
  <c r="I526" i="2"/>
  <c r="I527" i="2" s="1"/>
  <c r="G526" i="1"/>
  <c r="F526" i="5"/>
  <c r="F527" i="5" s="1"/>
  <c r="F535" i="5"/>
  <c r="G526" i="2"/>
  <c r="DA79" i="1"/>
  <c r="X529" i="1"/>
  <c r="X526" i="1"/>
  <c r="G14" i="3" a="1"/>
  <c r="DA258" i="1"/>
  <c r="DA263" i="1" s="1"/>
  <c r="CZ263" i="1"/>
  <c r="F538" i="5"/>
  <c r="L24" i="6"/>
  <c r="M526" i="2"/>
  <c r="M527" i="2" s="1"/>
  <c r="P21" i="4"/>
  <c r="P23" i="4" s="1"/>
  <c r="D23" i="4"/>
  <c r="D24" i="4" s="1"/>
  <c r="BB13" i="1"/>
  <c r="BB28" i="1" s="1"/>
  <c r="BB230" i="1" s="1"/>
  <c r="E527" i="5"/>
  <c r="E538" i="5"/>
  <c r="BB79" i="1"/>
  <c r="J535" i="5"/>
  <c r="J526" i="5"/>
  <c r="J527" i="5" s="1"/>
  <c r="J538" i="5"/>
  <c r="G24" i="4"/>
  <c r="P527" i="2"/>
  <c r="P18" i="4"/>
  <c r="H526" i="1"/>
  <c r="Q525" i="5"/>
  <c r="Q531" i="5" s="1"/>
  <c r="E535" i="5"/>
  <c r="E526" i="5"/>
  <c r="CZ324" i="1"/>
  <c r="CZ453" i="1" s="1"/>
  <c r="CZ524" i="1" s="1"/>
  <c r="CZ73" i="1"/>
  <c r="DA295" i="1"/>
  <c r="DA310" i="1" s="1"/>
  <c r="CZ310" i="1"/>
  <c r="Q323" i="5"/>
  <c r="Q452" i="5" s="1"/>
  <c r="Q523" i="5" s="1"/>
  <c r="Q535" i="5" s="1"/>
  <c r="H538" i="5"/>
  <c r="H527" i="5"/>
  <c r="Q129" i="5"/>
  <c r="Q228" i="5" s="1"/>
  <c r="Q229" i="5" s="1"/>
  <c r="F526" i="2"/>
  <c r="F527" i="2" s="1"/>
  <c r="K526" i="2"/>
  <c r="K527" i="2" s="1"/>
  <c r="L24" i="4"/>
  <c r="G527" i="2"/>
  <c r="Q538" i="5" l="1"/>
  <c r="N31" i="6"/>
  <c r="N29" i="6"/>
  <c r="P24" i="4"/>
  <c r="I24" i="4"/>
  <c r="E24" i="4"/>
  <c r="O24" i="4"/>
  <c r="F24" i="4"/>
  <c r="H24" i="4"/>
  <c r="K24" i="4"/>
  <c r="N24" i="4"/>
  <c r="P24" i="6"/>
  <c r="O24" i="6"/>
  <c r="G24" i="6"/>
  <c r="J24" i="6"/>
  <c r="H44" i="3"/>
  <c r="H31" i="6"/>
  <c r="H29" i="6"/>
  <c r="J28" i="4"/>
  <c r="K28" i="4"/>
  <c r="L28" i="4"/>
  <c r="F28" i="4"/>
  <c r="N28" i="4"/>
  <c r="G28" i="4"/>
  <c r="O28" i="4"/>
  <c r="H28" i="4"/>
  <c r="I28" i="4"/>
  <c r="E28" i="4"/>
  <c r="M28" i="4"/>
  <c r="CZ79" i="1"/>
  <c r="J24" i="4"/>
  <c r="CZ229" i="1"/>
  <c r="DA229" i="1" s="1"/>
  <c r="H24" i="6"/>
  <c r="H54" i="3"/>
  <c r="H22" i="3"/>
  <c r="M31" i="6"/>
  <c r="M29" i="6"/>
  <c r="H18" i="3"/>
  <c r="E31" i="6"/>
  <c r="E29" i="6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4" i="3"/>
  <c r="H14" i="3" s="1"/>
  <c r="G15" i="3"/>
  <c r="H15" i="3" s="1"/>
  <c r="G18" i="3"/>
  <c r="G22" i="3"/>
  <c r="G26" i="3"/>
  <c r="H26" i="3" s="1"/>
  <c r="G30" i="3"/>
  <c r="H30" i="3" s="1"/>
  <c r="G34" i="3"/>
  <c r="H34" i="3" s="1"/>
  <c r="G38" i="3"/>
  <c r="H38" i="3" s="1"/>
  <c r="G42" i="3"/>
  <c r="G46" i="3"/>
  <c r="H46" i="3" s="1"/>
  <c r="G50" i="3"/>
  <c r="H50" i="3" s="1"/>
  <c r="G54" i="3"/>
  <c r="G58" i="3"/>
  <c r="H58" i="3" s="1"/>
  <c r="G19" i="3"/>
  <c r="H19" i="3" s="1"/>
  <c r="G23" i="3"/>
  <c r="G27" i="3"/>
  <c r="H27" i="3" s="1"/>
  <c r="G31" i="3"/>
  <c r="H31" i="3" s="1"/>
  <c r="G35" i="3"/>
  <c r="G39" i="3"/>
  <c r="H39" i="3" s="1"/>
  <c r="G43" i="3"/>
  <c r="G47" i="3"/>
  <c r="H47" i="3" s="1"/>
  <c r="G51" i="3"/>
  <c r="H51" i="3" s="1"/>
  <c r="G55" i="3"/>
  <c r="H55" i="3" s="1"/>
  <c r="G59" i="3"/>
  <c r="G16" i="3"/>
  <c r="H16" i="3" s="1"/>
  <c r="G20" i="3"/>
  <c r="G24" i="3"/>
  <c r="H24" i="3" s="1"/>
  <c r="G28" i="3"/>
  <c r="H28" i="3" s="1"/>
  <c r="G32" i="3"/>
  <c r="H32" i="3" s="1"/>
  <c r="G36" i="3"/>
  <c r="H36" i="3" s="1"/>
  <c r="G40" i="3"/>
  <c r="H40" i="3" s="1"/>
  <c r="G44" i="3"/>
  <c r="G48" i="3"/>
  <c r="H48" i="3" s="1"/>
  <c r="G52" i="3"/>
  <c r="G56" i="3"/>
  <c r="H56" i="3" s="1"/>
  <c r="G60" i="3"/>
  <c r="H60" i="3" s="1"/>
  <c r="G17" i="3"/>
  <c r="H17" i="3" s="1"/>
  <c r="G21" i="3"/>
  <c r="H21" i="3" s="1"/>
  <c r="G25" i="3"/>
  <c r="H25" i="3" s="1"/>
  <c r="G29" i="3"/>
  <c r="G33" i="3"/>
  <c r="H33" i="3" s="1"/>
  <c r="G37" i="3"/>
  <c r="H37" i="3" s="1"/>
  <c r="G41" i="3"/>
  <c r="H41" i="3" s="1"/>
  <c r="G45" i="3"/>
  <c r="G49" i="3"/>
  <c r="H49" i="3" s="1"/>
  <c r="G53" i="3"/>
  <c r="H53" i="3" s="1"/>
  <c r="G57" i="3"/>
  <c r="G61" i="3"/>
  <c r="H61" i="3" s="1"/>
  <c r="H29" i="3"/>
  <c r="Q525" i="2"/>
  <c r="L31" i="6"/>
  <c r="L29" i="6"/>
  <c r="M24" i="4"/>
  <c r="H59" i="3"/>
  <c r="H43" i="3"/>
  <c r="Q526" i="2"/>
  <c r="Q527" i="2" s="1"/>
  <c r="H45" i="3"/>
  <c r="F63" i="3"/>
  <c r="Q526" i="5"/>
  <c r="Q532" i="5" s="1"/>
  <c r="H42" i="3"/>
  <c r="P26" i="6"/>
  <c r="D28" i="6"/>
  <c r="E527" i="2"/>
  <c r="CY7" i="1"/>
  <c r="BC13" i="1"/>
  <c r="BC28" i="1" s="1"/>
  <c r="BC230" i="1" s="1"/>
  <c r="A2" i="1"/>
  <c r="M24" i="6"/>
  <c r="D24" i="6"/>
  <c r="H57" i="3"/>
  <c r="O31" i="6"/>
  <c r="O29" i="6"/>
  <c r="K29" i="6"/>
  <c r="K31" i="6"/>
  <c r="H52" i="3"/>
  <c r="H20" i="3"/>
  <c r="H23" i="3"/>
  <c r="G31" i="6"/>
  <c r="G29" i="6"/>
  <c r="J31" i="6"/>
  <c r="J29" i="6"/>
  <c r="I31" i="6"/>
  <c r="I29" i="6"/>
  <c r="BB526" i="1"/>
  <c r="H35" i="3"/>
  <c r="F31" i="6"/>
  <c r="F29" i="6"/>
  <c r="F32" i="6" l="1"/>
  <c r="CZ7" i="1"/>
  <c r="CY13" i="1"/>
  <c r="CY28" i="1" s="1"/>
  <c r="CY230" i="1" s="1"/>
  <c r="N31" i="4"/>
  <c r="N29" i="4"/>
  <c r="K32" i="6"/>
  <c r="F31" i="4"/>
  <c r="F29" i="4"/>
  <c r="G32" i="6"/>
  <c r="M29" i="4"/>
  <c r="M31" i="4"/>
  <c r="L31" i="4"/>
  <c r="L29" i="4"/>
  <c r="N32" i="6"/>
  <c r="D28" i="4"/>
  <c r="P26" i="4"/>
  <c r="L32" i="6"/>
  <c r="K31" i="4"/>
  <c r="K29" i="4"/>
  <c r="E29" i="4"/>
  <c r="E31" i="4"/>
  <c r="O32" i="6"/>
  <c r="I29" i="4"/>
  <c r="I31" i="4"/>
  <c r="I32" i="6"/>
  <c r="H63" i="3"/>
  <c r="G63" i="3"/>
  <c r="G118" i="3"/>
  <c r="H31" i="4"/>
  <c r="H29" i="4"/>
  <c r="J31" i="4"/>
  <c r="J29" i="4"/>
  <c r="F69" i="3" a="1"/>
  <c r="BC526" i="1"/>
  <c r="O29" i="4"/>
  <c r="O31" i="4"/>
  <c r="G31" i="4"/>
  <c r="G29" i="4"/>
  <c r="E32" i="6"/>
  <c r="D31" i="6"/>
  <c r="D32" i="6" s="1"/>
  <c r="D29" i="6"/>
  <c r="P29" i="6" s="1"/>
  <c r="P28" i="6"/>
  <c r="P31" i="6" s="1"/>
  <c r="P32" i="6" s="1"/>
  <c r="Q527" i="5"/>
  <c r="F71" i="3" l="1"/>
  <c r="H71" i="3" s="1"/>
  <c r="F73" i="3"/>
  <c r="H73" i="3" s="1"/>
  <c r="F75" i="3"/>
  <c r="H75" i="3" s="1"/>
  <c r="F77" i="3"/>
  <c r="H77" i="3" s="1"/>
  <c r="F79" i="3"/>
  <c r="H79" i="3" s="1"/>
  <c r="F81" i="3"/>
  <c r="H81" i="3" s="1"/>
  <c r="F83" i="3"/>
  <c r="H83" i="3" s="1"/>
  <c r="F85" i="3"/>
  <c r="H85" i="3" s="1"/>
  <c r="F87" i="3"/>
  <c r="H87" i="3" s="1"/>
  <c r="F89" i="3"/>
  <c r="H89" i="3" s="1"/>
  <c r="F91" i="3"/>
  <c r="H91" i="3" s="1"/>
  <c r="F93" i="3"/>
  <c r="H93" i="3" s="1"/>
  <c r="F95" i="3"/>
  <c r="H95" i="3" s="1"/>
  <c r="F97" i="3"/>
  <c r="H97" i="3" s="1"/>
  <c r="F99" i="3"/>
  <c r="H99" i="3" s="1"/>
  <c r="F101" i="3"/>
  <c r="H101" i="3" s="1"/>
  <c r="F103" i="3"/>
  <c r="H103" i="3" s="1"/>
  <c r="F105" i="3"/>
  <c r="H105" i="3" s="1"/>
  <c r="F107" i="3"/>
  <c r="H107" i="3" s="1"/>
  <c r="F109" i="3"/>
  <c r="H109" i="3" s="1"/>
  <c r="F111" i="3"/>
  <c r="H111" i="3" s="1"/>
  <c r="F113" i="3"/>
  <c r="H113" i="3" s="1"/>
  <c r="F115" i="3"/>
  <c r="H115" i="3" s="1"/>
  <c r="F72" i="3"/>
  <c r="H72" i="3" s="1"/>
  <c r="F76" i="3"/>
  <c r="H76" i="3" s="1"/>
  <c r="F80" i="3"/>
  <c r="H80" i="3" s="1"/>
  <c r="F84" i="3"/>
  <c r="H84" i="3" s="1"/>
  <c r="F88" i="3"/>
  <c r="H88" i="3" s="1"/>
  <c r="F92" i="3"/>
  <c r="H92" i="3" s="1"/>
  <c r="F96" i="3"/>
  <c r="H96" i="3" s="1"/>
  <c r="F100" i="3"/>
  <c r="H100" i="3" s="1"/>
  <c r="F104" i="3"/>
  <c r="H104" i="3" s="1"/>
  <c r="F108" i="3"/>
  <c r="H108" i="3" s="1"/>
  <c r="F112" i="3"/>
  <c r="H112" i="3" s="1"/>
  <c r="F116" i="3"/>
  <c r="H116" i="3" s="1"/>
  <c r="F69" i="3"/>
  <c r="F70" i="3"/>
  <c r="H70" i="3" s="1"/>
  <c r="F74" i="3"/>
  <c r="H74" i="3" s="1"/>
  <c r="F78" i="3"/>
  <c r="H78" i="3" s="1"/>
  <c r="F82" i="3"/>
  <c r="H82" i="3" s="1"/>
  <c r="F86" i="3"/>
  <c r="H86" i="3" s="1"/>
  <c r="F90" i="3"/>
  <c r="H90" i="3" s="1"/>
  <c r="F94" i="3"/>
  <c r="H94" i="3" s="1"/>
  <c r="F98" i="3"/>
  <c r="H98" i="3" s="1"/>
  <c r="F102" i="3"/>
  <c r="H102" i="3" s="1"/>
  <c r="F106" i="3"/>
  <c r="H106" i="3" s="1"/>
  <c r="F110" i="3"/>
  <c r="H110" i="3" s="1"/>
  <c r="F114" i="3"/>
  <c r="H114" i="3" s="1"/>
  <c r="M32" i="6"/>
  <c r="I32" i="4"/>
  <c r="P28" i="4"/>
  <c r="P31" i="4" s="1"/>
  <c r="P32" i="4" s="1"/>
  <c r="D31" i="4"/>
  <c r="D32" i="4" s="1"/>
  <c r="D29" i="4"/>
  <c r="P29" i="4" s="1"/>
  <c r="K32" i="4"/>
  <c r="DA7" i="1"/>
  <c r="DA13" i="1" s="1"/>
  <c r="DA28" i="1" s="1"/>
  <c r="DA230" i="1" s="1"/>
  <c r="CZ13" i="1"/>
  <c r="CZ28" i="1" s="1"/>
  <c r="CZ230" i="1" s="1"/>
  <c r="G32" i="4"/>
  <c r="H32" i="4"/>
  <c r="J32" i="6"/>
  <c r="L32" i="4"/>
  <c r="N32" i="4"/>
  <c r="H32" i="6"/>
  <c r="G121" i="3"/>
  <c r="M32" i="4"/>
  <c r="CY526" i="1"/>
  <c r="F32" i="4" l="1"/>
  <c r="E32" i="4"/>
  <c r="A1" i="1"/>
  <c r="CZ526" i="1"/>
  <c r="F118" i="3"/>
  <c r="H69" i="3"/>
  <c r="H118" i="3" s="1"/>
  <c r="H121" i="3" s="1"/>
  <c r="J32" i="4"/>
  <c r="O32" i="4"/>
  <c r="F121" i="3" l="1"/>
</calcChain>
</file>

<file path=xl/sharedStrings.xml><?xml version="1.0" encoding="utf-8"?>
<sst xmlns="http://schemas.openxmlformats.org/spreadsheetml/2006/main" count="3272" uniqueCount="1009">
  <si>
    <t>ROR</t>
  </si>
  <si>
    <t xml:space="preserve">   Change in rate base</t>
  </si>
  <si>
    <t xml:space="preserve">   Revenue requirement impact</t>
  </si>
  <si>
    <t>Total rate base</t>
  </si>
  <si>
    <t>Total working capital allowance</t>
  </si>
  <si>
    <t>N/A</t>
  </si>
  <si>
    <t>Working capital allowance</t>
  </si>
  <si>
    <t>Total deferred credits</t>
  </si>
  <si>
    <t>Other regulatory liabilities - General</t>
  </si>
  <si>
    <t>Other regulatory liabilities - Distribution</t>
  </si>
  <si>
    <t>Other regulatory liabilities - Transmission</t>
  </si>
  <si>
    <t>Other regulatory liabilities - Generation</t>
  </si>
  <si>
    <t>Customer advances for construction</t>
  </si>
  <si>
    <t>Accumulated deferred investment tax credits - General</t>
  </si>
  <si>
    <t>Accumulated deferred investment tax credits - Distribution</t>
  </si>
  <si>
    <t>Accumulated deferred investment tax credits - Transmission</t>
  </si>
  <si>
    <t>Accumulated deferred investment tax credits - Generation</t>
  </si>
  <si>
    <t>Accumulated deferred income taxes—other - General</t>
  </si>
  <si>
    <t>Accumulated deferred income taxes—other - Distribution</t>
  </si>
  <si>
    <t>Accumulated deferred income taxes—other - Transmission</t>
  </si>
  <si>
    <t xml:space="preserve">Accumulated deferred income taxes—other </t>
  </si>
  <si>
    <t>Accumulated deferred income taxes—other property - General</t>
  </si>
  <si>
    <t>Accumulated deferred income taxes—other property - Distribution</t>
  </si>
  <si>
    <t>Accumulated deferred income taxes—other property - Transmission</t>
  </si>
  <si>
    <t>Accumulated deferred income taxes—other property -  DFIT</t>
  </si>
  <si>
    <t>Accumulated deferred income taxes—accelerated amortization property - General</t>
  </si>
  <si>
    <t>Accumulated deferred income taxes—accelerated amortization property - Distribution</t>
  </si>
  <si>
    <t>Accumulated deferred income taxes—accelerated amortization property - Transmission</t>
  </si>
  <si>
    <t>Accumulated deferred income taxes—accelerated amortization property - Generation</t>
  </si>
  <si>
    <t>Deferred credits - General</t>
  </si>
  <si>
    <t>Deferred credits - Distribution</t>
  </si>
  <si>
    <t>Deferred credits - Transmission</t>
  </si>
  <si>
    <t>Deferred credits - Generation</t>
  </si>
  <si>
    <t>Deferred  credits</t>
  </si>
  <si>
    <t>Total current and accrued liabilities</t>
  </si>
  <si>
    <t>Customer deposits</t>
  </si>
  <si>
    <t>Total other non current liabilities</t>
  </si>
  <si>
    <t>Asset retirement obligations - General</t>
  </si>
  <si>
    <t>Asset retirement obligations - Distribution</t>
  </si>
  <si>
    <t>Asset retirement obligations - Transmission</t>
  </si>
  <si>
    <t>Asset retirement obligations - Generation</t>
  </si>
  <si>
    <t>Accumulated miscellaneous operating provisions</t>
  </si>
  <si>
    <t>Accumulated provision for pensions and benefits</t>
  </si>
  <si>
    <t>Accumulated provision for injuries and damages</t>
  </si>
  <si>
    <t>Accumulated provision for property insurance</t>
  </si>
  <si>
    <t>Other non-current liabilities</t>
  </si>
  <si>
    <t>Total deferred debits</t>
  </si>
  <si>
    <t>Accumulated deferred income taxes - General</t>
  </si>
  <si>
    <t>Accumulated deferred income taxes - Distribution</t>
  </si>
  <si>
    <t>Accumulated deferred income taxes - Transmission</t>
  </si>
  <si>
    <t>Accumulated deferred income taxes - Generation</t>
  </si>
  <si>
    <t>Miscellaneous deferred debits - General</t>
  </si>
  <si>
    <t>Miscellaneous deferred debits - Distribution</t>
  </si>
  <si>
    <t>Miscellaneous deferred debits - Transmission</t>
  </si>
  <si>
    <t>Miscellaneous deferred debits - Generation</t>
  </si>
  <si>
    <t>Other regulatory deferred debits - Clearing Account</t>
  </si>
  <si>
    <t>Other regulatory assets - General</t>
  </si>
  <si>
    <t>Other regulatory assets - Distribution</t>
  </si>
  <si>
    <t>Other regulatory assets - Transmission</t>
  </si>
  <si>
    <t>Other regulatory assets - Generation</t>
  </si>
  <si>
    <t>Unrecovered plant and regulatory study costs - General</t>
  </si>
  <si>
    <t>Unrecovered plant and regulatory study costs - Distribution</t>
  </si>
  <si>
    <t>Unrecovered plant and regulatory study costs - Transmission</t>
  </si>
  <si>
    <t>Unrecovered plant and regulatory study costs - Generation</t>
  </si>
  <si>
    <t>Deferred debits</t>
  </si>
  <si>
    <t>Total current and accrued assets</t>
  </si>
  <si>
    <t>Prepayments - General</t>
  </si>
  <si>
    <t>Prepayments - Distribution</t>
  </si>
  <si>
    <t>Prepayments - Transmission</t>
  </si>
  <si>
    <t>Prepayments - Generation</t>
  </si>
  <si>
    <t>Plant materials and operating supplies - General</t>
  </si>
  <si>
    <t>Plant materials and operating supplies - Distribution</t>
  </si>
  <si>
    <t>Plant materials and operating supplies - Transmission</t>
  </si>
  <si>
    <t>Plant materials and operating supplies - Generation</t>
  </si>
  <si>
    <t>Fuel stock</t>
  </si>
  <si>
    <t>Other special deposits</t>
  </si>
  <si>
    <t>Current and accrued assets</t>
  </si>
  <si>
    <t>Total other property and investments</t>
  </si>
  <si>
    <t>Other special funds</t>
  </si>
  <si>
    <t>Other property and investments</t>
  </si>
  <si>
    <t xml:space="preserve"> Total net plant</t>
  </si>
  <si>
    <t>Total accumulated provision for asset acquisition adjustments</t>
  </si>
  <si>
    <t>Accumulated provision for asset acquisition adjustments - General</t>
  </si>
  <si>
    <t>Accumulated provision for asset acquisition adjustments - Distribution</t>
  </si>
  <si>
    <t>Accumulated provision for asset acquisition adjustments - Transmission</t>
  </si>
  <si>
    <t>Accumulated provision for asset acquisition adjustments - Generation</t>
  </si>
  <si>
    <t>Accumulated provision for asset acquisition adjustments</t>
  </si>
  <si>
    <t>Total electric plant acquisition adjustments</t>
  </si>
  <si>
    <t>Electric plant acquisition adjustments - General</t>
  </si>
  <si>
    <t>Electric plant acquisition adjustments - Distribution</t>
  </si>
  <si>
    <t>Electric plant acquisition adjustments - Transmission</t>
  </si>
  <si>
    <t>Electric plant acquisition adjustments - Generation</t>
  </si>
  <si>
    <t>Electric plant acquisition adjustments</t>
  </si>
  <si>
    <t>Total accumulated provision for amortization of electric utility plant</t>
  </si>
  <si>
    <t xml:space="preserve">General plant </t>
  </si>
  <si>
    <t xml:space="preserve">Distribution plant </t>
  </si>
  <si>
    <t xml:space="preserve">Transmission plant </t>
  </si>
  <si>
    <t xml:space="preserve">Other production plant </t>
  </si>
  <si>
    <t xml:space="preserve">Hydraulic production plant </t>
  </si>
  <si>
    <t xml:space="preserve">Steam production plant </t>
  </si>
  <si>
    <t xml:space="preserve">Intangible plant </t>
  </si>
  <si>
    <t>Accumulated provision for amortization of electric utility plant</t>
  </si>
  <si>
    <t>RWIP</t>
  </si>
  <si>
    <t>Total accumulated provision for depreciation of electric utility plant</t>
  </si>
  <si>
    <t>General plant - 399</t>
  </si>
  <si>
    <t>General Plant - 398</t>
  </si>
  <si>
    <t>General Plant - 397</t>
  </si>
  <si>
    <t>General Plant - 396</t>
  </si>
  <si>
    <t>General Plant - 395</t>
  </si>
  <si>
    <t>General Plant - 394</t>
  </si>
  <si>
    <t>General Plant - 393</t>
  </si>
  <si>
    <t>General Plant - 392</t>
  </si>
  <si>
    <t>General Plant - 391</t>
  </si>
  <si>
    <t>General Plant - 390</t>
  </si>
  <si>
    <t>General Plant - 389</t>
  </si>
  <si>
    <t>Distribution plant - 374</t>
  </si>
  <si>
    <t>Distribution plant - 373</t>
  </si>
  <si>
    <t>Distribution plant - 372</t>
  </si>
  <si>
    <t>Distribution plant - 371</t>
  </si>
  <si>
    <t>Distribution plant - 370</t>
  </si>
  <si>
    <t>Distribution plant - 369</t>
  </si>
  <si>
    <t>Distribution plant - 368</t>
  </si>
  <si>
    <t>Distribution plant - 367</t>
  </si>
  <si>
    <t>Distribution plant - 366</t>
  </si>
  <si>
    <t>Distribution plant - 365</t>
  </si>
  <si>
    <t>Distribution plant - 364</t>
  </si>
  <si>
    <t>Distribution plant - 363</t>
  </si>
  <si>
    <t>Distribution plant - 362</t>
  </si>
  <si>
    <t>Distribution plant - 361</t>
  </si>
  <si>
    <t>Distribution plant - 360</t>
  </si>
  <si>
    <t>Transmission plant - GIF 3599</t>
  </si>
  <si>
    <t>Transmission plant - 359</t>
  </si>
  <si>
    <t>Transmission plant - GIF 3589</t>
  </si>
  <si>
    <t>Transmission plant - 358</t>
  </si>
  <si>
    <t>Transmission plant -GIF 3579</t>
  </si>
  <si>
    <t>Transmission plant - 357</t>
  </si>
  <si>
    <t>Transmission plant - 3569</t>
  </si>
  <si>
    <t>Transmission plant - 356</t>
  </si>
  <si>
    <t>Transmission plant - GIF 3559</t>
  </si>
  <si>
    <t>Transmission plant - 355</t>
  </si>
  <si>
    <t>Transmission plant - GIF 3549</t>
  </si>
  <si>
    <t>Transmission plant - 354</t>
  </si>
  <si>
    <t>Transmission plant - GIF 3539</t>
  </si>
  <si>
    <t>Transmission plant - LIF - 3538</t>
  </si>
  <si>
    <t>Transmission plant - 353</t>
  </si>
  <si>
    <t>Transmission plant - - GIF 3529</t>
  </si>
  <si>
    <t>Transmission plant - 352</t>
  </si>
  <si>
    <t>Transmission plant - GIF 3501</t>
  </si>
  <si>
    <t>Transmission plant - 350</t>
  </si>
  <si>
    <t>Other production plant  - 348</t>
  </si>
  <si>
    <t>Other production plant  - 347</t>
  </si>
  <si>
    <t>Other production plant  - 346</t>
  </si>
  <si>
    <t>Other production plant  - 345</t>
  </si>
  <si>
    <t>Other production plant  - 344</t>
  </si>
  <si>
    <t>Other production plant  - 343</t>
  </si>
  <si>
    <t>Other production plant  - 342</t>
  </si>
  <si>
    <t>Other production plant  - 341</t>
  </si>
  <si>
    <t>Other production plant  - 340</t>
  </si>
  <si>
    <t>Hydraulic production plant  - 337</t>
  </si>
  <si>
    <t>Hydraulic production plant  - 336</t>
  </si>
  <si>
    <t>Hydraulic production plant  - 335</t>
  </si>
  <si>
    <t>Hydraulic production plant  - 334</t>
  </si>
  <si>
    <t>Hydraulic production plant  - 333</t>
  </si>
  <si>
    <t>Hydraulic production plant  - 332</t>
  </si>
  <si>
    <t>Hydraulic production plant  - 331</t>
  </si>
  <si>
    <t>Hydraulic production plant  - 330</t>
  </si>
  <si>
    <t>Steam production plant  - Colstrip TGrants, PTCs</t>
  </si>
  <si>
    <t>Steam production plant  - 3170</t>
  </si>
  <si>
    <t>Steam production plant  - 316</t>
  </si>
  <si>
    <t>Steam production plant  - 315</t>
  </si>
  <si>
    <t>Steam production plant  - 314</t>
  </si>
  <si>
    <t>Steam production plant  - 313</t>
  </si>
  <si>
    <t>Steam production plant  - 312</t>
  </si>
  <si>
    <t>Steam production plant - 311</t>
  </si>
  <si>
    <t>Steam production plant - 310</t>
  </si>
  <si>
    <t>Accumulated provision for depreciation of electric utility plant</t>
  </si>
  <si>
    <t>Total construction work in progress</t>
  </si>
  <si>
    <t>`</t>
  </si>
  <si>
    <t>Construction work in progress</t>
  </si>
  <si>
    <t>Total completed construction not classified</t>
  </si>
  <si>
    <t xml:space="preserve">Completed construction not classified - General </t>
  </si>
  <si>
    <t>Completed construction not classified - Distribution</t>
  </si>
  <si>
    <t>Completed construction not classified - Transmission</t>
  </si>
  <si>
    <t>Completed construction not classified - Generation</t>
  </si>
  <si>
    <t>Completed construction not classified</t>
  </si>
  <si>
    <t>Total electric plant for future use</t>
  </si>
  <si>
    <t>Electric plant held for future use</t>
  </si>
  <si>
    <t>Total electric plant leased to others</t>
  </si>
  <si>
    <t>Electric plant leased to others</t>
  </si>
  <si>
    <t>Total electric plant purchased or sold</t>
  </si>
  <si>
    <t>Electric plant purchased or sold</t>
  </si>
  <si>
    <t>Total property under capital leases</t>
  </si>
  <si>
    <t>Property under capital leases</t>
  </si>
  <si>
    <t>Total electric plant in service</t>
  </si>
  <si>
    <t xml:space="preserve">Total general plant </t>
  </si>
  <si>
    <t xml:space="preserve">Asset retirement costs for general plant </t>
  </si>
  <si>
    <t>Other tangible property</t>
  </si>
  <si>
    <t>Miscellaneous equipment</t>
  </si>
  <si>
    <t>397</t>
  </si>
  <si>
    <t>Communication equipment</t>
  </si>
  <si>
    <t>Power operated equipment</t>
  </si>
  <si>
    <t>Laboratory equipment</t>
  </si>
  <si>
    <t>Tools, shop and garage equipment</t>
  </si>
  <si>
    <t>Stores equipment</t>
  </si>
  <si>
    <t>Transportation equipment</t>
  </si>
  <si>
    <t>Office furniture and equipment</t>
  </si>
  <si>
    <t>Structures and improvements</t>
  </si>
  <si>
    <t>Land and land rights</t>
  </si>
  <si>
    <t xml:space="preserve">Total distribution plant </t>
  </si>
  <si>
    <t>Asset retirement costs for distribution plant</t>
  </si>
  <si>
    <t>Street lighting and signal systems</t>
  </si>
  <si>
    <t>Leased property on customers premises</t>
  </si>
  <si>
    <t>Installations on customers premises</t>
  </si>
  <si>
    <t>Meters</t>
  </si>
  <si>
    <t>Services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</si>
  <si>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</si>
  <si>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</si>
  <si>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</si>
  <si>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</si>
  <si>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</si>
  <si>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Storage battery equipment</t>
  </si>
  <si>
    <t>Station equipment</t>
  </si>
  <si>
    <t xml:space="preserve">Total transmission plant </t>
  </si>
  <si>
    <t>Asset retirement costs for transmission plant</t>
  </si>
  <si>
    <t>Roads and trails - GIF</t>
  </si>
  <si>
    <t>Roads and trails</t>
  </si>
  <si>
    <t>Underground conductors and devices - GIF</t>
  </si>
  <si>
    <t>Underground conduit - GIF</t>
  </si>
  <si>
    <t>Overhead conductors and devices - GIF</t>
  </si>
  <si>
    <t>Poles and fixtures - GIF</t>
  </si>
  <si>
    <t>Poles and fixtures</t>
  </si>
  <si>
    <t>Towers and fixtures - GIF</t>
  </si>
  <si>
    <t>Towers and fixtures</t>
  </si>
  <si>
    <t>Station equipment - GIF</t>
  </si>
  <si>
    <t>Station equipment - LIF</t>
  </si>
  <si>
    <t>Structures and improvements - GIF</t>
  </si>
  <si>
    <t>Land and land rights - GIF</t>
  </si>
  <si>
    <t xml:space="preserve">Total other production plant </t>
  </si>
  <si>
    <t xml:space="preserve">Energy Storage Equipment—production  </t>
  </si>
  <si>
    <t>Asset retirement costs for other production plant</t>
  </si>
  <si>
    <t>Miscellaneous power plant equipment</t>
  </si>
  <si>
    <t>Accessory electric equipment</t>
  </si>
  <si>
    <t>Generators</t>
  </si>
  <si>
    <t>Prime movers</t>
  </si>
  <si>
    <t>Fuel holders, producers, and accessories</t>
  </si>
  <si>
    <t xml:space="preserve">Total hydraulic production plant </t>
  </si>
  <si>
    <t>Asset retirement costs for hydraulic production plant</t>
  </si>
  <si>
    <t>Roads, railroads and bridges</t>
  </si>
  <si>
    <t>Water wheels, turbines and generators</t>
  </si>
  <si>
    <t>Reservoirs, dams, and waterways</t>
  </si>
  <si>
    <t xml:space="preserve">Total steam production plant </t>
  </si>
  <si>
    <t>Asset retirement costs for steam production plant</t>
  </si>
  <si>
    <t>Turbogenerator units</t>
  </si>
  <si>
    <t>Engines and engine-driven generators</t>
  </si>
  <si>
    <t>Boiler plant equipment</t>
  </si>
  <si>
    <t xml:space="preserve">Total itangible plant </t>
  </si>
  <si>
    <t>Miscellaneous   303</t>
  </si>
  <si>
    <t>Franchises and consents 302</t>
  </si>
  <si>
    <t>Franchises and consents 3021</t>
  </si>
  <si>
    <t>Organization  301</t>
  </si>
  <si>
    <t>Electric plant in service</t>
  </si>
  <si>
    <t>Net Operating Income = electric operating revenues - electric operating expenses</t>
  </si>
  <si>
    <t>Total electric operating expenses</t>
  </si>
  <si>
    <t>Total various utility operating income items</t>
  </si>
  <si>
    <t>Other deductions</t>
  </si>
  <si>
    <t>Miscellaneous nonoperating income</t>
  </si>
  <si>
    <t>Other utility operating income</t>
  </si>
  <si>
    <t>Expenses of electric plant leased to others</t>
  </si>
  <si>
    <t>Revenues from electric plant leased to others</t>
  </si>
  <si>
    <t>Accretion Expense</t>
  </si>
  <si>
    <t>Losses from disposition of allowances</t>
  </si>
  <si>
    <t>Gains from disposition of allowances</t>
  </si>
  <si>
    <t>Losses from disposition of utility plant - General</t>
  </si>
  <si>
    <t>Losses from disposition of utility plant - Distribution</t>
  </si>
  <si>
    <t>Losses from disposition of utility plant - Transmission</t>
  </si>
  <si>
    <t>Losses from disposition of utility plant - Generation</t>
  </si>
  <si>
    <t>Gains from disposition of utility plant - General</t>
  </si>
  <si>
    <t>Gains from disposition of utility plant - Distribution</t>
  </si>
  <si>
    <t>Gains from disposition of utility plant - Transmission</t>
  </si>
  <si>
    <t>Gains from disposition of utility plant - Generation</t>
  </si>
  <si>
    <t>Various utility operating income items</t>
  </si>
  <si>
    <t>Total taxes</t>
  </si>
  <si>
    <t>Investment Tax credit Adj.</t>
  </si>
  <si>
    <t>Provision for deferred income taxes—credit, utility operating income</t>
  </si>
  <si>
    <t>Provisions for deferred income taxes, utility operating income</t>
  </si>
  <si>
    <t>Income Taxes - other taxes utility operating income</t>
  </si>
  <si>
    <t>Income Taxes - federal taxes utility operating income</t>
  </si>
  <si>
    <t xml:space="preserve">Taxes other than income </t>
  </si>
  <si>
    <t>Taxes</t>
  </si>
  <si>
    <t>Total regulatory debits and credits</t>
  </si>
  <si>
    <t>Regulatory credits  - General</t>
  </si>
  <si>
    <t>Regulatory credits  - Distribution</t>
  </si>
  <si>
    <t>Regulatory credits  - Transmission</t>
  </si>
  <si>
    <t>Regulatory credits  - Generation</t>
  </si>
  <si>
    <t>Regulatory debits - General</t>
  </si>
  <si>
    <t>Regulatory debits - Distribution</t>
  </si>
  <si>
    <t>Regulatory debits - Transmission</t>
  </si>
  <si>
    <t>Regulatory debits - Generation</t>
  </si>
  <si>
    <t>Regulatory debits and credits</t>
  </si>
  <si>
    <t>Total amortization expenses</t>
  </si>
  <si>
    <t>Amortization of property losses, unrecovered plant and regulatory costs - General</t>
  </si>
  <si>
    <t>Amortization of property losses, unrecovered plant and regulatory costs - Distribution</t>
  </si>
  <si>
    <t>Amortization of property losses, unrecovered plant and regulatory costs - Transmission</t>
  </si>
  <si>
    <t>Amortization of property losses, unrecovered plant and regulatory costs - Generation</t>
  </si>
  <si>
    <t>Amortization of electric plant acquisition adjustments - General</t>
  </si>
  <si>
    <t>Amortization of electric plant acquisition adjustments - Distribution</t>
  </si>
  <si>
    <t>Amortization of electric plant acquisition adjustments - Transmission</t>
  </si>
  <si>
    <t>Amortization of electric plant acquisition adjustments - Generation</t>
  </si>
  <si>
    <t>Amortization expense common plant</t>
  </si>
  <si>
    <t>Amortization expense general plant</t>
  </si>
  <si>
    <t>Amortization expense distribution</t>
  </si>
  <si>
    <t>Amortization expense transmission</t>
  </si>
  <si>
    <t>Amortization expense other power generation production plant</t>
  </si>
  <si>
    <t>Amortization expense hydraulic production plant</t>
  </si>
  <si>
    <t>Amortization expense steam production plant</t>
  </si>
  <si>
    <t>Amortization expense of limited-term electric plant  common plant</t>
  </si>
  <si>
    <t>Amortization expense of limited-term electric plant  general plant</t>
  </si>
  <si>
    <t>Amortization expense of limited-term electric plant  distribution</t>
  </si>
  <si>
    <t>Amortization expense of limited-term electric plant  transmission</t>
  </si>
  <si>
    <t>Amortization expense of limited-term electric plant  other power generation production plant</t>
  </si>
  <si>
    <t>Amortization expense of limited-term electric plant  hydraulic production plant</t>
  </si>
  <si>
    <t>Amortization expense of limited-term electric plant  steam production plant</t>
  </si>
  <si>
    <t>Amortization expenses</t>
  </si>
  <si>
    <t>Total depreciation expenses</t>
  </si>
  <si>
    <t>Depreciation expense for asset retirement obligation   common</t>
  </si>
  <si>
    <t>Depreciation expense for asset retirement obligation   general plant</t>
  </si>
  <si>
    <t>Depreciation expense for asset retirement obligation   distribution</t>
  </si>
  <si>
    <t>Depreciation expense for asset retirement obligation   transmission</t>
  </si>
  <si>
    <t>Depreciation expense for asset retirement obligation   other power generation production plant</t>
  </si>
  <si>
    <t>Depreciation expense for asset retirement obligation   hydraulic production plant</t>
  </si>
  <si>
    <t>Depreciation expense for asset retirement obligation   steam production plant</t>
  </si>
  <si>
    <t>Depreciation expense common</t>
  </si>
  <si>
    <t>Depreciation expense general plant</t>
  </si>
  <si>
    <t>Depreciation expense distribution</t>
  </si>
  <si>
    <t>Depreciation expense transmission</t>
  </si>
  <si>
    <t>Depreciation expense other power generation production plant</t>
  </si>
  <si>
    <t>Depreciation expense hydraulic production plant</t>
  </si>
  <si>
    <t>Depreciation expense steam production plant</t>
  </si>
  <si>
    <t>Depreciation expenses</t>
  </si>
  <si>
    <t>Total administrative and general expenses</t>
  </si>
  <si>
    <t>Administrative and General maintenance expenses</t>
  </si>
  <si>
    <t>Rents</t>
  </si>
  <si>
    <t>Miscellaneous general expenses</t>
  </si>
  <si>
    <t>General advertising expenses</t>
  </si>
  <si>
    <t>Duplicate charges—credit</t>
  </si>
  <si>
    <t>Regulatory commission expenses</t>
  </si>
  <si>
    <t>Franchise requirements</t>
  </si>
  <si>
    <t>Employee pensions and benefits</t>
  </si>
  <si>
    <t>Injuries and damages</t>
  </si>
  <si>
    <t>Property insurance</t>
  </si>
  <si>
    <t>Outside services employed</t>
  </si>
  <si>
    <t>Administrative expenses transferred—credit</t>
  </si>
  <si>
    <t>Office supplies and expenses</t>
  </si>
  <si>
    <t>Administrative and general salaries</t>
  </si>
  <si>
    <t>Administrative and general expenses</t>
  </si>
  <si>
    <t>Total customer service and informational expenses</t>
  </si>
  <si>
    <t>Demonstration &amp; Selling Expense</t>
  </si>
  <si>
    <t>Miscellaneous customer service and informational expenses</t>
  </si>
  <si>
    <t xml:space="preserve">Informational and instructional advertising expenses </t>
  </si>
  <si>
    <t xml:space="preserve">Customer assistance expenses </t>
  </si>
  <si>
    <t xml:space="preserve">Supervision </t>
  </si>
  <si>
    <t>Customer service and informational expenses</t>
  </si>
  <si>
    <t>Total customer account expenses</t>
  </si>
  <si>
    <t>Miscellaneous customer accounts expenses</t>
  </si>
  <si>
    <t>Uncollectible accounts</t>
  </si>
  <si>
    <t>Customer records and collection expenses</t>
  </si>
  <si>
    <t>Meter reading expenses</t>
  </si>
  <si>
    <t>Customer account expenses</t>
  </si>
  <si>
    <t>Total distribution expenses</t>
  </si>
  <si>
    <t>Total distribution maintenance expenses</t>
  </si>
  <si>
    <t>Maintenance of miscellaneous distribution plant</t>
  </si>
  <si>
    <t>Maintenance of meters</t>
  </si>
  <si>
    <t>Maintenance of street lighting and signal systems</t>
  </si>
  <si>
    <t>Maintenance of line transformers</t>
  </si>
  <si>
    <t xml:space="preserve">Maintenance of underground lines </t>
  </si>
  <si>
    <t xml:space="preserve">Maintenance of overhead lines </t>
  </si>
  <si>
    <t>Maintenance of energy storage equipment</t>
  </si>
  <si>
    <t xml:space="preserve">Maintenance of station equipment </t>
  </si>
  <si>
    <t xml:space="preserve">Maintenance of structures </t>
  </si>
  <si>
    <t xml:space="preserve">Maintenance supervision and engineering </t>
  </si>
  <si>
    <t>Total distribution operation expenses</t>
  </si>
  <si>
    <t>Miscellaneous distribution expenses</t>
  </si>
  <si>
    <t>Customer installations expenses</t>
  </si>
  <si>
    <t>Meter expenses</t>
  </si>
  <si>
    <t>Street lighting and signal system expenses</t>
  </si>
  <si>
    <t xml:space="preserve">Underground line expenses </t>
  </si>
  <si>
    <t xml:space="preserve">Overhead line expenses </t>
  </si>
  <si>
    <t xml:space="preserve">Station expenses </t>
  </si>
  <si>
    <t xml:space="preserve">Load dispatching </t>
  </si>
  <si>
    <t>Operation supervision and engineering</t>
  </si>
  <si>
    <t>Distribution expenses</t>
  </si>
  <si>
    <t>Total transmission expenses</t>
  </si>
  <si>
    <t>Total transmission maintenance expenses</t>
  </si>
  <si>
    <t xml:space="preserve">Maintenance of miscellaneous transmission plant </t>
  </si>
  <si>
    <t>Maintenance of miscellaneous regional transmission plant</t>
  </si>
  <si>
    <t>Maintenance of communication equipment</t>
  </si>
  <si>
    <t>Maintenance of computer software</t>
  </si>
  <si>
    <t>Maintenance of computer hardware</t>
  </si>
  <si>
    <t>Total transmission operation expenses</t>
  </si>
  <si>
    <t xml:space="preserve">Miscellaneous transmission expenses </t>
  </si>
  <si>
    <t xml:space="preserve">Transmission of electricity by others </t>
  </si>
  <si>
    <t xml:space="preserve">Overhead line expense </t>
  </si>
  <si>
    <t>Reliability planning and standards development services</t>
  </si>
  <si>
    <t>Generation interconnection studies</t>
  </si>
  <si>
    <t>Transmission service studies</t>
  </si>
  <si>
    <t>Reliability planning and standards development</t>
  </si>
  <si>
    <t>Scheduling, system control and dispatch services</t>
  </si>
  <si>
    <t>Load dispatch—transmission service and scheduling</t>
  </si>
  <si>
    <t>Load dispatch—monitor and operate transmission system</t>
  </si>
  <si>
    <t>Load dispatch—reliability</t>
  </si>
  <si>
    <t>Transmission expenses</t>
  </si>
  <si>
    <t>Total generation production expenses</t>
  </si>
  <si>
    <t>Total generation - other power supply expenses</t>
  </si>
  <si>
    <t>Other expenses</t>
  </si>
  <si>
    <t xml:space="preserve">System control and load dispatching </t>
  </si>
  <si>
    <t>Power purchased for storage operations</t>
  </si>
  <si>
    <t>Purchased power</t>
  </si>
  <si>
    <t xml:space="preserve">Total generation - other production expenses </t>
  </si>
  <si>
    <t>Total other power generation maintenance expenses</t>
  </si>
  <si>
    <t xml:space="preserve">Maintenance of miscellaneous other power generation plant </t>
  </si>
  <si>
    <t xml:space="preserve">Maintenance of generating and electric plant </t>
  </si>
  <si>
    <t>Total other power generation operation expenses</t>
  </si>
  <si>
    <t xml:space="preserve">Miscellaneous other power generation expenses </t>
  </si>
  <si>
    <t>548.1  </t>
  </si>
  <si>
    <t>Operation of energy storage equipment</t>
  </si>
  <si>
    <t xml:space="preserve">Generation expenses </t>
  </si>
  <si>
    <t>Fuel</t>
  </si>
  <si>
    <t xml:space="preserve">Total generation - hydraulic power production expenses </t>
  </si>
  <si>
    <t>Total hydraulic power generation maintenance expenses</t>
  </si>
  <si>
    <t xml:space="preserve">Maintenance of miscellaneous hydraulic plant </t>
  </si>
  <si>
    <t xml:space="preserve">Maintenance of electric plant </t>
  </si>
  <si>
    <t xml:space="preserve">Maintenance of reservoirs, dams and waterways </t>
  </si>
  <si>
    <t>Total hydraulic power generation operation expenses</t>
  </si>
  <si>
    <t xml:space="preserve">Miscellaneous hydraulic power generation expenses </t>
  </si>
  <si>
    <t xml:space="preserve">Electric expenses </t>
  </si>
  <si>
    <t xml:space="preserve">Hydraulic expenses </t>
  </si>
  <si>
    <t>Water for power</t>
  </si>
  <si>
    <t xml:space="preserve">Total generation - steam production expenses </t>
  </si>
  <si>
    <t>Total steam power generation maintenance expenses</t>
  </si>
  <si>
    <t xml:space="preserve">Maintenance of miscellaneous steam plant </t>
  </si>
  <si>
    <t xml:space="preserve">Maintenance of boiler plant </t>
  </si>
  <si>
    <t>Total steam power generation operation expenses</t>
  </si>
  <si>
    <t>Operation supplies and expenses (non-major only)</t>
  </si>
  <si>
    <t xml:space="preserve">Miscellaneous steam power expenses </t>
  </si>
  <si>
    <t>Steam transferred—credit</t>
  </si>
  <si>
    <t>Steam from other sources</t>
  </si>
  <si>
    <t xml:space="preserve">Steam expenses </t>
  </si>
  <si>
    <t>Generation production expenses</t>
  </si>
  <si>
    <t>Total electric operating revenues</t>
  </si>
  <si>
    <t>Total other operating revenues</t>
  </si>
  <si>
    <t>Miscellaneous revenues</t>
  </si>
  <si>
    <t>Regional transmission service revenues</t>
  </si>
  <si>
    <t>Revenues from transmission of electricity of others</t>
  </si>
  <si>
    <t>Other electric revenues</t>
  </si>
  <si>
    <t>Interdepartmental rents</t>
  </si>
  <si>
    <t>Rent from electric property</t>
  </si>
  <si>
    <t>Sales of water and water power</t>
  </si>
  <si>
    <t>Miscellaneous service revenues</t>
  </si>
  <si>
    <t>Forfeited discounts</t>
  </si>
  <si>
    <t>Total revenues net of provision for rate refunds</t>
  </si>
  <si>
    <t>Provision for rate refunds</t>
  </si>
  <si>
    <t>Total sales of electricity</t>
  </si>
  <si>
    <t>Sales for resale</t>
  </si>
  <si>
    <t>Total sales to ultimate customers</t>
  </si>
  <si>
    <t>Interdepartmental sales</t>
  </si>
  <si>
    <t>Sales to railroads and railways</t>
  </si>
  <si>
    <t>Other sales to public authorities</t>
  </si>
  <si>
    <t>Public street and highway lighting</t>
  </si>
  <si>
    <t>Commercial and industrial sales</t>
  </si>
  <si>
    <t>Residential sales</t>
  </si>
  <si>
    <t>Electric operating revenues</t>
  </si>
  <si>
    <t>Sum of proforma adjustments</t>
  </si>
  <si>
    <t>Sum of restating adjustments</t>
  </si>
  <si>
    <t>Adjustment number</t>
  </si>
  <si>
    <t>Subtotal Proforma Results of Operations</t>
  </si>
  <si>
    <t>Total Proforma and RestatingAdjustments</t>
  </si>
  <si>
    <t>Total Proforma Adjustments</t>
  </si>
  <si>
    <t>Total Restating Adjustments</t>
  </si>
  <si>
    <t>Total Washington CBR/ROO</t>
  </si>
  <si>
    <t>FERC Acct #</t>
  </si>
  <si>
    <t>Line No.</t>
  </si>
  <si>
    <t>da</t>
  </si>
  <si>
    <t>cz</t>
  </si>
  <si>
    <t>cy</t>
  </si>
  <si>
    <t>cx</t>
  </si>
  <si>
    <t>cw</t>
  </si>
  <si>
    <t>cv</t>
  </si>
  <si>
    <t>cu</t>
  </si>
  <si>
    <t>ct</t>
  </si>
  <si>
    <t>cs</t>
  </si>
  <si>
    <t>cr</t>
  </si>
  <si>
    <t>cq</t>
  </si>
  <si>
    <t>cp</t>
  </si>
  <si>
    <t>co</t>
  </si>
  <si>
    <t>cn</t>
  </si>
  <si>
    <t>cm</t>
  </si>
  <si>
    <t>cl</t>
  </si>
  <si>
    <t>ck</t>
  </si>
  <si>
    <t>cj</t>
  </si>
  <si>
    <t>ci</t>
  </si>
  <si>
    <t>ch</t>
  </si>
  <si>
    <t>cg</t>
  </si>
  <si>
    <t>cf</t>
  </si>
  <si>
    <t>ce</t>
  </si>
  <si>
    <t>cd</t>
  </si>
  <si>
    <t>cc</t>
  </si>
  <si>
    <t>cb</t>
  </si>
  <si>
    <t>ca</t>
  </si>
  <si>
    <t>bz</t>
  </si>
  <si>
    <t>by</t>
  </si>
  <si>
    <t>bx</t>
  </si>
  <si>
    <t>bw</t>
  </si>
  <si>
    <t>bv</t>
  </si>
  <si>
    <t>bu</t>
  </si>
  <si>
    <t>bt</t>
  </si>
  <si>
    <t>bs</t>
  </si>
  <si>
    <t>br</t>
  </si>
  <si>
    <t>bq</t>
  </si>
  <si>
    <t>bp</t>
  </si>
  <si>
    <t>bo</t>
  </si>
  <si>
    <t>bn</t>
  </si>
  <si>
    <t>bm</t>
  </si>
  <si>
    <t>bl</t>
  </si>
  <si>
    <t>bk</t>
  </si>
  <si>
    <t>bj</t>
  </si>
  <si>
    <t>bi</t>
  </si>
  <si>
    <t>bh</t>
  </si>
  <si>
    <t>bg</t>
  </si>
  <si>
    <t>bf</t>
  </si>
  <si>
    <t>be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</si>
  <si>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</si>
  <si>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</si>
  <si>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</si>
  <si>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</si>
  <si>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</si>
  <si>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</si>
  <si>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</si>
  <si>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</si>
  <si>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</si>
  <si>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</si>
  <si>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</si>
  <si>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</si>
  <si>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</si>
  <si>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</si>
  <si>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</si>
  <si>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</si>
  <si>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</si>
  <si>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</si>
  <si>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</si>
  <si>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</si>
  <si>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</si>
  <si>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</si>
  <si>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</si>
  <si>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</si>
  <si>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</si>
  <si>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ae</t>
  </si>
  <si>
    <t>ad</t>
  </si>
  <si>
    <t>ac</t>
  </si>
  <si>
    <t>ab</t>
  </si>
  <si>
    <t>aa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</si>
  <si>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</si>
  <si>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</si>
  <si>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</si>
  <si>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</si>
  <si>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</si>
  <si>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</si>
  <si>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</si>
  <si>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</si>
  <si>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</si>
  <si>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</si>
  <si>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</si>
  <si>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</si>
  <si>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</si>
  <si>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</si>
  <si>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</si>
  <si>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</si>
  <si>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</si>
  <si>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</si>
  <si>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</si>
  <si>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</si>
  <si>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</si>
  <si>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</si>
  <si>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</si>
  <si>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</si>
  <si>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</si>
  <si>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</si>
  <si>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Total Proforma and Restating Adjustments</t>
  </si>
  <si>
    <t>PROFORMA</t>
  </si>
  <si>
    <t>TOTAL RESTATING</t>
  </si>
  <si>
    <t>RESTATING</t>
  </si>
  <si>
    <t>Tab A - Revenue Requirement Cross-Reference</t>
  </si>
  <si>
    <t>Check Rate Base</t>
  </si>
  <si>
    <t>January 2024</t>
  </si>
  <si>
    <t>Most Current Version as of:</t>
  </si>
  <si>
    <t>Check NOI</t>
  </si>
  <si>
    <t xml:space="preserve">Accumulated deferred income taxes—other - </t>
  </si>
  <si>
    <t xml:space="preserve">Accumulated deferred income taxes—other property </t>
  </si>
  <si>
    <t>Transmission plant - 359 - GIF</t>
  </si>
  <si>
    <t>Transmission plant - 358 - GIF</t>
  </si>
  <si>
    <t>Transmission plant - 357 - GIF</t>
  </si>
  <si>
    <t>Transmission plant - 356 - GIF</t>
  </si>
  <si>
    <t>Transmission plant - 355 - GIF</t>
  </si>
  <si>
    <t>Transmission plant - 354 - GIF</t>
  </si>
  <si>
    <t>Transmission plant - 353 - LIF</t>
  </si>
  <si>
    <t>Transmission plant - 353 - GIF</t>
  </si>
  <si>
    <t>Transmission plant - 352 - GIF</t>
  </si>
  <si>
    <t>Transmission plant - 350 - GIF</t>
  </si>
  <si>
    <t>Steam production plant  - Colstrip Tgrants PTC</t>
  </si>
  <si>
    <t>Steam production plant  - 317</t>
  </si>
  <si>
    <t>Completed construction not classified - General</t>
  </si>
  <si>
    <t>Asset retirement costs for general plant</t>
  </si>
  <si>
    <t>Energy Storage Equipment—production</t>
  </si>
  <si>
    <t xml:space="preserve">Miscellaneous intangible plant </t>
  </si>
  <si>
    <t>Franchises and consents - General</t>
  </si>
  <si>
    <t>Franchises and consents - Distribution</t>
  </si>
  <si>
    <t>Franchises and consents - Transmission</t>
  </si>
  <si>
    <t>Franchises and consents - Generation</t>
  </si>
  <si>
    <t>Organization - General</t>
  </si>
  <si>
    <t>Organization - Distribution</t>
  </si>
  <si>
    <t>Organization - Transmission</t>
  </si>
  <si>
    <t xml:space="preserve">Organization - Generation </t>
  </si>
  <si>
    <t>Total</t>
  </si>
  <si>
    <t>Firm Resale</t>
  </si>
  <si>
    <t>Lighting 50-59</t>
  </si>
  <si>
    <t>Choice/Retail Wheeling</t>
  </si>
  <si>
    <t>High Volt 46/49</t>
  </si>
  <si>
    <t>Special Contract</t>
  </si>
  <si>
    <t>Pri Svc 43</t>
  </si>
  <si>
    <t>Pri Svc 35</t>
  </si>
  <si>
    <t>Pri Svc 31</t>
  </si>
  <si>
    <t>Sec Svc 26 /26P</t>
  </si>
  <si>
    <t>Sec Svc 25 / 29 / 7A</t>
  </si>
  <si>
    <t>Sec Svc 24</t>
  </si>
  <si>
    <t>Res Svc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</si>
  <si>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</si>
  <si>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</si>
  <si>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</si>
  <si>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</si>
  <si>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</si>
  <si>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</si>
  <si>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</si>
  <si>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</si>
  <si>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</si>
  <si>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</si>
  <si>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</si>
  <si>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</si>
  <si>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</si>
  <si>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</si>
  <si>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</si>
  <si>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Tab B - Cost of Service Results</t>
  </si>
  <si>
    <t>Total Revenue Requirement Change</t>
  </si>
  <si>
    <t>Total Pro Forma</t>
  </si>
  <si>
    <t>CEIP DEFERRAL</t>
  </si>
  <si>
    <t>CETA DR PPA DEFERRALS</t>
  </si>
  <si>
    <t>TEP TRACKER</t>
  </si>
  <si>
    <t>ACQUISITION ADJUSTMENT</t>
  </si>
  <si>
    <t>COLSTRIP REMOVAL</t>
  </si>
  <si>
    <t>STORM DEFERRAL AMORTIZATION</t>
  </si>
  <si>
    <t>GREEN DIRECT</t>
  </si>
  <si>
    <t>ELECTRIC REGULATORY  ASSETS &amp; LIAB</t>
  </si>
  <si>
    <t>STORM EXPENSE NORMALIZATION</t>
  </si>
  <si>
    <t>WILD HORSE SOLAR</t>
  </si>
  <si>
    <t>POWER COSTS</t>
  </si>
  <si>
    <t>LTIP</t>
  </si>
  <si>
    <t>GAS DECARBONIZATION STUDY DEFERRAL AMORTIZATION</t>
  </si>
  <si>
    <t>PFG</t>
  </si>
  <si>
    <t>WUTC FILING FEE DEFERRAL</t>
  </si>
  <si>
    <t>REMOVE TEST YEAR DEFERRALS</t>
  </si>
  <si>
    <t>PROJECTED PROVISIONAL PROFORMA</t>
  </si>
  <si>
    <t>SPECIFIC PROVISIONAL PROFORMA</t>
  </si>
  <si>
    <t>CUSTOMER DRIVEN PROGRAMMATIC PROVISIONAL PROFORMA</t>
  </si>
  <si>
    <t>PROGRAMMATIC PROVISIONAL PROFORMA</t>
  </si>
  <si>
    <t>PROVISIONAL PROFORMA RETIREMENTS DEPRECIATION</t>
  </si>
  <si>
    <t>TEST YEAR PLANT ROLL FORWARD</t>
  </si>
  <si>
    <t>ESTIMATED PLANT RETIREMENTS RATE BASE</t>
  </si>
  <si>
    <t>ENVIRONMENTAL REMEDIATION</t>
  </si>
  <si>
    <t>AMI PLANT AND DEFERRAL</t>
  </si>
  <si>
    <t>REMOVE AMR PLANT AND DEPRECIATION</t>
  </si>
  <si>
    <t>PRO FORMA O&amp;M</t>
  </si>
  <si>
    <t>WUTC FILING FEE</t>
  </si>
  <si>
    <t>UPDATE DEPR RATES</t>
  </si>
  <si>
    <t>AMA TO EOP RATE BASE</t>
  </si>
  <si>
    <t>WAGE INCREASE</t>
  </si>
  <si>
    <t>PENSION PLAN</t>
  </si>
  <si>
    <t>D&amp;O INSURANCE</t>
  </si>
  <si>
    <t>DEFERRED GAINS AND LOSSES ON PROPERTY SALES</t>
  </si>
  <si>
    <t>PROPERTY AND LIAB INSURANCE</t>
  </si>
  <si>
    <t>INTEREST ON  CUSTOMER DEPOSITS</t>
  </si>
  <si>
    <t>INVESTMENT PLAN</t>
  </si>
  <si>
    <t>INCENTIVE PAY</t>
  </si>
  <si>
    <t>INJURIES &amp; DAMAGES</t>
  </si>
  <si>
    <t>EMPLOYEE INSURANCE</t>
  </si>
  <si>
    <t xml:space="preserve">EXCISE TAX </t>
  </si>
  <si>
    <t>RATE CASE EXPENSE</t>
  </si>
  <si>
    <t>BAD DEBT EXPENSE</t>
  </si>
  <si>
    <t>TAX BENEFIT OF INTEREST</t>
  </si>
  <si>
    <t>FEDERAL INCOME TAX</t>
  </si>
  <si>
    <t>TEMPERATURE NORMALIZATION</t>
  </si>
  <si>
    <t>PASS-THROUGH REVENUE &amp; EXPENSE</t>
  </si>
  <si>
    <t>REVENUES AND EXPENSES</t>
  </si>
  <si>
    <t>E-PREV</t>
  </si>
  <si>
    <t>Revenue Requirement</t>
  </si>
  <si>
    <t>Rate Base</t>
  </si>
  <si>
    <t xml:space="preserve">NOI   </t>
  </si>
  <si>
    <t>Description of Adjustment</t>
  </si>
  <si>
    <t>Work paper reference</t>
  </si>
  <si>
    <t>Column</t>
  </si>
  <si>
    <t>Washington Electric</t>
  </si>
  <si>
    <t>Conversion Factor</t>
  </si>
  <si>
    <t>Proforma Adjustments</t>
  </si>
  <si>
    <t>Total Restating</t>
  </si>
  <si>
    <t>E-ROO</t>
  </si>
  <si>
    <t>Other</t>
  </si>
  <si>
    <t>Time period : Twelve Months ended 06/30/2023</t>
  </si>
  <si>
    <t>Service = Electric</t>
  </si>
  <si>
    <t>Restating Adjustments</t>
  </si>
  <si>
    <t>Service territory : Washington</t>
  </si>
  <si>
    <t>Summary of Adjustments</t>
  </si>
  <si>
    <t>UTILITY COMPANY</t>
  </si>
  <si>
    <t>Tab D - Summary of Adjustments</t>
  </si>
  <si>
    <t xml:space="preserve">*Note: Represents allocation of the test year deficiency. </t>
  </si>
  <si>
    <t>Parity Ratio at Proposed Rates *</t>
  </si>
  <si>
    <t>Revenue-to Cost Ratio at Proposed Rates *</t>
  </si>
  <si>
    <t>Variance from Unity</t>
  </si>
  <si>
    <t>Proposed Revenue from Rates *</t>
  </si>
  <si>
    <t>Proposed Rate Revenue Increase *</t>
  </si>
  <si>
    <t>Parity Ratio at Present Rates</t>
  </si>
  <si>
    <t>Revenue-to-Cost Ratio at Present Rates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</si>
  <si>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</si>
  <si>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</si>
  <si>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</si>
  <si>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</si>
  <si>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</si>
  <si>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</si>
  <si>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</si>
  <si>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</si>
  <si>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</si>
  <si>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Street &amp; Area Lighting</t>
  </si>
  <si>
    <t>Choice/Retail Wheeling Sch 449 &amp; 459</t>
  </si>
  <si>
    <t>High Volt Sch 46 &amp; 49 (Interruptible &amp; Gen Svc)</t>
  </si>
  <si>
    <t>Pri Volt Sch 43 (Interruptible)</t>
  </si>
  <si>
    <t>Pri Volt Sch 35 (Irrigation)</t>
  </si>
  <si>
    <t>Pri Volt Sch 31 (General Service)</t>
  </si>
  <si>
    <t>Sec Volt Sch 26 (kW &gt; 350)</t>
  </si>
  <si>
    <t>Sec Volt Sch 25 (kW &gt; 50 &amp; &lt; 350)</t>
  </si>
  <si>
    <t>Sec Volt Sch 24 (kW&lt; 50)</t>
  </si>
  <si>
    <t>Residential Sch 7</t>
  </si>
  <si>
    <t>Service: Electric</t>
  </si>
  <si>
    <t>Service Territory : Washington</t>
  </si>
  <si>
    <t>Summary of Results</t>
  </si>
  <si>
    <t>PUGET SOUND ENERGY</t>
  </si>
  <si>
    <t>Cross check</t>
  </si>
  <si>
    <t>Net Income</t>
  </si>
  <si>
    <t>COSS Tie out:</t>
  </si>
  <si>
    <t>Exh. SEF 4E</t>
  </si>
  <si>
    <t>Puget Sound Energy -  Electric Division</t>
  </si>
  <si>
    <t>12 Months Ending December 31, 2023</t>
  </si>
  <si>
    <t>2024 General Rate Case Docket No. UE-240004 and UG-240005</t>
  </si>
  <si>
    <t>Puget Sound Energy</t>
  </si>
  <si>
    <t>REGULATORY FILING FEE DEFERRAL</t>
  </si>
  <si>
    <t>PARTICIPATORY FUNDING GRANTS</t>
  </si>
  <si>
    <t>TARGETED ELECTRIFICATION ACTIVITIES DEFERRAL AMORTIZATION</t>
  </si>
  <si>
    <t>Tab C - Cost of Service Allocation Factors</t>
  </si>
  <si>
    <t>P</t>
  </si>
  <si>
    <t>Q</t>
  </si>
  <si>
    <t>R</t>
  </si>
  <si>
    <t>S</t>
  </si>
  <si>
    <t>T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</si>
  <si>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</si>
  <si>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</si>
  <si>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</si>
  <si>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</si>
  <si>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</si>
  <si>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</si>
  <si>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</si>
  <si>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</si>
  <si>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</si>
  <si>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</si>
  <si>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</si>
  <si>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</si>
  <si>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</si>
  <si>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</si>
  <si>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</si>
  <si>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</si>
  <si>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</si>
  <si>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</si>
  <si>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</si>
  <si>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</si>
  <si>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</si>
  <si>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</si>
  <si>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</si>
  <si>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</si>
  <si>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</si>
  <si>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</si>
  <si>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</si>
  <si>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</si>
  <si>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</si>
  <si>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</si>
  <si>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</si>
  <si>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</si>
  <si>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</si>
  <si>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</si>
  <si>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</si>
  <si>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</si>
  <si>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</si>
  <si>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</si>
  <si>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</si>
  <si>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</si>
  <si>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</si>
  <si>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</si>
  <si>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</si>
  <si>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</si>
  <si>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</si>
  <si>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</si>
  <si>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</si>
  <si>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</si>
  <si>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</si>
  <si>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</si>
  <si>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</si>
  <si>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</si>
  <si>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</si>
  <si>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</si>
  <si>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</si>
  <si>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</si>
  <si>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</si>
  <si>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</si>
  <si>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</si>
  <si>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</si>
  <si>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</si>
  <si>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</si>
  <si>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</si>
  <si>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</si>
  <si>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</si>
  <si>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</si>
  <si>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</si>
  <si>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</si>
  <si>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</si>
  <si>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</si>
  <si>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</si>
  <si>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</si>
  <si>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</si>
  <si>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</si>
  <si>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</si>
  <si>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</si>
  <si>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</si>
  <si>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</si>
  <si>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</si>
  <si>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</si>
  <si>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</si>
  <si>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</si>
  <si>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</si>
  <si>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</si>
  <si>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</si>
  <si>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</si>
  <si>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</si>
  <si>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</si>
  <si>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</si>
  <si>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</si>
  <si>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</si>
  <si>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</si>
  <si>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</si>
  <si>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</si>
  <si>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</si>
  <si>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</si>
  <si>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</si>
  <si>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</si>
  <si>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</si>
  <si>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</si>
  <si>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</si>
  <si>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</si>
  <si>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</si>
  <si>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</si>
  <si>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</si>
  <si>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</si>
  <si>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</si>
  <si>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</si>
  <si>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</si>
  <si>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</si>
  <si>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</si>
  <si>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</si>
  <si>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</si>
  <si>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</si>
  <si>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</si>
  <si>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</si>
  <si>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</si>
  <si>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</si>
  <si>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</si>
  <si>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</si>
  <si>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</si>
  <si>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</si>
  <si>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</si>
  <si>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</si>
  <si>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</si>
  <si>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</si>
  <si>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</si>
  <si>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Working Capital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</si>
  <si>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</si>
  <si>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</si>
  <si>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</si>
  <si>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</si>
  <si>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</si>
  <si>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</si>
  <si>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</si>
  <si>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</si>
  <si>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</si>
  <si>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</si>
  <si>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</si>
  <si>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</si>
  <si>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</si>
  <si>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</si>
  <si>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</si>
  <si>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</si>
  <si>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</si>
  <si>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</si>
  <si>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</si>
  <si>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</si>
  <si>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</si>
  <si>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</si>
  <si>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</si>
  <si>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</si>
  <si>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</si>
  <si>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</si>
  <si>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</si>
  <si>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</si>
  <si>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</si>
  <si>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</si>
  <si>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</si>
  <si>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</si>
  <si>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</si>
  <si>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</si>
  <si>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</si>
  <si>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</si>
  <si>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</si>
  <si>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</si>
  <si>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</si>
  <si>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</si>
  <si>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</si>
  <si>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</si>
  <si>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</si>
  <si>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</si>
  <si>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</si>
  <si>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</si>
  <si>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</si>
  <si>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</si>
  <si>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</si>
  <si>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</si>
  <si>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</si>
  <si>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</si>
  <si>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</si>
  <si>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</si>
  <si>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</si>
  <si>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DIR108.365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</si>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</sst>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"/>
    <numFmt numFmtId="167" formatCode="0.0000"/>
    <numFmt numFmtId="168" formatCode="0.000000"/>
    <numFmt numFmtId="169" formatCode="0.0000%"/>
    <numFmt numFmtId="170" formatCode="_(* #,##0.000000000_);_(* \(#,##0.00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165" fontId="2" fillId="0" borderId="0" xfId="2" applyNumberFormat="1" applyFont="1" applyFill="1" applyBorder="1"/>
    <xf numFmtId="164" fontId="2" fillId="0" borderId="0" xfId="1" applyNumberFormat="1" applyFont="1" applyFill="1"/>
    <xf numFmtId="165" fontId="2" fillId="0" borderId="0" xfId="2" applyNumberFormat="1" applyFont="1" applyFill="1"/>
    <xf numFmtId="37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37" fontId="3" fillId="0" borderId="0" xfId="0" applyNumberFormat="1" applyFont="1" applyFill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quotePrefix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37" fontId="2" fillId="0" borderId="0" xfId="0" applyNumberFormat="1" applyFont="1" applyFill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10" fontId="7" fillId="0" borderId="0" xfId="3" applyNumberFormat="1" applyFont="1" applyFill="1" applyAlignment="1">
      <alignment vertical="top" wrapText="1"/>
    </xf>
    <xf numFmtId="170" fontId="7" fillId="0" borderId="0" xfId="1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7" fontId="2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2" fontId="2" fillId="0" borderId="0" xfId="0" applyNumberFormat="1" applyFont="1" applyFill="1"/>
    <xf numFmtId="10" fontId="2" fillId="0" borderId="0" xfId="0" applyNumberFormat="1" applyFont="1" applyFill="1"/>
    <xf numFmtId="168" fontId="2" fillId="0" borderId="0" xfId="0" applyNumberFormat="1" applyFont="1" applyFill="1"/>
    <xf numFmtId="44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69" fontId="2" fillId="0" borderId="0" xfId="0" applyNumberFormat="1" applyFont="1" applyFill="1"/>
    <xf numFmtId="168" fontId="2" fillId="0" borderId="0" xfId="0" applyNumberFormat="1" applyFont="1" applyFill="1" applyAlignment="1">
      <alignment horizontal="left" indent="1"/>
    </xf>
    <xf numFmtId="9" fontId="2" fillId="0" borderId="0" xfId="0" applyNumberFormat="1" applyFont="1" applyFill="1"/>
    <xf numFmtId="165" fontId="2" fillId="0" borderId="0" xfId="0" applyNumberFormat="1" applyFont="1" applyFill="1"/>
    <xf numFmtId="168" fontId="2" fillId="0" borderId="0" xfId="0" applyNumberFormat="1" applyFont="1" applyFill="1" applyProtection="1">
      <protection locked="0"/>
    </xf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7" fontId="3" fillId="0" borderId="19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3" fillId="0" borderId="2" xfId="0" quotePrefix="1" applyFont="1" applyFill="1" applyBorder="1"/>
    <xf numFmtId="0" fontId="3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/>
    </xf>
    <xf numFmtId="165" fontId="2" fillId="0" borderId="9" xfId="2" applyNumberFormat="1" applyFont="1" applyFill="1" applyBorder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5" xfId="0" quotePrefix="1" applyFont="1" applyFill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6" fontId="2" fillId="0" borderId="15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2" fillId="0" borderId="12" xfId="0" quotePrefix="1" applyFont="1" applyFill="1" applyBorder="1" applyAlignment="1">
      <alignment horizontal="left" vertical="center" wrapText="1"/>
    </xf>
    <xf numFmtId="0" fontId="2" fillId="0" borderId="5" xfId="0" quotePrefix="1" applyFont="1" applyFill="1" applyBorder="1" applyAlignment="1">
      <alignment horizontal="left" vertical="center" wrapText="1"/>
    </xf>
    <xf numFmtId="0" fontId="2" fillId="0" borderId="12" xfId="0" applyFont="1" applyFill="1" applyBorder="1"/>
    <xf numFmtId="0" fontId="2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165" fontId="3" fillId="0" borderId="0" xfId="2" applyNumberFormat="1" applyFont="1" applyFill="1"/>
    <xf numFmtId="4" fontId="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1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1" fontId="2" fillId="0" borderId="2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0" fontId="2" fillId="0" borderId="6" xfId="0" applyFont="1" applyFill="1" applyBorder="1"/>
    <xf numFmtId="4" fontId="2" fillId="0" borderId="0" xfId="0" applyNumberFormat="1" applyFont="1" applyFill="1" applyAlignment="1">
      <alignment horizontal="left"/>
    </xf>
    <xf numFmtId="41" fontId="2" fillId="0" borderId="6" xfId="0" applyNumberFormat="1" applyFont="1" applyFill="1" applyBorder="1"/>
    <xf numFmtId="10" fontId="2" fillId="0" borderId="6" xfId="0" applyNumberFormat="1" applyFont="1" applyFill="1" applyBorder="1"/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1" fontId="2" fillId="0" borderId="0" xfId="0" applyNumberFormat="1" applyFont="1" applyFill="1"/>
    <xf numFmtId="41" fontId="2" fillId="0" borderId="21" xfId="0" applyNumberFormat="1" applyFont="1" applyFill="1" applyBorder="1"/>
    <xf numFmtId="10" fontId="3" fillId="0" borderId="0" xfId="0" applyNumberFormat="1" applyFont="1" applyFill="1" applyAlignment="1">
      <alignment horizontal="left"/>
    </xf>
    <xf numFmtId="41" fontId="2" fillId="0" borderId="20" xfId="0" applyNumberFormat="1" applyFont="1" applyFill="1" applyBorder="1"/>
    <xf numFmtId="165" fontId="2" fillId="0" borderId="4" xfId="2" applyNumberFormat="1" applyFont="1" applyFill="1" applyBorder="1"/>
    <xf numFmtId="164" fontId="2" fillId="0" borderId="0" xfId="1" applyNumberFormat="1" applyFont="1" applyFill="1" applyBorder="1"/>
    <xf numFmtId="165" fontId="3" fillId="0" borderId="7" xfId="2" applyNumberFormat="1" applyFont="1" applyFill="1" applyBorder="1"/>
    <xf numFmtId="165" fontId="3" fillId="0" borderId="6" xfId="2" applyNumberFormat="1" applyFont="1" applyFill="1" applyBorder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/>
    <xf numFmtId="0" fontId="2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8" xfId="0" quotePrefix="1" applyFont="1" applyFill="1" applyBorder="1" applyAlignment="1">
      <alignment horizontal="center"/>
    </xf>
    <xf numFmtId="42" fontId="2" fillId="0" borderId="5" xfId="0" applyNumberFormat="1" applyFont="1" applyFill="1" applyBorder="1"/>
    <xf numFmtId="0" fontId="8" fillId="0" borderId="11" xfId="0" applyFont="1" applyFill="1" applyBorder="1" applyAlignment="1">
      <alignment vertical="center" wrapText="1"/>
    </xf>
    <xf numFmtId="0" fontId="2" fillId="0" borderId="0" xfId="0" quotePrefix="1" applyFont="1" applyFill="1" applyAlignment="1">
      <alignment horizontal="center" vertical="center"/>
    </xf>
    <xf numFmtId="41" fontId="2" fillId="0" borderId="5" xfId="0" applyNumberFormat="1" applyFont="1" applyFill="1" applyBorder="1"/>
    <xf numFmtId="0" fontId="3" fillId="0" borderId="9" xfId="0" quotePrefix="1" applyFont="1" applyFill="1" applyBorder="1"/>
    <xf numFmtId="42" fontId="3" fillId="0" borderId="7" xfId="0" applyNumberFormat="1" applyFont="1" applyFill="1" applyBorder="1"/>
    <xf numFmtId="0" fontId="3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3" fontId="2" fillId="0" borderId="0" xfId="0" applyNumberFormat="1" applyFont="1" applyFill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/>
    <xf numFmtId="166" fontId="2" fillId="0" borderId="0" xfId="0" applyNumberFormat="1" applyFont="1" applyFill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0" fontId="3" fillId="0" borderId="7" xfId="0" applyFont="1" applyFill="1" applyBorder="1"/>
    <xf numFmtId="0" fontId="3" fillId="0" borderId="11" xfId="0" applyFont="1" applyFill="1" applyBorder="1" applyAlignment="1">
      <alignment vertical="center" wrapText="1"/>
    </xf>
    <xf numFmtId="166" fontId="2" fillId="0" borderId="8" xfId="0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wrapText="1"/>
    </xf>
    <xf numFmtId="43" fontId="2" fillId="0" borderId="5" xfId="0" applyNumberFormat="1" applyFont="1" applyFill="1" applyBorder="1"/>
    <xf numFmtId="0" fontId="3" fillId="0" borderId="7" xfId="0" quotePrefix="1" applyFont="1" applyFill="1" applyBorder="1"/>
    <xf numFmtId="4" fontId="3" fillId="0" borderId="7" xfId="0" applyNumberFormat="1" applyFont="1" applyFill="1" applyBorder="1"/>
    <xf numFmtId="0" fontId="3" fillId="0" borderId="0" xfId="0" quotePrefix="1" applyFont="1" applyFill="1"/>
    <xf numFmtId="43" fontId="2" fillId="0" borderId="0" xfId="0" applyNumberFormat="1" applyFont="1" applyFill="1" applyAlignment="1">
      <alignment horizontal="center" wrapText="1"/>
    </xf>
    <xf numFmtId="44" fontId="3" fillId="0" borderId="17" xfId="0" applyNumberFormat="1" applyFont="1" applyFill="1" applyBorder="1"/>
    <xf numFmtId="165" fontId="3" fillId="0" borderId="17" xfId="2" applyNumberFormat="1" applyFont="1" applyFill="1" applyBorder="1"/>
    <xf numFmtId="165" fontId="3" fillId="0" borderId="16" xfId="2" applyNumberFormat="1" applyFont="1" applyFill="1" applyBorder="1"/>
    <xf numFmtId="0" fontId="3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43" fontId="2" fillId="0" borderId="7" xfId="0" applyNumberFormat="1" applyFont="1" applyFill="1" applyBorder="1"/>
    <xf numFmtId="0" fontId="3" fillId="0" borderId="1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3" fillId="0" borderId="12" xfId="0" applyFont="1" applyFill="1" applyBorder="1"/>
    <xf numFmtId="42" fontId="3" fillId="0" borderId="6" xfId="0" applyNumberFormat="1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44" fontId="2" fillId="0" borderId="5" xfId="0" applyNumberFormat="1" applyFont="1" applyFill="1" applyBorder="1"/>
    <xf numFmtId="10" fontId="3" fillId="0" borderId="0" xfId="0" applyNumberFormat="1" applyFont="1" applyFill="1"/>
    <xf numFmtId="0" fontId="3" fillId="0" borderId="3" xfId="0" applyFont="1" applyFill="1" applyBorder="1"/>
    <xf numFmtId="0" fontId="2" fillId="0" borderId="2" xfId="0" applyFont="1" applyFill="1" applyBorder="1"/>
    <xf numFmtId="165" fontId="2" fillId="0" borderId="2" xfId="2" applyNumberFormat="1" applyFont="1" applyFill="1" applyBorder="1"/>
    <xf numFmtId="165" fontId="2" fillId="0" borderId="1" xfId="2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right"/>
    </xf>
    <xf numFmtId="0" fontId="3" fillId="0" borderId="9" xfId="0" quotePrefix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4" xfId="0" quotePrefix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0" borderId="4" xfId="0" quotePrefix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41" fontId="2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" fontId="2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8DE1-2420-4CA3-AEE9-37191D691F76}">
  <dimension ref="A1:DC546"/>
  <sheetViews>
    <sheetView tabSelected="1" zoomScaleNormal="100" workbookViewId="0">
      <pane xSplit="4" ySplit="6" topLeftCell="E289" activePane="bottomRight" state="frozen"/>
      <selection activeCell="C313" sqref="C313"/>
      <selection pane="topRight" activeCell="C313" sqref="C313"/>
      <selection pane="bottomLeft" activeCell="C313" sqref="C313"/>
      <selection pane="bottomRight" sqref="A1:XFD1048576"/>
    </sheetView>
  </sheetViews>
  <sheetFormatPr defaultColWidth="15.7109375" defaultRowHeight="11.25" customHeight="1" outlineLevelRow="4" outlineLevelCol="1" x14ac:dyDescent="0.2"/>
  <cols>
    <col min="1" max="1" width="6.5703125" style="10" bestFit="1" customWidth="1"/>
    <col min="2" max="2" width="24.140625" style="10" customWidth="1"/>
    <col min="3" max="3" width="48.5703125" style="10" customWidth="1"/>
    <col min="4" max="4" width="14.28515625" style="10" bestFit="1" customWidth="1"/>
    <col min="5" max="5" width="16" style="10" bestFit="1" customWidth="1"/>
    <col min="6" max="6" width="14.42578125" style="10" bestFit="1" customWidth="1" outlineLevel="1"/>
    <col min="7" max="7" width="22.140625" style="10" bestFit="1" customWidth="1" outlineLevel="1"/>
    <col min="8" max="8" width="14" style="10" customWidth="1" outlineLevel="1"/>
    <col min="9" max="9" width="18" style="10" customWidth="1" outlineLevel="1"/>
    <col min="10" max="10" width="13.5703125" style="10" bestFit="1" customWidth="1" outlineLevel="1"/>
    <col min="11" max="12" width="11.28515625" style="10" bestFit="1" customWidth="1" outlineLevel="1"/>
    <col min="13" max="13" width="10.42578125" style="10" bestFit="1" customWidth="1" outlineLevel="1"/>
    <col min="14" max="14" width="10.5703125" style="10" bestFit="1" customWidth="1" outlineLevel="1"/>
    <col min="15" max="15" width="11.42578125" style="10" bestFit="1" customWidth="1" outlineLevel="1"/>
    <col min="16" max="16" width="12.7109375" style="10" bestFit="1" customWidth="1" outlineLevel="1"/>
    <col min="17" max="17" width="15.42578125" style="10" customWidth="1" outlineLevel="1"/>
    <col min="18" max="18" width="11.28515625" style="10" bestFit="1" customWidth="1" outlineLevel="1"/>
    <col min="19" max="19" width="13.85546875" style="10" bestFit="1" customWidth="1" outlineLevel="1"/>
    <col min="20" max="20" width="14.5703125" style="10" customWidth="1" outlineLevel="1"/>
    <col min="21" max="21" width="13.42578125" style="10" customWidth="1" outlineLevel="1"/>
    <col min="22" max="22" width="12" style="10" customWidth="1" outlineLevel="1"/>
    <col min="23" max="23" width="13.5703125" style="10" customWidth="1" outlineLevel="1"/>
    <col min="24" max="24" width="15.42578125" style="10" bestFit="1" customWidth="1"/>
    <col min="25" max="25" width="17" style="10" bestFit="1" customWidth="1"/>
    <col min="26" max="26" width="14" style="10" customWidth="1" outlineLevel="1"/>
    <col min="27" max="27" width="14.42578125" style="10" customWidth="1" outlineLevel="1"/>
    <col min="28" max="28" width="21" style="10" bestFit="1" customWidth="1" outlineLevel="1"/>
    <col min="29" max="29" width="14.5703125" style="10" bestFit="1" customWidth="1"/>
    <col min="30" max="30" width="12" style="10" bestFit="1" customWidth="1" outlineLevel="1"/>
    <col min="31" max="31" width="11.5703125" style="10" bestFit="1" customWidth="1" outlineLevel="1"/>
    <col min="32" max="32" width="10.85546875" style="10" bestFit="1" customWidth="1" outlineLevel="1"/>
    <col min="33" max="33" width="12.140625" style="10" bestFit="1" customWidth="1" outlineLevel="1"/>
    <col min="34" max="34" width="12.42578125" style="10" customWidth="1" outlineLevel="1"/>
    <col min="35" max="35" width="15.7109375" style="10" bestFit="1" customWidth="1"/>
    <col min="36" max="37" width="11.5703125" style="10" bestFit="1" customWidth="1" outlineLevel="1"/>
    <col min="38" max="38" width="13.5703125" style="10" bestFit="1" customWidth="1"/>
    <col min="39" max="39" width="12.5703125" style="10" bestFit="1" customWidth="1"/>
    <col min="40" max="40" width="11.42578125" style="10" bestFit="1" customWidth="1" outlineLevel="1"/>
    <col min="41" max="41" width="13" style="10" bestFit="1" customWidth="1" outlineLevel="1"/>
    <col min="42" max="42" width="9.140625" style="10" bestFit="1" customWidth="1" outlineLevel="1"/>
    <col min="43" max="43" width="13.5703125" style="10" bestFit="1" customWidth="1" outlineLevel="1"/>
    <col min="44" max="44" width="12.5703125" style="10" customWidth="1" outlineLevel="1"/>
    <col min="45" max="45" width="12.5703125" style="10" bestFit="1" customWidth="1" outlineLevel="1"/>
    <col min="46" max="46" width="9.28515625" style="10" customWidth="1" outlineLevel="1"/>
    <col min="47" max="47" width="11.42578125" style="10" bestFit="1" customWidth="1" outlineLevel="1"/>
    <col min="48" max="48" width="12.5703125" style="10" bestFit="1" customWidth="1" outlineLevel="1"/>
    <col min="49" max="49" width="14.5703125" style="10" bestFit="1" customWidth="1" outlineLevel="1"/>
    <col min="50" max="50" width="11.42578125" style="10" bestFit="1" customWidth="1" outlineLevel="1"/>
    <col min="51" max="51" width="12.5703125" style="10" bestFit="1" customWidth="1" outlineLevel="1"/>
    <col min="52" max="52" width="11.28515625" style="10" bestFit="1" customWidth="1" outlineLevel="1"/>
    <col min="53" max="53" width="12.7109375" style="10" bestFit="1" customWidth="1" outlineLevel="1"/>
    <col min="54" max="54" width="25" style="10" customWidth="1" outlineLevel="1"/>
    <col min="55" max="55" width="20.5703125" style="10" customWidth="1" outlineLevel="1"/>
    <col min="56" max="56" width="22.28515625" style="10" bestFit="1" customWidth="1" outlineLevel="1"/>
    <col min="57" max="57" width="14" style="10" customWidth="1" outlineLevel="1"/>
    <col min="58" max="58" width="18" style="10" customWidth="1"/>
    <col min="59" max="59" width="13.28515625" style="10" bestFit="1" customWidth="1" outlineLevel="1"/>
    <col min="60" max="60" width="9.42578125" style="10" bestFit="1" customWidth="1" outlineLevel="1"/>
    <col min="61" max="61" width="9.7109375" style="10" bestFit="1" customWidth="1" outlineLevel="1"/>
    <col min="62" max="62" width="9.42578125" style="10" bestFit="1" customWidth="1" outlineLevel="1"/>
    <col min="63" max="63" width="11.28515625" style="10" bestFit="1" customWidth="1" outlineLevel="1"/>
    <col min="64" max="64" width="9.42578125" style="10" bestFit="1" customWidth="1" outlineLevel="1"/>
    <col min="65" max="65" width="12.42578125" style="10" customWidth="1" outlineLevel="1"/>
    <col min="66" max="66" width="15.42578125" style="10" customWidth="1" outlineLevel="1"/>
    <col min="67" max="67" width="10.85546875" style="10" bestFit="1" customWidth="1" outlineLevel="1"/>
    <col min="68" max="68" width="13.85546875" style="10" bestFit="1" customWidth="1" outlineLevel="1"/>
    <col min="69" max="69" width="14.5703125" style="10" customWidth="1" outlineLevel="1"/>
    <col min="70" max="70" width="13.42578125" style="10" customWidth="1" outlineLevel="1"/>
    <col min="71" max="71" width="12" style="10" customWidth="1" outlineLevel="1"/>
    <col min="72" max="72" width="13.5703125" style="10" customWidth="1" outlineLevel="1"/>
    <col min="73" max="73" width="15.42578125" style="10" bestFit="1" customWidth="1" outlineLevel="1"/>
    <col min="74" max="74" width="17" style="10" bestFit="1" customWidth="1" outlineLevel="1"/>
    <col min="75" max="75" width="14" style="10" customWidth="1" outlineLevel="1"/>
    <col min="76" max="76" width="14.42578125" style="10" customWidth="1" outlineLevel="1"/>
    <col min="77" max="77" width="21" style="10" bestFit="1" customWidth="1" outlineLevel="1"/>
    <col min="78" max="78" width="14" style="10" bestFit="1" customWidth="1" outlineLevel="1"/>
    <col min="79" max="79" width="12" style="10" bestFit="1" customWidth="1" outlineLevel="1"/>
    <col min="80" max="80" width="11.5703125" style="10" bestFit="1" customWidth="1" outlineLevel="1"/>
    <col min="81" max="81" width="14.5703125" style="10" bestFit="1" customWidth="1" outlineLevel="1"/>
    <col min="82" max="82" width="12.140625" style="10" bestFit="1" customWidth="1" outlineLevel="1"/>
    <col min="83" max="83" width="21" style="10" bestFit="1" customWidth="1"/>
    <col min="84" max="84" width="15.7109375" style="10" bestFit="1" customWidth="1"/>
    <col min="85" max="85" width="19.140625" style="10" bestFit="1" customWidth="1"/>
    <col min="86" max="86" width="21.140625" style="10" bestFit="1" customWidth="1"/>
    <col min="87" max="87" width="16.42578125" style="10" bestFit="1" customWidth="1"/>
    <col min="88" max="88" width="20" style="10" bestFit="1" customWidth="1"/>
    <col min="89" max="89" width="14.42578125" style="10" bestFit="1" customWidth="1"/>
    <col min="90" max="90" width="13" style="10" bestFit="1" customWidth="1" outlineLevel="1"/>
    <col min="91" max="91" width="9.42578125" style="10" bestFit="1" customWidth="1" outlineLevel="1"/>
    <col min="92" max="92" width="12.28515625" style="10" bestFit="1" customWidth="1"/>
    <col min="93" max="93" width="10.85546875" style="10" bestFit="1" customWidth="1"/>
    <col min="94" max="94" width="14.140625" style="10" bestFit="1" customWidth="1"/>
    <col min="95" max="95" width="13.5703125" style="10" bestFit="1" customWidth="1"/>
    <col min="96" max="96" width="11.85546875" style="10" bestFit="1" customWidth="1"/>
    <col min="97" max="97" width="15" style="10" bestFit="1" customWidth="1"/>
    <col min="98" max="98" width="17.140625" style="10" bestFit="1" customWidth="1"/>
    <col min="99" max="99" width="12.7109375" style="10" bestFit="1" customWidth="1"/>
    <col min="100" max="100" width="11.5703125" style="10" bestFit="1" customWidth="1"/>
    <col min="101" max="101" width="20.7109375" style="10" bestFit="1" customWidth="1"/>
    <col min="102" max="102" width="12.5703125" style="10" bestFit="1" customWidth="1"/>
    <col min="103" max="103" width="19.140625" style="10" customWidth="1"/>
    <col min="104" max="104" width="19.85546875" style="10" customWidth="1"/>
    <col min="105" max="105" width="15.85546875" style="10" customWidth="1"/>
    <col min="106" max="106" width="15.7109375" style="10"/>
    <col min="107" max="107" width="10.42578125" style="10" bestFit="1" customWidth="1"/>
    <col min="108" max="16384" width="15.7109375" style="10"/>
  </cols>
  <sheetData>
    <row r="1" spans="1:105" ht="11.25" customHeight="1" x14ac:dyDescent="0.2">
      <c r="A1" s="118">
        <f>SUM(E1:DA1)</f>
        <v>0</v>
      </c>
      <c r="B1" s="5" t="s">
        <v>758</v>
      </c>
      <c r="C1" s="5" t="s">
        <v>757</v>
      </c>
      <c r="D1" s="129" t="s">
        <v>594</v>
      </c>
      <c r="E1" s="118">
        <v>0</v>
      </c>
      <c r="F1" s="118">
        <v>0</v>
      </c>
      <c r="G1" s="118">
        <v>0</v>
      </c>
      <c r="H1" s="118">
        <v>0</v>
      </c>
      <c r="I1" s="118">
        <v>0</v>
      </c>
      <c r="J1" s="118">
        <v>0</v>
      </c>
      <c r="K1" s="118">
        <v>0</v>
      </c>
      <c r="L1" s="118">
        <v>0</v>
      </c>
      <c r="M1" s="118">
        <v>0</v>
      </c>
      <c r="N1" s="118">
        <v>0</v>
      </c>
      <c r="O1" s="118">
        <v>0</v>
      </c>
      <c r="P1" s="118">
        <v>0</v>
      </c>
      <c r="Q1" s="118">
        <v>0</v>
      </c>
      <c r="R1" s="118">
        <v>0</v>
      </c>
      <c r="S1" s="118">
        <v>0</v>
      </c>
      <c r="T1" s="118">
        <v>0</v>
      </c>
      <c r="U1" s="118">
        <v>0</v>
      </c>
      <c r="V1" s="118">
        <v>0</v>
      </c>
      <c r="W1" s="118">
        <v>0</v>
      </c>
      <c r="X1" s="118">
        <v>0</v>
      </c>
      <c r="Y1" s="118">
        <v>0</v>
      </c>
      <c r="Z1" s="118">
        <v>0</v>
      </c>
      <c r="AA1" s="118">
        <v>0</v>
      </c>
      <c r="AB1" s="118">
        <v>0</v>
      </c>
      <c r="AC1" s="118">
        <v>0</v>
      </c>
      <c r="AD1" s="118">
        <v>0</v>
      </c>
      <c r="AE1" s="118">
        <v>0</v>
      </c>
      <c r="AF1" s="118">
        <v>0</v>
      </c>
      <c r="AG1" s="118">
        <v>0</v>
      </c>
      <c r="AH1" s="118">
        <v>0</v>
      </c>
      <c r="AI1" s="118">
        <v>0</v>
      </c>
      <c r="AJ1" s="118">
        <v>0</v>
      </c>
      <c r="AK1" s="118">
        <v>0</v>
      </c>
      <c r="AL1" s="118">
        <v>0</v>
      </c>
      <c r="AM1" s="118">
        <v>0</v>
      </c>
      <c r="AN1" s="118">
        <v>0</v>
      </c>
      <c r="AO1" s="118">
        <v>0</v>
      </c>
      <c r="AP1" s="118">
        <v>0</v>
      </c>
      <c r="AQ1" s="118">
        <v>0</v>
      </c>
      <c r="AR1" s="118">
        <v>0</v>
      </c>
      <c r="AS1" s="118">
        <v>0</v>
      </c>
      <c r="AT1" s="118">
        <v>0</v>
      </c>
      <c r="AU1" s="118">
        <v>0</v>
      </c>
      <c r="AV1" s="118">
        <v>0</v>
      </c>
      <c r="AW1" s="118">
        <v>0</v>
      </c>
      <c r="AX1" s="118">
        <v>0</v>
      </c>
      <c r="AY1" s="118">
        <v>0</v>
      </c>
      <c r="AZ1" s="118">
        <v>0</v>
      </c>
      <c r="BA1" s="118">
        <v>0</v>
      </c>
      <c r="BB1" s="118">
        <v>0</v>
      </c>
      <c r="BC1" s="118">
        <v>0</v>
      </c>
      <c r="BD1" s="118">
        <v>0</v>
      </c>
      <c r="BE1" s="118">
        <v>0</v>
      </c>
      <c r="BF1" s="118">
        <v>0</v>
      </c>
      <c r="BG1" s="118">
        <v>0</v>
      </c>
      <c r="BH1" s="118">
        <v>0</v>
      </c>
      <c r="BI1" s="118">
        <v>0</v>
      </c>
      <c r="BJ1" s="118">
        <v>0</v>
      </c>
      <c r="BK1" s="118">
        <v>0</v>
      </c>
      <c r="BL1" s="118">
        <v>0</v>
      </c>
      <c r="BM1" s="118">
        <v>0</v>
      </c>
      <c r="BN1" s="118">
        <v>0</v>
      </c>
      <c r="BO1" s="118">
        <v>0</v>
      </c>
      <c r="BP1" s="118">
        <v>0</v>
      </c>
      <c r="BQ1" s="118">
        <v>0</v>
      </c>
      <c r="BR1" s="118">
        <v>0</v>
      </c>
      <c r="BS1" s="118">
        <v>0</v>
      </c>
      <c r="BT1" s="118">
        <v>0</v>
      </c>
      <c r="BU1" s="118">
        <v>0</v>
      </c>
      <c r="BV1" s="118">
        <v>0</v>
      </c>
      <c r="BW1" s="118">
        <v>0</v>
      </c>
      <c r="BX1" s="118">
        <v>0</v>
      </c>
      <c r="BY1" s="118">
        <v>0</v>
      </c>
      <c r="BZ1" s="118">
        <v>0</v>
      </c>
      <c r="CA1" s="118">
        <v>0</v>
      </c>
      <c r="CB1" s="118">
        <v>0</v>
      </c>
      <c r="CC1" s="118">
        <v>0</v>
      </c>
      <c r="CD1" s="118">
        <v>0</v>
      </c>
      <c r="CE1" s="118">
        <v>0</v>
      </c>
      <c r="CF1" s="118">
        <v>0</v>
      </c>
      <c r="CG1" s="118">
        <v>0</v>
      </c>
      <c r="CH1" s="118">
        <v>0</v>
      </c>
      <c r="CI1" s="118">
        <v>0</v>
      </c>
      <c r="CJ1" s="118">
        <v>0</v>
      </c>
      <c r="CK1" s="118">
        <v>0</v>
      </c>
      <c r="CL1" s="118">
        <v>0</v>
      </c>
      <c r="CM1" s="118">
        <v>0</v>
      </c>
      <c r="CN1" s="118">
        <v>0</v>
      </c>
      <c r="CO1" s="118">
        <v>0</v>
      </c>
      <c r="CP1" s="118">
        <v>0</v>
      </c>
      <c r="CQ1" s="118">
        <v>0</v>
      </c>
      <c r="CR1" s="118">
        <v>0</v>
      </c>
      <c r="CS1" s="118">
        <v>0</v>
      </c>
      <c r="CT1" s="118">
        <v>0</v>
      </c>
      <c r="CU1" s="118">
        <v>0</v>
      </c>
      <c r="CV1" s="118">
        <v>0</v>
      </c>
      <c r="CW1" s="118">
        <v>0</v>
      </c>
      <c r="CX1" s="118">
        <v>0</v>
      </c>
      <c r="CY1" s="118">
        <v>0</v>
      </c>
      <c r="CZ1" s="118">
        <v>0</v>
      </c>
      <c r="DA1" s="118">
        <v>0</v>
      </c>
    </row>
    <row r="2" spans="1:105" ht="11.25" customHeight="1" x14ac:dyDescent="0.2">
      <c r="A2" s="118">
        <f>SUM(E2:DA2)</f>
        <v>0</v>
      </c>
      <c r="B2" s="5" t="s">
        <v>593</v>
      </c>
      <c r="C2" s="130" t="s">
        <v>592</v>
      </c>
      <c r="D2" s="129" t="s">
        <v>591</v>
      </c>
      <c r="E2" s="118">
        <v>0</v>
      </c>
      <c r="F2" s="118">
        <v>0</v>
      </c>
      <c r="G2" s="118">
        <v>0</v>
      </c>
      <c r="H2" s="118">
        <v>0</v>
      </c>
      <c r="I2" s="118">
        <v>0</v>
      </c>
      <c r="J2" s="118">
        <v>0</v>
      </c>
      <c r="K2" s="118">
        <v>0</v>
      </c>
      <c r="L2" s="118">
        <v>0</v>
      </c>
      <c r="M2" s="118">
        <v>0</v>
      </c>
      <c r="N2" s="118">
        <v>0</v>
      </c>
      <c r="O2" s="118">
        <v>0</v>
      </c>
      <c r="P2" s="118">
        <v>0</v>
      </c>
      <c r="Q2" s="118">
        <v>0</v>
      </c>
      <c r="R2" s="118">
        <v>0</v>
      </c>
      <c r="S2" s="118">
        <v>0</v>
      </c>
      <c r="T2" s="118">
        <v>0</v>
      </c>
      <c r="U2" s="118">
        <v>0</v>
      </c>
      <c r="V2" s="118">
        <v>0</v>
      </c>
      <c r="W2" s="118">
        <v>0</v>
      </c>
      <c r="X2" s="118">
        <v>0</v>
      </c>
      <c r="Y2" s="118">
        <v>0</v>
      </c>
      <c r="Z2" s="118">
        <v>0</v>
      </c>
      <c r="AA2" s="118">
        <v>0</v>
      </c>
      <c r="AB2" s="118">
        <v>0</v>
      </c>
      <c r="AC2" s="118">
        <v>0</v>
      </c>
      <c r="AD2" s="118">
        <v>0</v>
      </c>
      <c r="AE2" s="118">
        <v>0</v>
      </c>
      <c r="AF2" s="118">
        <v>0</v>
      </c>
      <c r="AG2" s="118">
        <v>0</v>
      </c>
      <c r="AH2" s="118">
        <v>0</v>
      </c>
      <c r="AI2" s="118">
        <v>0</v>
      </c>
      <c r="AJ2" s="118">
        <v>0</v>
      </c>
      <c r="AK2" s="118">
        <v>0</v>
      </c>
      <c r="AL2" s="118">
        <v>0</v>
      </c>
      <c r="AM2" s="118">
        <v>0</v>
      </c>
      <c r="AN2" s="118">
        <v>0</v>
      </c>
      <c r="AO2" s="118">
        <v>0</v>
      </c>
      <c r="AP2" s="118">
        <v>0</v>
      </c>
      <c r="AQ2" s="118">
        <v>0</v>
      </c>
      <c r="AR2" s="118">
        <v>0</v>
      </c>
      <c r="AS2" s="118">
        <v>0</v>
      </c>
      <c r="AT2" s="118">
        <v>0</v>
      </c>
      <c r="AU2" s="118">
        <v>0</v>
      </c>
      <c r="AV2" s="118">
        <v>0</v>
      </c>
      <c r="AW2" s="118">
        <v>0</v>
      </c>
      <c r="AX2" s="118">
        <v>0</v>
      </c>
      <c r="AY2" s="118">
        <v>0</v>
      </c>
      <c r="AZ2" s="118">
        <v>0</v>
      </c>
      <c r="BA2" s="118">
        <v>0</v>
      </c>
      <c r="BB2" s="118">
        <v>0</v>
      </c>
      <c r="BC2" s="118">
        <v>0</v>
      </c>
      <c r="BD2" s="118">
        <v>0</v>
      </c>
      <c r="BE2" s="118">
        <v>0</v>
      </c>
      <c r="BF2" s="118">
        <v>0</v>
      </c>
      <c r="BG2" s="118">
        <v>0</v>
      </c>
      <c r="BH2" s="118">
        <v>0</v>
      </c>
      <c r="BI2" s="118">
        <v>0</v>
      </c>
      <c r="BJ2" s="118">
        <v>0</v>
      </c>
      <c r="BK2" s="118">
        <v>0</v>
      </c>
      <c r="BL2" s="118">
        <v>0</v>
      </c>
      <c r="BM2" s="118">
        <v>0</v>
      </c>
      <c r="BN2" s="118">
        <v>0</v>
      </c>
      <c r="BO2" s="118">
        <v>0</v>
      </c>
      <c r="BP2" s="118">
        <v>0</v>
      </c>
      <c r="BQ2" s="118">
        <v>0</v>
      </c>
      <c r="BR2" s="118">
        <v>0</v>
      </c>
      <c r="BS2" s="118">
        <v>0</v>
      </c>
      <c r="BT2" s="118">
        <v>0</v>
      </c>
      <c r="BU2" s="118">
        <v>0</v>
      </c>
      <c r="BV2" s="118">
        <v>0</v>
      </c>
      <c r="BW2" s="118">
        <v>0</v>
      </c>
      <c r="BX2" s="118">
        <v>0</v>
      </c>
      <c r="BY2" s="118">
        <v>0</v>
      </c>
      <c r="BZ2" s="118">
        <v>0</v>
      </c>
      <c r="CA2" s="118">
        <v>0</v>
      </c>
      <c r="CB2" s="118">
        <v>0</v>
      </c>
      <c r="CC2" s="118">
        <v>0</v>
      </c>
      <c r="CD2" s="118">
        <v>0</v>
      </c>
      <c r="CE2" s="118">
        <v>0</v>
      </c>
      <c r="CF2" s="118">
        <v>0</v>
      </c>
      <c r="CG2" s="118">
        <v>0</v>
      </c>
      <c r="CH2" s="118">
        <v>0</v>
      </c>
      <c r="CI2" s="118">
        <v>0</v>
      </c>
      <c r="CJ2" s="118">
        <v>0</v>
      </c>
      <c r="CK2" s="118">
        <v>0</v>
      </c>
      <c r="CL2" s="118">
        <v>0</v>
      </c>
      <c r="CM2" s="118">
        <v>0</v>
      </c>
      <c r="CN2" s="118">
        <v>0</v>
      </c>
      <c r="CO2" s="118">
        <v>0</v>
      </c>
      <c r="CP2" s="118">
        <v>0</v>
      </c>
      <c r="CQ2" s="118">
        <v>0</v>
      </c>
      <c r="CR2" s="118">
        <v>0</v>
      </c>
      <c r="CS2" s="118">
        <v>0</v>
      </c>
      <c r="CT2" s="118">
        <v>0</v>
      </c>
      <c r="CU2" s="118">
        <v>0</v>
      </c>
      <c r="CV2" s="118">
        <v>0</v>
      </c>
      <c r="CW2" s="118">
        <v>0</v>
      </c>
      <c r="CX2" s="118">
        <v>0</v>
      </c>
      <c r="CY2" s="118">
        <v>0</v>
      </c>
      <c r="CZ2" s="118">
        <v>0</v>
      </c>
      <c r="DA2" s="118">
        <v>0</v>
      </c>
    </row>
    <row r="3" spans="1:105" ht="11.25" customHeight="1" x14ac:dyDescent="0.2">
      <c r="B3" s="5" t="s">
        <v>590</v>
      </c>
      <c r="C3" s="5"/>
      <c r="D3" s="5"/>
      <c r="E3" s="29"/>
      <c r="F3" s="8" t="s">
        <v>589</v>
      </c>
      <c r="G3" s="8" t="s">
        <v>589</v>
      </c>
      <c r="H3" s="8" t="s">
        <v>589</v>
      </c>
      <c r="I3" s="8" t="s">
        <v>589</v>
      </c>
      <c r="J3" s="8" t="s">
        <v>589</v>
      </c>
      <c r="K3" s="8" t="s">
        <v>589</v>
      </c>
      <c r="L3" s="8" t="s">
        <v>589</v>
      </c>
      <c r="M3" s="8" t="s">
        <v>589</v>
      </c>
      <c r="N3" s="8" t="s">
        <v>589</v>
      </c>
      <c r="O3" s="8" t="s">
        <v>589</v>
      </c>
      <c r="P3" s="8" t="s">
        <v>589</v>
      </c>
      <c r="Q3" s="8" t="s">
        <v>589</v>
      </c>
      <c r="R3" s="8" t="s">
        <v>589</v>
      </c>
      <c r="S3" s="8" t="s">
        <v>589</v>
      </c>
      <c r="T3" s="8" t="s">
        <v>589</v>
      </c>
      <c r="U3" s="8" t="s">
        <v>589</v>
      </c>
      <c r="V3" s="8" t="s">
        <v>589</v>
      </c>
      <c r="W3" s="8" t="s">
        <v>589</v>
      </c>
      <c r="X3" s="8" t="s">
        <v>589</v>
      </c>
      <c r="Y3" s="8" t="s">
        <v>589</v>
      </c>
      <c r="Z3" s="8" t="s">
        <v>589</v>
      </c>
      <c r="AA3" s="8" t="s">
        <v>589</v>
      </c>
      <c r="AB3" s="8" t="s">
        <v>589</v>
      </c>
      <c r="AC3" s="8" t="s">
        <v>589</v>
      </c>
      <c r="AD3" s="8" t="s">
        <v>589</v>
      </c>
      <c r="AE3" s="8" t="s">
        <v>589</v>
      </c>
      <c r="AF3" s="8" t="s">
        <v>589</v>
      </c>
      <c r="AG3" s="8" t="s">
        <v>589</v>
      </c>
      <c r="AH3" s="8" t="s">
        <v>589</v>
      </c>
      <c r="AI3" s="8" t="s">
        <v>589</v>
      </c>
      <c r="AJ3" s="8" t="s">
        <v>589</v>
      </c>
      <c r="AK3" s="8" t="s">
        <v>589</v>
      </c>
      <c r="AL3" s="8" t="s">
        <v>589</v>
      </c>
      <c r="AM3" s="8" t="s">
        <v>589</v>
      </c>
      <c r="AN3" s="8" t="s">
        <v>589</v>
      </c>
      <c r="AO3" s="8" t="s">
        <v>589</v>
      </c>
      <c r="AP3" s="8" t="s">
        <v>589</v>
      </c>
      <c r="AQ3" s="8" t="s">
        <v>589</v>
      </c>
      <c r="AR3" s="8" t="s">
        <v>589</v>
      </c>
      <c r="AS3" s="8" t="s">
        <v>589</v>
      </c>
      <c r="AT3" s="8" t="s">
        <v>589</v>
      </c>
      <c r="AU3" s="8" t="s">
        <v>589</v>
      </c>
      <c r="AV3" s="8" t="s">
        <v>589</v>
      </c>
      <c r="AW3" s="8" t="s">
        <v>589</v>
      </c>
      <c r="AX3" s="8" t="s">
        <v>589</v>
      </c>
      <c r="AY3" s="8" t="s">
        <v>589</v>
      </c>
      <c r="AZ3" s="8" t="s">
        <v>589</v>
      </c>
      <c r="BA3" s="8" t="s">
        <v>589</v>
      </c>
      <c r="BB3" s="8" t="s">
        <v>588</v>
      </c>
      <c r="BC3" s="8" t="s">
        <v>587</v>
      </c>
      <c r="BD3" s="8" t="s">
        <v>587</v>
      </c>
      <c r="BE3" s="8" t="s">
        <v>587</v>
      </c>
      <c r="BF3" s="8" t="s">
        <v>587</v>
      </c>
      <c r="BG3" s="8" t="s">
        <v>587</v>
      </c>
      <c r="BH3" s="8" t="s">
        <v>587</v>
      </c>
      <c r="BI3" s="8" t="s">
        <v>587</v>
      </c>
      <c r="BJ3" s="8" t="s">
        <v>587</v>
      </c>
      <c r="BK3" s="8" t="s">
        <v>587</v>
      </c>
      <c r="BL3" s="8" t="s">
        <v>587</v>
      </c>
      <c r="BM3" s="8" t="s">
        <v>587</v>
      </c>
      <c r="BN3" s="8" t="s">
        <v>587</v>
      </c>
      <c r="BO3" s="8" t="s">
        <v>587</v>
      </c>
      <c r="BP3" s="8" t="s">
        <v>587</v>
      </c>
      <c r="BQ3" s="8" t="s">
        <v>587</v>
      </c>
      <c r="BR3" s="8" t="s">
        <v>587</v>
      </c>
      <c r="BS3" s="8" t="s">
        <v>587</v>
      </c>
      <c r="BT3" s="8" t="s">
        <v>587</v>
      </c>
      <c r="BU3" s="8" t="s">
        <v>587</v>
      </c>
      <c r="BV3" s="8" t="s">
        <v>587</v>
      </c>
      <c r="BW3" s="8" t="s">
        <v>587</v>
      </c>
      <c r="BX3" s="8" t="s">
        <v>587</v>
      </c>
      <c r="BY3" s="8" t="s">
        <v>587</v>
      </c>
      <c r="BZ3" s="8" t="s">
        <v>587</v>
      </c>
      <c r="CA3" s="8" t="s">
        <v>587</v>
      </c>
      <c r="CB3" s="8" t="s">
        <v>587</v>
      </c>
      <c r="CC3" s="8" t="s">
        <v>587</v>
      </c>
      <c r="CD3" s="8" t="s">
        <v>587</v>
      </c>
      <c r="CE3" s="8" t="s">
        <v>587</v>
      </c>
      <c r="CF3" s="8" t="s">
        <v>587</v>
      </c>
      <c r="CG3" s="8" t="s">
        <v>587</v>
      </c>
      <c r="CH3" s="8" t="s">
        <v>587</v>
      </c>
      <c r="CI3" s="8" t="s">
        <v>587</v>
      </c>
      <c r="CJ3" s="8" t="s">
        <v>587</v>
      </c>
      <c r="CK3" s="8" t="s">
        <v>587</v>
      </c>
      <c r="CL3" s="8" t="s">
        <v>587</v>
      </c>
      <c r="CM3" s="8" t="s">
        <v>587</v>
      </c>
      <c r="CN3" s="8" t="s">
        <v>587</v>
      </c>
      <c r="CO3" s="8" t="s">
        <v>587</v>
      </c>
      <c r="CP3" s="8" t="s">
        <v>587</v>
      </c>
      <c r="CQ3" s="8" t="s">
        <v>587</v>
      </c>
      <c r="CR3" s="8" t="s">
        <v>587</v>
      </c>
      <c r="CS3" s="8" t="s">
        <v>587</v>
      </c>
      <c r="CT3" s="8" t="s">
        <v>587</v>
      </c>
      <c r="CU3" s="8" t="s">
        <v>587</v>
      </c>
      <c r="CV3" s="8" t="s">
        <v>587</v>
      </c>
      <c r="CW3" s="8" t="s">
        <v>587</v>
      </c>
      <c r="CX3" s="8"/>
      <c r="CY3" s="8" t="s">
        <v>476</v>
      </c>
      <c r="CZ3" s="8" t="s">
        <v>586</v>
      </c>
      <c r="DA3" s="8"/>
    </row>
    <row r="4" spans="1:105" s="96" customFormat="1" ht="11.25" customHeight="1" x14ac:dyDescent="0.25">
      <c r="A4" s="96" t="s">
        <v>585</v>
      </c>
      <c r="B4" s="96" t="s">
        <v>584</v>
      </c>
      <c r="C4" s="96" t="s">
        <v>583</v>
      </c>
      <c r="D4" s="96" t="s">
        <v>582</v>
      </c>
      <c r="E4" s="96" t="s">
        <v>581</v>
      </c>
      <c r="F4" s="96" t="s">
        <v>580</v>
      </c>
      <c r="G4" s="96" t="s">
        <v>579</v>
      </c>
      <c r="H4" s="96" t="s">
        <v>578</v>
      </c>
      <c r="I4" s="96" t="s">
        <v>577</v>
      </c>
      <c r="J4" s="96" t="s">
        <v>576</v>
      </c>
      <c r="K4" s="96" t="s">
        <v>575</v>
      </c>
      <c r="L4" s="96" t="s">
        <v>574</v>
      </c>
      <c r="M4" s="96" t="s">
        <v>573</v>
      </c>
      <c r="N4" s="96" t="s">
        <v>572</v>
      </c>
      <c r="O4" s="96" t="s">
        <v>571</v>
      </c>
      <c r="P4" s="96" t="s">
        <v>570</v>
      </c>
      <c r="Q4" s="96" t="s">
        <v>569</v>
      </c>
      <c r="R4" s="96" t="s">
        <v>568</v>
      </c>
      <c r="S4" s="96" t="s">
        <v>567</v>
      </c>
      <c r="T4" s="96" t="s">
        <v>566</v>
      </c>
      <c r="U4" s="96" t="s">
        <v>565</v>
      </c>
      <c r="V4" s="96" t="s">
        <v>564</v>
      </c>
      <c r="W4" s="96" t="s">
        <v>563</v>
      </c>
      <c r="X4" s="96" t="s">
        <v>562</v>
      </c>
      <c r="Y4" s="96" t="s">
        <v>561</v>
      </c>
      <c r="Z4" s="96" t="s">
        <v>560</v>
      </c>
      <c r="AA4" s="96" t="s">
        <v>559</v>
      </c>
      <c r="AB4" s="96" t="s">
        <v>558</v>
      </c>
      <c r="AC4" s="96" t="s">
        <v>557</v>
      </c>
      <c r="AD4" s="96" t="s">
        <v>556</v>
      </c>
      <c r="AE4" s="96" t="s">
        <v>555</v>
      </c>
      <c r="AF4" s="96" t="s">
        <v>554</v>
      </c>
      <c r="AG4" s="96" t="s">
        <v>553</v>
      </c>
      <c r="AH4" s="96" t="s">
        <v>552</v>
      </c>
      <c r="AI4" s="96" t="s">
        <v>551</v>
      </c>
      <c r="AJ4" s="96" t="s">
        <v>550</v>
      </c>
      <c r="AK4" s="96" t="s">
        <v>549</v>
      </c>
      <c r="AL4" s="96" t="s">
        <v>548</v>
      </c>
      <c r="AM4" s="96" t="s">
        <v>547</v>
      </c>
      <c r="AN4" s="96" t="s">
        <v>546</v>
      </c>
      <c r="AO4" s="96" t="s">
        <v>545</v>
      </c>
      <c r="AP4" s="96" t="s">
        <v>544</v>
      </c>
      <c r="AQ4" s="96" t="s">
        <v>543</v>
      </c>
      <c r="AR4" s="96" t="s">
        <v>542</v>
      </c>
      <c r="AS4" s="96" t="s">
        <v>541</v>
      </c>
      <c r="AT4" s="96" t="s">
        <v>540</v>
      </c>
      <c r="AU4" s="96" t="s">
        <v>539</v>
      </c>
      <c r="AV4" s="96" t="s">
        <v>538</v>
      </c>
      <c r="AW4" s="96" t="s">
        <v>537</v>
      </c>
      <c r="AX4" s="96" t="s">
        <v>536</v>
      </c>
      <c r="AY4" s="96" t="s">
        <v>535</v>
      </c>
      <c r="AZ4" s="96" t="s">
        <v>534</v>
      </c>
      <c r="BA4" s="96" t="s">
        <v>533</v>
      </c>
      <c r="BB4" s="96" t="s">
        <v>532</v>
      </c>
      <c r="BC4" s="96" t="s">
        <v>531</v>
      </c>
      <c r="BD4" s="96" t="s">
        <v>530</v>
      </c>
      <c r="BE4" s="96" t="s">
        <v>529</v>
      </c>
      <c r="BF4" s="96" t="s">
        <v>528</v>
      </c>
      <c r="BG4" s="96" t="s">
        <v>527</v>
      </c>
      <c r="BH4" s="96" t="s">
        <v>526</v>
      </c>
      <c r="BI4" s="96" t="s">
        <v>525</v>
      </c>
      <c r="BJ4" s="96" t="s">
        <v>524</v>
      </c>
      <c r="BK4" s="96" t="s">
        <v>523</v>
      </c>
      <c r="BL4" s="96" t="s">
        <v>522</v>
      </c>
      <c r="BM4" s="96" t="s">
        <v>521</v>
      </c>
      <c r="BN4" s="96" t="s">
        <v>520</v>
      </c>
      <c r="BO4" s="96" t="s">
        <v>519</v>
      </c>
      <c r="BP4" s="96" t="s">
        <v>518</v>
      </c>
      <c r="BQ4" s="96" t="s">
        <v>517</v>
      </c>
      <c r="BR4" s="96" t="s">
        <v>516</v>
      </c>
      <c r="BS4" s="96" t="s">
        <v>515</v>
      </c>
      <c r="BT4" s="96" t="s">
        <v>514</v>
      </c>
      <c r="BU4" s="96" t="s">
        <v>513</v>
      </c>
      <c r="BV4" s="96" t="s">
        <v>512</v>
      </c>
      <c r="BW4" s="96" t="s">
        <v>511</v>
      </c>
      <c r="BX4" s="96" t="s">
        <v>510</v>
      </c>
      <c r="BY4" s="96" t="s">
        <v>509</v>
      </c>
      <c r="BZ4" s="96" t="s">
        <v>508</v>
      </c>
      <c r="CA4" s="96" t="s">
        <v>507</v>
      </c>
      <c r="CB4" s="96" t="s">
        <v>506</v>
      </c>
      <c r="CC4" s="96" t="s">
        <v>505</v>
      </c>
      <c r="CD4" s="96" t="s">
        <v>504</v>
      </c>
      <c r="CE4" s="96" t="s">
        <v>503</v>
      </c>
      <c r="CF4" s="96" t="s">
        <v>502</v>
      </c>
      <c r="CG4" s="96" t="s">
        <v>501</v>
      </c>
      <c r="CH4" s="96" t="s">
        <v>500</v>
      </c>
      <c r="CI4" s="96" t="s">
        <v>499</v>
      </c>
      <c r="CJ4" s="96" t="s">
        <v>498</v>
      </c>
      <c r="CK4" s="96" t="s">
        <v>497</v>
      </c>
      <c r="CL4" s="96" t="s">
        <v>496</v>
      </c>
      <c r="CM4" s="96" t="s">
        <v>495</v>
      </c>
      <c r="CN4" s="96" t="s">
        <v>494</v>
      </c>
      <c r="CO4" s="96" t="s">
        <v>493</v>
      </c>
      <c r="CP4" s="96" t="s">
        <v>492</v>
      </c>
      <c r="CQ4" s="96" t="s">
        <v>491</v>
      </c>
      <c r="CR4" s="96" t="s">
        <v>490</v>
      </c>
      <c r="CS4" s="96" t="s">
        <v>489</v>
      </c>
      <c r="CT4" s="96" t="s">
        <v>488</v>
      </c>
      <c r="CU4" s="96" t="s">
        <v>487</v>
      </c>
      <c r="CV4" s="96" t="s">
        <v>486</v>
      </c>
      <c r="CW4" s="96" t="s">
        <v>485</v>
      </c>
      <c r="CX4" s="96" t="s">
        <v>484</v>
      </c>
      <c r="CY4" s="96" t="s">
        <v>483</v>
      </c>
      <c r="CZ4" s="96" t="s">
        <v>482</v>
      </c>
      <c r="DA4" s="96" t="s">
        <v>481</v>
      </c>
    </row>
    <row r="5" spans="1:105" s="41" customFormat="1" ht="37.5" customHeight="1" x14ac:dyDescent="0.25">
      <c r="A5" s="41" t="s">
        <v>480</v>
      </c>
      <c r="B5" s="42"/>
      <c r="C5" s="43"/>
      <c r="D5" s="131" t="s">
        <v>479</v>
      </c>
      <c r="E5" s="132" t="s">
        <v>478</v>
      </c>
      <c r="F5" s="132" t="s">
        <v>699</v>
      </c>
      <c r="G5" s="132" t="s">
        <v>698</v>
      </c>
      <c r="H5" s="133" t="s">
        <v>697</v>
      </c>
      <c r="I5" s="132" t="s">
        <v>696</v>
      </c>
      <c r="J5" s="132" t="s">
        <v>695</v>
      </c>
      <c r="K5" s="132" t="s">
        <v>694</v>
      </c>
      <c r="L5" s="132" t="s">
        <v>693</v>
      </c>
      <c r="M5" s="132" t="s">
        <v>692</v>
      </c>
      <c r="N5" s="132" t="s">
        <v>691</v>
      </c>
      <c r="O5" s="132" t="s">
        <v>690</v>
      </c>
      <c r="P5" s="132" t="s">
        <v>689</v>
      </c>
      <c r="Q5" s="132" t="s">
        <v>688</v>
      </c>
      <c r="R5" s="132" t="s">
        <v>687</v>
      </c>
      <c r="S5" s="132" t="s">
        <v>686</v>
      </c>
      <c r="T5" s="132" t="s">
        <v>685</v>
      </c>
      <c r="U5" s="132" t="s">
        <v>684</v>
      </c>
      <c r="V5" s="132" t="s">
        <v>683</v>
      </c>
      <c r="W5" s="132" t="s">
        <v>682</v>
      </c>
      <c r="X5" s="132" t="s">
        <v>681</v>
      </c>
      <c r="Y5" s="132" t="s">
        <v>680</v>
      </c>
      <c r="Z5" s="132" t="s">
        <v>679</v>
      </c>
      <c r="AA5" s="132" t="s">
        <v>678</v>
      </c>
      <c r="AB5" s="132" t="s">
        <v>677</v>
      </c>
      <c r="AC5" s="132" t="s">
        <v>676</v>
      </c>
      <c r="AD5" s="132" t="s">
        <v>675</v>
      </c>
      <c r="AE5" s="132" t="s">
        <v>674</v>
      </c>
      <c r="AF5" s="132" t="s">
        <v>673</v>
      </c>
      <c r="AG5" s="132" t="s">
        <v>672</v>
      </c>
      <c r="AH5" s="132" t="s">
        <v>671</v>
      </c>
      <c r="AI5" s="132" t="s">
        <v>670</v>
      </c>
      <c r="AJ5" s="132" t="s">
        <v>669</v>
      </c>
      <c r="AK5" s="132" t="s">
        <v>668</v>
      </c>
      <c r="AL5" s="132" t="s">
        <v>667</v>
      </c>
      <c r="AM5" s="132" t="s">
        <v>759</v>
      </c>
      <c r="AN5" s="132" t="s">
        <v>760</v>
      </c>
      <c r="AO5" s="133" t="s">
        <v>761</v>
      </c>
      <c r="AP5" s="132" t="s">
        <v>663</v>
      </c>
      <c r="AQ5" s="132" t="s">
        <v>662</v>
      </c>
      <c r="AR5" s="132" t="s">
        <v>661</v>
      </c>
      <c r="AS5" s="132" t="s">
        <v>660</v>
      </c>
      <c r="AT5" s="132" t="s">
        <v>659</v>
      </c>
      <c r="AU5" s="132" t="s">
        <v>658</v>
      </c>
      <c r="AV5" s="132" t="s">
        <v>657</v>
      </c>
      <c r="AW5" s="132" t="s">
        <v>656</v>
      </c>
      <c r="AX5" s="132" t="s">
        <v>655</v>
      </c>
      <c r="AY5" s="132" t="s">
        <v>654</v>
      </c>
      <c r="AZ5" s="132" t="s">
        <v>653</v>
      </c>
      <c r="BA5" s="132" t="s">
        <v>652</v>
      </c>
      <c r="BB5" s="132" t="s">
        <v>477</v>
      </c>
      <c r="BC5" s="132" t="s">
        <v>699</v>
      </c>
      <c r="BD5" s="132" t="s">
        <v>698</v>
      </c>
      <c r="BE5" s="133" t="s">
        <v>697</v>
      </c>
      <c r="BF5" s="132" t="s">
        <v>696</v>
      </c>
      <c r="BG5" s="132" t="s">
        <v>695</v>
      </c>
      <c r="BH5" s="132" t="s">
        <v>694</v>
      </c>
      <c r="BI5" s="132" t="s">
        <v>693</v>
      </c>
      <c r="BJ5" s="132" t="s">
        <v>692</v>
      </c>
      <c r="BK5" s="132" t="s">
        <v>691</v>
      </c>
      <c r="BL5" s="132" t="s">
        <v>690</v>
      </c>
      <c r="BM5" s="132" t="s">
        <v>689</v>
      </c>
      <c r="BN5" s="132" t="s">
        <v>688</v>
      </c>
      <c r="BO5" s="132" t="s">
        <v>687</v>
      </c>
      <c r="BP5" s="132" t="s">
        <v>686</v>
      </c>
      <c r="BQ5" s="132" t="s">
        <v>685</v>
      </c>
      <c r="BR5" s="132" t="s">
        <v>684</v>
      </c>
      <c r="BS5" s="132" t="s">
        <v>683</v>
      </c>
      <c r="BT5" s="132" t="s">
        <v>682</v>
      </c>
      <c r="BU5" s="132" t="s">
        <v>681</v>
      </c>
      <c r="BV5" s="132" t="s">
        <v>680</v>
      </c>
      <c r="BW5" s="132" t="s">
        <v>679</v>
      </c>
      <c r="BX5" s="132" t="s">
        <v>678</v>
      </c>
      <c r="BY5" s="132" t="s">
        <v>677</v>
      </c>
      <c r="BZ5" s="132" t="s">
        <v>676</v>
      </c>
      <c r="CA5" s="132" t="s">
        <v>675</v>
      </c>
      <c r="CB5" s="132" t="s">
        <v>674</v>
      </c>
      <c r="CC5" s="132" t="s">
        <v>673</v>
      </c>
      <c r="CD5" s="132" t="s">
        <v>672</v>
      </c>
      <c r="CE5" s="132" t="s">
        <v>671</v>
      </c>
      <c r="CF5" s="132" t="s">
        <v>670</v>
      </c>
      <c r="CG5" s="132" t="s">
        <v>669</v>
      </c>
      <c r="CH5" s="132" t="s">
        <v>668</v>
      </c>
      <c r="CI5" s="132" t="s">
        <v>667</v>
      </c>
      <c r="CJ5" s="132" t="s">
        <v>759</v>
      </c>
      <c r="CK5" s="132" t="s">
        <v>760</v>
      </c>
      <c r="CL5" s="133" t="s">
        <v>761</v>
      </c>
      <c r="CM5" s="132" t="s">
        <v>663</v>
      </c>
      <c r="CN5" s="132" t="s">
        <v>662</v>
      </c>
      <c r="CO5" s="132" t="s">
        <v>661</v>
      </c>
      <c r="CP5" s="132" t="s">
        <v>660</v>
      </c>
      <c r="CQ5" s="132" t="s">
        <v>659</v>
      </c>
      <c r="CR5" s="132" t="s">
        <v>658</v>
      </c>
      <c r="CS5" s="132" t="s">
        <v>657</v>
      </c>
      <c r="CT5" s="132" t="s">
        <v>656</v>
      </c>
      <c r="CU5" s="132" t="s">
        <v>655</v>
      </c>
      <c r="CV5" s="132" t="s">
        <v>654</v>
      </c>
      <c r="CW5" s="132" t="s">
        <v>653</v>
      </c>
      <c r="CX5" s="132" t="s">
        <v>652</v>
      </c>
      <c r="CY5" s="132" t="s">
        <v>476</v>
      </c>
      <c r="CZ5" s="132" t="s">
        <v>475</v>
      </c>
      <c r="DA5" s="132" t="s">
        <v>474</v>
      </c>
    </row>
    <row r="6" spans="1:105" s="41" customFormat="1" ht="11.25" customHeight="1" x14ac:dyDescent="0.2">
      <c r="A6" s="46">
        <f>ROW()</f>
        <v>6</v>
      </c>
      <c r="B6" s="134" t="s">
        <v>473</v>
      </c>
      <c r="C6" s="134"/>
      <c r="D6" s="134"/>
      <c r="E6" s="135"/>
      <c r="F6" s="136">
        <v>6.01</v>
      </c>
      <c r="G6" s="136">
        <v>6.02</v>
      </c>
      <c r="H6" s="136">
        <v>6.0299999999999994</v>
      </c>
      <c r="I6" s="136">
        <v>6.0399999999999991</v>
      </c>
      <c r="J6" s="136">
        <v>6.0499999999999989</v>
      </c>
      <c r="K6" s="136">
        <v>6.0599999999999987</v>
      </c>
      <c r="L6" s="136">
        <v>6.0699999999999985</v>
      </c>
      <c r="M6" s="136">
        <v>6.0799999999999983</v>
      </c>
      <c r="N6" s="136">
        <v>6.0899999999999981</v>
      </c>
      <c r="O6" s="136">
        <v>6.0999999999999979</v>
      </c>
      <c r="P6" s="136">
        <v>6.1099999999999977</v>
      </c>
      <c r="Q6" s="136">
        <v>6.1199999999999974</v>
      </c>
      <c r="R6" s="136">
        <v>6.1299999999999972</v>
      </c>
      <c r="S6" s="136">
        <v>6.139999999999997</v>
      </c>
      <c r="T6" s="136">
        <v>6.1499999999999968</v>
      </c>
      <c r="U6" s="136">
        <v>6.1599999999999966</v>
      </c>
      <c r="V6" s="136">
        <v>6.1699999999999964</v>
      </c>
      <c r="W6" s="136">
        <v>6.1799999999999962</v>
      </c>
      <c r="X6" s="136">
        <v>6.1899999999999959</v>
      </c>
      <c r="Y6" s="136">
        <v>6.1999999999999957</v>
      </c>
      <c r="Z6" s="136">
        <v>6.2099999999999955</v>
      </c>
      <c r="AA6" s="136">
        <v>6.2199999999999953</v>
      </c>
      <c r="AB6" s="136">
        <v>6.2299999999999951</v>
      </c>
      <c r="AC6" s="136">
        <v>6.2399999999999949</v>
      </c>
      <c r="AD6" s="136">
        <v>6.2499999999999947</v>
      </c>
      <c r="AE6" s="136">
        <v>6.2599999999999945</v>
      </c>
      <c r="AF6" s="136">
        <v>6.2699999999999942</v>
      </c>
      <c r="AG6" s="136">
        <v>6.279999999999994</v>
      </c>
      <c r="AH6" s="136">
        <v>6.2899999999999938</v>
      </c>
      <c r="AI6" s="136">
        <v>6.2999999999999936</v>
      </c>
      <c r="AJ6" s="136">
        <v>6.3099999999999934</v>
      </c>
      <c r="AK6" s="136">
        <v>6.3199999999999932</v>
      </c>
      <c r="AL6" s="136">
        <v>6.329999999999993</v>
      </c>
      <c r="AM6" s="136">
        <v>6.3399999999999928</v>
      </c>
      <c r="AN6" s="136">
        <v>6.3499999999999925</v>
      </c>
      <c r="AO6" s="136">
        <v>6.3599999999999923</v>
      </c>
      <c r="AP6" s="136">
        <v>6.3699999999999921</v>
      </c>
      <c r="AQ6" s="137">
        <v>6.3799999999999919</v>
      </c>
      <c r="AR6" s="136">
        <v>6.3899999999999917</v>
      </c>
      <c r="AS6" s="136">
        <v>6.3999999999999915</v>
      </c>
      <c r="AT6" s="136">
        <v>6.4099999999999913</v>
      </c>
      <c r="AU6" s="136">
        <v>6.419999999999991</v>
      </c>
      <c r="AV6" s="136">
        <v>6.4299999999999908</v>
      </c>
      <c r="AW6" s="136">
        <v>6.4399999999999906</v>
      </c>
      <c r="AX6" s="136">
        <v>6.4499999999999904</v>
      </c>
      <c r="AY6" s="136">
        <v>6.4599999999999902</v>
      </c>
      <c r="AZ6" s="136">
        <v>6.59</v>
      </c>
      <c r="BA6" s="137">
        <v>6.4799999999999898</v>
      </c>
      <c r="BB6" s="136" t="s">
        <v>472</v>
      </c>
      <c r="BC6" s="136">
        <v>6.01</v>
      </c>
      <c r="BD6" s="136">
        <v>6.02</v>
      </c>
      <c r="BE6" s="136">
        <v>6.0299999999999994</v>
      </c>
      <c r="BF6" s="136">
        <v>6.0399999999999991</v>
      </c>
      <c r="BG6" s="136">
        <v>6.0499999999999989</v>
      </c>
      <c r="BH6" s="136">
        <v>6.0599999999999987</v>
      </c>
      <c r="BI6" s="136">
        <v>6.0699999999999985</v>
      </c>
      <c r="BJ6" s="136">
        <v>6.0799999999999983</v>
      </c>
      <c r="BK6" s="136">
        <v>6.0899999999999981</v>
      </c>
      <c r="BL6" s="136">
        <v>6.0999999999999979</v>
      </c>
      <c r="BM6" s="136">
        <v>6.1099999999999977</v>
      </c>
      <c r="BN6" s="136">
        <v>6.1199999999999974</v>
      </c>
      <c r="BO6" s="136">
        <v>6.1299999999999972</v>
      </c>
      <c r="BP6" s="136">
        <v>6.139999999999997</v>
      </c>
      <c r="BQ6" s="136">
        <v>6.1499999999999968</v>
      </c>
      <c r="BR6" s="136">
        <v>6.1599999999999966</v>
      </c>
      <c r="BS6" s="136">
        <v>6.1699999999999964</v>
      </c>
      <c r="BT6" s="136">
        <v>6.1799999999999962</v>
      </c>
      <c r="BU6" s="136">
        <v>6.1899999999999959</v>
      </c>
      <c r="BV6" s="136">
        <v>6.1999999999999957</v>
      </c>
      <c r="BW6" s="136">
        <v>6.2099999999999955</v>
      </c>
      <c r="BX6" s="136">
        <v>6.2199999999999953</v>
      </c>
      <c r="BY6" s="136">
        <v>6.2299999999999951</v>
      </c>
      <c r="BZ6" s="136">
        <v>6.2399999999999949</v>
      </c>
      <c r="CA6" s="136">
        <v>6.2499999999999947</v>
      </c>
      <c r="CB6" s="136">
        <v>6.2599999999999945</v>
      </c>
      <c r="CC6" s="136">
        <v>6.2699999999999942</v>
      </c>
      <c r="CD6" s="136">
        <v>6.279999999999994</v>
      </c>
      <c r="CE6" s="136">
        <v>6.2899999999999938</v>
      </c>
      <c r="CF6" s="137">
        <v>6.2999999999999936</v>
      </c>
      <c r="CG6" s="136">
        <v>6.3099999999999934</v>
      </c>
      <c r="CH6" s="136">
        <v>6.3199999999999932</v>
      </c>
      <c r="CI6" s="136">
        <v>6.329999999999993</v>
      </c>
      <c r="CJ6" s="136">
        <v>6.3399999999999928</v>
      </c>
      <c r="CK6" s="136">
        <v>6.45</v>
      </c>
      <c r="CL6" s="136">
        <v>6.46</v>
      </c>
      <c r="CM6" s="136">
        <v>6.46</v>
      </c>
      <c r="CN6" s="136">
        <v>6.47</v>
      </c>
      <c r="CO6" s="136">
        <v>6.4799999999999995</v>
      </c>
      <c r="CP6" s="136">
        <v>6.4899999999999993</v>
      </c>
      <c r="CQ6" s="136">
        <v>6.4999999999999991</v>
      </c>
      <c r="CR6" s="136">
        <v>6.5099999999999989</v>
      </c>
      <c r="CS6" s="136">
        <v>6.5199999999999987</v>
      </c>
      <c r="CT6" s="136">
        <v>6.5299999999999985</v>
      </c>
      <c r="CU6" s="136">
        <v>6.5399999999999983</v>
      </c>
      <c r="CV6" s="136">
        <v>6.549999999999998</v>
      </c>
      <c r="CW6" s="136">
        <v>6.56</v>
      </c>
      <c r="CX6" s="136"/>
      <c r="CY6" s="136" t="s">
        <v>471</v>
      </c>
      <c r="CZ6" s="136" t="s">
        <v>471</v>
      </c>
      <c r="DA6" s="98"/>
    </row>
    <row r="7" spans="1:105" ht="11.25" customHeight="1" outlineLevel="3" x14ac:dyDescent="0.2">
      <c r="A7" s="46">
        <f>ROW()</f>
        <v>7</v>
      </c>
      <c r="B7" s="138" t="s">
        <v>470</v>
      </c>
      <c r="C7" s="49" t="s">
        <v>469</v>
      </c>
      <c r="D7" s="139">
        <v>440</v>
      </c>
      <c r="E7" s="140">
        <v>1465535858.54</v>
      </c>
      <c r="F7" s="37">
        <v>64578918.115905076</v>
      </c>
      <c r="G7" s="37">
        <v>-158179577.94924963</v>
      </c>
      <c r="H7" s="37">
        <v>-34723604.496038094</v>
      </c>
      <c r="I7" s="29"/>
      <c r="J7" s="29"/>
      <c r="K7" s="29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-14708708.4256</v>
      </c>
      <c r="AX7" s="1"/>
      <c r="AY7" s="1">
        <v>-2017272.7200000002</v>
      </c>
      <c r="AZ7" s="1"/>
      <c r="BA7" s="1"/>
      <c r="BB7" s="1">
        <f t="shared" ref="BB7:BB12" si="0">SUM(F7:BA7)</f>
        <v>-145050245.47498265</v>
      </c>
      <c r="BC7" s="1">
        <v>-156035072.56539983</v>
      </c>
      <c r="BD7" s="1">
        <v>-17506569.710000001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>
        <f t="shared" ref="CY7:CY12" si="1">SUM(BC7:CX7)</f>
        <v>-173541642.27539983</v>
      </c>
      <c r="CZ7" s="1">
        <f t="shared" ref="CZ7:CZ12" si="2">+CY7+BB7</f>
        <v>-318591887.75038248</v>
      </c>
      <c r="DA7" s="125">
        <f t="shared" ref="DA7:DA12" si="3">+CZ7+E7</f>
        <v>1146943970.7896175</v>
      </c>
    </row>
    <row r="8" spans="1:105" ht="11.25" customHeight="1" outlineLevel="3" x14ac:dyDescent="0.2">
      <c r="A8" s="46">
        <f>ROW()</f>
        <v>8</v>
      </c>
      <c r="B8" s="141"/>
      <c r="C8" s="52" t="s">
        <v>468</v>
      </c>
      <c r="D8" s="142">
        <v>442</v>
      </c>
      <c r="E8" s="143">
        <v>1170105201.8199999</v>
      </c>
      <c r="F8" s="126">
        <v>51560749.998029426</v>
      </c>
      <c r="G8" s="126">
        <v>-126292881.81627758</v>
      </c>
      <c r="H8" s="126">
        <v>-27723832.21467628</v>
      </c>
      <c r="I8" s="121"/>
      <c r="J8" s="121"/>
      <c r="K8" s="121"/>
      <c r="L8" s="1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-11556842.3344</v>
      </c>
      <c r="AX8" s="1"/>
      <c r="AY8" s="1"/>
      <c r="AZ8" s="1"/>
      <c r="BA8" s="1"/>
      <c r="BB8" s="1">
        <f t="shared" si="0"/>
        <v>-114012806.36732443</v>
      </c>
      <c r="BC8" s="1">
        <v>-124793070.01136665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>
        <f t="shared" si="1"/>
        <v>-124793070.01136665</v>
      </c>
      <c r="CZ8" s="1">
        <f t="shared" si="2"/>
        <v>-238805876.37869108</v>
      </c>
      <c r="DA8" s="125">
        <f t="shared" si="3"/>
        <v>931299325.44130886</v>
      </c>
    </row>
    <row r="9" spans="1:105" ht="11.25" customHeight="1" outlineLevel="3" x14ac:dyDescent="0.2">
      <c r="A9" s="46">
        <f>ROW()</f>
        <v>9</v>
      </c>
      <c r="B9" s="141"/>
      <c r="C9" s="52" t="s">
        <v>467</v>
      </c>
      <c r="D9" s="142">
        <v>444</v>
      </c>
      <c r="E9" s="143">
        <v>19886814.129999999</v>
      </c>
      <c r="F9" s="126">
        <v>876313.55712231551</v>
      </c>
      <c r="G9" s="126">
        <v>-2146442.1000059182</v>
      </c>
      <c r="H9" s="126">
        <v>-471187.2892856237</v>
      </c>
      <c r="I9" s="121"/>
      <c r="J9" s="121"/>
      <c r="K9" s="121"/>
      <c r="L9" s="1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>
        <f t="shared" si="0"/>
        <v>-1741315.8321692264</v>
      </c>
      <c r="BC9" s="1">
        <v>-2144161.2961351937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>
        <f t="shared" si="1"/>
        <v>-2144161.2961351937</v>
      </c>
      <c r="CZ9" s="1">
        <f t="shared" si="2"/>
        <v>-3885477.12830442</v>
      </c>
      <c r="DA9" s="125">
        <f t="shared" si="3"/>
        <v>16001337.001695579</v>
      </c>
    </row>
    <row r="10" spans="1:105" ht="11.25" customHeight="1" outlineLevel="3" x14ac:dyDescent="0.2">
      <c r="A10" s="46">
        <f>ROW()</f>
        <v>10</v>
      </c>
      <c r="B10" s="141"/>
      <c r="C10" s="52" t="s">
        <v>466</v>
      </c>
      <c r="D10" s="57">
        <v>445</v>
      </c>
      <c r="E10" s="7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>
        <f t="shared" si="0"/>
        <v>0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>
        <f t="shared" si="1"/>
        <v>0</v>
      </c>
      <c r="CZ10" s="1">
        <f t="shared" si="2"/>
        <v>0</v>
      </c>
      <c r="DA10" s="125">
        <f t="shared" si="3"/>
        <v>0</v>
      </c>
    </row>
    <row r="11" spans="1:105" ht="11.25" customHeight="1" outlineLevel="3" x14ac:dyDescent="0.2">
      <c r="A11" s="46">
        <f>ROW()</f>
        <v>11</v>
      </c>
      <c r="B11" s="141"/>
      <c r="C11" s="52" t="s">
        <v>465</v>
      </c>
      <c r="D11" s="57">
        <v>446</v>
      </c>
      <c r="E11" s="7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f t="shared" si="0"/>
        <v>0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>
        <f t="shared" si="1"/>
        <v>0</v>
      </c>
      <c r="CZ11" s="1">
        <f t="shared" si="2"/>
        <v>0</v>
      </c>
      <c r="DA11" s="125">
        <f t="shared" si="3"/>
        <v>0</v>
      </c>
    </row>
    <row r="12" spans="1:105" ht="11.25" customHeight="1" outlineLevel="3" x14ac:dyDescent="0.2">
      <c r="A12" s="46">
        <f>ROW()</f>
        <v>12</v>
      </c>
      <c r="B12" s="141"/>
      <c r="C12" s="52" t="s">
        <v>464</v>
      </c>
      <c r="D12" s="57">
        <v>448</v>
      </c>
      <c r="E12" s="7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f t="shared" si="0"/>
        <v>0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f t="shared" si="1"/>
        <v>0</v>
      </c>
      <c r="CZ12" s="1">
        <f t="shared" si="2"/>
        <v>0</v>
      </c>
      <c r="DA12" s="125">
        <f t="shared" si="3"/>
        <v>0</v>
      </c>
    </row>
    <row r="13" spans="1:105" ht="11.25" customHeight="1" outlineLevel="2" x14ac:dyDescent="0.2">
      <c r="A13" s="46">
        <f>ROW()</f>
        <v>13</v>
      </c>
      <c r="B13" s="141"/>
      <c r="C13" s="144" t="s">
        <v>463</v>
      </c>
      <c r="D13" s="144"/>
      <c r="E13" s="145">
        <f t="shared" ref="E13:AO13" si="4">SUM(E7:E12)</f>
        <v>2655527874.4899998</v>
      </c>
      <c r="F13" s="145">
        <f t="shared" si="4"/>
        <v>117015981.67105682</v>
      </c>
      <c r="G13" s="145">
        <f t="shared" si="4"/>
        <v>-286618901.86553311</v>
      </c>
      <c r="H13" s="145">
        <f t="shared" si="4"/>
        <v>-62918623.999999993</v>
      </c>
      <c r="I13" s="145">
        <f t="shared" si="4"/>
        <v>0</v>
      </c>
      <c r="J13" s="145">
        <f t="shared" si="4"/>
        <v>0</v>
      </c>
      <c r="K13" s="145">
        <f t="shared" si="4"/>
        <v>0</v>
      </c>
      <c r="L13" s="145">
        <f t="shared" si="4"/>
        <v>0</v>
      </c>
      <c r="M13" s="127">
        <f t="shared" si="4"/>
        <v>0</v>
      </c>
      <c r="N13" s="127">
        <f t="shared" si="4"/>
        <v>0</v>
      </c>
      <c r="O13" s="127">
        <f t="shared" si="4"/>
        <v>0</v>
      </c>
      <c r="P13" s="127">
        <f t="shared" si="4"/>
        <v>0</v>
      </c>
      <c r="Q13" s="127">
        <f t="shared" si="4"/>
        <v>0</v>
      </c>
      <c r="R13" s="127">
        <f t="shared" si="4"/>
        <v>0</v>
      </c>
      <c r="S13" s="127">
        <f t="shared" si="4"/>
        <v>0</v>
      </c>
      <c r="T13" s="127">
        <f t="shared" si="4"/>
        <v>0</v>
      </c>
      <c r="U13" s="127">
        <f t="shared" si="4"/>
        <v>0</v>
      </c>
      <c r="V13" s="127">
        <f t="shared" si="4"/>
        <v>0</v>
      </c>
      <c r="W13" s="127">
        <f t="shared" si="4"/>
        <v>0</v>
      </c>
      <c r="X13" s="127">
        <f t="shared" si="4"/>
        <v>0</v>
      </c>
      <c r="Y13" s="127">
        <f t="shared" si="4"/>
        <v>0</v>
      </c>
      <c r="Z13" s="127">
        <f t="shared" si="4"/>
        <v>0</v>
      </c>
      <c r="AA13" s="127">
        <f t="shared" si="4"/>
        <v>0</v>
      </c>
      <c r="AB13" s="127">
        <f t="shared" si="4"/>
        <v>0</v>
      </c>
      <c r="AC13" s="127">
        <f t="shared" si="4"/>
        <v>0</v>
      </c>
      <c r="AD13" s="127">
        <f t="shared" si="4"/>
        <v>0</v>
      </c>
      <c r="AE13" s="127">
        <f t="shared" si="4"/>
        <v>0</v>
      </c>
      <c r="AF13" s="127">
        <f t="shared" si="4"/>
        <v>0</v>
      </c>
      <c r="AG13" s="127">
        <f t="shared" si="4"/>
        <v>0</v>
      </c>
      <c r="AH13" s="127">
        <f t="shared" si="4"/>
        <v>0</v>
      </c>
      <c r="AI13" s="127">
        <f t="shared" si="4"/>
        <v>0</v>
      </c>
      <c r="AJ13" s="127">
        <f t="shared" si="4"/>
        <v>0</v>
      </c>
      <c r="AK13" s="127">
        <f t="shared" si="4"/>
        <v>0</v>
      </c>
      <c r="AL13" s="127">
        <f t="shared" si="4"/>
        <v>0</v>
      </c>
      <c r="AM13" s="127">
        <f t="shared" si="4"/>
        <v>0</v>
      </c>
      <c r="AN13" s="127">
        <f t="shared" si="4"/>
        <v>0</v>
      </c>
      <c r="AO13" s="127">
        <f t="shared" si="4"/>
        <v>0</v>
      </c>
      <c r="AP13" s="127"/>
      <c r="AQ13" s="127"/>
      <c r="AR13" s="127"/>
      <c r="AS13" s="127"/>
      <c r="AT13" s="127"/>
      <c r="AU13" s="127"/>
      <c r="AV13" s="127"/>
      <c r="AW13" s="127">
        <f t="shared" ref="AW13:BG13" si="5">SUM(AW7:AW12)</f>
        <v>-26265550.759999998</v>
      </c>
      <c r="AX13" s="127">
        <f t="shared" si="5"/>
        <v>0</v>
      </c>
      <c r="AY13" s="127">
        <f t="shared" si="5"/>
        <v>-2017272.7200000002</v>
      </c>
      <c r="AZ13" s="127">
        <f t="shared" si="5"/>
        <v>0</v>
      </c>
      <c r="BA13" s="127">
        <f t="shared" si="5"/>
        <v>0</v>
      </c>
      <c r="BB13" s="127">
        <f t="shared" si="5"/>
        <v>-260804367.67447633</v>
      </c>
      <c r="BC13" s="127">
        <f t="shared" si="5"/>
        <v>-282972303.87290168</v>
      </c>
      <c r="BD13" s="127">
        <f t="shared" si="5"/>
        <v>-17506569.710000001</v>
      </c>
      <c r="BE13" s="127">
        <f t="shared" si="5"/>
        <v>0</v>
      </c>
      <c r="BF13" s="127">
        <f t="shared" si="5"/>
        <v>0</v>
      </c>
      <c r="BG13" s="127">
        <f t="shared" si="5"/>
        <v>0</v>
      </c>
      <c r="BH13" s="127">
        <f>SUM(BG7:BH12)</f>
        <v>0</v>
      </c>
      <c r="BI13" s="127">
        <f t="shared" ref="BI13:CJ13" si="6">SUM(BI7:BI12)</f>
        <v>0</v>
      </c>
      <c r="BJ13" s="127">
        <f t="shared" si="6"/>
        <v>0</v>
      </c>
      <c r="BK13" s="127">
        <f t="shared" si="6"/>
        <v>0</v>
      </c>
      <c r="BL13" s="127">
        <f t="shared" si="6"/>
        <v>0</v>
      </c>
      <c r="BM13" s="127">
        <f t="shared" si="6"/>
        <v>0</v>
      </c>
      <c r="BN13" s="127">
        <f t="shared" si="6"/>
        <v>0</v>
      </c>
      <c r="BO13" s="127">
        <f t="shared" si="6"/>
        <v>0</v>
      </c>
      <c r="BP13" s="127">
        <f t="shared" si="6"/>
        <v>0</v>
      </c>
      <c r="BQ13" s="127">
        <f t="shared" si="6"/>
        <v>0</v>
      </c>
      <c r="BR13" s="127">
        <f t="shared" si="6"/>
        <v>0</v>
      </c>
      <c r="BS13" s="127">
        <f t="shared" si="6"/>
        <v>0</v>
      </c>
      <c r="BT13" s="127">
        <f t="shared" si="6"/>
        <v>0</v>
      </c>
      <c r="BU13" s="127">
        <f t="shared" si="6"/>
        <v>0</v>
      </c>
      <c r="BV13" s="127">
        <f t="shared" si="6"/>
        <v>0</v>
      </c>
      <c r="BW13" s="127">
        <f t="shared" si="6"/>
        <v>0</v>
      </c>
      <c r="BX13" s="127">
        <f t="shared" si="6"/>
        <v>0</v>
      </c>
      <c r="BY13" s="127">
        <f t="shared" si="6"/>
        <v>0</v>
      </c>
      <c r="BZ13" s="127">
        <f t="shared" si="6"/>
        <v>0</v>
      </c>
      <c r="CA13" s="127">
        <f t="shared" si="6"/>
        <v>0</v>
      </c>
      <c r="CB13" s="127">
        <f t="shared" si="6"/>
        <v>0</v>
      </c>
      <c r="CC13" s="127">
        <f t="shared" si="6"/>
        <v>0</v>
      </c>
      <c r="CD13" s="127">
        <f t="shared" si="6"/>
        <v>0</v>
      </c>
      <c r="CE13" s="127">
        <f t="shared" si="6"/>
        <v>0</v>
      </c>
      <c r="CF13" s="127">
        <f t="shared" si="6"/>
        <v>0</v>
      </c>
      <c r="CG13" s="127">
        <f t="shared" si="6"/>
        <v>0</v>
      </c>
      <c r="CH13" s="127">
        <f t="shared" si="6"/>
        <v>0</v>
      </c>
      <c r="CI13" s="127">
        <f t="shared" si="6"/>
        <v>0</v>
      </c>
      <c r="CJ13" s="127">
        <f t="shared" si="6"/>
        <v>0</v>
      </c>
      <c r="CK13" s="127"/>
      <c r="CL13" s="127">
        <f t="shared" ref="CL13:CW13" si="7">SUM(CL7:CL12)</f>
        <v>0</v>
      </c>
      <c r="CM13" s="127">
        <f t="shared" si="7"/>
        <v>0</v>
      </c>
      <c r="CN13" s="127">
        <f t="shared" si="7"/>
        <v>0</v>
      </c>
      <c r="CO13" s="127">
        <f t="shared" si="7"/>
        <v>0</v>
      </c>
      <c r="CP13" s="127">
        <f t="shared" si="7"/>
        <v>0</v>
      </c>
      <c r="CQ13" s="127">
        <f t="shared" si="7"/>
        <v>0</v>
      </c>
      <c r="CR13" s="127">
        <f t="shared" si="7"/>
        <v>0</v>
      </c>
      <c r="CS13" s="127">
        <f t="shared" si="7"/>
        <v>0</v>
      </c>
      <c r="CT13" s="127">
        <f t="shared" si="7"/>
        <v>0</v>
      </c>
      <c r="CU13" s="127">
        <f t="shared" si="7"/>
        <v>0</v>
      </c>
      <c r="CV13" s="127">
        <f t="shared" si="7"/>
        <v>0</v>
      </c>
      <c r="CW13" s="127">
        <f t="shared" si="7"/>
        <v>0</v>
      </c>
      <c r="CX13" s="127"/>
      <c r="CY13" s="127">
        <f>SUM(CY7:CY12)</f>
        <v>-300478873.58290166</v>
      </c>
      <c r="CZ13" s="127">
        <f>SUM(CZ7:CZ12)</f>
        <v>-561283241.25737798</v>
      </c>
      <c r="DA13" s="128">
        <f>SUM(DA7:DA12)</f>
        <v>2094244633.2326221</v>
      </c>
    </row>
    <row r="14" spans="1:105" ht="11.25" customHeight="1" outlineLevel="3" x14ac:dyDescent="0.2">
      <c r="A14" s="46">
        <f>ROW()</f>
        <v>14</v>
      </c>
      <c r="B14" s="141"/>
      <c r="C14" s="56" t="s">
        <v>462</v>
      </c>
      <c r="D14" s="57">
        <v>447</v>
      </c>
      <c r="E14" s="143">
        <v>764056925.15999997</v>
      </c>
      <c r="F14" s="121">
        <v>147017.87608000002</v>
      </c>
      <c r="G14" s="121">
        <v>0</v>
      </c>
      <c r="H14" s="121">
        <v>-14206</v>
      </c>
      <c r="I14" s="121"/>
      <c r="J14" s="121"/>
      <c r="K14" s="121"/>
      <c r="L14" s="1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f>SUM(F14:BA14)</f>
        <v>132811.87608000002</v>
      </c>
      <c r="BC14" s="1">
        <v>-34111.146079999999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>
        <f>SUM(BC14:CX14)</f>
        <v>-34111.146079999999</v>
      </c>
      <c r="CZ14" s="1">
        <f>+CY14+BB14</f>
        <v>98700.73000000001</v>
      </c>
      <c r="DA14" s="125">
        <f>+CZ14+E14</f>
        <v>764155625.88999999</v>
      </c>
    </row>
    <row r="15" spans="1:105" ht="11.25" customHeight="1" outlineLevel="2" x14ac:dyDescent="0.2">
      <c r="A15" s="46">
        <f>ROW()</f>
        <v>15</v>
      </c>
      <c r="B15" s="141"/>
      <c r="C15" s="146" t="s">
        <v>461</v>
      </c>
      <c r="D15" s="146"/>
      <c r="E15" s="145">
        <f t="shared" ref="E15:AO15" si="8">E14</f>
        <v>764056925.15999997</v>
      </c>
      <c r="F15" s="145">
        <f t="shared" si="8"/>
        <v>147017.87608000002</v>
      </c>
      <c r="G15" s="145">
        <f t="shared" si="8"/>
        <v>0</v>
      </c>
      <c r="H15" s="145">
        <f t="shared" si="8"/>
        <v>-14206</v>
      </c>
      <c r="I15" s="145">
        <f t="shared" si="8"/>
        <v>0</v>
      </c>
      <c r="J15" s="145">
        <f t="shared" si="8"/>
        <v>0</v>
      </c>
      <c r="K15" s="145">
        <f t="shared" si="8"/>
        <v>0</v>
      </c>
      <c r="L15" s="145">
        <f t="shared" si="8"/>
        <v>0</v>
      </c>
      <c r="M15" s="127">
        <f t="shared" si="8"/>
        <v>0</v>
      </c>
      <c r="N15" s="127">
        <f t="shared" si="8"/>
        <v>0</v>
      </c>
      <c r="O15" s="127">
        <f t="shared" si="8"/>
        <v>0</v>
      </c>
      <c r="P15" s="127">
        <f t="shared" si="8"/>
        <v>0</v>
      </c>
      <c r="Q15" s="127">
        <f t="shared" si="8"/>
        <v>0</v>
      </c>
      <c r="R15" s="127">
        <f t="shared" si="8"/>
        <v>0</v>
      </c>
      <c r="S15" s="127">
        <f t="shared" si="8"/>
        <v>0</v>
      </c>
      <c r="T15" s="127">
        <f t="shared" si="8"/>
        <v>0</v>
      </c>
      <c r="U15" s="127">
        <f t="shared" si="8"/>
        <v>0</v>
      </c>
      <c r="V15" s="127">
        <f t="shared" si="8"/>
        <v>0</v>
      </c>
      <c r="W15" s="127">
        <f t="shared" si="8"/>
        <v>0</v>
      </c>
      <c r="X15" s="127">
        <f t="shared" si="8"/>
        <v>0</v>
      </c>
      <c r="Y15" s="127">
        <f t="shared" si="8"/>
        <v>0</v>
      </c>
      <c r="Z15" s="127">
        <f t="shared" si="8"/>
        <v>0</v>
      </c>
      <c r="AA15" s="127">
        <f t="shared" si="8"/>
        <v>0</v>
      </c>
      <c r="AB15" s="127">
        <f t="shared" si="8"/>
        <v>0</v>
      </c>
      <c r="AC15" s="127">
        <f t="shared" si="8"/>
        <v>0</v>
      </c>
      <c r="AD15" s="127">
        <f t="shared" si="8"/>
        <v>0</v>
      </c>
      <c r="AE15" s="127">
        <f t="shared" si="8"/>
        <v>0</v>
      </c>
      <c r="AF15" s="127">
        <f t="shared" si="8"/>
        <v>0</v>
      </c>
      <c r="AG15" s="127">
        <f t="shared" si="8"/>
        <v>0</v>
      </c>
      <c r="AH15" s="127">
        <f t="shared" si="8"/>
        <v>0</v>
      </c>
      <c r="AI15" s="127">
        <f t="shared" si="8"/>
        <v>0</v>
      </c>
      <c r="AJ15" s="127">
        <f t="shared" si="8"/>
        <v>0</v>
      </c>
      <c r="AK15" s="127">
        <f t="shared" si="8"/>
        <v>0</v>
      </c>
      <c r="AL15" s="127">
        <f t="shared" si="8"/>
        <v>0</v>
      </c>
      <c r="AM15" s="127">
        <f t="shared" si="8"/>
        <v>0</v>
      </c>
      <c r="AN15" s="127">
        <f t="shared" si="8"/>
        <v>0</v>
      </c>
      <c r="AO15" s="127">
        <f t="shared" si="8"/>
        <v>0</v>
      </c>
      <c r="AP15" s="127"/>
      <c r="AQ15" s="127"/>
      <c r="AR15" s="127"/>
      <c r="AS15" s="127"/>
      <c r="AT15" s="127"/>
      <c r="AU15" s="127"/>
      <c r="AV15" s="127"/>
      <c r="AW15" s="127">
        <f t="shared" ref="AW15:CJ15" si="9">AW14</f>
        <v>0</v>
      </c>
      <c r="AX15" s="127">
        <f t="shared" si="9"/>
        <v>0</v>
      </c>
      <c r="AY15" s="127">
        <f t="shared" si="9"/>
        <v>0</v>
      </c>
      <c r="AZ15" s="127">
        <f t="shared" si="9"/>
        <v>0</v>
      </c>
      <c r="BA15" s="127">
        <f t="shared" si="9"/>
        <v>0</v>
      </c>
      <c r="BB15" s="127">
        <f t="shared" si="9"/>
        <v>132811.87608000002</v>
      </c>
      <c r="BC15" s="127">
        <f t="shared" si="9"/>
        <v>-34111.146079999999</v>
      </c>
      <c r="BD15" s="127">
        <f t="shared" si="9"/>
        <v>0</v>
      </c>
      <c r="BE15" s="127">
        <f t="shared" si="9"/>
        <v>0</v>
      </c>
      <c r="BF15" s="127">
        <f t="shared" si="9"/>
        <v>0</v>
      </c>
      <c r="BG15" s="127">
        <f t="shared" si="9"/>
        <v>0</v>
      </c>
      <c r="BH15" s="127">
        <f t="shared" si="9"/>
        <v>0</v>
      </c>
      <c r="BI15" s="127">
        <f t="shared" si="9"/>
        <v>0</v>
      </c>
      <c r="BJ15" s="127">
        <f t="shared" si="9"/>
        <v>0</v>
      </c>
      <c r="BK15" s="127">
        <f t="shared" si="9"/>
        <v>0</v>
      </c>
      <c r="BL15" s="127">
        <f t="shared" si="9"/>
        <v>0</v>
      </c>
      <c r="BM15" s="127">
        <f t="shared" si="9"/>
        <v>0</v>
      </c>
      <c r="BN15" s="127">
        <f t="shared" si="9"/>
        <v>0</v>
      </c>
      <c r="BO15" s="127">
        <f t="shared" si="9"/>
        <v>0</v>
      </c>
      <c r="BP15" s="127">
        <f t="shared" si="9"/>
        <v>0</v>
      </c>
      <c r="BQ15" s="127">
        <f t="shared" si="9"/>
        <v>0</v>
      </c>
      <c r="BR15" s="127">
        <f t="shared" si="9"/>
        <v>0</v>
      </c>
      <c r="BS15" s="127">
        <f t="shared" si="9"/>
        <v>0</v>
      </c>
      <c r="BT15" s="127">
        <f t="shared" si="9"/>
        <v>0</v>
      </c>
      <c r="BU15" s="127">
        <f t="shared" si="9"/>
        <v>0</v>
      </c>
      <c r="BV15" s="127">
        <f t="shared" si="9"/>
        <v>0</v>
      </c>
      <c r="BW15" s="127">
        <f t="shared" si="9"/>
        <v>0</v>
      </c>
      <c r="BX15" s="127">
        <f t="shared" si="9"/>
        <v>0</v>
      </c>
      <c r="BY15" s="127">
        <f t="shared" si="9"/>
        <v>0</v>
      </c>
      <c r="BZ15" s="127">
        <f t="shared" si="9"/>
        <v>0</v>
      </c>
      <c r="CA15" s="127">
        <f t="shared" si="9"/>
        <v>0</v>
      </c>
      <c r="CB15" s="127">
        <f t="shared" si="9"/>
        <v>0</v>
      </c>
      <c r="CC15" s="127">
        <f t="shared" si="9"/>
        <v>0</v>
      </c>
      <c r="CD15" s="127">
        <f t="shared" si="9"/>
        <v>0</v>
      </c>
      <c r="CE15" s="127">
        <f t="shared" si="9"/>
        <v>0</v>
      </c>
      <c r="CF15" s="127">
        <f t="shared" si="9"/>
        <v>0</v>
      </c>
      <c r="CG15" s="127">
        <f t="shared" si="9"/>
        <v>0</v>
      </c>
      <c r="CH15" s="127">
        <f t="shared" si="9"/>
        <v>0</v>
      </c>
      <c r="CI15" s="127">
        <f t="shared" si="9"/>
        <v>0</v>
      </c>
      <c r="CJ15" s="127">
        <f t="shared" si="9"/>
        <v>0</v>
      </c>
      <c r="CK15" s="127"/>
      <c r="CL15" s="127">
        <f t="shared" ref="CL15:CW15" si="10">CL14</f>
        <v>0</v>
      </c>
      <c r="CM15" s="127">
        <f t="shared" si="10"/>
        <v>0</v>
      </c>
      <c r="CN15" s="127">
        <f t="shared" si="10"/>
        <v>0</v>
      </c>
      <c r="CO15" s="127">
        <f t="shared" si="10"/>
        <v>0</v>
      </c>
      <c r="CP15" s="127">
        <f t="shared" si="10"/>
        <v>0</v>
      </c>
      <c r="CQ15" s="127">
        <f t="shared" si="10"/>
        <v>0</v>
      </c>
      <c r="CR15" s="127">
        <f t="shared" si="10"/>
        <v>0</v>
      </c>
      <c r="CS15" s="127">
        <f t="shared" si="10"/>
        <v>0</v>
      </c>
      <c r="CT15" s="127">
        <f t="shared" si="10"/>
        <v>0</v>
      </c>
      <c r="CU15" s="127">
        <f t="shared" si="10"/>
        <v>0</v>
      </c>
      <c r="CV15" s="127">
        <f t="shared" si="10"/>
        <v>0</v>
      </c>
      <c r="CW15" s="127">
        <f t="shared" si="10"/>
        <v>0</v>
      </c>
      <c r="CX15" s="127"/>
      <c r="CY15" s="127">
        <f>CY14</f>
        <v>-34111.146079999999</v>
      </c>
      <c r="CZ15" s="127">
        <f>CZ14</f>
        <v>98700.73000000001</v>
      </c>
      <c r="DA15" s="128">
        <f>DA14</f>
        <v>764155625.88999999</v>
      </c>
    </row>
    <row r="16" spans="1:105" ht="11.25" customHeight="1" outlineLevel="3" x14ac:dyDescent="0.2">
      <c r="A16" s="46">
        <f>ROW()</f>
        <v>16</v>
      </c>
      <c r="B16" s="141"/>
      <c r="C16" s="58" t="s">
        <v>460</v>
      </c>
      <c r="D16" s="57">
        <v>449.1</v>
      </c>
      <c r="E16" s="143">
        <v>0</v>
      </c>
      <c r="F16" s="121"/>
      <c r="G16" s="121"/>
      <c r="H16" s="121"/>
      <c r="I16" s="121"/>
      <c r="J16" s="121"/>
      <c r="K16" s="121"/>
      <c r="L16" s="1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f>SUM(F16:BA16)</f>
        <v>0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>
        <f>SUM(BC16:CX16)</f>
        <v>0</v>
      </c>
      <c r="CZ16" s="1">
        <f>+CY16+BB16</f>
        <v>0</v>
      </c>
      <c r="DA16" s="125">
        <f>+CZ16+E16</f>
        <v>0</v>
      </c>
    </row>
    <row r="17" spans="1:105" ht="11.25" customHeight="1" outlineLevel="2" x14ac:dyDescent="0.2">
      <c r="A17" s="46">
        <f>ROW()</f>
        <v>17</v>
      </c>
      <c r="B17" s="141"/>
      <c r="C17" s="146" t="s">
        <v>459</v>
      </c>
      <c r="D17" s="146"/>
      <c r="E17" s="145">
        <f t="shared" ref="E17:AO17" si="11">E16</f>
        <v>0</v>
      </c>
      <c r="F17" s="145">
        <f t="shared" si="11"/>
        <v>0</v>
      </c>
      <c r="G17" s="145">
        <f t="shared" si="11"/>
        <v>0</v>
      </c>
      <c r="H17" s="145">
        <f t="shared" si="11"/>
        <v>0</v>
      </c>
      <c r="I17" s="145">
        <f t="shared" si="11"/>
        <v>0</v>
      </c>
      <c r="J17" s="145">
        <f t="shared" si="11"/>
        <v>0</v>
      </c>
      <c r="K17" s="145">
        <f t="shared" si="11"/>
        <v>0</v>
      </c>
      <c r="L17" s="145">
        <f t="shared" si="11"/>
        <v>0</v>
      </c>
      <c r="M17" s="127">
        <f t="shared" si="11"/>
        <v>0</v>
      </c>
      <c r="N17" s="127">
        <f t="shared" si="11"/>
        <v>0</v>
      </c>
      <c r="O17" s="127">
        <f t="shared" si="11"/>
        <v>0</v>
      </c>
      <c r="P17" s="127">
        <f t="shared" si="11"/>
        <v>0</v>
      </c>
      <c r="Q17" s="127">
        <f t="shared" si="11"/>
        <v>0</v>
      </c>
      <c r="R17" s="127">
        <f t="shared" si="11"/>
        <v>0</v>
      </c>
      <c r="S17" s="127">
        <f t="shared" si="11"/>
        <v>0</v>
      </c>
      <c r="T17" s="127">
        <f t="shared" si="11"/>
        <v>0</v>
      </c>
      <c r="U17" s="127">
        <f t="shared" si="11"/>
        <v>0</v>
      </c>
      <c r="V17" s="127">
        <f t="shared" si="11"/>
        <v>0</v>
      </c>
      <c r="W17" s="127">
        <f t="shared" si="11"/>
        <v>0</v>
      </c>
      <c r="X17" s="127">
        <f t="shared" si="11"/>
        <v>0</v>
      </c>
      <c r="Y17" s="127">
        <f t="shared" si="11"/>
        <v>0</v>
      </c>
      <c r="Z17" s="127">
        <f t="shared" si="11"/>
        <v>0</v>
      </c>
      <c r="AA17" s="127">
        <f t="shared" si="11"/>
        <v>0</v>
      </c>
      <c r="AB17" s="127">
        <f t="shared" si="11"/>
        <v>0</v>
      </c>
      <c r="AC17" s="127">
        <f t="shared" si="11"/>
        <v>0</v>
      </c>
      <c r="AD17" s="127">
        <f t="shared" si="11"/>
        <v>0</v>
      </c>
      <c r="AE17" s="127">
        <f t="shared" si="11"/>
        <v>0</v>
      </c>
      <c r="AF17" s="127">
        <f t="shared" si="11"/>
        <v>0</v>
      </c>
      <c r="AG17" s="127">
        <f t="shared" si="11"/>
        <v>0</v>
      </c>
      <c r="AH17" s="127">
        <f t="shared" si="11"/>
        <v>0</v>
      </c>
      <c r="AI17" s="127">
        <f t="shared" si="11"/>
        <v>0</v>
      </c>
      <c r="AJ17" s="127">
        <f t="shared" si="11"/>
        <v>0</v>
      </c>
      <c r="AK17" s="127">
        <f t="shared" si="11"/>
        <v>0</v>
      </c>
      <c r="AL17" s="127">
        <f t="shared" si="11"/>
        <v>0</v>
      </c>
      <c r="AM17" s="127">
        <f t="shared" si="11"/>
        <v>0</v>
      </c>
      <c r="AN17" s="127">
        <f t="shared" si="11"/>
        <v>0</v>
      </c>
      <c r="AO17" s="127">
        <f t="shared" si="11"/>
        <v>0</v>
      </c>
      <c r="AP17" s="127"/>
      <c r="AQ17" s="127"/>
      <c r="AR17" s="127"/>
      <c r="AS17" s="127"/>
      <c r="AT17" s="127"/>
      <c r="AU17" s="127"/>
      <c r="AV17" s="127"/>
      <c r="AW17" s="127">
        <f t="shared" ref="AW17:CJ17" si="12">AW16</f>
        <v>0</v>
      </c>
      <c r="AX17" s="127">
        <f t="shared" si="12"/>
        <v>0</v>
      </c>
      <c r="AY17" s="127">
        <f t="shared" si="12"/>
        <v>0</v>
      </c>
      <c r="AZ17" s="127">
        <f t="shared" si="12"/>
        <v>0</v>
      </c>
      <c r="BA17" s="127">
        <f t="shared" si="12"/>
        <v>0</v>
      </c>
      <c r="BB17" s="127">
        <f t="shared" si="12"/>
        <v>0</v>
      </c>
      <c r="BC17" s="127">
        <f t="shared" si="12"/>
        <v>0</v>
      </c>
      <c r="BD17" s="127">
        <f t="shared" si="12"/>
        <v>0</v>
      </c>
      <c r="BE17" s="127">
        <f t="shared" si="12"/>
        <v>0</v>
      </c>
      <c r="BF17" s="127">
        <f t="shared" si="12"/>
        <v>0</v>
      </c>
      <c r="BG17" s="127">
        <f t="shared" si="12"/>
        <v>0</v>
      </c>
      <c r="BH17" s="127">
        <f t="shared" si="12"/>
        <v>0</v>
      </c>
      <c r="BI17" s="127">
        <f t="shared" si="12"/>
        <v>0</v>
      </c>
      <c r="BJ17" s="127">
        <f t="shared" si="12"/>
        <v>0</v>
      </c>
      <c r="BK17" s="127">
        <f t="shared" si="12"/>
        <v>0</v>
      </c>
      <c r="BL17" s="127">
        <f t="shared" si="12"/>
        <v>0</v>
      </c>
      <c r="BM17" s="127">
        <f t="shared" si="12"/>
        <v>0</v>
      </c>
      <c r="BN17" s="127">
        <f t="shared" si="12"/>
        <v>0</v>
      </c>
      <c r="BO17" s="127">
        <f t="shared" si="12"/>
        <v>0</v>
      </c>
      <c r="BP17" s="127">
        <f t="shared" si="12"/>
        <v>0</v>
      </c>
      <c r="BQ17" s="127">
        <f t="shared" si="12"/>
        <v>0</v>
      </c>
      <c r="BR17" s="127">
        <f t="shared" si="12"/>
        <v>0</v>
      </c>
      <c r="BS17" s="127">
        <f t="shared" si="12"/>
        <v>0</v>
      </c>
      <c r="BT17" s="127">
        <f t="shared" si="12"/>
        <v>0</v>
      </c>
      <c r="BU17" s="127">
        <f t="shared" si="12"/>
        <v>0</v>
      </c>
      <c r="BV17" s="127">
        <f t="shared" si="12"/>
        <v>0</v>
      </c>
      <c r="BW17" s="127">
        <f t="shared" si="12"/>
        <v>0</v>
      </c>
      <c r="BX17" s="127">
        <f t="shared" si="12"/>
        <v>0</v>
      </c>
      <c r="BY17" s="127">
        <f t="shared" si="12"/>
        <v>0</v>
      </c>
      <c r="BZ17" s="127">
        <f t="shared" si="12"/>
        <v>0</v>
      </c>
      <c r="CA17" s="127">
        <f t="shared" si="12"/>
        <v>0</v>
      </c>
      <c r="CB17" s="127">
        <f t="shared" si="12"/>
        <v>0</v>
      </c>
      <c r="CC17" s="127">
        <f t="shared" si="12"/>
        <v>0</v>
      </c>
      <c r="CD17" s="127">
        <f t="shared" si="12"/>
        <v>0</v>
      </c>
      <c r="CE17" s="127">
        <f t="shared" si="12"/>
        <v>0</v>
      </c>
      <c r="CF17" s="127">
        <f t="shared" si="12"/>
        <v>0</v>
      </c>
      <c r="CG17" s="127">
        <f t="shared" si="12"/>
        <v>0</v>
      </c>
      <c r="CH17" s="127">
        <f t="shared" si="12"/>
        <v>0</v>
      </c>
      <c r="CI17" s="127">
        <f t="shared" si="12"/>
        <v>0</v>
      </c>
      <c r="CJ17" s="127">
        <f t="shared" si="12"/>
        <v>0</v>
      </c>
      <c r="CK17" s="127"/>
      <c r="CL17" s="127">
        <f t="shared" ref="CL17:CW17" si="13">CL16</f>
        <v>0</v>
      </c>
      <c r="CM17" s="127">
        <f t="shared" si="13"/>
        <v>0</v>
      </c>
      <c r="CN17" s="127">
        <f t="shared" si="13"/>
        <v>0</v>
      </c>
      <c r="CO17" s="127">
        <f t="shared" si="13"/>
        <v>0</v>
      </c>
      <c r="CP17" s="127">
        <f t="shared" si="13"/>
        <v>0</v>
      </c>
      <c r="CQ17" s="127">
        <f t="shared" si="13"/>
        <v>0</v>
      </c>
      <c r="CR17" s="127">
        <f t="shared" si="13"/>
        <v>0</v>
      </c>
      <c r="CS17" s="127">
        <f t="shared" si="13"/>
        <v>0</v>
      </c>
      <c r="CT17" s="127">
        <f t="shared" si="13"/>
        <v>0</v>
      </c>
      <c r="CU17" s="127">
        <f t="shared" si="13"/>
        <v>0</v>
      </c>
      <c r="CV17" s="127">
        <f t="shared" si="13"/>
        <v>0</v>
      </c>
      <c r="CW17" s="127">
        <f t="shared" si="13"/>
        <v>0</v>
      </c>
      <c r="CX17" s="127"/>
      <c r="CY17" s="127">
        <f>CY16</f>
        <v>0</v>
      </c>
      <c r="CZ17" s="127">
        <f>CZ16</f>
        <v>0</v>
      </c>
      <c r="DA17" s="128">
        <f>DA16</f>
        <v>0</v>
      </c>
    </row>
    <row r="18" spans="1:105" ht="11.25" customHeight="1" outlineLevel="3" x14ac:dyDescent="0.2">
      <c r="A18" s="46">
        <f>ROW()</f>
        <v>18</v>
      </c>
      <c r="B18" s="141"/>
      <c r="C18" s="10" t="s">
        <v>458</v>
      </c>
      <c r="D18" s="147">
        <v>450</v>
      </c>
      <c r="E18" s="143">
        <v>-1379.61</v>
      </c>
      <c r="F18" s="121"/>
      <c r="G18" s="121"/>
      <c r="H18" s="121"/>
      <c r="I18" s="121"/>
      <c r="J18" s="121"/>
      <c r="K18" s="121"/>
      <c r="L18" s="1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f t="shared" ref="BB18:BB26" si="14">SUM(F18:BA18)</f>
        <v>0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>
        <f t="shared" ref="CY18:CY26" si="15">SUM(BC18:CX18)</f>
        <v>0</v>
      </c>
      <c r="CZ18" s="1">
        <f t="shared" ref="CZ18:CZ26" si="16">+CY18+BB18</f>
        <v>0</v>
      </c>
      <c r="DA18" s="125">
        <f t="shared" ref="DA18:DA26" si="17">+CZ18+E18</f>
        <v>-1379.61</v>
      </c>
    </row>
    <row r="19" spans="1:105" ht="11.25" customHeight="1" outlineLevel="3" x14ac:dyDescent="0.2">
      <c r="A19" s="46">
        <f>ROW()</f>
        <v>19</v>
      </c>
      <c r="B19" s="141"/>
      <c r="C19" s="10" t="s">
        <v>457</v>
      </c>
      <c r="D19" s="147">
        <v>451</v>
      </c>
      <c r="E19" s="143">
        <v>15094996.050000001</v>
      </c>
      <c r="F19" s="121"/>
      <c r="G19" s="121"/>
      <c r="H19" s="121"/>
      <c r="I19" s="121"/>
      <c r="J19" s="121"/>
      <c r="K19" s="121"/>
      <c r="L19" s="1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f t="shared" si="14"/>
        <v>0</v>
      </c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>
        <f t="shared" si="15"/>
        <v>0</v>
      </c>
      <c r="CZ19" s="1">
        <f t="shared" si="16"/>
        <v>0</v>
      </c>
      <c r="DA19" s="125">
        <f t="shared" si="17"/>
        <v>15094996.050000001</v>
      </c>
    </row>
    <row r="20" spans="1:105" ht="11.25" customHeight="1" outlineLevel="3" x14ac:dyDescent="0.2">
      <c r="A20" s="46">
        <f>ROW()</f>
        <v>20</v>
      </c>
      <c r="B20" s="141"/>
      <c r="C20" s="10" t="s">
        <v>456</v>
      </c>
      <c r="D20" s="147">
        <v>453</v>
      </c>
      <c r="E20" s="14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f t="shared" si="14"/>
        <v>0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>
        <f t="shared" si="15"/>
        <v>0</v>
      </c>
      <c r="CZ20" s="1">
        <f t="shared" si="16"/>
        <v>0</v>
      </c>
      <c r="DA20" s="125">
        <f t="shared" si="17"/>
        <v>0</v>
      </c>
    </row>
    <row r="21" spans="1:105" ht="11.25" customHeight="1" outlineLevel="3" x14ac:dyDescent="0.2">
      <c r="A21" s="46">
        <f>ROW()</f>
        <v>21</v>
      </c>
      <c r="B21" s="141"/>
      <c r="C21" s="10" t="s">
        <v>455</v>
      </c>
      <c r="D21" s="147">
        <v>454</v>
      </c>
      <c r="E21" s="143">
        <v>18849336.710000001</v>
      </c>
      <c r="F21" s="121"/>
      <c r="G21" s="121"/>
      <c r="H21" s="121"/>
      <c r="I21" s="121"/>
      <c r="J21" s="121"/>
      <c r="K21" s="121"/>
      <c r="L21" s="1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f t="shared" si="14"/>
        <v>0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>
        <f t="shared" si="15"/>
        <v>0</v>
      </c>
      <c r="CZ21" s="1">
        <f t="shared" si="16"/>
        <v>0</v>
      </c>
      <c r="DA21" s="125">
        <f t="shared" si="17"/>
        <v>18849336.710000001</v>
      </c>
    </row>
    <row r="22" spans="1:105" ht="11.25" customHeight="1" outlineLevel="3" x14ac:dyDescent="0.2">
      <c r="A22" s="46">
        <f>ROW()</f>
        <v>22</v>
      </c>
      <c r="B22" s="141"/>
      <c r="C22" s="10" t="s">
        <v>454</v>
      </c>
      <c r="D22" s="147">
        <v>455</v>
      </c>
      <c r="E22" s="1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f t="shared" si="14"/>
        <v>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>
        <f t="shared" si="15"/>
        <v>0</v>
      </c>
      <c r="CZ22" s="1">
        <f t="shared" si="16"/>
        <v>0</v>
      </c>
      <c r="DA22" s="125">
        <f t="shared" si="17"/>
        <v>0</v>
      </c>
    </row>
    <row r="23" spans="1:105" ht="11.25" customHeight="1" outlineLevel="3" x14ac:dyDescent="0.2">
      <c r="A23" s="46">
        <f>ROW()</f>
        <v>23</v>
      </c>
      <c r="B23" s="141"/>
      <c r="C23" s="10" t="s">
        <v>453</v>
      </c>
      <c r="D23" s="147">
        <v>456</v>
      </c>
      <c r="E23" s="143">
        <v>76802423.629999995</v>
      </c>
      <c r="F23" s="121">
        <v>8322850.3399999999</v>
      </c>
      <c r="G23" s="121">
        <v>1969166.3900000006</v>
      </c>
      <c r="H23" s="121">
        <v>0</v>
      </c>
      <c r="I23" s="121"/>
      <c r="J23" s="121"/>
      <c r="K23" s="121"/>
      <c r="L23" s="1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-7727414.5999999996</v>
      </c>
      <c r="AD23" s="1"/>
      <c r="AE23" s="1"/>
      <c r="AF23" s="1"/>
      <c r="AG23" s="1"/>
      <c r="AH23" s="1"/>
      <c r="AI23" s="1"/>
      <c r="AJ23" s="1"/>
      <c r="AK23" s="1"/>
      <c r="AL23" s="1">
        <v>-42710.67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-40290</v>
      </c>
      <c r="BB23" s="1">
        <f t="shared" si="14"/>
        <v>2481601.4600000009</v>
      </c>
      <c r="BC23" s="1">
        <v>42410003.579999991</v>
      </c>
      <c r="BD23" s="1">
        <v>2466633.94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>
        <v>-1303351.4882448129</v>
      </c>
      <c r="CR23" s="1"/>
      <c r="CS23" s="1"/>
      <c r="CT23" s="1"/>
      <c r="CU23" s="1"/>
      <c r="CV23" s="1"/>
      <c r="CW23" s="1"/>
      <c r="CX23" s="1"/>
      <c r="CY23" s="1">
        <f t="shared" si="15"/>
        <v>43573286.031755179</v>
      </c>
      <c r="CZ23" s="1">
        <f t="shared" si="16"/>
        <v>46054887.49175518</v>
      </c>
      <c r="DA23" s="125">
        <f t="shared" si="17"/>
        <v>122857311.12175518</v>
      </c>
    </row>
    <row r="24" spans="1:105" ht="11.25" customHeight="1" outlineLevel="3" x14ac:dyDescent="0.2">
      <c r="A24" s="46">
        <f>ROW()</f>
        <v>24</v>
      </c>
      <c r="B24" s="141"/>
      <c r="C24" s="10" t="s">
        <v>452</v>
      </c>
      <c r="D24" s="147">
        <v>456.1</v>
      </c>
      <c r="E24" s="143">
        <v>38747924.979999997</v>
      </c>
      <c r="F24" s="121">
        <v>-13154882.91</v>
      </c>
      <c r="G24" s="121"/>
      <c r="H24" s="121"/>
      <c r="I24" s="121"/>
      <c r="J24" s="121"/>
      <c r="K24" s="121"/>
      <c r="L24" s="1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f t="shared" si="14"/>
        <v>-13154882.91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>
        <f t="shared" si="15"/>
        <v>0</v>
      </c>
      <c r="CZ24" s="1">
        <f t="shared" si="16"/>
        <v>-13154882.91</v>
      </c>
      <c r="DA24" s="125">
        <f t="shared" si="17"/>
        <v>25593042.069999997</v>
      </c>
    </row>
    <row r="25" spans="1:105" ht="11.25" customHeight="1" outlineLevel="3" x14ac:dyDescent="0.2">
      <c r="A25" s="46">
        <f>ROW()</f>
        <v>25</v>
      </c>
      <c r="B25" s="141"/>
      <c r="C25" s="10" t="s">
        <v>451</v>
      </c>
      <c r="D25" s="147">
        <v>457.1</v>
      </c>
      <c r="E25" s="7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f t="shared" si="14"/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f t="shared" si="15"/>
        <v>0</v>
      </c>
      <c r="CZ25" s="1">
        <f t="shared" si="16"/>
        <v>0</v>
      </c>
      <c r="DA25" s="125">
        <f t="shared" si="17"/>
        <v>0</v>
      </c>
    </row>
    <row r="26" spans="1:105" ht="11.25" customHeight="1" outlineLevel="3" x14ac:dyDescent="0.2">
      <c r="A26" s="46">
        <f>ROW()</f>
        <v>26</v>
      </c>
      <c r="B26" s="141"/>
      <c r="C26" s="10" t="s">
        <v>450</v>
      </c>
      <c r="D26" s="147">
        <v>457.2</v>
      </c>
      <c r="E26" s="7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f t="shared" si="14"/>
        <v>0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>
        <f t="shared" si="15"/>
        <v>0</v>
      </c>
      <c r="CZ26" s="1">
        <f t="shared" si="16"/>
        <v>0</v>
      </c>
      <c r="DA26" s="125">
        <f t="shared" si="17"/>
        <v>0</v>
      </c>
    </row>
    <row r="27" spans="1:105" ht="11.25" customHeight="1" outlineLevel="2" x14ac:dyDescent="0.2">
      <c r="A27" s="46">
        <f>ROW()</f>
        <v>27</v>
      </c>
      <c r="B27" s="148"/>
      <c r="C27" s="144" t="s">
        <v>449</v>
      </c>
      <c r="D27" s="144"/>
      <c r="E27" s="145">
        <f t="shared" ref="E27:AO27" si="18">SUM(E18:E26)</f>
        <v>149493301.75999999</v>
      </c>
      <c r="F27" s="145">
        <f t="shared" si="18"/>
        <v>-4832032.57</v>
      </c>
      <c r="G27" s="145">
        <f t="shared" si="18"/>
        <v>1969166.3900000006</v>
      </c>
      <c r="H27" s="145">
        <f t="shared" si="18"/>
        <v>0</v>
      </c>
      <c r="I27" s="145">
        <f t="shared" si="18"/>
        <v>0</v>
      </c>
      <c r="J27" s="145">
        <f t="shared" si="18"/>
        <v>0</v>
      </c>
      <c r="K27" s="145">
        <f t="shared" si="18"/>
        <v>0</v>
      </c>
      <c r="L27" s="145">
        <f t="shared" si="18"/>
        <v>0</v>
      </c>
      <c r="M27" s="127">
        <f t="shared" si="18"/>
        <v>0</v>
      </c>
      <c r="N27" s="127">
        <f t="shared" si="18"/>
        <v>0</v>
      </c>
      <c r="O27" s="127">
        <f t="shared" si="18"/>
        <v>0</v>
      </c>
      <c r="P27" s="127">
        <f t="shared" si="18"/>
        <v>0</v>
      </c>
      <c r="Q27" s="127">
        <f t="shared" si="18"/>
        <v>0</v>
      </c>
      <c r="R27" s="127">
        <f t="shared" si="18"/>
        <v>0</v>
      </c>
      <c r="S27" s="127">
        <f t="shared" si="18"/>
        <v>0</v>
      </c>
      <c r="T27" s="127">
        <f t="shared" si="18"/>
        <v>0</v>
      </c>
      <c r="U27" s="127">
        <f t="shared" si="18"/>
        <v>0</v>
      </c>
      <c r="V27" s="127">
        <f t="shared" si="18"/>
        <v>0</v>
      </c>
      <c r="W27" s="127">
        <f t="shared" si="18"/>
        <v>0</v>
      </c>
      <c r="X27" s="127">
        <f t="shared" si="18"/>
        <v>0</v>
      </c>
      <c r="Y27" s="127">
        <f t="shared" si="18"/>
        <v>0</v>
      </c>
      <c r="Z27" s="127">
        <f t="shared" si="18"/>
        <v>0</v>
      </c>
      <c r="AA27" s="127">
        <f t="shared" si="18"/>
        <v>0</v>
      </c>
      <c r="AB27" s="127">
        <f t="shared" si="18"/>
        <v>0</v>
      </c>
      <c r="AC27" s="127">
        <f t="shared" si="18"/>
        <v>-7727414.5999999996</v>
      </c>
      <c r="AD27" s="127">
        <f t="shared" si="18"/>
        <v>0</v>
      </c>
      <c r="AE27" s="127">
        <f t="shared" si="18"/>
        <v>0</v>
      </c>
      <c r="AF27" s="127">
        <f t="shared" si="18"/>
        <v>0</v>
      </c>
      <c r="AG27" s="127">
        <f t="shared" si="18"/>
        <v>0</v>
      </c>
      <c r="AH27" s="127">
        <f t="shared" si="18"/>
        <v>0</v>
      </c>
      <c r="AI27" s="127">
        <f t="shared" si="18"/>
        <v>0</v>
      </c>
      <c r="AJ27" s="127">
        <f t="shared" si="18"/>
        <v>0</v>
      </c>
      <c r="AK27" s="127">
        <f t="shared" si="18"/>
        <v>0</v>
      </c>
      <c r="AL27" s="127">
        <f t="shared" si="18"/>
        <v>-42710.67</v>
      </c>
      <c r="AM27" s="127">
        <f t="shared" si="18"/>
        <v>0</v>
      </c>
      <c r="AN27" s="127">
        <f t="shared" si="18"/>
        <v>0</v>
      </c>
      <c r="AO27" s="127">
        <f t="shared" si="18"/>
        <v>0</v>
      </c>
      <c r="AP27" s="127"/>
      <c r="AQ27" s="127">
        <f t="shared" ref="AQ27:BG27" si="19">SUM(AQ18:AQ26)</f>
        <v>0</v>
      </c>
      <c r="AR27" s="127">
        <f t="shared" si="19"/>
        <v>0</v>
      </c>
      <c r="AS27" s="127">
        <f t="shared" si="19"/>
        <v>0</v>
      </c>
      <c r="AT27" s="127">
        <f t="shared" si="19"/>
        <v>0</v>
      </c>
      <c r="AU27" s="127">
        <f t="shared" si="19"/>
        <v>0</v>
      </c>
      <c r="AV27" s="127">
        <f t="shared" si="19"/>
        <v>0</v>
      </c>
      <c r="AW27" s="127">
        <f t="shared" si="19"/>
        <v>0</v>
      </c>
      <c r="AX27" s="127">
        <f t="shared" si="19"/>
        <v>0</v>
      </c>
      <c r="AY27" s="127">
        <f t="shared" si="19"/>
        <v>0</v>
      </c>
      <c r="AZ27" s="127">
        <f t="shared" si="19"/>
        <v>0</v>
      </c>
      <c r="BA27" s="127">
        <f t="shared" si="19"/>
        <v>-40290</v>
      </c>
      <c r="BB27" s="127">
        <f t="shared" si="19"/>
        <v>-10673281.449999999</v>
      </c>
      <c r="BC27" s="127">
        <f t="shared" si="19"/>
        <v>42410003.579999991</v>
      </c>
      <c r="BD27" s="127">
        <f t="shared" si="19"/>
        <v>2466633.94</v>
      </c>
      <c r="BE27" s="127">
        <f t="shared" si="19"/>
        <v>0</v>
      </c>
      <c r="BF27" s="127">
        <f t="shared" si="19"/>
        <v>0</v>
      </c>
      <c r="BG27" s="127">
        <f t="shared" si="19"/>
        <v>0</v>
      </c>
      <c r="BH27" s="127">
        <f>SUM(BG18:BH26)</f>
        <v>0</v>
      </c>
      <c r="BI27" s="127">
        <f t="shared" ref="BI27:CW27" si="20">SUM(BI18:BI26)</f>
        <v>0</v>
      </c>
      <c r="BJ27" s="127">
        <f t="shared" si="20"/>
        <v>0</v>
      </c>
      <c r="BK27" s="127">
        <f t="shared" si="20"/>
        <v>0</v>
      </c>
      <c r="BL27" s="127">
        <f t="shared" si="20"/>
        <v>0</v>
      </c>
      <c r="BM27" s="127">
        <f t="shared" si="20"/>
        <v>0</v>
      </c>
      <c r="BN27" s="127">
        <f t="shared" si="20"/>
        <v>0</v>
      </c>
      <c r="BO27" s="127">
        <f t="shared" si="20"/>
        <v>0</v>
      </c>
      <c r="BP27" s="127">
        <f t="shared" si="20"/>
        <v>0</v>
      </c>
      <c r="BQ27" s="127">
        <f t="shared" si="20"/>
        <v>0</v>
      </c>
      <c r="BR27" s="127">
        <f t="shared" si="20"/>
        <v>0</v>
      </c>
      <c r="BS27" s="127">
        <f t="shared" si="20"/>
        <v>0</v>
      </c>
      <c r="BT27" s="127">
        <f t="shared" si="20"/>
        <v>0</v>
      </c>
      <c r="BU27" s="127">
        <f t="shared" si="20"/>
        <v>0</v>
      </c>
      <c r="BV27" s="127">
        <f t="shared" si="20"/>
        <v>0</v>
      </c>
      <c r="BW27" s="127">
        <f t="shared" si="20"/>
        <v>0</v>
      </c>
      <c r="BX27" s="127">
        <f t="shared" si="20"/>
        <v>0</v>
      </c>
      <c r="BY27" s="127">
        <f t="shared" si="20"/>
        <v>0</v>
      </c>
      <c r="BZ27" s="127">
        <f t="shared" si="20"/>
        <v>0</v>
      </c>
      <c r="CA27" s="127">
        <f t="shared" si="20"/>
        <v>0</v>
      </c>
      <c r="CB27" s="127">
        <f t="shared" si="20"/>
        <v>0</v>
      </c>
      <c r="CC27" s="127">
        <f t="shared" si="20"/>
        <v>0</v>
      </c>
      <c r="CD27" s="127">
        <f t="shared" si="20"/>
        <v>0</v>
      </c>
      <c r="CE27" s="127">
        <f t="shared" si="20"/>
        <v>0</v>
      </c>
      <c r="CF27" s="127">
        <f t="shared" si="20"/>
        <v>0</v>
      </c>
      <c r="CG27" s="127">
        <f t="shared" si="20"/>
        <v>0</v>
      </c>
      <c r="CH27" s="127">
        <f t="shared" si="20"/>
        <v>0</v>
      </c>
      <c r="CI27" s="127">
        <f t="shared" si="20"/>
        <v>0</v>
      </c>
      <c r="CJ27" s="127">
        <f t="shared" si="20"/>
        <v>0</v>
      </c>
      <c r="CK27" s="127">
        <f t="shared" si="20"/>
        <v>0</v>
      </c>
      <c r="CL27" s="127">
        <f t="shared" si="20"/>
        <v>0</v>
      </c>
      <c r="CM27" s="127">
        <f t="shared" si="20"/>
        <v>0</v>
      </c>
      <c r="CN27" s="127">
        <f t="shared" si="20"/>
        <v>0</v>
      </c>
      <c r="CO27" s="127">
        <f t="shared" si="20"/>
        <v>0</v>
      </c>
      <c r="CP27" s="127">
        <f t="shared" si="20"/>
        <v>0</v>
      </c>
      <c r="CQ27" s="127">
        <f t="shared" si="20"/>
        <v>-1303351.4882448129</v>
      </c>
      <c r="CR27" s="127">
        <f t="shared" si="20"/>
        <v>0</v>
      </c>
      <c r="CS27" s="127">
        <f t="shared" si="20"/>
        <v>0</v>
      </c>
      <c r="CT27" s="127">
        <f t="shared" si="20"/>
        <v>0</v>
      </c>
      <c r="CU27" s="127">
        <f t="shared" si="20"/>
        <v>0</v>
      </c>
      <c r="CV27" s="127">
        <f t="shared" si="20"/>
        <v>0</v>
      </c>
      <c r="CW27" s="127">
        <f t="shared" si="20"/>
        <v>0</v>
      </c>
      <c r="CX27" s="127"/>
      <c r="CY27" s="127">
        <f>SUM(CY18:CY26)</f>
        <v>43573286.031755179</v>
      </c>
      <c r="CZ27" s="127">
        <f>SUM(CZ18:CZ26)</f>
        <v>32900004.58175518</v>
      </c>
      <c r="DA27" s="128">
        <f>SUM(DA18:DA26)</f>
        <v>182393306.34175518</v>
      </c>
    </row>
    <row r="28" spans="1:105" ht="11.25" customHeight="1" outlineLevel="2" x14ac:dyDescent="0.2">
      <c r="A28" s="46">
        <f>ROW()</f>
        <v>28</v>
      </c>
      <c r="B28" s="149" t="s">
        <v>448</v>
      </c>
      <c r="C28" s="149"/>
      <c r="D28" s="149"/>
      <c r="E28" s="145">
        <f t="shared" ref="E28:AO28" si="21">E13+E15+E17+E27</f>
        <v>3569078101.4099998</v>
      </c>
      <c r="F28" s="145">
        <f t="shared" si="21"/>
        <v>112330966.97713682</v>
      </c>
      <c r="G28" s="145">
        <f t="shared" si="21"/>
        <v>-284649735.47553313</v>
      </c>
      <c r="H28" s="145">
        <f t="shared" si="21"/>
        <v>-62932829.999999993</v>
      </c>
      <c r="I28" s="145">
        <f t="shared" si="21"/>
        <v>0</v>
      </c>
      <c r="J28" s="145">
        <f t="shared" si="21"/>
        <v>0</v>
      </c>
      <c r="K28" s="145">
        <f t="shared" si="21"/>
        <v>0</v>
      </c>
      <c r="L28" s="145">
        <f t="shared" si="21"/>
        <v>0</v>
      </c>
      <c r="M28" s="127">
        <f t="shared" si="21"/>
        <v>0</v>
      </c>
      <c r="N28" s="127">
        <f t="shared" si="21"/>
        <v>0</v>
      </c>
      <c r="O28" s="127">
        <f t="shared" si="21"/>
        <v>0</v>
      </c>
      <c r="P28" s="127">
        <f t="shared" si="21"/>
        <v>0</v>
      </c>
      <c r="Q28" s="127">
        <f t="shared" si="21"/>
        <v>0</v>
      </c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si="21"/>
        <v>0</v>
      </c>
      <c r="AC28" s="127">
        <f t="shared" si="21"/>
        <v>-7727414.5999999996</v>
      </c>
      <c r="AD28" s="127">
        <f t="shared" si="21"/>
        <v>0</v>
      </c>
      <c r="AE28" s="127">
        <f t="shared" si="21"/>
        <v>0</v>
      </c>
      <c r="AF28" s="127">
        <f t="shared" si="21"/>
        <v>0</v>
      </c>
      <c r="AG28" s="127">
        <f t="shared" si="21"/>
        <v>0</v>
      </c>
      <c r="AH28" s="127">
        <f t="shared" si="21"/>
        <v>0</v>
      </c>
      <c r="AI28" s="127">
        <f t="shared" si="21"/>
        <v>0</v>
      </c>
      <c r="AJ28" s="127">
        <f t="shared" si="21"/>
        <v>0</v>
      </c>
      <c r="AK28" s="127">
        <f t="shared" si="21"/>
        <v>0</v>
      </c>
      <c r="AL28" s="127">
        <f t="shared" si="21"/>
        <v>-42710.67</v>
      </c>
      <c r="AM28" s="127">
        <f t="shared" si="21"/>
        <v>0</v>
      </c>
      <c r="AN28" s="127">
        <f t="shared" si="21"/>
        <v>0</v>
      </c>
      <c r="AO28" s="127">
        <f t="shared" si="21"/>
        <v>0</v>
      </c>
      <c r="AP28" s="127"/>
      <c r="AQ28" s="127">
        <f t="shared" ref="AQ28:BV28" si="22">AQ13+AQ15+AQ17+AQ27</f>
        <v>0</v>
      </c>
      <c r="AR28" s="127">
        <f t="shared" si="22"/>
        <v>0</v>
      </c>
      <c r="AS28" s="127">
        <f t="shared" si="22"/>
        <v>0</v>
      </c>
      <c r="AT28" s="127">
        <f t="shared" si="22"/>
        <v>0</v>
      </c>
      <c r="AU28" s="127">
        <f t="shared" si="22"/>
        <v>0</v>
      </c>
      <c r="AV28" s="127">
        <f t="shared" si="22"/>
        <v>0</v>
      </c>
      <c r="AW28" s="127">
        <f t="shared" si="22"/>
        <v>-26265550.759999998</v>
      </c>
      <c r="AX28" s="127">
        <f t="shared" si="22"/>
        <v>0</v>
      </c>
      <c r="AY28" s="127">
        <f t="shared" si="22"/>
        <v>-2017272.7200000002</v>
      </c>
      <c r="AZ28" s="127">
        <f t="shared" si="22"/>
        <v>0</v>
      </c>
      <c r="BA28" s="127">
        <f t="shared" si="22"/>
        <v>-40290</v>
      </c>
      <c r="BB28" s="127">
        <f t="shared" si="22"/>
        <v>-271344837.24839634</v>
      </c>
      <c r="BC28" s="127">
        <f t="shared" si="22"/>
        <v>-240596411.43898171</v>
      </c>
      <c r="BD28" s="127">
        <f t="shared" si="22"/>
        <v>-15039935.770000001</v>
      </c>
      <c r="BE28" s="127">
        <f t="shared" si="22"/>
        <v>0</v>
      </c>
      <c r="BF28" s="127">
        <f t="shared" si="22"/>
        <v>0</v>
      </c>
      <c r="BG28" s="127">
        <f t="shared" si="22"/>
        <v>0</v>
      </c>
      <c r="BH28" s="127">
        <f t="shared" si="22"/>
        <v>0</v>
      </c>
      <c r="BI28" s="127">
        <f t="shared" si="22"/>
        <v>0</v>
      </c>
      <c r="BJ28" s="127">
        <f t="shared" si="22"/>
        <v>0</v>
      </c>
      <c r="BK28" s="127">
        <f t="shared" si="22"/>
        <v>0</v>
      </c>
      <c r="BL28" s="127">
        <f t="shared" si="22"/>
        <v>0</v>
      </c>
      <c r="BM28" s="127">
        <f t="shared" si="22"/>
        <v>0</v>
      </c>
      <c r="BN28" s="127">
        <f t="shared" si="22"/>
        <v>0</v>
      </c>
      <c r="BO28" s="127">
        <f t="shared" si="22"/>
        <v>0</v>
      </c>
      <c r="BP28" s="127">
        <f t="shared" si="22"/>
        <v>0</v>
      </c>
      <c r="BQ28" s="127">
        <f t="shared" si="22"/>
        <v>0</v>
      </c>
      <c r="BR28" s="127">
        <f t="shared" si="22"/>
        <v>0</v>
      </c>
      <c r="BS28" s="127">
        <f t="shared" si="22"/>
        <v>0</v>
      </c>
      <c r="BT28" s="127">
        <f t="shared" si="22"/>
        <v>0</v>
      </c>
      <c r="BU28" s="127">
        <f t="shared" si="22"/>
        <v>0</v>
      </c>
      <c r="BV28" s="127">
        <f t="shared" si="22"/>
        <v>0</v>
      </c>
      <c r="BW28" s="127">
        <f t="shared" ref="BW28:DB28" si="23">BW13+BW15+BW17+BW27</f>
        <v>0</v>
      </c>
      <c r="BX28" s="127">
        <f t="shared" si="23"/>
        <v>0</v>
      </c>
      <c r="BY28" s="127">
        <f t="shared" si="23"/>
        <v>0</v>
      </c>
      <c r="BZ28" s="127">
        <f t="shared" si="23"/>
        <v>0</v>
      </c>
      <c r="CA28" s="127">
        <f t="shared" si="23"/>
        <v>0</v>
      </c>
      <c r="CB28" s="127">
        <f t="shared" si="23"/>
        <v>0</v>
      </c>
      <c r="CC28" s="127">
        <f t="shared" si="23"/>
        <v>0</v>
      </c>
      <c r="CD28" s="127">
        <f t="shared" si="23"/>
        <v>0</v>
      </c>
      <c r="CE28" s="127">
        <f t="shared" si="23"/>
        <v>0</v>
      </c>
      <c r="CF28" s="127">
        <f t="shared" si="23"/>
        <v>0</v>
      </c>
      <c r="CG28" s="127">
        <f t="shared" si="23"/>
        <v>0</v>
      </c>
      <c r="CH28" s="127">
        <f t="shared" si="23"/>
        <v>0</v>
      </c>
      <c r="CI28" s="127">
        <f t="shared" si="23"/>
        <v>0</v>
      </c>
      <c r="CJ28" s="127">
        <f t="shared" si="23"/>
        <v>0</v>
      </c>
      <c r="CK28" s="127">
        <f t="shared" si="23"/>
        <v>0</v>
      </c>
      <c r="CL28" s="127">
        <f t="shared" si="23"/>
        <v>0</v>
      </c>
      <c r="CM28" s="127">
        <f t="shared" si="23"/>
        <v>0</v>
      </c>
      <c r="CN28" s="127">
        <f t="shared" si="23"/>
        <v>0</v>
      </c>
      <c r="CO28" s="127">
        <f t="shared" si="23"/>
        <v>0</v>
      </c>
      <c r="CP28" s="127">
        <f t="shared" si="23"/>
        <v>0</v>
      </c>
      <c r="CQ28" s="127">
        <f t="shared" si="23"/>
        <v>-1303351.4882448129</v>
      </c>
      <c r="CR28" s="127">
        <f t="shared" si="23"/>
        <v>0</v>
      </c>
      <c r="CS28" s="127">
        <f t="shared" si="23"/>
        <v>0</v>
      </c>
      <c r="CT28" s="127">
        <f t="shared" si="23"/>
        <v>0</v>
      </c>
      <c r="CU28" s="127">
        <f t="shared" si="23"/>
        <v>0</v>
      </c>
      <c r="CV28" s="127">
        <f t="shared" si="23"/>
        <v>0</v>
      </c>
      <c r="CW28" s="127">
        <f t="shared" si="23"/>
        <v>0</v>
      </c>
      <c r="CX28" s="127"/>
      <c r="CY28" s="127">
        <f>CY13+CY15+CY17+CY27</f>
        <v>-256939698.69722649</v>
      </c>
      <c r="CZ28" s="127">
        <f>CZ13+CZ15+CZ17+CZ27</f>
        <v>-528284535.9456228</v>
      </c>
      <c r="DA28" s="128">
        <f>DA13+DA15+DA17+DA27</f>
        <v>3040793565.4643774</v>
      </c>
    </row>
    <row r="29" spans="1:105" ht="11.25" customHeight="1" outlineLevel="4" x14ac:dyDescent="0.2">
      <c r="A29" s="46">
        <f>ROW()</f>
        <v>29</v>
      </c>
      <c r="B29" s="138" t="s">
        <v>447</v>
      </c>
      <c r="C29" s="10" t="s">
        <v>389</v>
      </c>
      <c r="D29" s="147">
        <v>500</v>
      </c>
      <c r="E29" s="143">
        <v>1403563.8</v>
      </c>
      <c r="F29" s="121"/>
      <c r="G29" s="121"/>
      <c r="H29" s="121"/>
      <c r="I29" s="121"/>
      <c r="J29" s="121"/>
      <c r="K29" s="121"/>
      <c r="L29" s="121"/>
      <c r="M29" s="1"/>
      <c r="N29" s="1"/>
      <c r="O29" s="1"/>
      <c r="P29" s="1">
        <v>-2131.8536056009684</v>
      </c>
      <c r="Q29" s="1"/>
      <c r="R29" s="1"/>
      <c r="S29" s="1"/>
      <c r="T29" s="1"/>
      <c r="U29" s="1"/>
      <c r="V29" s="1"/>
      <c r="W29" s="1">
        <v>2361.2932029963722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>
        <v>-100053.89</v>
      </c>
      <c r="AX29" s="1"/>
      <c r="AY29" s="1"/>
      <c r="AZ29" s="1"/>
      <c r="BA29" s="1"/>
      <c r="BB29" s="1">
        <f t="shared" ref="BB29:BB37" si="24">SUM(F29:BA29)</f>
        <v>-99824.450402604591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>
        <v>464.41593096807856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>
        <f t="shared" ref="CY29:CY37" si="25">SUM(BC29:CX29)</f>
        <v>464.41593096807856</v>
      </c>
      <c r="CZ29" s="1">
        <f t="shared" ref="CZ29:CZ37" si="26">+CY29+BB29</f>
        <v>-99360.034471636507</v>
      </c>
      <c r="DA29" s="125">
        <f t="shared" ref="DA29:DA37" si="27">+CZ29+E29</f>
        <v>1304203.7655283636</v>
      </c>
    </row>
    <row r="30" spans="1:105" ht="11.25" customHeight="1" outlineLevel="4" x14ac:dyDescent="0.2">
      <c r="A30" s="46">
        <f>ROW()</f>
        <v>30</v>
      </c>
      <c r="B30" s="141"/>
      <c r="C30" s="10" t="s">
        <v>426</v>
      </c>
      <c r="D30" s="147">
        <v>501</v>
      </c>
      <c r="E30" s="143">
        <v>60116086.649999999</v>
      </c>
      <c r="F30" s="121"/>
      <c r="G30" s="121"/>
      <c r="H30" s="121"/>
      <c r="I30" s="121"/>
      <c r="J30" s="121"/>
      <c r="K30" s="121"/>
      <c r="L30" s="1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f t="shared" si="24"/>
        <v>0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>
        <f t="shared" si="25"/>
        <v>0</v>
      </c>
      <c r="CZ30" s="1">
        <f t="shared" si="26"/>
        <v>0</v>
      </c>
      <c r="DA30" s="125">
        <f t="shared" si="27"/>
        <v>60116086.649999999</v>
      </c>
    </row>
    <row r="31" spans="1:105" ht="11.25" customHeight="1" outlineLevel="4" x14ac:dyDescent="0.2">
      <c r="A31" s="46">
        <f>ROW()</f>
        <v>31</v>
      </c>
      <c r="B31" s="141"/>
      <c r="C31" s="10" t="s">
        <v>446</v>
      </c>
      <c r="D31" s="147">
        <v>502</v>
      </c>
      <c r="E31" s="143">
        <v>6844451.4500000002</v>
      </c>
      <c r="F31" s="121"/>
      <c r="G31" s="121"/>
      <c r="H31" s="121"/>
      <c r="I31" s="121"/>
      <c r="J31" s="121"/>
      <c r="K31" s="121"/>
      <c r="L31" s="121"/>
      <c r="M31" s="1"/>
      <c r="N31" s="1"/>
      <c r="O31" s="1"/>
      <c r="P31" s="1">
        <v>-13.571903279368065</v>
      </c>
      <c r="Q31" s="1"/>
      <c r="R31" s="1"/>
      <c r="S31" s="1"/>
      <c r="T31" s="1"/>
      <c r="U31" s="1"/>
      <c r="V31" s="1"/>
      <c r="W31" s="1">
        <v>15.032572068316059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-3275598.11</v>
      </c>
      <c r="AX31" s="1"/>
      <c r="AY31" s="1"/>
      <c r="AZ31" s="1"/>
      <c r="BA31" s="1"/>
      <c r="BB31" s="1">
        <f t="shared" si="24"/>
        <v>-3275596.6493312111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>
        <v>2.9565857992953646</v>
      </c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>
        <f t="shared" si="25"/>
        <v>2.9565857992953646</v>
      </c>
      <c r="CZ31" s="1">
        <f t="shared" si="26"/>
        <v>-3275593.6927454118</v>
      </c>
      <c r="DA31" s="125">
        <f t="shared" si="27"/>
        <v>3568857.7572545884</v>
      </c>
    </row>
    <row r="32" spans="1:105" ht="11.25" customHeight="1" outlineLevel="4" x14ac:dyDescent="0.2">
      <c r="A32" s="46">
        <f>ROW()</f>
        <v>32</v>
      </c>
      <c r="B32" s="141"/>
      <c r="C32" s="10" t="s">
        <v>445</v>
      </c>
      <c r="D32" s="147">
        <v>503</v>
      </c>
      <c r="E32" s="7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f t="shared" si="24"/>
        <v>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>
        <f t="shared" si="25"/>
        <v>0</v>
      </c>
      <c r="CZ32" s="1">
        <f t="shared" si="26"/>
        <v>0</v>
      </c>
      <c r="DA32" s="125">
        <f t="shared" si="27"/>
        <v>0</v>
      </c>
    </row>
    <row r="33" spans="1:105" ht="11.25" customHeight="1" outlineLevel="4" x14ac:dyDescent="0.2">
      <c r="A33" s="46">
        <f>ROW()</f>
        <v>33</v>
      </c>
      <c r="B33" s="141"/>
      <c r="C33" s="10" t="s">
        <v>444</v>
      </c>
      <c r="D33" s="147">
        <v>504</v>
      </c>
      <c r="E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f t="shared" si="24"/>
        <v>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>
        <f t="shared" si="25"/>
        <v>0</v>
      </c>
      <c r="CZ33" s="1">
        <f t="shared" si="26"/>
        <v>0</v>
      </c>
      <c r="DA33" s="125">
        <f t="shared" si="27"/>
        <v>0</v>
      </c>
    </row>
    <row r="34" spans="1:105" ht="11.25" customHeight="1" outlineLevel="4" x14ac:dyDescent="0.2">
      <c r="A34" s="46">
        <f>ROW()</f>
        <v>34</v>
      </c>
      <c r="B34" s="141"/>
      <c r="C34" s="10" t="s">
        <v>434</v>
      </c>
      <c r="D34" s="147">
        <v>505</v>
      </c>
      <c r="E34" s="143">
        <v>2042085.05</v>
      </c>
      <c r="F34" s="121"/>
      <c r="G34" s="121"/>
      <c r="H34" s="121"/>
      <c r="I34" s="121"/>
      <c r="J34" s="121"/>
      <c r="K34" s="121"/>
      <c r="L34" s="121"/>
      <c r="M34" s="1"/>
      <c r="N34" s="1"/>
      <c r="O34" s="1"/>
      <c r="P34" s="1">
        <v>-19.915322395836746</v>
      </c>
      <c r="Q34" s="1"/>
      <c r="R34" s="1"/>
      <c r="S34" s="1"/>
      <c r="T34" s="1"/>
      <c r="U34" s="1"/>
      <c r="V34" s="1"/>
      <c r="W34" s="1">
        <v>22.058698254523989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>
        <v>306694.84999999998</v>
      </c>
      <c r="AX34" s="1"/>
      <c r="AY34" s="1"/>
      <c r="AZ34" s="1"/>
      <c r="BA34" s="1"/>
      <c r="BB34" s="1">
        <f t="shared" si="24"/>
        <v>306696.99337585864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>
        <v>4.3384747276699898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>
        <f t="shared" si="25"/>
        <v>4.3384747276699898</v>
      </c>
      <c r="CZ34" s="1">
        <f t="shared" si="26"/>
        <v>306701.33185058628</v>
      </c>
      <c r="DA34" s="125">
        <f t="shared" si="27"/>
        <v>2348786.3818505863</v>
      </c>
    </row>
    <row r="35" spans="1:105" ht="11.25" customHeight="1" outlineLevel="4" x14ac:dyDescent="0.2">
      <c r="A35" s="46">
        <f>ROW()</f>
        <v>35</v>
      </c>
      <c r="B35" s="141"/>
      <c r="C35" s="10" t="s">
        <v>443</v>
      </c>
      <c r="D35" s="147">
        <v>506</v>
      </c>
      <c r="E35" s="143">
        <v>9952366</v>
      </c>
      <c r="F35" s="121"/>
      <c r="G35" s="121"/>
      <c r="H35" s="121"/>
      <c r="I35" s="121"/>
      <c r="J35" s="121"/>
      <c r="K35" s="121"/>
      <c r="L35" s="121"/>
      <c r="M35" s="1"/>
      <c r="N35" s="1"/>
      <c r="O35" s="1"/>
      <c r="P35" s="1">
        <v>-8234.325952561996</v>
      </c>
      <c r="Q35" s="1"/>
      <c r="R35" s="1"/>
      <c r="S35" s="1"/>
      <c r="T35" s="1"/>
      <c r="U35" s="1"/>
      <c r="V35" s="1"/>
      <c r="W35" s="1">
        <v>9120.540853254377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-10252134.769999998</v>
      </c>
      <c r="AX35" s="1"/>
      <c r="AY35" s="1"/>
      <c r="AZ35" s="1"/>
      <c r="BA35" s="1"/>
      <c r="BB35" s="1">
        <f t="shared" si="24"/>
        <v>-10251248.555099305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>
        <v>1793.8155523937421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>
        <f t="shared" si="25"/>
        <v>1793.8155523937421</v>
      </c>
      <c r="CZ35" s="1">
        <f t="shared" si="26"/>
        <v>-10249454.739546912</v>
      </c>
      <c r="DA35" s="125">
        <f t="shared" si="27"/>
        <v>-297088.73954691179</v>
      </c>
    </row>
    <row r="36" spans="1:105" ht="11.25" customHeight="1" outlineLevel="4" x14ac:dyDescent="0.2">
      <c r="A36" s="46">
        <f>ROW()</f>
        <v>36</v>
      </c>
      <c r="B36" s="141"/>
      <c r="C36" s="10" t="s">
        <v>341</v>
      </c>
      <c r="D36" s="147">
        <v>507</v>
      </c>
      <c r="E36" s="143">
        <v>0</v>
      </c>
      <c r="F36" s="121"/>
      <c r="G36" s="121"/>
      <c r="H36" s="121"/>
      <c r="I36" s="121"/>
      <c r="J36" s="121"/>
      <c r="K36" s="121"/>
      <c r="L36" s="1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>
        <f t="shared" si="24"/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>
        <f t="shared" si="25"/>
        <v>0</v>
      </c>
      <c r="CZ36" s="1">
        <f t="shared" si="26"/>
        <v>0</v>
      </c>
      <c r="DA36" s="125">
        <f t="shared" si="27"/>
        <v>0</v>
      </c>
    </row>
    <row r="37" spans="1:105" ht="11.25" customHeight="1" outlineLevel="4" x14ac:dyDescent="0.2">
      <c r="A37" s="46">
        <f>ROW()</f>
        <v>37</v>
      </c>
      <c r="B37" s="141"/>
      <c r="C37" s="10" t="s">
        <v>442</v>
      </c>
      <c r="D37" s="147">
        <v>508</v>
      </c>
      <c r="E37" s="7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f t="shared" si="24"/>
        <v>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>
        <f t="shared" si="25"/>
        <v>0</v>
      </c>
      <c r="CZ37" s="1">
        <f t="shared" si="26"/>
        <v>0</v>
      </c>
      <c r="DA37" s="125">
        <f t="shared" si="27"/>
        <v>0</v>
      </c>
    </row>
    <row r="38" spans="1:105" ht="11.25" customHeight="1" outlineLevel="2" x14ac:dyDescent="0.2">
      <c r="A38" s="46">
        <f>ROW()</f>
        <v>38</v>
      </c>
      <c r="B38" s="141"/>
      <c r="C38" s="144" t="s">
        <v>441</v>
      </c>
      <c r="D38" s="144"/>
      <c r="E38" s="145">
        <f t="shared" ref="E38:AO38" si="28">SUM(E29:E37)</f>
        <v>80358552.949999988</v>
      </c>
      <c r="F38" s="145">
        <f t="shared" si="28"/>
        <v>0</v>
      </c>
      <c r="G38" s="145">
        <f t="shared" si="28"/>
        <v>0</v>
      </c>
      <c r="H38" s="145">
        <f t="shared" si="28"/>
        <v>0</v>
      </c>
      <c r="I38" s="145">
        <f t="shared" si="28"/>
        <v>0</v>
      </c>
      <c r="J38" s="145">
        <f t="shared" si="28"/>
        <v>0</v>
      </c>
      <c r="K38" s="145">
        <f t="shared" si="28"/>
        <v>0</v>
      </c>
      <c r="L38" s="145">
        <f t="shared" si="28"/>
        <v>0</v>
      </c>
      <c r="M38" s="127">
        <f t="shared" si="28"/>
        <v>0</v>
      </c>
      <c r="N38" s="127">
        <f t="shared" si="28"/>
        <v>0</v>
      </c>
      <c r="O38" s="127">
        <f t="shared" si="28"/>
        <v>0</v>
      </c>
      <c r="P38" s="127">
        <f t="shared" si="28"/>
        <v>-10399.666783838169</v>
      </c>
      <c r="Q38" s="127">
        <f t="shared" si="28"/>
        <v>0</v>
      </c>
      <c r="R38" s="127">
        <f t="shared" si="28"/>
        <v>0</v>
      </c>
      <c r="S38" s="127">
        <f t="shared" si="28"/>
        <v>0</v>
      </c>
      <c r="T38" s="127">
        <f t="shared" si="28"/>
        <v>0</v>
      </c>
      <c r="U38" s="127">
        <f t="shared" si="28"/>
        <v>0</v>
      </c>
      <c r="V38" s="127">
        <f t="shared" si="28"/>
        <v>0</v>
      </c>
      <c r="W38" s="127">
        <f t="shared" si="28"/>
        <v>11518.92532657359</v>
      </c>
      <c r="X38" s="127">
        <f t="shared" si="28"/>
        <v>0</v>
      </c>
      <c r="Y38" s="127">
        <f t="shared" si="28"/>
        <v>0</v>
      </c>
      <c r="Z38" s="127">
        <f t="shared" si="28"/>
        <v>0</v>
      </c>
      <c r="AA38" s="127">
        <f t="shared" si="28"/>
        <v>0</v>
      </c>
      <c r="AB38" s="127">
        <f t="shared" si="28"/>
        <v>0</v>
      </c>
      <c r="AC38" s="127">
        <f t="shared" si="28"/>
        <v>0</v>
      </c>
      <c r="AD38" s="127">
        <f t="shared" si="28"/>
        <v>0</v>
      </c>
      <c r="AE38" s="127">
        <f t="shared" si="28"/>
        <v>0</v>
      </c>
      <c r="AF38" s="127">
        <f t="shared" si="28"/>
        <v>0</v>
      </c>
      <c r="AG38" s="127">
        <f t="shared" si="28"/>
        <v>0</v>
      </c>
      <c r="AH38" s="127">
        <f t="shared" si="28"/>
        <v>0</v>
      </c>
      <c r="AI38" s="127">
        <f t="shared" si="28"/>
        <v>0</v>
      </c>
      <c r="AJ38" s="127">
        <f t="shared" si="28"/>
        <v>0</v>
      </c>
      <c r="AK38" s="127">
        <f t="shared" si="28"/>
        <v>0</v>
      </c>
      <c r="AL38" s="127">
        <f t="shared" si="28"/>
        <v>0</v>
      </c>
      <c r="AM38" s="127">
        <f t="shared" si="28"/>
        <v>0</v>
      </c>
      <c r="AN38" s="127">
        <f t="shared" si="28"/>
        <v>0</v>
      </c>
      <c r="AO38" s="127">
        <f t="shared" si="28"/>
        <v>0</v>
      </c>
      <c r="AP38" s="127"/>
      <c r="AQ38" s="127">
        <f t="shared" ref="AQ38:BG38" si="29">SUM(AQ29:AQ37)</f>
        <v>0</v>
      </c>
      <c r="AR38" s="127">
        <f t="shared" si="29"/>
        <v>0</v>
      </c>
      <c r="AS38" s="127">
        <f t="shared" si="29"/>
        <v>0</v>
      </c>
      <c r="AT38" s="127">
        <f t="shared" si="29"/>
        <v>0</v>
      </c>
      <c r="AU38" s="127">
        <f t="shared" si="29"/>
        <v>0</v>
      </c>
      <c r="AV38" s="127">
        <f t="shared" si="29"/>
        <v>0</v>
      </c>
      <c r="AW38" s="127">
        <f t="shared" si="29"/>
        <v>-13321091.919999998</v>
      </c>
      <c r="AX38" s="127">
        <f t="shared" si="29"/>
        <v>0</v>
      </c>
      <c r="AY38" s="127">
        <f t="shared" si="29"/>
        <v>0</v>
      </c>
      <c r="AZ38" s="127">
        <f t="shared" si="29"/>
        <v>0</v>
      </c>
      <c r="BA38" s="127">
        <f t="shared" si="29"/>
        <v>0</v>
      </c>
      <c r="BB38" s="127">
        <f t="shared" si="29"/>
        <v>-13319972.661457261</v>
      </c>
      <c r="BC38" s="127">
        <f t="shared" si="29"/>
        <v>0</v>
      </c>
      <c r="BD38" s="127">
        <f t="shared" si="29"/>
        <v>0</v>
      </c>
      <c r="BE38" s="127">
        <f t="shared" si="29"/>
        <v>0</v>
      </c>
      <c r="BF38" s="127">
        <f t="shared" si="29"/>
        <v>0</v>
      </c>
      <c r="BG38" s="127">
        <f t="shared" si="29"/>
        <v>0</v>
      </c>
      <c r="BH38" s="127">
        <f>SUM(BG29:BH37)</f>
        <v>0</v>
      </c>
      <c r="BI38" s="127">
        <f t="shared" ref="BI38:CW38" si="30">SUM(BI29:BI37)</f>
        <v>0</v>
      </c>
      <c r="BJ38" s="127">
        <f t="shared" si="30"/>
        <v>0</v>
      </c>
      <c r="BK38" s="127">
        <f t="shared" si="30"/>
        <v>0</v>
      </c>
      <c r="BL38" s="127">
        <f t="shared" si="30"/>
        <v>0</v>
      </c>
      <c r="BM38" s="127">
        <f t="shared" si="30"/>
        <v>2265.5265438887859</v>
      </c>
      <c r="BN38" s="127">
        <f t="shared" si="30"/>
        <v>0</v>
      </c>
      <c r="BO38" s="127">
        <f t="shared" si="30"/>
        <v>0</v>
      </c>
      <c r="BP38" s="127">
        <f t="shared" si="30"/>
        <v>0</v>
      </c>
      <c r="BQ38" s="127">
        <f t="shared" si="30"/>
        <v>0</v>
      </c>
      <c r="BR38" s="127">
        <f t="shared" si="30"/>
        <v>0</v>
      </c>
      <c r="BS38" s="127">
        <f t="shared" si="30"/>
        <v>0</v>
      </c>
      <c r="BT38" s="127">
        <f t="shared" si="30"/>
        <v>0</v>
      </c>
      <c r="BU38" s="127">
        <f t="shared" si="30"/>
        <v>0</v>
      </c>
      <c r="BV38" s="127">
        <f t="shared" si="30"/>
        <v>0</v>
      </c>
      <c r="BW38" s="127">
        <f t="shared" si="30"/>
        <v>0</v>
      </c>
      <c r="BX38" s="127">
        <f t="shared" si="30"/>
        <v>0</v>
      </c>
      <c r="BY38" s="127">
        <f t="shared" si="30"/>
        <v>0</v>
      </c>
      <c r="BZ38" s="127">
        <f t="shared" si="30"/>
        <v>0</v>
      </c>
      <c r="CA38" s="127">
        <f t="shared" si="30"/>
        <v>0</v>
      </c>
      <c r="CB38" s="127">
        <f t="shared" si="30"/>
        <v>0</v>
      </c>
      <c r="CC38" s="127">
        <f t="shared" si="30"/>
        <v>0</v>
      </c>
      <c r="CD38" s="127">
        <f t="shared" si="30"/>
        <v>0</v>
      </c>
      <c r="CE38" s="127">
        <f t="shared" si="30"/>
        <v>0</v>
      </c>
      <c r="CF38" s="127">
        <f t="shared" si="30"/>
        <v>0</v>
      </c>
      <c r="CG38" s="127">
        <f t="shared" si="30"/>
        <v>0</v>
      </c>
      <c r="CH38" s="127">
        <f t="shared" si="30"/>
        <v>0</v>
      </c>
      <c r="CI38" s="127">
        <f t="shared" si="30"/>
        <v>0</v>
      </c>
      <c r="CJ38" s="127">
        <f t="shared" si="30"/>
        <v>0</v>
      </c>
      <c r="CK38" s="127">
        <f t="shared" si="30"/>
        <v>0</v>
      </c>
      <c r="CL38" s="127">
        <f t="shared" si="30"/>
        <v>0</v>
      </c>
      <c r="CM38" s="127">
        <f t="shared" si="30"/>
        <v>0</v>
      </c>
      <c r="CN38" s="127">
        <f t="shared" si="30"/>
        <v>0</v>
      </c>
      <c r="CO38" s="127">
        <f t="shared" si="30"/>
        <v>0</v>
      </c>
      <c r="CP38" s="127">
        <f t="shared" si="30"/>
        <v>0</v>
      </c>
      <c r="CQ38" s="127">
        <f t="shared" si="30"/>
        <v>0</v>
      </c>
      <c r="CR38" s="127">
        <f t="shared" si="30"/>
        <v>0</v>
      </c>
      <c r="CS38" s="127">
        <f t="shared" si="30"/>
        <v>0</v>
      </c>
      <c r="CT38" s="127">
        <f t="shared" si="30"/>
        <v>0</v>
      </c>
      <c r="CU38" s="127">
        <f t="shared" si="30"/>
        <v>0</v>
      </c>
      <c r="CV38" s="127">
        <f t="shared" si="30"/>
        <v>0</v>
      </c>
      <c r="CW38" s="127">
        <f t="shared" si="30"/>
        <v>0</v>
      </c>
      <c r="CX38" s="127"/>
      <c r="CY38" s="127">
        <f>SUM(CY29:CY37)</f>
        <v>2265.5265438887859</v>
      </c>
      <c r="CZ38" s="127">
        <f>SUM(CZ29:CZ37)</f>
        <v>-13317707.134913374</v>
      </c>
      <c r="DA38" s="128">
        <f>SUM(DA29:DA37)</f>
        <v>67040845.815086633</v>
      </c>
    </row>
    <row r="39" spans="1:105" ht="11.25" customHeight="1" outlineLevel="3" x14ac:dyDescent="0.2">
      <c r="A39" s="46">
        <f>ROW()</f>
        <v>39</v>
      </c>
      <c r="B39" s="141"/>
      <c r="C39" s="9" t="s">
        <v>379</v>
      </c>
      <c r="D39" s="147">
        <v>510</v>
      </c>
      <c r="E39" s="143">
        <v>803278.73</v>
      </c>
      <c r="F39" s="121"/>
      <c r="G39" s="121"/>
      <c r="H39" s="121"/>
      <c r="I39" s="121"/>
      <c r="J39" s="121"/>
      <c r="K39" s="121"/>
      <c r="L39" s="1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>
        <v>-672624.46</v>
      </c>
      <c r="AX39" s="1"/>
      <c r="AY39" s="1"/>
      <c r="AZ39" s="1"/>
      <c r="BA39" s="1"/>
      <c r="BB39" s="1">
        <f>SUM(F39:BA39)</f>
        <v>-672624.46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>
        <f t="shared" ref="CY39:CY44" si="31">SUM(BC39:CX39)</f>
        <v>0</v>
      </c>
      <c r="CZ39" s="1">
        <f>+CY39+BB39</f>
        <v>-672624.46</v>
      </c>
      <c r="DA39" s="125">
        <f>+CZ39+E39</f>
        <v>130654.27000000002</v>
      </c>
    </row>
    <row r="40" spans="1:105" ht="11.25" customHeight="1" outlineLevel="3" x14ac:dyDescent="0.2">
      <c r="A40" s="46">
        <f>ROW()</f>
        <v>40</v>
      </c>
      <c r="B40" s="141"/>
      <c r="C40" s="9" t="s">
        <v>378</v>
      </c>
      <c r="D40" s="147">
        <v>511</v>
      </c>
      <c r="E40" s="143">
        <v>1511242.1</v>
      </c>
      <c r="F40" s="121"/>
      <c r="G40" s="121"/>
      <c r="H40" s="121"/>
      <c r="I40" s="121"/>
      <c r="J40" s="121"/>
      <c r="K40" s="121"/>
      <c r="L40" s="121"/>
      <c r="M40" s="1"/>
      <c r="N40" s="1"/>
      <c r="O40" s="1"/>
      <c r="P40" s="1">
        <v>-896.55289480578745</v>
      </c>
      <c r="Q40" s="1"/>
      <c r="R40" s="1"/>
      <c r="S40" s="1"/>
      <c r="T40" s="1"/>
      <c r="U40" s="1"/>
      <c r="V40" s="1"/>
      <c r="W40" s="1">
        <v>993.04391777635215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>
        <v>-1325252.4099999999</v>
      </c>
      <c r="AX40" s="1"/>
      <c r="AY40" s="1"/>
      <c r="AZ40" s="1"/>
      <c r="BA40" s="1"/>
      <c r="BB40" s="1">
        <f>SUM(F40:BA40)</f>
        <v>-1325155.9189770294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>
        <v>195.31052517369289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>
        <f t="shared" si="31"/>
        <v>195.31052517369289</v>
      </c>
      <c r="CZ40" s="1">
        <f>+CY40+BB40</f>
        <v>-1324960.6084518556</v>
      </c>
      <c r="DA40" s="125">
        <f>+CZ40+E40</f>
        <v>186281.49154814449</v>
      </c>
    </row>
    <row r="41" spans="1:105" ht="11.25" customHeight="1" outlineLevel="3" x14ac:dyDescent="0.2">
      <c r="A41" s="46">
        <f>ROW()</f>
        <v>41</v>
      </c>
      <c r="B41" s="141"/>
      <c r="C41" s="9" t="s">
        <v>440</v>
      </c>
      <c r="D41" s="147">
        <v>512</v>
      </c>
      <c r="E41" s="143">
        <v>11080676.32</v>
      </c>
      <c r="F41" s="121"/>
      <c r="G41" s="121"/>
      <c r="H41" s="121"/>
      <c r="I41" s="121"/>
      <c r="J41" s="121"/>
      <c r="K41" s="121"/>
      <c r="L41" s="121"/>
      <c r="M41" s="1"/>
      <c r="N41" s="1"/>
      <c r="O41" s="1"/>
      <c r="P41" s="1">
        <v>-3672.8255243047724</v>
      </c>
      <c r="Q41" s="1"/>
      <c r="R41" s="1"/>
      <c r="S41" s="1"/>
      <c r="T41" s="1"/>
      <c r="U41" s="1"/>
      <c r="V41" s="1"/>
      <c r="W41" s="1">
        <v>4068.1113954293514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-8355604.4500000002</v>
      </c>
      <c r="AX41" s="1"/>
      <c r="AY41" s="1"/>
      <c r="AZ41" s="1"/>
      <c r="BA41" s="1"/>
      <c r="BB41" s="1">
        <f>SUM(F41:BA41)</f>
        <v>-8355209.1641288754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>
        <v>800.11060828563859</v>
      </c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>
        <f t="shared" si="31"/>
        <v>800.11060828563859</v>
      </c>
      <c r="CZ41" s="1">
        <f>+CY41+BB41</f>
        <v>-8354409.0535205901</v>
      </c>
      <c r="DA41" s="125">
        <f>+CZ41+E41</f>
        <v>2726267.2664794102</v>
      </c>
    </row>
    <row r="42" spans="1:105" ht="11.25" customHeight="1" outlineLevel="3" x14ac:dyDescent="0.2">
      <c r="A42" s="46">
        <f>ROW()</f>
        <v>42</v>
      </c>
      <c r="B42" s="141"/>
      <c r="C42" s="9" t="s">
        <v>430</v>
      </c>
      <c r="D42" s="147">
        <v>513</v>
      </c>
      <c r="E42" s="143">
        <v>5959517.2999999998</v>
      </c>
      <c r="F42" s="121"/>
      <c r="G42" s="121"/>
      <c r="H42" s="121"/>
      <c r="I42" s="121"/>
      <c r="J42" s="121"/>
      <c r="K42" s="121"/>
      <c r="L42" s="121"/>
      <c r="M42" s="1"/>
      <c r="N42" s="1"/>
      <c r="O42" s="1"/>
      <c r="P42" s="1">
        <v>-6690.5806847430758</v>
      </c>
      <c r="Q42" s="1"/>
      <c r="R42" s="1"/>
      <c r="S42" s="1"/>
      <c r="T42" s="1"/>
      <c r="U42" s="1"/>
      <c r="V42" s="1"/>
      <c r="W42" s="1">
        <v>7410.65083149979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>
        <v>-2489023.69</v>
      </c>
      <c r="AX42" s="1"/>
      <c r="AY42" s="1"/>
      <c r="AZ42" s="1"/>
      <c r="BA42" s="1"/>
      <c r="BB42" s="1">
        <f>SUM(F42:BA42)</f>
        <v>-2488303.6198532432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>
        <v>1457.5167118691897</v>
      </c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>
        <f t="shared" si="31"/>
        <v>1457.5167118691897</v>
      </c>
      <c r="CZ42" s="1">
        <f>+CY42+BB42</f>
        <v>-2486846.103141374</v>
      </c>
      <c r="DA42" s="125">
        <f>+CZ42+E42</f>
        <v>3472671.1968586259</v>
      </c>
    </row>
    <row r="43" spans="1:105" ht="11.25" customHeight="1" outlineLevel="3" x14ac:dyDescent="0.2">
      <c r="A43" s="46">
        <f>ROW()</f>
        <v>43</v>
      </c>
      <c r="B43" s="141"/>
      <c r="C43" s="9" t="s">
        <v>439</v>
      </c>
      <c r="D43" s="147">
        <v>514</v>
      </c>
      <c r="E43" s="143">
        <v>1617608.04</v>
      </c>
      <c r="F43" s="121"/>
      <c r="G43" s="121"/>
      <c r="H43" s="121"/>
      <c r="I43" s="121"/>
      <c r="J43" s="121"/>
      <c r="K43" s="121"/>
      <c r="L43" s="121"/>
      <c r="M43" s="1"/>
      <c r="N43" s="1"/>
      <c r="O43" s="1"/>
      <c r="P43" s="1">
        <v>-1365.7533307511894</v>
      </c>
      <c r="Q43" s="1"/>
      <c r="R43" s="1"/>
      <c r="S43" s="1"/>
      <c r="T43" s="1"/>
      <c r="U43" s="1"/>
      <c r="V43" s="1"/>
      <c r="W43" s="1">
        <v>1512.7417982171107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>
        <v>-843745.44000000006</v>
      </c>
      <c r="AX43" s="1"/>
      <c r="AY43" s="1"/>
      <c r="AZ43" s="1"/>
      <c r="BA43" s="1"/>
      <c r="BB43" s="1">
        <f>SUM(F43:BA43)</f>
        <v>-843598.45153253409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>
        <v>297.52399644475827</v>
      </c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>
        <f t="shared" si="31"/>
        <v>297.52399644475827</v>
      </c>
      <c r="CZ43" s="1">
        <f>+CY43+BB43</f>
        <v>-843300.92753608932</v>
      </c>
      <c r="DA43" s="125">
        <f>+CZ43+E43</f>
        <v>774307.11246391071</v>
      </c>
    </row>
    <row r="44" spans="1:105" ht="11.25" customHeight="1" outlineLevel="2" x14ac:dyDescent="0.2">
      <c r="A44" s="46">
        <f>ROW()</f>
        <v>44</v>
      </c>
      <c r="B44" s="141"/>
      <c r="C44" s="144" t="s">
        <v>438</v>
      </c>
      <c r="D44" s="144"/>
      <c r="E44" s="145">
        <f t="shared" ref="E44:AO44" si="32">SUM(E39:E43)</f>
        <v>20972322.489999998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27">
        <f t="shared" si="32"/>
        <v>0</v>
      </c>
      <c r="N44" s="127">
        <f t="shared" si="32"/>
        <v>0</v>
      </c>
      <c r="O44" s="127">
        <f t="shared" si="32"/>
        <v>0</v>
      </c>
      <c r="P44" s="127">
        <f t="shared" si="32"/>
        <v>-12625.712434604824</v>
      </c>
      <c r="Q44" s="127">
        <f t="shared" si="32"/>
        <v>0</v>
      </c>
      <c r="R44" s="127">
        <f t="shared" si="32"/>
        <v>0</v>
      </c>
      <c r="S44" s="127">
        <f t="shared" si="32"/>
        <v>0</v>
      </c>
      <c r="T44" s="127">
        <f t="shared" si="32"/>
        <v>0</v>
      </c>
      <c r="U44" s="127">
        <f t="shared" si="32"/>
        <v>0</v>
      </c>
      <c r="V44" s="127">
        <f t="shared" si="32"/>
        <v>0</v>
      </c>
      <c r="W44" s="127">
        <f t="shared" si="32"/>
        <v>13984.547942922603</v>
      </c>
      <c r="X44" s="127">
        <f t="shared" si="32"/>
        <v>0</v>
      </c>
      <c r="Y44" s="127">
        <f t="shared" si="32"/>
        <v>0</v>
      </c>
      <c r="Z44" s="127">
        <f t="shared" si="32"/>
        <v>0</v>
      </c>
      <c r="AA44" s="127">
        <f t="shared" si="32"/>
        <v>0</v>
      </c>
      <c r="AB44" s="127">
        <f t="shared" si="32"/>
        <v>0</v>
      </c>
      <c r="AC44" s="127">
        <f t="shared" si="32"/>
        <v>0</v>
      </c>
      <c r="AD44" s="127">
        <f t="shared" si="32"/>
        <v>0</v>
      </c>
      <c r="AE44" s="127">
        <f t="shared" si="32"/>
        <v>0</v>
      </c>
      <c r="AF44" s="127">
        <f t="shared" si="32"/>
        <v>0</v>
      </c>
      <c r="AG44" s="127">
        <f t="shared" si="32"/>
        <v>0</v>
      </c>
      <c r="AH44" s="127">
        <f t="shared" si="32"/>
        <v>0</v>
      </c>
      <c r="AI44" s="127">
        <f t="shared" si="32"/>
        <v>0</v>
      </c>
      <c r="AJ44" s="127">
        <f t="shared" si="32"/>
        <v>0</v>
      </c>
      <c r="AK44" s="127">
        <f t="shared" si="32"/>
        <v>0</v>
      </c>
      <c r="AL44" s="127">
        <f t="shared" si="32"/>
        <v>0</v>
      </c>
      <c r="AM44" s="127">
        <f t="shared" si="32"/>
        <v>0</v>
      </c>
      <c r="AN44" s="127">
        <f t="shared" si="32"/>
        <v>0</v>
      </c>
      <c r="AO44" s="127">
        <f t="shared" si="32"/>
        <v>0</v>
      </c>
      <c r="AP44" s="127"/>
      <c r="AQ44" s="127">
        <f t="shared" ref="AQ44:BG44" si="33">SUM(AQ39:AQ43)</f>
        <v>0</v>
      </c>
      <c r="AR44" s="127">
        <f t="shared" si="33"/>
        <v>0</v>
      </c>
      <c r="AS44" s="127">
        <f t="shared" si="33"/>
        <v>0</v>
      </c>
      <c r="AT44" s="127">
        <f t="shared" si="33"/>
        <v>0</v>
      </c>
      <c r="AU44" s="127">
        <f t="shared" si="33"/>
        <v>0</v>
      </c>
      <c r="AV44" s="127">
        <f t="shared" si="33"/>
        <v>0</v>
      </c>
      <c r="AW44" s="127">
        <f t="shared" si="33"/>
        <v>-13686250.449999999</v>
      </c>
      <c r="AX44" s="127">
        <f t="shared" si="33"/>
        <v>0</v>
      </c>
      <c r="AY44" s="127">
        <f t="shared" si="33"/>
        <v>0</v>
      </c>
      <c r="AZ44" s="127">
        <f t="shared" si="33"/>
        <v>0</v>
      </c>
      <c r="BA44" s="127">
        <f t="shared" si="33"/>
        <v>0</v>
      </c>
      <c r="BB44" s="127">
        <f t="shared" si="33"/>
        <v>-13684891.614491681</v>
      </c>
      <c r="BC44" s="127">
        <f t="shared" si="33"/>
        <v>0</v>
      </c>
      <c r="BD44" s="127">
        <f t="shared" si="33"/>
        <v>0</v>
      </c>
      <c r="BE44" s="127">
        <f t="shared" si="33"/>
        <v>0</v>
      </c>
      <c r="BF44" s="127">
        <f t="shared" si="33"/>
        <v>0</v>
      </c>
      <c r="BG44" s="127">
        <f t="shared" si="33"/>
        <v>0</v>
      </c>
      <c r="BH44" s="127">
        <f>SUM(BG39:BH43)</f>
        <v>0</v>
      </c>
      <c r="BI44" s="127">
        <f t="shared" ref="BI44:CW44" si="34">SUM(BI39:BI43)</f>
        <v>0</v>
      </c>
      <c r="BJ44" s="127">
        <f t="shared" si="34"/>
        <v>0</v>
      </c>
      <c r="BK44" s="127">
        <f t="shared" si="34"/>
        <v>0</v>
      </c>
      <c r="BL44" s="127">
        <f t="shared" si="34"/>
        <v>0</v>
      </c>
      <c r="BM44" s="127">
        <f t="shared" si="34"/>
        <v>2750.4618417732795</v>
      </c>
      <c r="BN44" s="127">
        <f t="shared" si="34"/>
        <v>0</v>
      </c>
      <c r="BO44" s="127">
        <f t="shared" si="34"/>
        <v>0</v>
      </c>
      <c r="BP44" s="127">
        <f t="shared" si="34"/>
        <v>0</v>
      </c>
      <c r="BQ44" s="127">
        <f t="shared" si="34"/>
        <v>0</v>
      </c>
      <c r="BR44" s="127">
        <f t="shared" si="34"/>
        <v>0</v>
      </c>
      <c r="BS44" s="127">
        <f t="shared" si="34"/>
        <v>0</v>
      </c>
      <c r="BT44" s="127">
        <f t="shared" si="34"/>
        <v>0</v>
      </c>
      <c r="BU44" s="127">
        <f t="shared" si="34"/>
        <v>0</v>
      </c>
      <c r="BV44" s="127">
        <f t="shared" si="34"/>
        <v>0</v>
      </c>
      <c r="BW44" s="127">
        <f t="shared" si="34"/>
        <v>0</v>
      </c>
      <c r="BX44" s="127">
        <f t="shared" si="34"/>
        <v>0</v>
      </c>
      <c r="BY44" s="127">
        <f t="shared" si="34"/>
        <v>0</v>
      </c>
      <c r="BZ44" s="127">
        <f t="shared" si="34"/>
        <v>0</v>
      </c>
      <c r="CA44" s="127">
        <f t="shared" si="34"/>
        <v>0</v>
      </c>
      <c r="CB44" s="127">
        <f t="shared" si="34"/>
        <v>0</v>
      </c>
      <c r="CC44" s="127">
        <f t="shared" si="34"/>
        <v>0</v>
      </c>
      <c r="CD44" s="127">
        <f t="shared" si="34"/>
        <v>0</v>
      </c>
      <c r="CE44" s="127">
        <f t="shared" si="34"/>
        <v>0</v>
      </c>
      <c r="CF44" s="127">
        <f t="shared" si="34"/>
        <v>0</v>
      </c>
      <c r="CG44" s="127">
        <f t="shared" si="34"/>
        <v>0</v>
      </c>
      <c r="CH44" s="127">
        <f t="shared" si="34"/>
        <v>0</v>
      </c>
      <c r="CI44" s="127">
        <f t="shared" si="34"/>
        <v>0</v>
      </c>
      <c r="CJ44" s="127">
        <f t="shared" si="34"/>
        <v>0</v>
      </c>
      <c r="CK44" s="127">
        <f t="shared" si="34"/>
        <v>0</v>
      </c>
      <c r="CL44" s="127">
        <f t="shared" si="34"/>
        <v>0</v>
      </c>
      <c r="CM44" s="127">
        <f t="shared" si="34"/>
        <v>0</v>
      </c>
      <c r="CN44" s="127">
        <f t="shared" si="34"/>
        <v>0</v>
      </c>
      <c r="CO44" s="127">
        <f t="shared" si="34"/>
        <v>0</v>
      </c>
      <c r="CP44" s="127">
        <f t="shared" si="34"/>
        <v>0</v>
      </c>
      <c r="CQ44" s="127">
        <f t="shared" si="34"/>
        <v>0</v>
      </c>
      <c r="CR44" s="127">
        <f t="shared" si="34"/>
        <v>0</v>
      </c>
      <c r="CS44" s="127">
        <f t="shared" si="34"/>
        <v>0</v>
      </c>
      <c r="CT44" s="127">
        <f t="shared" si="34"/>
        <v>0</v>
      </c>
      <c r="CU44" s="127">
        <f t="shared" si="34"/>
        <v>0</v>
      </c>
      <c r="CV44" s="127">
        <f t="shared" si="34"/>
        <v>0</v>
      </c>
      <c r="CW44" s="127">
        <f t="shared" si="34"/>
        <v>0</v>
      </c>
      <c r="CX44" s="127"/>
      <c r="CY44" s="127">
        <f t="shared" si="31"/>
        <v>2750.4618417732795</v>
      </c>
      <c r="CZ44" s="127">
        <f>SUM(CZ39:CZ43)</f>
        <v>-13682141.152649909</v>
      </c>
      <c r="DA44" s="128">
        <f>SUM(DA39:DA43)</f>
        <v>7290181.3373500919</v>
      </c>
    </row>
    <row r="45" spans="1:105" ht="11.25" customHeight="1" outlineLevel="2" x14ac:dyDescent="0.2">
      <c r="A45" s="46">
        <f>ROW()</f>
        <v>45</v>
      </c>
      <c r="B45" s="141"/>
      <c r="C45" s="144" t="s">
        <v>437</v>
      </c>
      <c r="D45" s="144"/>
      <c r="E45" s="145">
        <f t="shared" ref="E45:AO45" si="35">E38+E44</f>
        <v>101330875.43999998</v>
      </c>
      <c r="F45" s="145">
        <f t="shared" si="35"/>
        <v>0</v>
      </c>
      <c r="G45" s="145">
        <f t="shared" si="35"/>
        <v>0</v>
      </c>
      <c r="H45" s="145">
        <f t="shared" si="35"/>
        <v>0</v>
      </c>
      <c r="I45" s="145">
        <f t="shared" si="35"/>
        <v>0</v>
      </c>
      <c r="J45" s="145">
        <f t="shared" si="35"/>
        <v>0</v>
      </c>
      <c r="K45" s="145">
        <f t="shared" si="35"/>
        <v>0</v>
      </c>
      <c r="L45" s="145">
        <f t="shared" si="35"/>
        <v>0</v>
      </c>
      <c r="M45" s="127">
        <f t="shared" si="35"/>
        <v>0</v>
      </c>
      <c r="N45" s="127">
        <f t="shared" si="35"/>
        <v>0</v>
      </c>
      <c r="O45" s="127">
        <f t="shared" si="35"/>
        <v>0</v>
      </c>
      <c r="P45" s="127">
        <f t="shared" si="35"/>
        <v>-23025.379218442991</v>
      </c>
      <c r="Q45" s="127">
        <f t="shared" si="35"/>
        <v>0</v>
      </c>
      <c r="R45" s="127">
        <f t="shared" si="35"/>
        <v>0</v>
      </c>
      <c r="S45" s="127">
        <f t="shared" si="35"/>
        <v>0</v>
      </c>
      <c r="T45" s="127">
        <f t="shared" si="35"/>
        <v>0</v>
      </c>
      <c r="U45" s="127">
        <f t="shared" si="35"/>
        <v>0</v>
      </c>
      <c r="V45" s="127">
        <f t="shared" si="35"/>
        <v>0</v>
      </c>
      <c r="W45" s="127">
        <f t="shared" si="35"/>
        <v>25503.473269496193</v>
      </c>
      <c r="X45" s="127">
        <f t="shared" si="35"/>
        <v>0</v>
      </c>
      <c r="Y45" s="127">
        <f t="shared" si="35"/>
        <v>0</v>
      </c>
      <c r="Z45" s="127">
        <f t="shared" si="35"/>
        <v>0</v>
      </c>
      <c r="AA45" s="127">
        <f t="shared" si="35"/>
        <v>0</v>
      </c>
      <c r="AB45" s="127">
        <f t="shared" si="35"/>
        <v>0</v>
      </c>
      <c r="AC45" s="127">
        <f t="shared" si="35"/>
        <v>0</v>
      </c>
      <c r="AD45" s="127">
        <f t="shared" si="35"/>
        <v>0</v>
      </c>
      <c r="AE45" s="127">
        <f t="shared" si="35"/>
        <v>0</v>
      </c>
      <c r="AF45" s="127">
        <f t="shared" si="35"/>
        <v>0</v>
      </c>
      <c r="AG45" s="127">
        <f t="shared" si="35"/>
        <v>0</v>
      </c>
      <c r="AH45" s="127">
        <f t="shared" si="35"/>
        <v>0</v>
      </c>
      <c r="AI45" s="127">
        <f t="shared" si="35"/>
        <v>0</v>
      </c>
      <c r="AJ45" s="127">
        <f t="shared" si="35"/>
        <v>0</v>
      </c>
      <c r="AK45" s="127">
        <f t="shared" si="35"/>
        <v>0</v>
      </c>
      <c r="AL45" s="127">
        <f t="shared" si="35"/>
        <v>0</v>
      </c>
      <c r="AM45" s="127">
        <f t="shared" si="35"/>
        <v>0</v>
      </c>
      <c r="AN45" s="127">
        <f t="shared" si="35"/>
        <v>0</v>
      </c>
      <c r="AO45" s="127">
        <f t="shared" si="35"/>
        <v>0</v>
      </c>
      <c r="AP45" s="127"/>
      <c r="AQ45" s="127">
        <f t="shared" ref="AQ45:BV45" si="36">AQ38+AQ44</f>
        <v>0</v>
      </c>
      <c r="AR45" s="127">
        <f t="shared" si="36"/>
        <v>0</v>
      </c>
      <c r="AS45" s="127">
        <f t="shared" si="36"/>
        <v>0</v>
      </c>
      <c r="AT45" s="127">
        <f t="shared" si="36"/>
        <v>0</v>
      </c>
      <c r="AU45" s="127">
        <f t="shared" si="36"/>
        <v>0</v>
      </c>
      <c r="AV45" s="127">
        <f t="shared" si="36"/>
        <v>0</v>
      </c>
      <c r="AW45" s="127">
        <f t="shared" si="36"/>
        <v>-27007342.369999997</v>
      </c>
      <c r="AX45" s="127">
        <f t="shared" si="36"/>
        <v>0</v>
      </c>
      <c r="AY45" s="127">
        <f t="shared" si="36"/>
        <v>0</v>
      </c>
      <c r="AZ45" s="127">
        <f t="shared" si="36"/>
        <v>0</v>
      </c>
      <c r="BA45" s="127">
        <f t="shared" si="36"/>
        <v>0</v>
      </c>
      <c r="BB45" s="127">
        <f t="shared" si="36"/>
        <v>-27004864.275948942</v>
      </c>
      <c r="BC45" s="127">
        <f t="shared" si="36"/>
        <v>0</v>
      </c>
      <c r="BD45" s="127">
        <f t="shared" si="36"/>
        <v>0</v>
      </c>
      <c r="BE45" s="127">
        <f t="shared" si="36"/>
        <v>0</v>
      </c>
      <c r="BF45" s="127">
        <f t="shared" si="36"/>
        <v>0</v>
      </c>
      <c r="BG45" s="127">
        <f t="shared" si="36"/>
        <v>0</v>
      </c>
      <c r="BH45" s="127">
        <f t="shared" si="36"/>
        <v>0</v>
      </c>
      <c r="BI45" s="127">
        <f t="shared" si="36"/>
        <v>0</v>
      </c>
      <c r="BJ45" s="127">
        <f t="shared" si="36"/>
        <v>0</v>
      </c>
      <c r="BK45" s="127">
        <f t="shared" si="36"/>
        <v>0</v>
      </c>
      <c r="BL45" s="127">
        <f t="shared" si="36"/>
        <v>0</v>
      </c>
      <c r="BM45" s="127">
        <f t="shared" si="36"/>
        <v>5015.9883856620654</v>
      </c>
      <c r="BN45" s="127">
        <f t="shared" si="36"/>
        <v>0</v>
      </c>
      <c r="BO45" s="127">
        <f t="shared" si="36"/>
        <v>0</v>
      </c>
      <c r="BP45" s="127">
        <f t="shared" si="36"/>
        <v>0</v>
      </c>
      <c r="BQ45" s="127">
        <f t="shared" si="36"/>
        <v>0</v>
      </c>
      <c r="BR45" s="127">
        <f t="shared" si="36"/>
        <v>0</v>
      </c>
      <c r="BS45" s="127">
        <f t="shared" si="36"/>
        <v>0</v>
      </c>
      <c r="BT45" s="127">
        <f t="shared" si="36"/>
        <v>0</v>
      </c>
      <c r="BU45" s="127">
        <f t="shared" si="36"/>
        <v>0</v>
      </c>
      <c r="BV45" s="127">
        <f t="shared" si="36"/>
        <v>0</v>
      </c>
      <c r="BW45" s="127">
        <f t="shared" ref="BW45:DB45" si="37">BW38+BW44</f>
        <v>0</v>
      </c>
      <c r="BX45" s="127">
        <f t="shared" si="37"/>
        <v>0</v>
      </c>
      <c r="BY45" s="127">
        <f t="shared" si="37"/>
        <v>0</v>
      </c>
      <c r="BZ45" s="127">
        <f t="shared" si="37"/>
        <v>0</v>
      </c>
      <c r="CA45" s="127">
        <f t="shared" si="37"/>
        <v>0</v>
      </c>
      <c r="CB45" s="127">
        <f t="shared" si="37"/>
        <v>0</v>
      </c>
      <c r="CC45" s="127">
        <f t="shared" si="37"/>
        <v>0</v>
      </c>
      <c r="CD45" s="127">
        <f t="shared" si="37"/>
        <v>0</v>
      </c>
      <c r="CE45" s="127">
        <f t="shared" si="37"/>
        <v>0</v>
      </c>
      <c r="CF45" s="127">
        <f t="shared" si="37"/>
        <v>0</v>
      </c>
      <c r="CG45" s="127">
        <f t="shared" si="37"/>
        <v>0</v>
      </c>
      <c r="CH45" s="127">
        <f t="shared" si="37"/>
        <v>0</v>
      </c>
      <c r="CI45" s="127">
        <f t="shared" si="37"/>
        <v>0</v>
      </c>
      <c r="CJ45" s="127">
        <f t="shared" si="37"/>
        <v>0</v>
      </c>
      <c r="CK45" s="127">
        <f t="shared" si="37"/>
        <v>0</v>
      </c>
      <c r="CL45" s="127">
        <f t="shared" si="37"/>
        <v>0</v>
      </c>
      <c r="CM45" s="127">
        <f t="shared" si="37"/>
        <v>0</v>
      </c>
      <c r="CN45" s="127">
        <f t="shared" si="37"/>
        <v>0</v>
      </c>
      <c r="CO45" s="127">
        <f t="shared" si="37"/>
        <v>0</v>
      </c>
      <c r="CP45" s="127">
        <f t="shared" si="37"/>
        <v>0</v>
      </c>
      <c r="CQ45" s="127">
        <f t="shared" si="37"/>
        <v>0</v>
      </c>
      <c r="CR45" s="127">
        <f t="shared" si="37"/>
        <v>0</v>
      </c>
      <c r="CS45" s="127">
        <f t="shared" si="37"/>
        <v>0</v>
      </c>
      <c r="CT45" s="127">
        <f t="shared" si="37"/>
        <v>0</v>
      </c>
      <c r="CU45" s="127">
        <f t="shared" si="37"/>
        <v>0</v>
      </c>
      <c r="CV45" s="127">
        <f t="shared" si="37"/>
        <v>0</v>
      </c>
      <c r="CW45" s="127">
        <f t="shared" si="37"/>
        <v>0</v>
      </c>
      <c r="CX45" s="127"/>
      <c r="CY45" s="127">
        <f>CY38+CY44</f>
        <v>5015.9883856620654</v>
      </c>
      <c r="CZ45" s="127">
        <f>CZ38+CZ44</f>
        <v>-26999848.287563283</v>
      </c>
      <c r="DA45" s="128">
        <f>DA38+DA44</f>
        <v>74331027.152436718</v>
      </c>
    </row>
    <row r="46" spans="1:105" ht="11.25" customHeight="1" outlineLevel="3" x14ac:dyDescent="0.2">
      <c r="A46" s="46">
        <f>ROW()</f>
        <v>46</v>
      </c>
      <c r="B46" s="141"/>
      <c r="C46" s="10" t="s">
        <v>389</v>
      </c>
      <c r="D46" s="147">
        <v>535</v>
      </c>
      <c r="E46" s="143">
        <v>1771207.86</v>
      </c>
      <c r="F46" s="121"/>
      <c r="G46" s="121"/>
      <c r="H46" s="121"/>
      <c r="I46" s="121"/>
      <c r="J46" s="121"/>
      <c r="K46" s="121"/>
      <c r="L46" s="121"/>
      <c r="M46" s="1"/>
      <c r="N46" s="1"/>
      <c r="O46" s="1"/>
      <c r="P46" s="1">
        <v>-73715.299227761192</v>
      </c>
      <c r="Q46" s="1"/>
      <c r="R46" s="1"/>
      <c r="S46" s="1"/>
      <c r="T46" s="1"/>
      <c r="U46" s="1"/>
      <c r="V46" s="1"/>
      <c r="W46" s="1">
        <v>81648.86864934981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>
        <f t="shared" ref="BB46:BB51" si="38">SUM(F46:BA46)</f>
        <v>7933.5694215886178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>
        <v>16058.588276187249</v>
      </c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>
        <f t="shared" ref="CY46:CY51" si="39">SUM(BC46:CX46)</f>
        <v>16058.588276187249</v>
      </c>
      <c r="CZ46" s="1">
        <f t="shared" ref="CZ46:CZ51" si="40">+CY46+BB46</f>
        <v>23992.157697775867</v>
      </c>
      <c r="DA46" s="125">
        <f t="shared" ref="DA46:DA51" si="41">+CZ46+E46</f>
        <v>1795200.017697776</v>
      </c>
    </row>
    <row r="47" spans="1:105" ht="11.25" customHeight="1" outlineLevel="3" x14ac:dyDescent="0.2">
      <c r="A47" s="46">
        <f>ROW()</f>
        <v>47</v>
      </c>
      <c r="B47" s="141"/>
      <c r="C47" s="10" t="s">
        <v>436</v>
      </c>
      <c r="D47" s="147">
        <v>536</v>
      </c>
      <c r="E47" s="143"/>
      <c r="F47" s="121"/>
      <c r="G47" s="121"/>
      <c r="H47" s="121"/>
      <c r="I47" s="121"/>
      <c r="J47" s="121"/>
      <c r="K47" s="121"/>
      <c r="L47" s="121"/>
      <c r="M47" s="1"/>
      <c r="N47" s="1"/>
      <c r="O47" s="1"/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f t="shared" si="38"/>
        <v>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>
        <v>0</v>
      </c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>
        <f t="shared" si="39"/>
        <v>0</v>
      </c>
      <c r="CZ47" s="1">
        <f t="shared" si="40"/>
        <v>0</v>
      </c>
      <c r="DA47" s="125">
        <f t="shared" si="41"/>
        <v>0</v>
      </c>
    </row>
    <row r="48" spans="1:105" ht="11.25" customHeight="1" outlineLevel="3" x14ac:dyDescent="0.2">
      <c r="A48" s="46">
        <f>ROW()</f>
        <v>48</v>
      </c>
      <c r="B48" s="141"/>
      <c r="C48" s="10" t="s">
        <v>435</v>
      </c>
      <c r="D48" s="147">
        <v>537</v>
      </c>
      <c r="E48" s="143">
        <v>3842048.86</v>
      </c>
      <c r="F48" s="121"/>
      <c r="G48" s="121"/>
      <c r="H48" s="121"/>
      <c r="I48" s="121"/>
      <c r="J48" s="121"/>
      <c r="K48" s="121"/>
      <c r="L48" s="121"/>
      <c r="M48" s="1"/>
      <c r="N48" s="1"/>
      <c r="O48" s="1"/>
      <c r="P48" s="1">
        <v>-64405.591642555941</v>
      </c>
      <c r="Q48" s="1"/>
      <c r="R48" s="1"/>
      <c r="S48" s="1"/>
      <c r="T48" s="1"/>
      <c r="U48" s="1"/>
      <c r="V48" s="1"/>
      <c r="W48" s="1">
        <v>71337.208793779238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f t="shared" si="38"/>
        <v>6931.6171512232977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>
        <v>14030.505060780488</v>
      </c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>
        <f t="shared" si="39"/>
        <v>14030.505060780488</v>
      </c>
      <c r="CZ48" s="1">
        <f t="shared" si="40"/>
        <v>20962.122212003786</v>
      </c>
      <c r="DA48" s="125">
        <f t="shared" si="41"/>
        <v>3863010.9822120038</v>
      </c>
    </row>
    <row r="49" spans="1:105" ht="11.25" customHeight="1" outlineLevel="3" x14ac:dyDescent="0.2">
      <c r="A49" s="46">
        <f>ROW()</f>
        <v>49</v>
      </c>
      <c r="B49" s="141"/>
      <c r="C49" s="10" t="s">
        <v>434</v>
      </c>
      <c r="D49" s="147">
        <v>538</v>
      </c>
      <c r="E49" s="143">
        <v>338419.91</v>
      </c>
      <c r="F49" s="121"/>
      <c r="G49" s="121"/>
      <c r="H49" s="121"/>
      <c r="I49" s="121"/>
      <c r="J49" s="121"/>
      <c r="K49" s="121"/>
      <c r="L49" s="121"/>
      <c r="M49" s="1"/>
      <c r="N49" s="1"/>
      <c r="O49" s="1"/>
      <c r="P49" s="1">
        <v>-4192.0070177649914</v>
      </c>
      <c r="Q49" s="1"/>
      <c r="R49" s="1"/>
      <c r="S49" s="1"/>
      <c r="T49" s="1"/>
      <c r="U49" s="1"/>
      <c r="V49" s="1"/>
      <c r="W49" s="1">
        <v>4643.1695178108503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f t="shared" si="38"/>
        <v>451.16250004585891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>
        <v>913.2122565382424</v>
      </c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>
        <f t="shared" si="39"/>
        <v>913.2122565382424</v>
      </c>
      <c r="CZ49" s="1">
        <f t="shared" si="40"/>
        <v>1364.3747565841013</v>
      </c>
      <c r="DA49" s="125">
        <f t="shared" si="41"/>
        <v>339784.28475658409</v>
      </c>
    </row>
    <row r="50" spans="1:105" ht="11.25" customHeight="1" outlineLevel="3" x14ac:dyDescent="0.2">
      <c r="A50" s="46">
        <f>ROW()</f>
        <v>50</v>
      </c>
      <c r="B50" s="141"/>
      <c r="C50" s="10" t="s">
        <v>433</v>
      </c>
      <c r="D50" s="147">
        <v>539</v>
      </c>
      <c r="E50" s="143">
        <v>1930683.5</v>
      </c>
      <c r="F50" s="121"/>
      <c r="G50" s="121"/>
      <c r="H50" s="121"/>
      <c r="I50" s="121"/>
      <c r="J50" s="121"/>
      <c r="K50" s="121"/>
      <c r="L50" s="121"/>
      <c r="M50" s="1"/>
      <c r="N50" s="1"/>
      <c r="O50" s="1"/>
      <c r="P50" s="1">
        <v>-41908.372863067751</v>
      </c>
      <c r="Q50" s="1"/>
      <c r="R50" s="1"/>
      <c r="S50" s="1"/>
      <c r="T50" s="1"/>
      <c r="U50" s="1"/>
      <c r="V50" s="1"/>
      <c r="W50" s="1">
        <v>46418.738946337406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f t="shared" si="38"/>
        <v>4510.3660832696551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>
        <v>9129.5743513647176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>
        <f t="shared" si="39"/>
        <v>9129.5743513647176</v>
      </c>
      <c r="CZ50" s="1">
        <f t="shared" si="40"/>
        <v>13639.940434634373</v>
      </c>
      <c r="DA50" s="125">
        <f t="shared" si="41"/>
        <v>1944323.4404346345</v>
      </c>
    </row>
    <row r="51" spans="1:105" ht="11.25" customHeight="1" outlineLevel="3" x14ac:dyDescent="0.2">
      <c r="A51" s="46">
        <f>ROW()</f>
        <v>51</v>
      </c>
      <c r="B51" s="141"/>
      <c r="C51" s="10" t="s">
        <v>341</v>
      </c>
      <c r="D51" s="147">
        <v>540</v>
      </c>
      <c r="E51" s="143">
        <v>0</v>
      </c>
      <c r="F51" s="121"/>
      <c r="G51" s="121"/>
      <c r="H51" s="121"/>
      <c r="I51" s="121"/>
      <c r="J51" s="121"/>
      <c r="K51" s="121"/>
      <c r="L51" s="121"/>
      <c r="M51" s="1"/>
      <c r="N51" s="1"/>
      <c r="O51" s="1"/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>
        <f t="shared" si="38"/>
        <v>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>
        <f t="shared" si="39"/>
        <v>0</v>
      </c>
      <c r="CZ51" s="1">
        <f t="shared" si="40"/>
        <v>0</v>
      </c>
      <c r="DA51" s="125">
        <f t="shared" si="41"/>
        <v>0</v>
      </c>
    </row>
    <row r="52" spans="1:105" ht="11.25" customHeight="1" outlineLevel="2" x14ac:dyDescent="0.2">
      <c r="A52" s="46">
        <f>ROW()</f>
        <v>52</v>
      </c>
      <c r="B52" s="141"/>
      <c r="C52" s="144" t="s">
        <v>432</v>
      </c>
      <c r="D52" s="144"/>
      <c r="E52" s="145">
        <f t="shared" ref="E52:AO52" si="42">SUM(E46:E51)</f>
        <v>7882360.1299999999</v>
      </c>
      <c r="F52" s="145">
        <f t="shared" si="42"/>
        <v>0</v>
      </c>
      <c r="G52" s="145">
        <f t="shared" si="42"/>
        <v>0</v>
      </c>
      <c r="H52" s="145">
        <f t="shared" si="42"/>
        <v>0</v>
      </c>
      <c r="I52" s="145">
        <f t="shared" si="42"/>
        <v>0</v>
      </c>
      <c r="J52" s="145">
        <f t="shared" si="42"/>
        <v>0</v>
      </c>
      <c r="K52" s="145">
        <f t="shared" si="42"/>
        <v>0</v>
      </c>
      <c r="L52" s="145">
        <f t="shared" si="42"/>
        <v>0</v>
      </c>
      <c r="M52" s="127">
        <f t="shared" si="42"/>
        <v>0</v>
      </c>
      <c r="N52" s="127">
        <f t="shared" si="42"/>
        <v>0</v>
      </c>
      <c r="O52" s="127">
        <f t="shared" si="42"/>
        <v>0</v>
      </c>
      <c r="P52" s="127">
        <f t="shared" si="42"/>
        <v>-184221.27075114986</v>
      </c>
      <c r="Q52" s="127">
        <f t="shared" si="42"/>
        <v>0</v>
      </c>
      <c r="R52" s="127">
        <f t="shared" si="42"/>
        <v>0</v>
      </c>
      <c r="S52" s="127">
        <f t="shared" si="42"/>
        <v>0</v>
      </c>
      <c r="T52" s="127">
        <f t="shared" si="42"/>
        <v>0</v>
      </c>
      <c r="U52" s="127">
        <f t="shared" si="42"/>
        <v>0</v>
      </c>
      <c r="V52" s="127">
        <f t="shared" si="42"/>
        <v>0</v>
      </c>
      <c r="W52" s="127">
        <f t="shared" si="42"/>
        <v>204047.9859072773</v>
      </c>
      <c r="X52" s="127">
        <f t="shared" si="42"/>
        <v>0</v>
      </c>
      <c r="Y52" s="127">
        <f t="shared" si="42"/>
        <v>0</v>
      </c>
      <c r="Z52" s="127">
        <f t="shared" si="42"/>
        <v>0</v>
      </c>
      <c r="AA52" s="127">
        <f t="shared" si="42"/>
        <v>0</v>
      </c>
      <c r="AB52" s="127">
        <f t="shared" si="42"/>
        <v>0</v>
      </c>
      <c r="AC52" s="127">
        <f t="shared" si="42"/>
        <v>0</v>
      </c>
      <c r="AD52" s="127">
        <f t="shared" si="42"/>
        <v>0</v>
      </c>
      <c r="AE52" s="127">
        <f t="shared" si="42"/>
        <v>0</v>
      </c>
      <c r="AF52" s="127">
        <f t="shared" si="42"/>
        <v>0</v>
      </c>
      <c r="AG52" s="127">
        <f t="shared" si="42"/>
        <v>0</v>
      </c>
      <c r="AH52" s="127">
        <f t="shared" si="42"/>
        <v>0</v>
      </c>
      <c r="AI52" s="127">
        <f t="shared" si="42"/>
        <v>0</v>
      </c>
      <c r="AJ52" s="127">
        <f t="shared" si="42"/>
        <v>0</v>
      </c>
      <c r="AK52" s="127">
        <f t="shared" si="42"/>
        <v>0</v>
      </c>
      <c r="AL52" s="127">
        <f t="shared" si="42"/>
        <v>0</v>
      </c>
      <c r="AM52" s="127">
        <f t="shared" si="42"/>
        <v>0</v>
      </c>
      <c r="AN52" s="127">
        <f t="shared" si="42"/>
        <v>0</v>
      </c>
      <c r="AO52" s="127">
        <f t="shared" si="42"/>
        <v>0</v>
      </c>
      <c r="AP52" s="127"/>
      <c r="AQ52" s="127">
        <f t="shared" ref="AQ52:BG52" si="43">SUM(AQ46:AQ51)</f>
        <v>0</v>
      </c>
      <c r="AR52" s="127">
        <f t="shared" si="43"/>
        <v>0</v>
      </c>
      <c r="AS52" s="127">
        <f t="shared" si="43"/>
        <v>0</v>
      </c>
      <c r="AT52" s="127">
        <f t="shared" si="43"/>
        <v>0</v>
      </c>
      <c r="AU52" s="127">
        <f t="shared" si="43"/>
        <v>0</v>
      </c>
      <c r="AV52" s="127">
        <f t="shared" si="43"/>
        <v>0</v>
      </c>
      <c r="AW52" s="127">
        <f t="shared" si="43"/>
        <v>0</v>
      </c>
      <c r="AX52" s="127">
        <f t="shared" si="43"/>
        <v>0</v>
      </c>
      <c r="AY52" s="127">
        <f t="shared" si="43"/>
        <v>0</v>
      </c>
      <c r="AZ52" s="127">
        <f t="shared" si="43"/>
        <v>0</v>
      </c>
      <c r="BA52" s="127">
        <f t="shared" si="43"/>
        <v>0</v>
      </c>
      <c r="BB52" s="127">
        <f t="shared" si="43"/>
        <v>19826.71515612743</v>
      </c>
      <c r="BC52" s="127">
        <f t="shared" si="43"/>
        <v>0</v>
      </c>
      <c r="BD52" s="127">
        <f t="shared" si="43"/>
        <v>0</v>
      </c>
      <c r="BE52" s="127">
        <f t="shared" si="43"/>
        <v>0</v>
      </c>
      <c r="BF52" s="127">
        <f t="shared" si="43"/>
        <v>0</v>
      </c>
      <c r="BG52" s="127">
        <f t="shared" si="43"/>
        <v>0</v>
      </c>
      <c r="BH52" s="127">
        <f>SUM(BG46:BH51)</f>
        <v>0</v>
      </c>
      <c r="BI52" s="127">
        <f t="shared" ref="BI52:CW52" si="44">SUM(BI46:BI51)</f>
        <v>0</v>
      </c>
      <c r="BJ52" s="127">
        <f t="shared" si="44"/>
        <v>0</v>
      </c>
      <c r="BK52" s="127">
        <f t="shared" si="44"/>
        <v>0</v>
      </c>
      <c r="BL52" s="127">
        <f t="shared" si="44"/>
        <v>0</v>
      </c>
      <c r="BM52" s="127">
        <f t="shared" si="44"/>
        <v>40131.8799448707</v>
      </c>
      <c r="BN52" s="127">
        <f t="shared" si="44"/>
        <v>0</v>
      </c>
      <c r="BO52" s="127">
        <f t="shared" si="44"/>
        <v>0</v>
      </c>
      <c r="BP52" s="127">
        <f t="shared" si="44"/>
        <v>0</v>
      </c>
      <c r="BQ52" s="127">
        <f t="shared" si="44"/>
        <v>0</v>
      </c>
      <c r="BR52" s="127">
        <f t="shared" si="44"/>
        <v>0</v>
      </c>
      <c r="BS52" s="127">
        <f t="shared" si="44"/>
        <v>0</v>
      </c>
      <c r="BT52" s="127">
        <f t="shared" si="44"/>
        <v>0</v>
      </c>
      <c r="BU52" s="127">
        <f t="shared" si="44"/>
        <v>0</v>
      </c>
      <c r="BV52" s="127">
        <f t="shared" si="44"/>
        <v>0</v>
      </c>
      <c r="BW52" s="127">
        <f t="shared" si="44"/>
        <v>0</v>
      </c>
      <c r="BX52" s="127">
        <f t="shared" si="44"/>
        <v>0</v>
      </c>
      <c r="BY52" s="127">
        <f t="shared" si="44"/>
        <v>0</v>
      </c>
      <c r="BZ52" s="127">
        <f t="shared" si="44"/>
        <v>0</v>
      </c>
      <c r="CA52" s="127">
        <f t="shared" si="44"/>
        <v>0</v>
      </c>
      <c r="CB52" s="127">
        <f t="shared" si="44"/>
        <v>0</v>
      </c>
      <c r="CC52" s="127">
        <f t="shared" si="44"/>
        <v>0</v>
      </c>
      <c r="CD52" s="127">
        <f t="shared" si="44"/>
        <v>0</v>
      </c>
      <c r="CE52" s="127">
        <f t="shared" si="44"/>
        <v>0</v>
      </c>
      <c r="CF52" s="127">
        <f t="shared" si="44"/>
        <v>0</v>
      </c>
      <c r="CG52" s="127">
        <f t="shared" si="44"/>
        <v>0</v>
      </c>
      <c r="CH52" s="127">
        <f t="shared" si="44"/>
        <v>0</v>
      </c>
      <c r="CI52" s="127">
        <f t="shared" si="44"/>
        <v>0</v>
      </c>
      <c r="CJ52" s="127">
        <f t="shared" si="44"/>
        <v>0</v>
      </c>
      <c r="CK52" s="127">
        <f t="shared" si="44"/>
        <v>0</v>
      </c>
      <c r="CL52" s="127">
        <f t="shared" si="44"/>
        <v>0</v>
      </c>
      <c r="CM52" s="127">
        <f t="shared" si="44"/>
        <v>0</v>
      </c>
      <c r="CN52" s="127">
        <f t="shared" si="44"/>
        <v>0</v>
      </c>
      <c r="CO52" s="127">
        <f t="shared" si="44"/>
        <v>0</v>
      </c>
      <c r="CP52" s="127">
        <f t="shared" si="44"/>
        <v>0</v>
      </c>
      <c r="CQ52" s="127">
        <f t="shared" si="44"/>
        <v>0</v>
      </c>
      <c r="CR52" s="127">
        <f t="shared" si="44"/>
        <v>0</v>
      </c>
      <c r="CS52" s="127">
        <f t="shared" si="44"/>
        <v>0</v>
      </c>
      <c r="CT52" s="127">
        <f t="shared" si="44"/>
        <v>0</v>
      </c>
      <c r="CU52" s="127">
        <f t="shared" si="44"/>
        <v>0</v>
      </c>
      <c r="CV52" s="127">
        <f t="shared" si="44"/>
        <v>0</v>
      </c>
      <c r="CW52" s="127">
        <f t="shared" si="44"/>
        <v>0</v>
      </c>
      <c r="CX52" s="127"/>
      <c r="CY52" s="127">
        <f>SUM(CY46:CY51)</f>
        <v>40131.8799448707</v>
      </c>
      <c r="CZ52" s="127">
        <f>SUM(CZ46:CZ51)</f>
        <v>59958.595100998129</v>
      </c>
      <c r="DA52" s="128">
        <f>SUM(DA46:DA51)</f>
        <v>7942318.7251009988</v>
      </c>
    </row>
    <row r="53" spans="1:105" ht="11.25" customHeight="1" outlineLevel="3" x14ac:dyDescent="0.2">
      <c r="A53" s="46">
        <f>ROW()</f>
        <v>53</v>
      </c>
      <c r="B53" s="141"/>
      <c r="C53" s="9" t="s">
        <v>379</v>
      </c>
      <c r="D53" s="147">
        <v>541</v>
      </c>
      <c r="E53" s="143">
        <v>69321.62</v>
      </c>
      <c r="F53" s="121"/>
      <c r="G53" s="121"/>
      <c r="H53" s="121"/>
      <c r="I53" s="121"/>
      <c r="J53" s="121"/>
      <c r="K53" s="121"/>
      <c r="L53" s="121"/>
      <c r="M53" s="1"/>
      <c r="N53" s="1"/>
      <c r="O53" s="1"/>
      <c r="P53" s="1">
        <v>-3677.9692251370016</v>
      </c>
      <c r="Q53" s="1"/>
      <c r="R53" s="1"/>
      <c r="S53" s="1"/>
      <c r="T53" s="1"/>
      <c r="U53" s="1"/>
      <c r="V53" s="1"/>
      <c r="W53" s="1">
        <v>4073.808684296409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f>SUM(F53:BA53)</f>
        <v>395.8394591594074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>
        <v>801.231143300025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>
        <f>SUM(BC53:CX53)</f>
        <v>801.231143300025</v>
      </c>
      <c r="CZ53" s="1">
        <f>+CY53+BB53</f>
        <v>1197.0706024594324</v>
      </c>
      <c r="DA53" s="125">
        <f>+CZ53+E53</f>
        <v>70518.690602459421</v>
      </c>
    </row>
    <row r="54" spans="1:105" ht="11.25" customHeight="1" outlineLevel="3" x14ac:dyDescent="0.2">
      <c r="A54" s="46">
        <f>ROW()</f>
        <v>54</v>
      </c>
      <c r="B54" s="141"/>
      <c r="C54" s="9" t="s">
        <v>378</v>
      </c>
      <c r="D54" s="147">
        <v>542</v>
      </c>
      <c r="E54" s="143">
        <v>597845.9</v>
      </c>
      <c r="F54" s="121"/>
      <c r="G54" s="121"/>
      <c r="H54" s="121"/>
      <c r="I54" s="121"/>
      <c r="J54" s="121"/>
      <c r="K54" s="121"/>
      <c r="L54" s="121"/>
      <c r="M54" s="1"/>
      <c r="N54" s="1"/>
      <c r="O54" s="1"/>
      <c r="P54" s="1">
        <v>-2520.9474825979887</v>
      </c>
      <c r="Q54" s="1"/>
      <c r="R54" s="1"/>
      <c r="S54" s="1"/>
      <c r="T54" s="1"/>
      <c r="U54" s="1"/>
      <c r="V54" s="1"/>
      <c r="W54" s="1">
        <v>2792.263099178138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>
        <f>SUM(F54:BA54)</f>
        <v>271.31561658014925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>
        <v>549.17850314695534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>
        <f>SUM(BC54:CX54)</f>
        <v>549.17850314695534</v>
      </c>
      <c r="CZ54" s="1">
        <f>+CY54+BB54</f>
        <v>820.49411972710459</v>
      </c>
      <c r="DA54" s="125">
        <f>+CZ54+E54</f>
        <v>598666.39411972708</v>
      </c>
    </row>
    <row r="55" spans="1:105" ht="11.25" customHeight="1" outlineLevel="3" x14ac:dyDescent="0.2">
      <c r="A55" s="46">
        <f>ROW()</f>
        <v>55</v>
      </c>
      <c r="B55" s="141"/>
      <c r="C55" s="9" t="s">
        <v>431</v>
      </c>
      <c r="D55" s="147">
        <v>543</v>
      </c>
      <c r="E55" s="143">
        <v>691461.64</v>
      </c>
      <c r="F55" s="121"/>
      <c r="G55" s="121"/>
      <c r="H55" s="121"/>
      <c r="I55" s="121"/>
      <c r="J55" s="121"/>
      <c r="K55" s="121"/>
      <c r="L55" s="121"/>
      <c r="M55" s="1"/>
      <c r="N55" s="1"/>
      <c r="O55" s="1"/>
      <c r="P55" s="1">
        <v>-3052.4080545416764</v>
      </c>
      <c r="Q55" s="1"/>
      <c r="R55" s="1"/>
      <c r="S55" s="1"/>
      <c r="T55" s="1"/>
      <c r="U55" s="1"/>
      <c r="V55" s="1"/>
      <c r="W55" s="1">
        <v>3380.9218292589167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f>SUM(F55:BA55)</f>
        <v>328.51377471724027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>
        <v>664.95510039715828</v>
      </c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>
        <f>SUM(BC55:CX55)</f>
        <v>664.95510039715828</v>
      </c>
      <c r="CZ55" s="1">
        <f>+CY55+BB55</f>
        <v>993.46887511439854</v>
      </c>
      <c r="DA55" s="125">
        <f>+CZ55+E55</f>
        <v>692455.10887511447</v>
      </c>
    </row>
    <row r="56" spans="1:105" ht="11.25" customHeight="1" outlineLevel="3" x14ac:dyDescent="0.2">
      <c r="A56" s="46">
        <f>ROW()</f>
        <v>56</v>
      </c>
      <c r="B56" s="141"/>
      <c r="C56" s="9" t="s">
        <v>430</v>
      </c>
      <c r="D56" s="147">
        <v>544</v>
      </c>
      <c r="E56" s="143">
        <v>1196183.78</v>
      </c>
      <c r="F56" s="121"/>
      <c r="G56" s="121"/>
      <c r="H56" s="121"/>
      <c r="I56" s="121"/>
      <c r="J56" s="121"/>
      <c r="K56" s="121"/>
      <c r="L56" s="121"/>
      <c r="M56" s="1"/>
      <c r="N56" s="1"/>
      <c r="O56" s="1"/>
      <c r="P56" s="1">
        <v>-9642.2055168768711</v>
      </c>
      <c r="Q56" s="1"/>
      <c r="R56" s="1"/>
      <c r="S56" s="1"/>
      <c r="T56" s="1"/>
      <c r="U56" s="1"/>
      <c r="V56" s="1"/>
      <c r="W56" s="1">
        <v>10679.942698259143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f>SUM(F56:BA56)</f>
        <v>1037.737181382272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>
        <v>2100.5165832874227</v>
      </c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>
        <f>SUM(BC56:CX56)</f>
        <v>2100.5165832874227</v>
      </c>
      <c r="CZ56" s="1">
        <f>+CY56+BB56</f>
        <v>3138.2537646696946</v>
      </c>
      <c r="DA56" s="125">
        <f>+CZ56+E56</f>
        <v>1199322.0337646697</v>
      </c>
    </row>
    <row r="57" spans="1:105" ht="11.25" customHeight="1" outlineLevel="3" x14ac:dyDescent="0.2">
      <c r="A57" s="46">
        <f>ROW()</f>
        <v>57</v>
      </c>
      <c r="B57" s="141"/>
      <c r="C57" s="9" t="s">
        <v>429</v>
      </c>
      <c r="D57" s="147">
        <v>545</v>
      </c>
      <c r="E57" s="143">
        <v>3202418.31</v>
      </c>
      <c r="F57" s="121"/>
      <c r="G57" s="121"/>
      <c r="H57" s="121"/>
      <c r="I57" s="121"/>
      <c r="J57" s="121"/>
      <c r="K57" s="121"/>
      <c r="L57" s="121"/>
      <c r="M57" s="1"/>
      <c r="N57" s="1"/>
      <c r="O57" s="1"/>
      <c r="P57" s="1">
        <v>-24198.007646225029</v>
      </c>
      <c r="Q57" s="1"/>
      <c r="R57" s="1"/>
      <c r="S57" s="1"/>
      <c r="T57" s="1"/>
      <c r="U57" s="1"/>
      <c r="V57" s="1"/>
      <c r="W57" s="1">
        <v>26802.305200960589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f>SUM(F57:BA57)</f>
        <v>2604.29755473556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>
        <v>5271.4408808696462</v>
      </c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>
        <f>SUM(BC57:CX57)</f>
        <v>5271.4408808696462</v>
      </c>
      <c r="CZ57" s="1">
        <f>+CY57+BB57</f>
        <v>7875.7384356052062</v>
      </c>
      <c r="DA57" s="125">
        <f>+CZ57+E57</f>
        <v>3210294.0484356051</v>
      </c>
    </row>
    <row r="58" spans="1:105" ht="11.25" customHeight="1" outlineLevel="2" x14ac:dyDescent="0.2">
      <c r="A58" s="46">
        <f>ROW()</f>
        <v>58</v>
      </c>
      <c r="B58" s="141"/>
      <c r="C58" s="144" t="s">
        <v>428</v>
      </c>
      <c r="D58" s="144"/>
      <c r="E58" s="145">
        <f t="shared" ref="E58:AO58" si="45">SUM(E53:E57)</f>
        <v>5757231.25</v>
      </c>
      <c r="F58" s="145">
        <f t="shared" si="45"/>
        <v>0</v>
      </c>
      <c r="G58" s="145">
        <f t="shared" si="45"/>
        <v>0</v>
      </c>
      <c r="H58" s="145">
        <f t="shared" si="45"/>
        <v>0</v>
      </c>
      <c r="I58" s="145">
        <f t="shared" si="45"/>
        <v>0</v>
      </c>
      <c r="J58" s="145">
        <f t="shared" si="45"/>
        <v>0</v>
      </c>
      <c r="K58" s="145">
        <f t="shared" si="45"/>
        <v>0</v>
      </c>
      <c r="L58" s="145">
        <f t="shared" si="45"/>
        <v>0</v>
      </c>
      <c r="M58" s="127">
        <f t="shared" si="45"/>
        <v>0</v>
      </c>
      <c r="N58" s="127">
        <f t="shared" si="45"/>
        <v>0</v>
      </c>
      <c r="O58" s="127">
        <f t="shared" si="45"/>
        <v>0</v>
      </c>
      <c r="P58" s="127">
        <f t="shared" si="45"/>
        <v>-43091.537925378565</v>
      </c>
      <c r="Q58" s="127">
        <f t="shared" si="45"/>
        <v>0</v>
      </c>
      <c r="R58" s="127">
        <f t="shared" si="45"/>
        <v>0</v>
      </c>
      <c r="S58" s="127">
        <f t="shared" si="45"/>
        <v>0</v>
      </c>
      <c r="T58" s="127">
        <f t="shared" si="45"/>
        <v>0</v>
      </c>
      <c r="U58" s="127">
        <f t="shared" si="45"/>
        <v>0</v>
      </c>
      <c r="V58" s="127">
        <f t="shared" si="45"/>
        <v>0</v>
      </c>
      <c r="W58" s="127">
        <f t="shared" si="45"/>
        <v>47729.241511953194</v>
      </c>
      <c r="X58" s="127">
        <f t="shared" si="45"/>
        <v>0</v>
      </c>
      <c r="Y58" s="127">
        <f t="shared" si="45"/>
        <v>0</v>
      </c>
      <c r="Z58" s="127">
        <f t="shared" si="45"/>
        <v>0</v>
      </c>
      <c r="AA58" s="127">
        <f t="shared" si="45"/>
        <v>0</v>
      </c>
      <c r="AB58" s="127">
        <f t="shared" si="45"/>
        <v>0</v>
      </c>
      <c r="AC58" s="127">
        <f t="shared" si="45"/>
        <v>0</v>
      </c>
      <c r="AD58" s="127">
        <f t="shared" si="45"/>
        <v>0</v>
      </c>
      <c r="AE58" s="127">
        <f t="shared" si="45"/>
        <v>0</v>
      </c>
      <c r="AF58" s="127">
        <f t="shared" si="45"/>
        <v>0</v>
      </c>
      <c r="AG58" s="127">
        <f t="shared" si="45"/>
        <v>0</v>
      </c>
      <c r="AH58" s="127">
        <f t="shared" si="45"/>
        <v>0</v>
      </c>
      <c r="AI58" s="127">
        <f t="shared" si="45"/>
        <v>0</v>
      </c>
      <c r="AJ58" s="127">
        <f t="shared" si="45"/>
        <v>0</v>
      </c>
      <c r="AK58" s="127">
        <f t="shared" si="45"/>
        <v>0</v>
      </c>
      <c r="AL58" s="127">
        <f t="shared" si="45"/>
        <v>0</v>
      </c>
      <c r="AM58" s="127">
        <f t="shared" si="45"/>
        <v>0</v>
      </c>
      <c r="AN58" s="127">
        <f t="shared" si="45"/>
        <v>0</v>
      </c>
      <c r="AO58" s="127">
        <f t="shared" si="45"/>
        <v>0</v>
      </c>
      <c r="AP58" s="127"/>
      <c r="AQ58" s="127">
        <f t="shared" ref="AQ58:BG58" si="46">SUM(AQ53:AQ57)</f>
        <v>0</v>
      </c>
      <c r="AR58" s="127">
        <f t="shared" si="46"/>
        <v>0</v>
      </c>
      <c r="AS58" s="127">
        <f t="shared" si="46"/>
        <v>0</v>
      </c>
      <c r="AT58" s="127">
        <f t="shared" si="46"/>
        <v>0</v>
      </c>
      <c r="AU58" s="127">
        <f t="shared" si="46"/>
        <v>0</v>
      </c>
      <c r="AV58" s="127">
        <f t="shared" si="46"/>
        <v>0</v>
      </c>
      <c r="AW58" s="127">
        <f t="shared" si="46"/>
        <v>0</v>
      </c>
      <c r="AX58" s="127">
        <f t="shared" si="46"/>
        <v>0</v>
      </c>
      <c r="AY58" s="127">
        <f t="shared" si="46"/>
        <v>0</v>
      </c>
      <c r="AZ58" s="127">
        <f t="shared" si="46"/>
        <v>0</v>
      </c>
      <c r="BA58" s="127">
        <f t="shared" si="46"/>
        <v>0</v>
      </c>
      <c r="BB58" s="127">
        <f t="shared" si="46"/>
        <v>4637.7035865746293</v>
      </c>
      <c r="BC58" s="127">
        <f t="shared" si="46"/>
        <v>0</v>
      </c>
      <c r="BD58" s="127">
        <f t="shared" si="46"/>
        <v>0</v>
      </c>
      <c r="BE58" s="127">
        <f t="shared" si="46"/>
        <v>0</v>
      </c>
      <c r="BF58" s="127">
        <f t="shared" si="46"/>
        <v>0</v>
      </c>
      <c r="BG58" s="127">
        <f t="shared" si="46"/>
        <v>0</v>
      </c>
      <c r="BH58" s="127">
        <f>SUM(BG53:BH57)</f>
        <v>0</v>
      </c>
      <c r="BI58" s="127">
        <f t="shared" ref="BI58:CW58" si="47">SUM(BI53:BI57)</f>
        <v>0</v>
      </c>
      <c r="BJ58" s="127">
        <f t="shared" si="47"/>
        <v>0</v>
      </c>
      <c r="BK58" s="127">
        <f t="shared" si="47"/>
        <v>0</v>
      </c>
      <c r="BL58" s="127">
        <f t="shared" si="47"/>
        <v>0</v>
      </c>
      <c r="BM58" s="127">
        <f t="shared" si="47"/>
        <v>9387.3222110012066</v>
      </c>
      <c r="BN58" s="127">
        <f t="shared" si="47"/>
        <v>0</v>
      </c>
      <c r="BO58" s="127">
        <f t="shared" si="47"/>
        <v>0</v>
      </c>
      <c r="BP58" s="127">
        <f t="shared" si="47"/>
        <v>0</v>
      </c>
      <c r="BQ58" s="127">
        <f t="shared" si="47"/>
        <v>0</v>
      </c>
      <c r="BR58" s="127">
        <f t="shared" si="47"/>
        <v>0</v>
      </c>
      <c r="BS58" s="127">
        <f t="shared" si="47"/>
        <v>0</v>
      </c>
      <c r="BT58" s="127">
        <f t="shared" si="47"/>
        <v>0</v>
      </c>
      <c r="BU58" s="127">
        <f t="shared" si="47"/>
        <v>0</v>
      </c>
      <c r="BV58" s="127">
        <f t="shared" si="47"/>
        <v>0</v>
      </c>
      <c r="BW58" s="127">
        <f t="shared" si="47"/>
        <v>0</v>
      </c>
      <c r="BX58" s="127">
        <f t="shared" si="47"/>
        <v>0</v>
      </c>
      <c r="BY58" s="127">
        <f t="shared" si="47"/>
        <v>0</v>
      </c>
      <c r="BZ58" s="127">
        <f t="shared" si="47"/>
        <v>0</v>
      </c>
      <c r="CA58" s="127">
        <f t="shared" si="47"/>
        <v>0</v>
      </c>
      <c r="CB58" s="127">
        <f t="shared" si="47"/>
        <v>0</v>
      </c>
      <c r="CC58" s="127">
        <f t="shared" si="47"/>
        <v>0</v>
      </c>
      <c r="CD58" s="127">
        <f t="shared" si="47"/>
        <v>0</v>
      </c>
      <c r="CE58" s="127">
        <f t="shared" si="47"/>
        <v>0</v>
      </c>
      <c r="CF58" s="127">
        <f t="shared" si="47"/>
        <v>0</v>
      </c>
      <c r="CG58" s="127">
        <f t="shared" si="47"/>
        <v>0</v>
      </c>
      <c r="CH58" s="127">
        <f t="shared" si="47"/>
        <v>0</v>
      </c>
      <c r="CI58" s="127">
        <f t="shared" si="47"/>
        <v>0</v>
      </c>
      <c r="CJ58" s="127">
        <f t="shared" si="47"/>
        <v>0</v>
      </c>
      <c r="CK58" s="127">
        <f t="shared" si="47"/>
        <v>0</v>
      </c>
      <c r="CL58" s="127">
        <f t="shared" si="47"/>
        <v>0</v>
      </c>
      <c r="CM58" s="127">
        <f t="shared" si="47"/>
        <v>0</v>
      </c>
      <c r="CN58" s="127">
        <f t="shared" si="47"/>
        <v>0</v>
      </c>
      <c r="CO58" s="127">
        <f t="shared" si="47"/>
        <v>0</v>
      </c>
      <c r="CP58" s="127">
        <f t="shared" si="47"/>
        <v>0</v>
      </c>
      <c r="CQ58" s="127">
        <f t="shared" si="47"/>
        <v>0</v>
      </c>
      <c r="CR58" s="127">
        <f t="shared" si="47"/>
        <v>0</v>
      </c>
      <c r="CS58" s="127">
        <f t="shared" si="47"/>
        <v>0</v>
      </c>
      <c r="CT58" s="127">
        <f t="shared" si="47"/>
        <v>0</v>
      </c>
      <c r="CU58" s="127">
        <f t="shared" si="47"/>
        <v>0</v>
      </c>
      <c r="CV58" s="127">
        <f t="shared" si="47"/>
        <v>0</v>
      </c>
      <c r="CW58" s="127">
        <f t="shared" si="47"/>
        <v>0</v>
      </c>
      <c r="CX58" s="127"/>
      <c r="CY58" s="127">
        <f>SUM(CY53:CY57)</f>
        <v>9387.3222110012066</v>
      </c>
      <c r="CZ58" s="127">
        <f>SUM(CZ53:CZ57)</f>
        <v>14025.025797575836</v>
      </c>
      <c r="DA58" s="128">
        <f>SUM(DA53:DA57)</f>
        <v>5771256.2757975757</v>
      </c>
    </row>
    <row r="59" spans="1:105" ht="11.25" customHeight="1" outlineLevel="2" x14ac:dyDescent="0.2">
      <c r="A59" s="46">
        <f>ROW()</f>
        <v>59</v>
      </c>
      <c r="B59" s="141"/>
      <c r="C59" s="144" t="s">
        <v>427</v>
      </c>
      <c r="D59" s="144"/>
      <c r="E59" s="145">
        <f t="shared" ref="E59:AO59" si="48">E52+E58</f>
        <v>13639591.379999999</v>
      </c>
      <c r="F59" s="145">
        <f t="shared" si="48"/>
        <v>0</v>
      </c>
      <c r="G59" s="145">
        <f t="shared" si="48"/>
        <v>0</v>
      </c>
      <c r="H59" s="145">
        <f t="shared" si="48"/>
        <v>0</v>
      </c>
      <c r="I59" s="145">
        <f t="shared" si="48"/>
        <v>0</v>
      </c>
      <c r="J59" s="145">
        <f t="shared" si="48"/>
        <v>0</v>
      </c>
      <c r="K59" s="145">
        <f t="shared" si="48"/>
        <v>0</v>
      </c>
      <c r="L59" s="145">
        <f t="shared" si="48"/>
        <v>0</v>
      </c>
      <c r="M59" s="127">
        <f t="shared" si="48"/>
        <v>0</v>
      </c>
      <c r="N59" s="127">
        <f t="shared" si="48"/>
        <v>0</v>
      </c>
      <c r="O59" s="127">
        <f t="shared" si="48"/>
        <v>0</v>
      </c>
      <c r="P59" s="127">
        <f t="shared" si="48"/>
        <v>-227312.80867652842</v>
      </c>
      <c r="Q59" s="127">
        <f t="shared" si="48"/>
        <v>0</v>
      </c>
      <c r="R59" s="127">
        <f t="shared" si="48"/>
        <v>0</v>
      </c>
      <c r="S59" s="127">
        <f t="shared" si="48"/>
        <v>0</v>
      </c>
      <c r="T59" s="127">
        <f t="shared" si="48"/>
        <v>0</v>
      </c>
      <c r="U59" s="127">
        <f t="shared" si="48"/>
        <v>0</v>
      </c>
      <c r="V59" s="127">
        <f t="shared" si="48"/>
        <v>0</v>
      </c>
      <c r="W59" s="127">
        <f t="shared" si="48"/>
        <v>251777.2274192305</v>
      </c>
      <c r="X59" s="127">
        <f t="shared" si="48"/>
        <v>0</v>
      </c>
      <c r="Y59" s="127">
        <f t="shared" si="48"/>
        <v>0</v>
      </c>
      <c r="Z59" s="127">
        <f t="shared" si="48"/>
        <v>0</v>
      </c>
      <c r="AA59" s="127">
        <f t="shared" si="48"/>
        <v>0</v>
      </c>
      <c r="AB59" s="127">
        <f t="shared" si="48"/>
        <v>0</v>
      </c>
      <c r="AC59" s="127">
        <f t="shared" si="48"/>
        <v>0</v>
      </c>
      <c r="AD59" s="127">
        <f t="shared" si="48"/>
        <v>0</v>
      </c>
      <c r="AE59" s="127">
        <f t="shared" si="48"/>
        <v>0</v>
      </c>
      <c r="AF59" s="127">
        <f t="shared" si="48"/>
        <v>0</v>
      </c>
      <c r="AG59" s="127">
        <f t="shared" si="48"/>
        <v>0</v>
      </c>
      <c r="AH59" s="127">
        <f t="shared" si="48"/>
        <v>0</v>
      </c>
      <c r="AI59" s="127">
        <f t="shared" si="48"/>
        <v>0</v>
      </c>
      <c r="AJ59" s="127">
        <f t="shared" si="48"/>
        <v>0</v>
      </c>
      <c r="AK59" s="127">
        <f t="shared" si="48"/>
        <v>0</v>
      </c>
      <c r="AL59" s="127">
        <f t="shared" si="48"/>
        <v>0</v>
      </c>
      <c r="AM59" s="127">
        <f t="shared" si="48"/>
        <v>0</v>
      </c>
      <c r="AN59" s="127">
        <f t="shared" si="48"/>
        <v>0</v>
      </c>
      <c r="AO59" s="127">
        <f t="shared" si="48"/>
        <v>0</v>
      </c>
      <c r="AP59" s="127"/>
      <c r="AQ59" s="127">
        <f t="shared" ref="AQ59:BV59" si="49">AQ52+AQ58</f>
        <v>0</v>
      </c>
      <c r="AR59" s="127">
        <f t="shared" si="49"/>
        <v>0</v>
      </c>
      <c r="AS59" s="127">
        <f t="shared" si="49"/>
        <v>0</v>
      </c>
      <c r="AT59" s="127">
        <f t="shared" si="49"/>
        <v>0</v>
      </c>
      <c r="AU59" s="127">
        <f t="shared" si="49"/>
        <v>0</v>
      </c>
      <c r="AV59" s="127">
        <f t="shared" si="49"/>
        <v>0</v>
      </c>
      <c r="AW59" s="127">
        <f t="shared" si="49"/>
        <v>0</v>
      </c>
      <c r="AX59" s="127">
        <f t="shared" si="49"/>
        <v>0</v>
      </c>
      <c r="AY59" s="127">
        <f t="shared" si="49"/>
        <v>0</v>
      </c>
      <c r="AZ59" s="127">
        <f t="shared" si="49"/>
        <v>0</v>
      </c>
      <c r="BA59" s="127">
        <f t="shared" si="49"/>
        <v>0</v>
      </c>
      <c r="BB59" s="127">
        <f t="shared" si="49"/>
        <v>24464.418742702059</v>
      </c>
      <c r="BC59" s="127">
        <f t="shared" si="49"/>
        <v>0</v>
      </c>
      <c r="BD59" s="127">
        <f t="shared" si="49"/>
        <v>0</v>
      </c>
      <c r="BE59" s="127">
        <f t="shared" si="49"/>
        <v>0</v>
      </c>
      <c r="BF59" s="127">
        <f t="shared" si="49"/>
        <v>0</v>
      </c>
      <c r="BG59" s="127">
        <f t="shared" si="49"/>
        <v>0</v>
      </c>
      <c r="BH59" s="127">
        <f t="shared" si="49"/>
        <v>0</v>
      </c>
      <c r="BI59" s="127">
        <f t="shared" si="49"/>
        <v>0</v>
      </c>
      <c r="BJ59" s="127">
        <f t="shared" si="49"/>
        <v>0</v>
      </c>
      <c r="BK59" s="127">
        <f t="shared" si="49"/>
        <v>0</v>
      </c>
      <c r="BL59" s="127">
        <f t="shared" si="49"/>
        <v>0</v>
      </c>
      <c r="BM59" s="127">
        <f t="shared" si="49"/>
        <v>49519.202155871906</v>
      </c>
      <c r="BN59" s="127">
        <f t="shared" si="49"/>
        <v>0</v>
      </c>
      <c r="BO59" s="127">
        <f t="shared" si="49"/>
        <v>0</v>
      </c>
      <c r="BP59" s="127">
        <f t="shared" si="49"/>
        <v>0</v>
      </c>
      <c r="BQ59" s="127">
        <f t="shared" si="49"/>
        <v>0</v>
      </c>
      <c r="BR59" s="127">
        <f t="shared" si="49"/>
        <v>0</v>
      </c>
      <c r="BS59" s="127">
        <f t="shared" si="49"/>
        <v>0</v>
      </c>
      <c r="BT59" s="127">
        <f t="shared" si="49"/>
        <v>0</v>
      </c>
      <c r="BU59" s="127">
        <f t="shared" si="49"/>
        <v>0</v>
      </c>
      <c r="BV59" s="127">
        <f t="shared" si="49"/>
        <v>0</v>
      </c>
      <c r="BW59" s="127">
        <f t="shared" ref="BW59:DB59" si="50">BW52+BW58</f>
        <v>0</v>
      </c>
      <c r="BX59" s="127">
        <f t="shared" si="50"/>
        <v>0</v>
      </c>
      <c r="BY59" s="127">
        <f t="shared" si="50"/>
        <v>0</v>
      </c>
      <c r="BZ59" s="127">
        <f t="shared" si="50"/>
        <v>0</v>
      </c>
      <c r="CA59" s="127">
        <f t="shared" si="50"/>
        <v>0</v>
      </c>
      <c r="CB59" s="127">
        <f t="shared" si="50"/>
        <v>0</v>
      </c>
      <c r="CC59" s="127">
        <f t="shared" si="50"/>
        <v>0</v>
      </c>
      <c r="CD59" s="127">
        <f t="shared" si="50"/>
        <v>0</v>
      </c>
      <c r="CE59" s="127">
        <f t="shared" si="50"/>
        <v>0</v>
      </c>
      <c r="CF59" s="127">
        <f t="shared" si="50"/>
        <v>0</v>
      </c>
      <c r="CG59" s="127">
        <f t="shared" si="50"/>
        <v>0</v>
      </c>
      <c r="CH59" s="127">
        <f t="shared" si="50"/>
        <v>0</v>
      </c>
      <c r="CI59" s="127">
        <f t="shared" si="50"/>
        <v>0</v>
      </c>
      <c r="CJ59" s="127">
        <f t="shared" si="50"/>
        <v>0</v>
      </c>
      <c r="CK59" s="127">
        <f t="shared" si="50"/>
        <v>0</v>
      </c>
      <c r="CL59" s="127">
        <f t="shared" si="50"/>
        <v>0</v>
      </c>
      <c r="CM59" s="127">
        <f t="shared" si="50"/>
        <v>0</v>
      </c>
      <c r="CN59" s="127">
        <f t="shared" si="50"/>
        <v>0</v>
      </c>
      <c r="CO59" s="127">
        <f t="shared" si="50"/>
        <v>0</v>
      </c>
      <c r="CP59" s="127">
        <f t="shared" si="50"/>
        <v>0</v>
      </c>
      <c r="CQ59" s="127">
        <f t="shared" si="50"/>
        <v>0</v>
      </c>
      <c r="CR59" s="127">
        <f t="shared" si="50"/>
        <v>0</v>
      </c>
      <c r="CS59" s="127">
        <f t="shared" si="50"/>
        <v>0</v>
      </c>
      <c r="CT59" s="127">
        <f t="shared" si="50"/>
        <v>0</v>
      </c>
      <c r="CU59" s="127">
        <f t="shared" si="50"/>
        <v>0</v>
      </c>
      <c r="CV59" s="127">
        <f t="shared" si="50"/>
        <v>0</v>
      </c>
      <c r="CW59" s="127">
        <f t="shared" si="50"/>
        <v>0</v>
      </c>
      <c r="CX59" s="127"/>
      <c r="CY59" s="127">
        <f>CY52+CY58</f>
        <v>49519.202155871906</v>
      </c>
      <c r="CZ59" s="127">
        <f>CZ52+CZ58</f>
        <v>73983.620898573965</v>
      </c>
      <c r="DA59" s="128">
        <f>DA52+DA58</f>
        <v>13713575.000898574</v>
      </c>
    </row>
    <row r="60" spans="1:105" ht="11.25" customHeight="1" outlineLevel="3" x14ac:dyDescent="0.2">
      <c r="A60" s="46">
        <f>ROW()</f>
        <v>60</v>
      </c>
      <c r="B60" s="141"/>
      <c r="C60" s="10" t="s">
        <v>389</v>
      </c>
      <c r="D60" s="147">
        <v>546</v>
      </c>
      <c r="E60" s="143">
        <v>5355517.54</v>
      </c>
      <c r="F60" s="121"/>
      <c r="G60" s="121"/>
      <c r="H60" s="121"/>
      <c r="I60" s="121"/>
      <c r="J60" s="121"/>
      <c r="K60" s="121"/>
      <c r="L60" s="121"/>
      <c r="M60" s="1"/>
      <c r="N60" s="1"/>
      <c r="O60" s="1"/>
      <c r="P60" s="1">
        <v>-228417.00983040384</v>
      </c>
      <c r="Q60" s="1"/>
      <c r="R60" s="1"/>
      <c r="S60" s="1"/>
      <c r="T60" s="1"/>
      <c r="U60" s="1"/>
      <c r="V60" s="1"/>
      <c r="W60" s="1">
        <v>253000.26762824701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f t="shared" ref="BB60:BB65" si="51">SUM(F60:BA60)</f>
        <v>24583.257797843165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>
        <v>49759.748038340476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>
        <f t="shared" ref="CY60:CY65" si="52">SUM(BC60:CX60)</f>
        <v>49759.748038340476</v>
      </c>
      <c r="CZ60" s="1">
        <f t="shared" ref="CZ60:CZ65" si="53">+CY60+BB60</f>
        <v>74343.005836183642</v>
      </c>
      <c r="DA60" s="125">
        <f t="shared" ref="DA60:DA65" si="54">+CZ60+E60</f>
        <v>5429860.5458361832</v>
      </c>
    </row>
    <row r="61" spans="1:105" ht="11.25" customHeight="1" outlineLevel="3" x14ac:dyDescent="0.2">
      <c r="A61" s="46">
        <f>ROW()</f>
        <v>61</v>
      </c>
      <c r="B61" s="141"/>
      <c r="C61" s="10" t="s">
        <v>426</v>
      </c>
      <c r="D61" s="147">
        <v>547</v>
      </c>
      <c r="E61" s="143">
        <v>395302192.16000003</v>
      </c>
      <c r="F61" s="121"/>
      <c r="G61" s="121"/>
      <c r="H61" s="121"/>
      <c r="I61" s="121"/>
      <c r="J61" s="121"/>
      <c r="K61" s="121"/>
      <c r="L61" s="1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f t="shared" si="51"/>
        <v>0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>
        <f t="shared" si="52"/>
        <v>0</v>
      </c>
      <c r="CZ61" s="1">
        <f t="shared" si="53"/>
        <v>0</v>
      </c>
      <c r="DA61" s="125">
        <f t="shared" si="54"/>
        <v>395302192.16000003</v>
      </c>
    </row>
    <row r="62" spans="1:105" ht="11.25" customHeight="1" outlineLevel="3" x14ac:dyDescent="0.2">
      <c r="A62" s="46">
        <f>ROW()</f>
        <v>62</v>
      </c>
      <c r="B62" s="141"/>
      <c r="C62" s="10" t="s">
        <v>425</v>
      </c>
      <c r="D62" s="147">
        <v>548</v>
      </c>
      <c r="E62" s="143">
        <v>15391397</v>
      </c>
      <c r="F62" s="121"/>
      <c r="G62" s="121"/>
      <c r="H62" s="121"/>
      <c r="I62" s="121"/>
      <c r="J62" s="121"/>
      <c r="K62" s="121"/>
      <c r="L62" s="121"/>
      <c r="M62" s="1"/>
      <c r="N62" s="1"/>
      <c r="O62" s="1"/>
      <c r="P62" s="1">
        <v>-115317.53264240938</v>
      </c>
      <c r="Q62" s="1"/>
      <c r="R62" s="1"/>
      <c r="S62" s="1"/>
      <c r="T62" s="1"/>
      <c r="U62" s="1"/>
      <c r="V62" s="1"/>
      <c r="W62" s="1">
        <v>127728.52005383025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f t="shared" si="51"/>
        <v>12410.987411420865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>
        <v>25121.471351673419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>
        <f t="shared" si="52"/>
        <v>25121.471351673419</v>
      </c>
      <c r="CZ62" s="1">
        <f t="shared" si="53"/>
        <v>37532.458763094284</v>
      </c>
      <c r="DA62" s="125">
        <f t="shared" si="54"/>
        <v>15428929.458763095</v>
      </c>
    </row>
    <row r="63" spans="1:105" ht="11.25" customHeight="1" outlineLevel="3" x14ac:dyDescent="0.2">
      <c r="A63" s="46">
        <f>ROW()</f>
        <v>63</v>
      </c>
      <c r="B63" s="141"/>
      <c r="C63" s="10" t="s">
        <v>424</v>
      </c>
      <c r="D63" s="147" t="s">
        <v>423</v>
      </c>
      <c r="E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>
        <f t="shared" si="51"/>
        <v>0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>
        <f t="shared" si="52"/>
        <v>0</v>
      </c>
      <c r="CZ63" s="1">
        <f t="shared" si="53"/>
        <v>0</v>
      </c>
      <c r="DA63" s="125">
        <f t="shared" si="54"/>
        <v>0</v>
      </c>
    </row>
    <row r="64" spans="1:105" ht="11.25" customHeight="1" outlineLevel="3" x14ac:dyDescent="0.2">
      <c r="A64" s="46">
        <f>ROW()</f>
        <v>64</v>
      </c>
      <c r="B64" s="141"/>
      <c r="C64" s="10" t="s">
        <v>422</v>
      </c>
      <c r="D64" s="147">
        <v>549</v>
      </c>
      <c r="E64" s="143">
        <v>4106213.62</v>
      </c>
      <c r="F64" s="121"/>
      <c r="G64" s="121"/>
      <c r="H64" s="121"/>
      <c r="I64" s="121"/>
      <c r="J64" s="121"/>
      <c r="K64" s="121"/>
      <c r="L64" s="121"/>
      <c r="M64" s="1"/>
      <c r="N64" s="1"/>
      <c r="O64" s="1"/>
      <c r="P64" s="1">
        <v>-32104.554911301144</v>
      </c>
      <c r="Q64" s="1"/>
      <c r="R64" s="1"/>
      <c r="S64" s="1"/>
      <c r="T64" s="1"/>
      <c r="U64" s="1"/>
      <c r="V64" s="1"/>
      <c r="W64" s="1">
        <v>35559.790361828767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f t="shared" si="51"/>
        <v>3455.2354505276235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>
        <v>6993.8511341845369</v>
      </c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>
        <f t="shared" si="52"/>
        <v>6993.8511341845369</v>
      </c>
      <c r="CZ64" s="1">
        <f t="shared" si="53"/>
        <v>10449.08658471216</v>
      </c>
      <c r="DA64" s="125">
        <f t="shared" si="54"/>
        <v>4116662.7065847125</v>
      </c>
    </row>
    <row r="65" spans="1:105" ht="11.25" customHeight="1" outlineLevel="3" x14ac:dyDescent="0.2">
      <c r="A65" s="46">
        <f>ROW()</f>
        <v>65</v>
      </c>
      <c r="B65" s="141"/>
      <c r="C65" s="10" t="s">
        <v>341</v>
      </c>
      <c r="D65" s="147">
        <v>550</v>
      </c>
      <c r="E65" s="143">
        <v>6593929.2000000002</v>
      </c>
      <c r="F65" s="121"/>
      <c r="G65" s="121"/>
      <c r="H65" s="121"/>
      <c r="I65" s="121"/>
      <c r="J65" s="121"/>
      <c r="K65" s="121"/>
      <c r="L65" s="121"/>
      <c r="M65" s="1"/>
      <c r="N65" s="1"/>
      <c r="O65" s="1"/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f t="shared" si="51"/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>
        <f t="shared" si="52"/>
        <v>0</v>
      </c>
      <c r="CZ65" s="1">
        <f t="shared" si="53"/>
        <v>0</v>
      </c>
      <c r="DA65" s="125">
        <f t="shared" si="54"/>
        <v>6593929.2000000002</v>
      </c>
    </row>
    <row r="66" spans="1:105" ht="11.25" customHeight="1" outlineLevel="2" x14ac:dyDescent="0.2">
      <c r="A66" s="46">
        <f>ROW()</f>
        <v>66</v>
      </c>
      <c r="B66" s="141"/>
      <c r="C66" s="144" t="s">
        <v>421</v>
      </c>
      <c r="D66" s="144"/>
      <c r="E66" s="145">
        <f t="shared" ref="E66:AO66" si="55">SUM(E60:E65)</f>
        <v>426749249.52000004</v>
      </c>
      <c r="F66" s="145">
        <f t="shared" si="55"/>
        <v>0</v>
      </c>
      <c r="G66" s="145">
        <f t="shared" si="55"/>
        <v>0</v>
      </c>
      <c r="H66" s="145">
        <f t="shared" si="55"/>
        <v>0</v>
      </c>
      <c r="I66" s="145">
        <f t="shared" si="55"/>
        <v>0</v>
      </c>
      <c r="J66" s="145">
        <f t="shared" si="55"/>
        <v>0</v>
      </c>
      <c r="K66" s="145">
        <f t="shared" si="55"/>
        <v>0</v>
      </c>
      <c r="L66" s="145">
        <f t="shared" si="55"/>
        <v>0</v>
      </c>
      <c r="M66" s="127">
        <f t="shared" si="55"/>
        <v>0</v>
      </c>
      <c r="N66" s="127">
        <f t="shared" si="55"/>
        <v>0</v>
      </c>
      <c r="O66" s="127">
        <f t="shared" si="55"/>
        <v>0</v>
      </c>
      <c r="P66" s="127">
        <f t="shared" si="55"/>
        <v>-375839.09738411434</v>
      </c>
      <c r="Q66" s="127">
        <f t="shared" si="55"/>
        <v>0</v>
      </c>
      <c r="R66" s="127">
        <f t="shared" si="55"/>
        <v>0</v>
      </c>
      <c r="S66" s="127">
        <f t="shared" si="55"/>
        <v>0</v>
      </c>
      <c r="T66" s="127">
        <f t="shared" si="55"/>
        <v>0</v>
      </c>
      <c r="U66" s="127">
        <f t="shared" si="55"/>
        <v>0</v>
      </c>
      <c r="V66" s="127">
        <f t="shared" si="55"/>
        <v>0</v>
      </c>
      <c r="W66" s="127">
        <f t="shared" si="55"/>
        <v>416288.57804390602</v>
      </c>
      <c r="X66" s="127">
        <f t="shared" si="55"/>
        <v>0</v>
      </c>
      <c r="Y66" s="127">
        <f t="shared" si="55"/>
        <v>0</v>
      </c>
      <c r="Z66" s="127">
        <f t="shared" si="55"/>
        <v>0</v>
      </c>
      <c r="AA66" s="127">
        <f t="shared" si="55"/>
        <v>0</v>
      </c>
      <c r="AB66" s="127">
        <f t="shared" si="55"/>
        <v>0</v>
      </c>
      <c r="AC66" s="127">
        <f t="shared" si="55"/>
        <v>0</v>
      </c>
      <c r="AD66" s="127">
        <f t="shared" si="55"/>
        <v>0</v>
      </c>
      <c r="AE66" s="127">
        <f t="shared" si="55"/>
        <v>0</v>
      </c>
      <c r="AF66" s="127">
        <f t="shared" si="55"/>
        <v>0</v>
      </c>
      <c r="AG66" s="127">
        <f t="shared" si="55"/>
        <v>0</v>
      </c>
      <c r="AH66" s="127">
        <f t="shared" si="55"/>
        <v>0</v>
      </c>
      <c r="AI66" s="127">
        <f t="shared" si="55"/>
        <v>0</v>
      </c>
      <c r="AJ66" s="127">
        <f t="shared" si="55"/>
        <v>0</v>
      </c>
      <c r="AK66" s="127">
        <f t="shared" si="55"/>
        <v>0</v>
      </c>
      <c r="AL66" s="127">
        <f t="shared" si="55"/>
        <v>0</v>
      </c>
      <c r="AM66" s="127">
        <f t="shared" si="55"/>
        <v>0</v>
      </c>
      <c r="AN66" s="127">
        <f t="shared" si="55"/>
        <v>0</v>
      </c>
      <c r="AO66" s="127">
        <f t="shared" si="55"/>
        <v>0</v>
      </c>
      <c r="AP66" s="127"/>
      <c r="AQ66" s="127">
        <f t="shared" ref="AQ66:BG66" si="56">SUM(AQ60:AQ65)</f>
        <v>0</v>
      </c>
      <c r="AR66" s="127">
        <f t="shared" si="56"/>
        <v>0</v>
      </c>
      <c r="AS66" s="127">
        <f t="shared" si="56"/>
        <v>0</v>
      </c>
      <c r="AT66" s="127">
        <f t="shared" si="56"/>
        <v>0</v>
      </c>
      <c r="AU66" s="127">
        <f t="shared" si="56"/>
        <v>0</v>
      </c>
      <c r="AV66" s="127">
        <f t="shared" si="56"/>
        <v>0</v>
      </c>
      <c r="AW66" s="127">
        <f t="shared" si="56"/>
        <v>0</v>
      </c>
      <c r="AX66" s="127">
        <f t="shared" si="56"/>
        <v>0</v>
      </c>
      <c r="AY66" s="127">
        <f t="shared" si="56"/>
        <v>0</v>
      </c>
      <c r="AZ66" s="127">
        <f t="shared" si="56"/>
        <v>0</v>
      </c>
      <c r="BA66" s="127">
        <f t="shared" si="56"/>
        <v>0</v>
      </c>
      <c r="BB66" s="127">
        <f t="shared" si="56"/>
        <v>40449.480659791654</v>
      </c>
      <c r="BC66" s="127">
        <f t="shared" si="56"/>
        <v>0</v>
      </c>
      <c r="BD66" s="127">
        <f t="shared" si="56"/>
        <v>0</v>
      </c>
      <c r="BE66" s="127">
        <f t="shared" si="56"/>
        <v>0</v>
      </c>
      <c r="BF66" s="127">
        <f t="shared" si="56"/>
        <v>0</v>
      </c>
      <c r="BG66" s="127">
        <f t="shared" si="56"/>
        <v>0</v>
      </c>
      <c r="BH66" s="127">
        <f>SUM(BG60:BH65)</f>
        <v>0</v>
      </c>
      <c r="BI66" s="127">
        <f t="shared" ref="BI66:CW66" si="57">SUM(BI60:BI65)</f>
        <v>0</v>
      </c>
      <c r="BJ66" s="127">
        <f t="shared" si="57"/>
        <v>0</v>
      </c>
      <c r="BK66" s="127">
        <f t="shared" si="57"/>
        <v>0</v>
      </c>
      <c r="BL66" s="127">
        <f t="shared" si="57"/>
        <v>0</v>
      </c>
      <c r="BM66" s="127">
        <f t="shared" si="57"/>
        <v>81875.07052419844</v>
      </c>
      <c r="BN66" s="127">
        <f t="shared" si="57"/>
        <v>0</v>
      </c>
      <c r="BO66" s="127">
        <f t="shared" si="57"/>
        <v>0</v>
      </c>
      <c r="BP66" s="127">
        <f t="shared" si="57"/>
        <v>0</v>
      </c>
      <c r="BQ66" s="127">
        <f t="shared" si="57"/>
        <v>0</v>
      </c>
      <c r="BR66" s="127">
        <f t="shared" si="57"/>
        <v>0</v>
      </c>
      <c r="BS66" s="127">
        <f t="shared" si="57"/>
        <v>0</v>
      </c>
      <c r="BT66" s="127">
        <f t="shared" si="57"/>
        <v>0</v>
      </c>
      <c r="BU66" s="127">
        <f t="shared" si="57"/>
        <v>0</v>
      </c>
      <c r="BV66" s="127">
        <f t="shared" si="57"/>
        <v>0</v>
      </c>
      <c r="BW66" s="127">
        <f t="shared" si="57"/>
        <v>0</v>
      </c>
      <c r="BX66" s="127">
        <f t="shared" si="57"/>
        <v>0</v>
      </c>
      <c r="BY66" s="127">
        <f t="shared" si="57"/>
        <v>0</v>
      </c>
      <c r="BZ66" s="127">
        <f t="shared" si="57"/>
        <v>0</v>
      </c>
      <c r="CA66" s="127">
        <f t="shared" si="57"/>
        <v>0</v>
      </c>
      <c r="CB66" s="127">
        <f t="shared" si="57"/>
        <v>0</v>
      </c>
      <c r="CC66" s="127">
        <f t="shared" si="57"/>
        <v>0</v>
      </c>
      <c r="CD66" s="127">
        <f t="shared" si="57"/>
        <v>0</v>
      </c>
      <c r="CE66" s="127">
        <f t="shared" si="57"/>
        <v>0</v>
      </c>
      <c r="CF66" s="127">
        <f t="shared" si="57"/>
        <v>0</v>
      </c>
      <c r="CG66" s="127">
        <f t="shared" si="57"/>
        <v>0</v>
      </c>
      <c r="CH66" s="127">
        <f t="shared" si="57"/>
        <v>0</v>
      </c>
      <c r="CI66" s="127">
        <f t="shared" si="57"/>
        <v>0</v>
      </c>
      <c r="CJ66" s="127">
        <f t="shared" si="57"/>
        <v>0</v>
      </c>
      <c r="CK66" s="127">
        <f t="shared" si="57"/>
        <v>0</v>
      </c>
      <c r="CL66" s="127">
        <f t="shared" si="57"/>
        <v>0</v>
      </c>
      <c r="CM66" s="127">
        <f t="shared" si="57"/>
        <v>0</v>
      </c>
      <c r="CN66" s="127">
        <f t="shared" si="57"/>
        <v>0</v>
      </c>
      <c r="CO66" s="127">
        <f t="shared" si="57"/>
        <v>0</v>
      </c>
      <c r="CP66" s="127">
        <f t="shared" si="57"/>
        <v>0</v>
      </c>
      <c r="CQ66" s="127">
        <f t="shared" si="57"/>
        <v>0</v>
      </c>
      <c r="CR66" s="127">
        <f t="shared" si="57"/>
        <v>0</v>
      </c>
      <c r="CS66" s="127">
        <f t="shared" si="57"/>
        <v>0</v>
      </c>
      <c r="CT66" s="127">
        <f t="shared" si="57"/>
        <v>0</v>
      </c>
      <c r="CU66" s="127">
        <f t="shared" si="57"/>
        <v>0</v>
      </c>
      <c r="CV66" s="127">
        <f t="shared" si="57"/>
        <v>0</v>
      </c>
      <c r="CW66" s="127">
        <f t="shared" si="57"/>
        <v>0</v>
      </c>
      <c r="CX66" s="127"/>
      <c r="CY66" s="127">
        <f>SUM(CY60:CY65)</f>
        <v>81875.07052419844</v>
      </c>
      <c r="CZ66" s="127">
        <f>SUM(CZ60:CZ65)</f>
        <v>122324.55118399009</v>
      </c>
      <c r="DA66" s="128">
        <f>SUM(DA60:DA65)</f>
        <v>426871574.07118404</v>
      </c>
    </row>
    <row r="67" spans="1:105" ht="11.25" customHeight="1" outlineLevel="3" x14ac:dyDescent="0.2">
      <c r="A67" s="46">
        <f>ROW()</f>
        <v>67</v>
      </c>
      <c r="B67" s="141"/>
      <c r="C67" s="9" t="s">
        <v>379</v>
      </c>
      <c r="D67" s="147">
        <v>551</v>
      </c>
      <c r="E67" s="143">
        <v>428028.81</v>
      </c>
      <c r="F67" s="121"/>
      <c r="G67" s="121"/>
      <c r="H67" s="121"/>
      <c r="I67" s="121"/>
      <c r="J67" s="121"/>
      <c r="K67" s="121"/>
      <c r="L67" s="121"/>
      <c r="M67" s="1"/>
      <c r="N67" s="1"/>
      <c r="O67" s="1"/>
      <c r="P67" s="1">
        <v>-17958.609206053276</v>
      </c>
      <c r="Q67" s="1"/>
      <c r="R67" s="1"/>
      <c r="S67" s="1"/>
      <c r="T67" s="1"/>
      <c r="U67" s="1"/>
      <c r="V67" s="1"/>
      <c r="W67" s="1">
        <v>19891.394860374374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f>SUM(F67:BA67)</f>
        <v>1932.7856543210983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>
        <v>3912.2124480822531</v>
      </c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>
        <f>SUM(BC67:CX67)</f>
        <v>3912.2124480822531</v>
      </c>
      <c r="CZ67" s="1">
        <f>+CY67+BB67</f>
        <v>5844.9981024033514</v>
      </c>
      <c r="DA67" s="125">
        <f>+CZ67+E67</f>
        <v>433873.80810240336</v>
      </c>
    </row>
    <row r="68" spans="1:105" ht="11.25" customHeight="1" outlineLevel="3" x14ac:dyDescent="0.2">
      <c r="A68" s="46">
        <f>ROW()</f>
        <v>68</v>
      </c>
      <c r="B68" s="141"/>
      <c r="C68" s="9" t="s">
        <v>378</v>
      </c>
      <c r="D68" s="147">
        <v>552</v>
      </c>
      <c r="E68" s="143">
        <v>830003.84</v>
      </c>
      <c r="F68" s="121"/>
      <c r="G68" s="121"/>
      <c r="H68" s="121"/>
      <c r="I68" s="121"/>
      <c r="J68" s="121"/>
      <c r="K68" s="121"/>
      <c r="L68" s="121"/>
      <c r="M68" s="1"/>
      <c r="N68" s="1"/>
      <c r="O68" s="1"/>
      <c r="P68" s="1">
        <v>-2445.0620429364189</v>
      </c>
      <c r="Q68" s="1"/>
      <c r="R68" s="1"/>
      <c r="S68" s="1"/>
      <c r="T68" s="1"/>
      <c r="U68" s="1"/>
      <c r="V68" s="1"/>
      <c r="W68" s="1">
        <v>2708.2105298982951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f>SUM(F68:BA68)</f>
        <v>263.14848696187619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>
        <v>532.64715830472142</v>
      </c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>
        <f>SUM(BC68:CX68)</f>
        <v>532.64715830472142</v>
      </c>
      <c r="CZ68" s="1">
        <f>+CY68+BB68</f>
        <v>795.7956452665976</v>
      </c>
      <c r="DA68" s="125">
        <f>+CZ68+E68</f>
        <v>830799.63564526662</v>
      </c>
    </row>
    <row r="69" spans="1:105" ht="11.25" customHeight="1" outlineLevel="3" x14ac:dyDescent="0.2">
      <c r="A69" s="46">
        <f>ROW()</f>
        <v>69</v>
      </c>
      <c r="B69" s="141"/>
      <c r="C69" s="9" t="s">
        <v>420</v>
      </c>
      <c r="D69" s="147">
        <v>553</v>
      </c>
      <c r="E69" s="143">
        <v>33377261.34</v>
      </c>
      <c r="F69" s="121"/>
      <c r="G69" s="121"/>
      <c r="H69" s="121"/>
      <c r="I69" s="121"/>
      <c r="J69" s="121"/>
      <c r="K69" s="121"/>
      <c r="L69" s="121"/>
      <c r="M69" s="1"/>
      <c r="N69" s="1"/>
      <c r="O69" s="1"/>
      <c r="P69" s="1">
        <v>-15965.671680087842</v>
      </c>
      <c r="Q69" s="1"/>
      <c r="R69" s="1"/>
      <c r="S69" s="1"/>
      <c r="T69" s="1"/>
      <c r="U69" s="1"/>
      <c r="V69" s="1"/>
      <c r="W69" s="1">
        <v>17683.968505349407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f>SUM(F69:BA69)</f>
        <v>1718.2968252615647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>
        <v>3478.0588391989913</v>
      </c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>
        <f>SUM(BC69:CX69)</f>
        <v>3478.0588391989913</v>
      </c>
      <c r="CZ69" s="1">
        <f>+CY69+BB69</f>
        <v>5196.355664460556</v>
      </c>
      <c r="DA69" s="125">
        <f>+CZ69+E69</f>
        <v>33382457.695664462</v>
      </c>
    </row>
    <row r="70" spans="1:105" ht="11.25" customHeight="1" outlineLevel="3" x14ac:dyDescent="0.2">
      <c r="A70" s="46">
        <f>ROW()</f>
        <v>70</v>
      </c>
      <c r="B70" s="141"/>
      <c r="C70" s="9" t="s">
        <v>376</v>
      </c>
      <c r="D70" s="147">
        <v>553.1</v>
      </c>
      <c r="E70" s="7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f>SUM(F70:BA70)</f>
        <v>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>
        <f>SUM(BC70:CX70)</f>
        <v>0</v>
      </c>
      <c r="CZ70" s="1">
        <f>+CY70+BB70</f>
        <v>0</v>
      </c>
      <c r="DA70" s="125">
        <f>+CZ70+E70</f>
        <v>0</v>
      </c>
    </row>
    <row r="71" spans="1:105" ht="11.25" customHeight="1" outlineLevel="3" x14ac:dyDescent="0.2">
      <c r="A71" s="46">
        <f>ROW()</f>
        <v>71</v>
      </c>
      <c r="B71" s="141"/>
      <c r="C71" s="9" t="s">
        <v>419</v>
      </c>
      <c r="D71" s="147">
        <v>554</v>
      </c>
      <c r="E71" s="143">
        <v>1396540.39</v>
      </c>
      <c r="F71" s="121"/>
      <c r="G71" s="121"/>
      <c r="H71" s="121"/>
      <c r="I71" s="121"/>
      <c r="J71" s="121"/>
      <c r="K71" s="121"/>
      <c r="L71" s="121"/>
      <c r="M71" s="1"/>
      <c r="N71" s="1"/>
      <c r="O71" s="1"/>
      <c r="P71" s="1">
        <v>-7188.5770103172636</v>
      </c>
      <c r="Q71" s="1"/>
      <c r="R71" s="1"/>
      <c r="S71" s="1"/>
      <c r="T71" s="1"/>
      <c r="U71" s="1"/>
      <c r="V71" s="1"/>
      <c r="W71" s="1">
        <v>7962.2437436988466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f>SUM(F71:BA71)</f>
        <v>773.66673338158307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>
        <v>1566.0032545438789</v>
      </c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>
        <f>SUM(BC71:CX71)</f>
        <v>1566.0032545438789</v>
      </c>
      <c r="CZ71" s="1">
        <f>+CY71+BB71</f>
        <v>2339.669987925462</v>
      </c>
      <c r="DA71" s="125">
        <f>+CZ71+E71</f>
        <v>1398880.0599879255</v>
      </c>
    </row>
    <row r="72" spans="1:105" ht="11.25" customHeight="1" outlineLevel="2" x14ac:dyDescent="0.2">
      <c r="A72" s="46">
        <f>ROW()</f>
        <v>72</v>
      </c>
      <c r="B72" s="141"/>
      <c r="C72" s="144" t="s">
        <v>418</v>
      </c>
      <c r="D72" s="144"/>
      <c r="E72" s="145">
        <f t="shared" ref="E72:AO72" si="58">SUM(E67:E71)</f>
        <v>36031834.380000003</v>
      </c>
      <c r="F72" s="145">
        <f t="shared" si="58"/>
        <v>0</v>
      </c>
      <c r="G72" s="145">
        <f t="shared" si="58"/>
        <v>0</v>
      </c>
      <c r="H72" s="145">
        <f t="shared" si="58"/>
        <v>0</v>
      </c>
      <c r="I72" s="145">
        <f t="shared" si="58"/>
        <v>0</v>
      </c>
      <c r="J72" s="145">
        <f t="shared" si="58"/>
        <v>0</v>
      </c>
      <c r="K72" s="145">
        <f t="shared" si="58"/>
        <v>0</v>
      </c>
      <c r="L72" s="145">
        <f t="shared" si="58"/>
        <v>0</v>
      </c>
      <c r="M72" s="127">
        <f t="shared" si="58"/>
        <v>0</v>
      </c>
      <c r="N72" s="127">
        <f t="shared" si="58"/>
        <v>0</v>
      </c>
      <c r="O72" s="127">
        <f t="shared" si="58"/>
        <v>0</v>
      </c>
      <c r="P72" s="127">
        <f t="shared" si="58"/>
        <v>-43557.9199393948</v>
      </c>
      <c r="Q72" s="127">
        <f t="shared" si="58"/>
        <v>0</v>
      </c>
      <c r="R72" s="127">
        <f t="shared" si="58"/>
        <v>0</v>
      </c>
      <c r="S72" s="127">
        <f t="shared" si="58"/>
        <v>0</v>
      </c>
      <c r="T72" s="127">
        <f t="shared" si="58"/>
        <v>0</v>
      </c>
      <c r="U72" s="127">
        <f t="shared" si="58"/>
        <v>0</v>
      </c>
      <c r="V72" s="127">
        <f t="shared" si="58"/>
        <v>0</v>
      </c>
      <c r="W72" s="127">
        <f t="shared" si="58"/>
        <v>48245.817639320921</v>
      </c>
      <c r="X72" s="127">
        <f t="shared" si="58"/>
        <v>0</v>
      </c>
      <c r="Y72" s="127">
        <f t="shared" si="58"/>
        <v>0</v>
      </c>
      <c r="Z72" s="127">
        <f t="shared" si="58"/>
        <v>0</v>
      </c>
      <c r="AA72" s="127">
        <f t="shared" si="58"/>
        <v>0</v>
      </c>
      <c r="AB72" s="127">
        <f t="shared" si="58"/>
        <v>0</v>
      </c>
      <c r="AC72" s="127">
        <f t="shared" si="58"/>
        <v>0</v>
      </c>
      <c r="AD72" s="127">
        <f t="shared" si="58"/>
        <v>0</v>
      </c>
      <c r="AE72" s="127">
        <f t="shared" si="58"/>
        <v>0</v>
      </c>
      <c r="AF72" s="127">
        <f t="shared" si="58"/>
        <v>0</v>
      </c>
      <c r="AG72" s="127">
        <f t="shared" si="58"/>
        <v>0</v>
      </c>
      <c r="AH72" s="127">
        <f t="shared" si="58"/>
        <v>0</v>
      </c>
      <c r="AI72" s="127">
        <f t="shared" si="58"/>
        <v>0</v>
      </c>
      <c r="AJ72" s="127">
        <f t="shared" si="58"/>
        <v>0</v>
      </c>
      <c r="AK72" s="127">
        <f t="shared" si="58"/>
        <v>0</v>
      </c>
      <c r="AL72" s="127">
        <f t="shared" si="58"/>
        <v>0</v>
      </c>
      <c r="AM72" s="127">
        <f t="shared" si="58"/>
        <v>0</v>
      </c>
      <c r="AN72" s="127">
        <f t="shared" si="58"/>
        <v>0</v>
      </c>
      <c r="AO72" s="127">
        <f t="shared" si="58"/>
        <v>0</v>
      </c>
      <c r="AP72" s="127"/>
      <c r="AQ72" s="127">
        <f t="shared" ref="AQ72:BG72" si="59">SUM(AQ67:AQ71)</f>
        <v>0</v>
      </c>
      <c r="AR72" s="127">
        <f t="shared" si="59"/>
        <v>0</v>
      </c>
      <c r="AS72" s="127">
        <f t="shared" si="59"/>
        <v>0</v>
      </c>
      <c r="AT72" s="127">
        <f t="shared" si="59"/>
        <v>0</v>
      </c>
      <c r="AU72" s="127">
        <f t="shared" si="59"/>
        <v>0</v>
      </c>
      <c r="AV72" s="127">
        <f t="shared" si="59"/>
        <v>0</v>
      </c>
      <c r="AW72" s="127">
        <f t="shared" si="59"/>
        <v>0</v>
      </c>
      <c r="AX72" s="127">
        <f t="shared" si="59"/>
        <v>0</v>
      </c>
      <c r="AY72" s="127">
        <f t="shared" si="59"/>
        <v>0</v>
      </c>
      <c r="AZ72" s="127">
        <f t="shared" si="59"/>
        <v>0</v>
      </c>
      <c r="BA72" s="127">
        <f t="shared" si="59"/>
        <v>0</v>
      </c>
      <c r="BB72" s="127">
        <f t="shared" si="59"/>
        <v>4687.8976999261222</v>
      </c>
      <c r="BC72" s="127">
        <f t="shared" si="59"/>
        <v>0</v>
      </c>
      <c r="BD72" s="127">
        <f t="shared" si="59"/>
        <v>0</v>
      </c>
      <c r="BE72" s="127">
        <f t="shared" si="59"/>
        <v>0</v>
      </c>
      <c r="BF72" s="127">
        <f t="shared" si="59"/>
        <v>0</v>
      </c>
      <c r="BG72" s="127">
        <f t="shared" si="59"/>
        <v>0</v>
      </c>
      <c r="BH72" s="127">
        <f>SUM(BG67:BH71)</f>
        <v>0</v>
      </c>
      <c r="BI72" s="127">
        <f t="shared" ref="BI72:CW72" si="60">SUM(BI67:BI71)</f>
        <v>0</v>
      </c>
      <c r="BJ72" s="127">
        <f t="shared" si="60"/>
        <v>0</v>
      </c>
      <c r="BK72" s="127">
        <f t="shared" si="60"/>
        <v>0</v>
      </c>
      <c r="BL72" s="127">
        <f t="shared" si="60"/>
        <v>0</v>
      </c>
      <c r="BM72" s="127">
        <f t="shared" si="60"/>
        <v>9488.9217001298457</v>
      </c>
      <c r="BN72" s="127">
        <f t="shared" si="60"/>
        <v>0</v>
      </c>
      <c r="BO72" s="127">
        <f t="shared" si="60"/>
        <v>0</v>
      </c>
      <c r="BP72" s="127">
        <f t="shared" si="60"/>
        <v>0</v>
      </c>
      <c r="BQ72" s="127">
        <f t="shared" si="60"/>
        <v>0</v>
      </c>
      <c r="BR72" s="127">
        <f t="shared" si="60"/>
        <v>0</v>
      </c>
      <c r="BS72" s="127">
        <f t="shared" si="60"/>
        <v>0</v>
      </c>
      <c r="BT72" s="127">
        <f t="shared" si="60"/>
        <v>0</v>
      </c>
      <c r="BU72" s="127">
        <f t="shared" si="60"/>
        <v>0</v>
      </c>
      <c r="BV72" s="127">
        <f t="shared" si="60"/>
        <v>0</v>
      </c>
      <c r="BW72" s="127">
        <f t="shared" si="60"/>
        <v>0</v>
      </c>
      <c r="BX72" s="127">
        <f t="shared" si="60"/>
        <v>0</v>
      </c>
      <c r="BY72" s="127">
        <f t="shared" si="60"/>
        <v>0</v>
      </c>
      <c r="BZ72" s="127">
        <f t="shared" si="60"/>
        <v>0</v>
      </c>
      <c r="CA72" s="127">
        <f t="shared" si="60"/>
        <v>0</v>
      </c>
      <c r="CB72" s="127">
        <f t="shared" si="60"/>
        <v>0</v>
      </c>
      <c r="CC72" s="127">
        <f t="shared" si="60"/>
        <v>0</v>
      </c>
      <c r="CD72" s="127">
        <f t="shared" si="60"/>
        <v>0</v>
      </c>
      <c r="CE72" s="127">
        <f t="shared" si="60"/>
        <v>0</v>
      </c>
      <c r="CF72" s="127">
        <f t="shared" si="60"/>
        <v>0</v>
      </c>
      <c r="CG72" s="127">
        <f t="shared" si="60"/>
        <v>0</v>
      </c>
      <c r="CH72" s="127">
        <f t="shared" si="60"/>
        <v>0</v>
      </c>
      <c r="CI72" s="127">
        <f t="shared" si="60"/>
        <v>0</v>
      </c>
      <c r="CJ72" s="127">
        <f t="shared" si="60"/>
        <v>0</v>
      </c>
      <c r="CK72" s="127">
        <f t="shared" si="60"/>
        <v>0</v>
      </c>
      <c r="CL72" s="127">
        <f t="shared" si="60"/>
        <v>0</v>
      </c>
      <c r="CM72" s="127">
        <f t="shared" si="60"/>
        <v>0</v>
      </c>
      <c r="CN72" s="127">
        <f t="shared" si="60"/>
        <v>0</v>
      </c>
      <c r="CO72" s="127">
        <f t="shared" si="60"/>
        <v>0</v>
      </c>
      <c r="CP72" s="127">
        <f t="shared" si="60"/>
        <v>0</v>
      </c>
      <c r="CQ72" s="127">
        <f t="shared" si="60"/>
        <v>0</v>
      </c>
      <c r="CR72" s="127">
        <f t="shared" si="60"/>
        <v>0</v>
      </c>
      <c r="CS72" s="127">
        <f t="shared" si="60"/>
        <v>0</v>
      </c>
      <c r="CT72" s="127">
        <f t="shared" si="60"/>
        <v>0</v>
      </c>
      <c r="CU72" s="127">
        <f t="shared" si="60"/>
        <v>0</v>
      </c>
      <c r="CV72" s="127">
        <f t="shared" si="60"/>
        <v>0</v>
      </c>
      <c r="CW72" s="127">
        <f t="shared" si="60"/>
        <v>0</v>
      </c>
      <c r="CX72" s="127"/>
      <c r="CY72" s="127">
        <f>SUM(CY67:CY71)</f>
        <v>9488.9217001298457</v>
      </c>
      <c r="CZ72" s="127">
        <f>SUM(CZ67:CZ71)</f>
        <v>14176.819400055967</v>
      </c>
      <c r="DA72" s="128">
        <f>SUM(DA67:DA71)</f>
        <v>36046011.19940006</v>
      </c>
    </row>
    <row r="73" spans="1:105" ht="11.25" customHeight="1" outlineLevel="2" x14ac:dyDescent="0.2">
      <c r="A73" s="46">
        <f>ROW()</f>
        <v>73</v>
      </c>
      <c r="B73" s="141"/>
      <c r="C73" s="144" t="s">
        <v>417</v>
      </c>
      <c r="D73" s="144"/>
      <c r="E73" s="145">
        <f t="shared" ref="E73:AO73" si="61">E66+E72</f>
        <v>462781083.90000004</v>
      </c>
      <c r="F73" s="145">
        <f t="shared" si="61"/>
        <v>0</v>
      </c>
      <c r="G73" s="145">
        <f t="shared" si="61"/>
        <v>0</v>
      </c>
      <c r="H73" s="145">
        <f t="shared" si="61"/>
        <v>0</v>
      </c>
      <c r="I73" s="145">
        <f t="shared" si="61"/>
        <v>0</v>
      </c>
      <c r="J73" s="145">
        <f t="shared" si="61"/>
        <v>0</v>
      </c>
      <c r="K73" s="145">
        <f t="shared" si="61"/>
        <v>0</v>
      </c>
      <c r="L73" s="145">
        <f t="shared" si="61"/>
        <v>0</v>
      </c>
      <c r="M73" s="127">
        <f t="shared" si="61"/>
        <v>0</v>
      </c>
      <c r="N73" s="127">
        <f t="shared" si="61"/>
        <v>0</v>
      </c>
      <c r="O73" s="127">
        <f t="shared" si="61"/>
        <v>0</v>
      </c>
      <c r="P73" s="127">
        <f t="shared" si="61"/>
        <v>-419397.01732350915</v>
      </c>
      <c r="Q73" s="127">
        <f t="shared" si="61"/>
        <v>0</v>
      </c>
      <c r="R73" s="127">
        <f t="shared" si="61"/>
        <v>0</v>
      </c>
      <c r="S73" s="127">
        <f t="shared" si="61"/>
        <v>0</v>
      </c>
      <c r="T73" s="127">
        <f t="shared" si="61"/>
        <v>0</v>
      </c>
      <c r="U73" s="127">
        <f t="shared" si="61"/>
        <v>0</v>
      </c>
      <c r="V73" s="127">
        <f t="shared" si="61"/>
        <v>0</v>
      </c>
      <c r="W73" s="127">
        <f t="shared" si="61"/>
        <v>464534.39568322693</v>
      </c>
      <c r="X73" s="127">
        <f t="shared" si="61"/>
        <v>0</v>
      </c>
      <c r="Y73" s="127">
        <f t="shared" si="61"/>
        <v>0</v>
      </c>
      <c r="Z73" s="127">
        <f t="shared" si="61"/>
        <v>0</v>
      </c>
      <c r="AA73" s="127">
        <f t="shared" si="61"/>
        <v>0</v>
      </c>
      <c r="AB73" s="127">
        <f t="shared" si="61"/>
        <v>0</v>
      </c>
      <c r="AC73" s="127">
        <f t="shared" si="61"/>
        <v>0</v>
      </c>
      <c r="AD73" s="127">
        <f t="shared" si="61"/>
        <v>0</v>
      </c>
      <c r="AE73" s="127">
        <f t="shared" si="61"/>
        <v>0</v>
      </c>
      <c r="AF73" s="127">
        <f t="shared" si="61"/>
        <v>0</v>
      </c>
      <c r="AG73" s="127">
        <f t="shared" si="61"/>
        <v>0</v>
      </c>
      <c r="AH73" s="127">
        <f t="shared" si="61"/>
        <v>0</v>
      </c>
      <c r="AI73" s="127">
        <f t="shared" si="61"/>
        <v>0</v>
      </c>
      <c r="AJ73" s="127">
        <f t="shared" si="61"/>
        <v>0</v>
      </c>
      <c r="AK73" s="127">
        <f t="shared" si="61"/>
        <v>0</v>
      </c>
      <c r="AL73" s="127">
        <f t="shared" si="61"/>
        <v>0</v>
      </c>
      <c r="AM73" s="127">
        <f t="shared" si="61"/>
        <v>0</v>
      </c>
      <c r="AN73" s="127">
        <f t="shared" si="61"/>
        <v>0</v>
      </c>
      <c r="AO73" s="127">
        <f t="shared" si="61"/>
        <v>0</v>
      </c>
      <c r="AP73" s="127"/>
      <c r="AQ73" s="127">
        <f t="shared" ref="AQ73:BV73" si="62">AQ66+AQ72</f>
        <v>0</v>
      </c>
      <c r="AR73" s="127">
        <f t="shared" si="62"/>
        <v>0</v>
      </c>
      <c r="AS73" s="127">
        <f t="shared" si="62"/>
        <v>0</v>
      </c>
      <c r="AT73" s="127">
        <f t="shared" si="62"/>
        <v>0</v>
      </c>
      <c r="AU73" s="127">
        <f t="shared" si="62"/>
        <v>0</v>
      </c>
      <c r="AV73" s="127">
        <f t="shared" si="62"/>
        <v>0</v>
      </c>
      <c r="AW73" s="127">
        <f t="shared" si="62"/>
        <v>0</v>
      </c>
      <c r="AX73" s="127">
        <f t="shared" si="62"/>
        <v>0</v>
      </c>
      <c r="AY73" s="127">
        <f t="shared" si="62"/>
        <v>0</v>
      </c>
      <c r="AZ73" s="127">
        <f t="shared" si="62"/>
        <v>0</v>
      </c>
      <c r="BA73" s="127">
        <f t="shared" si="62"/>
        <v>0</v>
      </c>
      <c r="BB73" s="127">
        <f t="shared" si="62"/>
        <v>45137.378359717775</v>
      </c>
      <c r="BC73" s="127">
        <f t="shared" si="62"/>
        <v>0</v>
      </c>
      <c r="BD73" s="127">
        <f t="shared" si="62"/>
        <v>0</v>
      </c>
      <c r="BE73" s="127">
        <f t="shared" si="62"/>
        <v>0</v>
      </c>
      <c r="BF73" s="127">
        <f t="shared" si="62"/>
        <v>0</v>
      </c>
      <c r="BG73" s="127">
        <f t="shared" si="62"/>
        <v>0</v>
      </c>
      <c r="BH73" s="127">
        <f t="shared" si="62"/>
        <v>0</v>
      </c>
      <c r="BI73" s="127">
        <f t="shared" si="62"/>
        <v>0</v>
      </c>
      <c r="BJ73" s="127">
        <f t="shared" si="62"/>
        <v>0</v>
      </c>
      <c r="BK73" s="127">
        <f t="shared" si="62"/>
        <v>0</v>
      </c>
      <c r="BL73" s="127">
        <f t="shared" si="62"/>
        <v>0</v>
      </c>
      <c r="BM73" s="127">
        <f t="shared" si="62"/>
        <v>91363.992224328278</v>
      </c>
      <c r="BN73" s="127">
        <f t="shared" si="62"/>
        <v>0</v>
      </c>
      <c r="BO73" s="127">
        <f t="shared" si="62"/>
        <v>0</v>
      </c>
      <c r="BP73" s="127">
        <f t="shared" si="62"/>
        <v>0</v>
      </c>
      <c r="BQ73" s="127">
        <f t="shared" si="62"/>
        <v>0</v>
      </c>
      <c r="BR73" s="127">
        <f t="shared" si="62"/>
        <v>0</v>
      </c>
      <c r="BS73" s="127">
        <f t="shared" si="62"/>
        <v>0</v>
      </c>
      <c r="BT73" s="127">
        <f t="shared" si="62"/>
        <v>0</v>
      </c>
      <c r="BU73" s="127">
        <f t="shared" si="62"/>
        <v>0</v>
      </c>
      <c r="BV73" s="127">
        <f t="shared" si="62"/>
        <v>0</v>
      </c>
      <c r="BW73" s="127">
        <f t="shared" ref="BW73:DB73" si="63">BW66+BW72</f>
        <v>0</v>
      </c>
      <c r="BX73" s="127">
        <f t="shared" si="63"/>
        <v>0</v>
      </c>
      <c r="BY73" s="127">
        <f t="shared" si="63"/>
        <v>0</v>
      </c>
      <c r="BZ73" s="127">
        <f t="shared" si="63"/>
        <v>0</v>
      </c>
      <c r="CA73" s="127">
        <f t="shared" si="63"/>
        <v>0</v>
      </c>
      <c r="CB73" s="127">
        <f t="shared" si="63"/>
        <v>0</v>
      </c>
      <c r="CC73" s="127">
        <f t="shared" si="63"/>
        <v>0</v>
      </c>
      <c r="CD73" s="127">
        <f t="shared" si="63"/>
        <v>0</v>
      </c>
      <c r="CE73" s="127">
        <f t="shared" si="63"/>
        <v>0</v>
      </c>
      <c r="CF73" s="127">
        <f t="shared" si="63"/>
        <v>0</v>
      </c>
      <c r="CG73" s="127">
        <f t="shared" si="63"/>
        <v>0</v>
      </c>
      <c r="CH73" s="127">
        <f t="shared" si="63"/>
        <v>0</v>
      </c>
      <c r="CI73" s="127">
        <f t="shared" si="63"/>
        <v>0</v>
      </c>
      <c r="CJ73" s="127">
        <f t="shared" si="63"/>
        <v>0</v>
      </c>
      <c r="CK73" s="127">
        <f t="shared" si="63"/>
        <v>0</v>
      </c>
      <c r="CL73" s="127">
        <f t="shared" si="63"/>
        <v>0</v>
      </c>
      <c r="CM73" s="127">
        <f t="shared" si="63"/>
        <v>0</v>
      </c>
      <c r="CN73" s="127">
        <f t="shared" si="63"/>
        <v>0</v>
      </c>
      <c r="CO73" s="127">
        <f t="shared" si="63"/>
        <v>0</v>
      </c>
      <c r="CP73" s="127">
        <f t="shared" si="63"/>
        <v>0</v>
      </c>
      <c r="CQ73" s="127">
        <f t="shared" si="63"/>
        <v>0</v>
      </c>
      <c r="CR73" s="127">
        <f t="shared" si="63"/>
        <v>0</v>
      </c>
      <c r="CS73" s="127">
        <f t="shared" si="63"/>
        <v>0</v>
      </c>
      <c r="CT73" s="127">
        <f t="shared" si="63"/>
        <v>0</v>
      </c>
      <c r="CU73" s="127">
        <f t="shared" si="63"/>
        <v>0</v>
      </c>
      <c r="CV73" s="127">
        <f t="shared" si="63"/>
        <v>0</v>
      </c>
      <c r="CW73" s="127">
        <f t="shared" si="63"/>
        <v>0</v>
      </c>
      <c r="CX73" s="127"/>
      <c r="CY73" s="127">
        <f>CY66+CY72</f>
        <v>91363.992224328278</v>
      </c>
      <c r="CZ73" s="127">
        <f>CZ66+CZ72</f>
        <v>136501.37058404606</v>
      </c>
      <c r="DA73" s="128">
        <f>DA66+DA72</f>
        <v>462917585.27058411</v>
      </c>
    </row>
    <row r="74" spans="1:105" ht="11.25" customHeight="1" outlineLevel="3" x14ac:dyDescent="0.2">
      <c r="A74" s="46">
        <f>ROW()</f>
        <v>74</v>
      </c>
      <c r="B74" s="141"/>
      <c r="C74" s="10" t="s">
        <v>416</v>
      </c>
      <c r="D74" s="147">
        <v>555</v>
      </c>
      <c r="E74" s="143">
        <v>1276091454.6300001</v>
      </c>
      <c r="F74" s="121"/>
      <c r="G74" s="121">
        <v>77573434.540000007</v>
      </c>
      <c r="H74" s="121"/>
      <c r="I74" s="121"/>
      <c r="J74" s="121"/>
      <c r="K74" s="121"/>
      <c r="L74" s="12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>
        <v>-75079566.110425472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>
        <f>SUM(F74:BA74)</f>
        <v>2493868.4295745343</v>
      </c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>
        <f>SUM(BC74:CX74)</f>
        <v>0</v>
      </c>
      <c r="CZ74" s="1">
        <f>+CY74+BB74</f>
        <v>2493868.4295745343</v>
      </c>
      <c r="DA74" s="125">
        <f>+CZ74+E74</f>
        <v>1278585323.0595746</v>
      </c>
    </row>
    <row r="75" spans="1:105" ht="11.25" customHeight="1" outlineLevel="3" x14ac:dyDescent="0.2">
      <c r="A75" s="46">
        <f>ROW()</f>
        <v>75</v>
      </c>
      <c r="B75" s="141"/>
      <c r="C75" s="10" t="s">
        <v>415</v>
      </c>
      <c r="D75" s="147">
        <v>555.1</v>
      </c>
      <c r="E75" s="7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f>SUM(F75:BA75)</f>
        <v>0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>
        <f>SUM(BC75:CX75)</f>
        <v>0</v>
      </c>
      <c r="CZ75" s="1">
        <f>+CY75+BB75</f>
        <v>0</v>
      </c>
      <c r="DA75" s="125">
        <f>+CZ75+E75</f>
        <v>0</v>
      </c>
    </row>
    <row r="76" spans="1:105" ht="11.25" customHeight="1" outlineLevel="3" x14ac:dyDescent="0.2">
      <c r="A76" s="46">
        <f>ROW()</f>
        <v>76</v>
      </c>
      <c r="B76" s="141"/>
      <c r="C76" s="10" t="s">
        <v>414</v>
      </c>
      <c r="D76" s="147">
        <v>556</v>
      </c>
      <c r="E76" s="143">
        <v>28612</v>
      </c>
      <c r="F76" s="121"/>
      <c r="G76" s="121"/>
      <c r="H76" s="121"/>
      <c r="I76" s="121"/>
      <c r="J76" s="121"/>
      <c r="K76" s="121"/>
      <c r="L76" s="12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f>SUM(F76:BA76)</f>
        <v>0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>
        <f>SUM(BC76:CX76)</f>
        <v>0</v>
      </c>
      <c r="CZ76" s="1">
        <f>+CY76+BB76</f>
        <v>0</v>
      </c>
      <c r="DA76" s="125">
        <f>+CZ76+E76</f>
        <v>28612</v>
      </c>
    </row>
    <row r="77" spans="1:105" ht="11.25" customHeight="1" outlineLevel="3" x14ac:dyDescent="0.2">
      <c r="A77" s="46">
        <f>ROW()</f>
        <v>77</v>
      </c>
      <c r="B77" s="141"/>
      <c r="C77" s="10" t="s">
        <v>413</v>
      </c>
      <c r="D77" s="147">
        <v>557</v>
      </c>
      <c r="E77" s="143">
        <v>-3638677.79</v>
      </c>
      <c r="F77" s="121"/>
      <c r="G77" s="121">
        <v>-47690607.920000002</v>
      </c>
      <c r="H77" s="121"/>
      <c r="I77" s="121"/>
      <c r="J77" s="121"/>
      <c r="K77" s="121"/>
      <c r="L77" s="121"/>
      <c r="M77" s="1"/>
      <c r="N77" s="1"/>
      <c r="O77" s="1"/>
      <c r="P77" s="1">
        <v>-225833.96624629776</v>
      </c>
      <c r="Q77" s="1"/>
      <c r="R77" s="1"/>
      <c r="S77" s="1"/>
      <c r="T77" s="1"/>
      <c r="U77" s="1"/>
      <c r="V77" s="1"/>
      <c r="W77" s="1">
        <v>561855.38854729931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73936707.5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f>SUM(F77:BA77)</f>
        <v>26582121.002301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>
        <v>54208.728968531417</v>
      </c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>
        <f>SUM(BC77:CX77)</f>
        <v>54208.728968531417</v>
      </c>
      <c r="CZ77" s="1">
        <f>+CY77+BB77</f>
        <v>26636329.731269531</v>
      </c>
      <c r="DA77" s="125">
        <f>+CZ77+E77</f>
        <v>22997651.941269532</v>
      </c>
    </row>
    <row r="78" spans="1:105" ht="11.25" customHeight="1" outlineLevel="2" x14ac:dyDescent="0.2">
      <c r="A78" s="46">
        <f>ROW()</f>
        <v>78</v>
      </c>
      <c r="B78" s="148"/>
      <c r="C78" s="144" t="s">
        <v>412</v>
      </c>
      <c r="D78" s="144"/>
      <c r="E78" s="145">
        <f t="shared" ref="E78:AO78" si="64">SUM(E74:E77)</f>
        <v>1272481388.8400002</v>
      </c>
      <c r="F78" s="145">
        <f t="shared" si="64"/>
        <v>0</v>
      </c>
      <c r="G78" s="145">
        <f t="shared" si="64"/>
        <v>29882826.620000005</v>
      </c>
      <c r="H78" s="145">
        <f t="shared" si="64"/>
        <v>0</v>
      </c>
      <c r="I78" s="145">
        <f t="shared" si="64"/>
        <v>0</v>
      </c>
      <c r="J78" s="145">
        <f t="shared" si="64"/>
        <v>0</v>
      </c>
      <c r="K78" s="145">
        <f t="shared" si="64"/>
        <v>0</v>
      </c>
      <c r="L78" s="145">
        <f t="shared" si="64"/>
        <v>0</v>
      </c>
      <c r="M78" s="127">
        <f t="shared" si="64"/>
        <v>0</v>
      </c>
      <c r="N78" s="127">
        <f t="shared" si="64"/>
        <v>0</v>
      </c>
      <c r="O78" s="127">
        <f t="shared" si="64"/>
        <v>0</v>
      </c>
      <c r="P78" s="127">
        <f t="shared" si="64"/>
        <v>-225833.96624629776</v>
      </c>
      <c r="Q78" s="127">
        <f t="shared" si="64"/>
        <v>0</v>
      </c>
      <c r="R78" s="127">
        <f t="shared" si="64"/>
        <v>0</v>
      </c>
      <c r="S78" s="127">
        <f t="shared" si="64"/>
        <v>0</v>
      </c>
      <c r="T78" s="127">
        <f t="shared" si="64"/>
        <v>0</v>
      </c>
      <c r="U78" s="127">
        <f t="shared" si="64"/>
        <v>0</v>
      </c>
      <c r="V78" s="127">
        <f t="shared" si="64"/>
        <v>0</v>
      </c>
      <c r="W78" s="127">
        <f t="shared" si="64"/>
        <v>561855.38854729931</v>
      </c>
      <c r="X78" s="127">
        <f t="shared" si="64"/>
        <v>0</v>
      </c>
      <c r="Y78" s="127">
        <f t="shared" si="64"/>
        <v>0</v>
      </c>
      <c r="Z78" s="127">
        <f t="shared" si="64"/>
        <v>0</v>
      </c>
      <c r="AA78" s="127">
        <f t="shared" si="64"/>
        <v>0</v>
      </c>
      <c r="AB78" s="127">
        <f t="shared" si="64"/>
        <v>0</v>
      </c>
      <c r="AC78" s="127">
        <f t="shared" si="64"/>
        <v>0</v>
      </c>
      <c r="AD78" s="127">
        <f t="shared" si="64"/>
        <v>0</v>
      </c>
      <c r="AE78" s="127">
        <f t="shared" si="64"/>
        <v>0</v>
      </c>
      <c r="AF78" s="127">
        <f t="shared" si="64"/>
        <v>0</v>
      </c>
      <c r="AG78" s="127">
        <f t="shared" si="64"/>
        <v>0</v>
      </c>
      <c r="AH78" s="127">
        <f t="shared" si="64"/>
        <v>0</v>
      </c>
      <c r="AI78" s="127">
        <f t="shared" si="64"/>
        <v>0</v>
      </c>
      <c r="AJ78" s="127">
        <f t="shared" si="64"/>
        <v>0</v>
      </c>
      <c r="AK78" s="127">
        <f t="shared" si="64"/>
        <v>0</v>
      </c>
      <c r="AL78" s="127">
        <f t="shared" si="64"/>
        <v>0</v>
      </c>
      <c r="AM78" s="127">
        <f t="shared" si="64"/>
        <v>0</v>
      </c>
      <c r="AN78" s="127">
        <f t="shared" si="64"/>
        <v>0</v>
      </c>
      <c r="AO78" s="127">
        <f t="shared" si="64"/>
        <v>0</v>
      </c>
      <c r="AP78" s="127"/>
      <c r="AQ78" s="127">
        <f t="shared" ref="AQ78:BG78" si="65">SUM(AQ74:AQ77)</f>
        <v>-1142858.6104254723</v>
      </c>
      <c r="AR78" s="127">
        <f t="shared" si="65"/>
        <v>0</v>
      </c>
      <c r="AS78" s="127">
        <f t="shared" si="65"/>
        <v>0</v>
      </c>
      <c r="AT78" s="127">
        <f t="shared" si="65"/>
        <v>0</v>
      </c>
      <c r="AU78" s="127">
        <f t="shared" si="65"/>
        <v>0</v>
      </c>
      <c r="AV78" s="127">
        <f t="shared" si="65"/>
        <v>0</v>
      </c>
      <c r="AW78" s="127">
        <f t="shared" si="65"/>
        <v>0</v>
      </c>
      <c r="AX78" s="127">
        <f t="shared" si="65"/>
        <v>0</v>
      </c>
      <c r="AY78" s="127">
        <f t="shared" si="65"/>
        <v>0</v>
      </c>
      <c r="AZ78" s="127">
        <f t="shared" si="65"/>
        <v>0</v>
      </c>
      <c r="BA78" s="127">
        <f t="shared" si="65"/>
        <v>0</v>
      </c>
      <c r="BB78" s="127">
        <f t="shared" si="65"/>
        <v>29075989.431875534</v>
      </c>
      <c r="BC78" s="127">
        <f t="shared" si="65"/>
        <v>0</v>
      </c>
      <c r="BD78" s="127">
        <f t="shared" si="65"/>
        <v>0</v>
      </c>
      <c r="BE78" s="127">
        <f t="shared" si="65"/>
        <v>0</v>
      </c>
      <c r="BF78" s="127">
        <f t="shared" si="65"/>
        <v>0</v>
      </c>
      <c r="BG78" s="127">
        <f t="shared" si="65"/>
        <v>0</v>
      </c>
      <c r="BH78" s="127">
        <f>SUM(BG74:BH77)</f>
        <v>0</v>
      </c>
      <c r="BI78" s="127">
        <f t="shared" ref="BI78:CW78" si="66">SUM(BI74:BI77)</f>
        <v>0</v>
      </c>
      <c r="BJ78" s="127">
        <f t="shared" si="66"/>
        <v>0</v>
      </c>
      <c r="BK78" s="127">
        <f t="shared" si="66"/>
        <v>0</v>
      </c>
      <c r="BL78" s="127">
        <f t="shared" si="66"/>
        <v>0</v>
      </c>
      <c r="BM78" s="127">
        <f t="shared" si="66"/>
        <v>54208.728968531417</v>
      </c>
      <c r="BN78" s="127">
        <f t="shared" si="66"/>
        <v>0</v>
      </c>
      <c r="BO78" s="127">
        <f t="shared" si="66"/>
        <v>0</v>
      </c>
      <c r="BP78" s="127">
        <f t="shared" si="66"/>
        <v>0</v>
      </c>
      <c r="BQ78" s="127">
        <f t="shared" si="66"/>
        <v>0</v>
      </c>
      <c r="BR78" s="127">
        <f t="shared" si="66"/>
        <v>0</v>
      </c>
      <c r="BS78" s="127">
        <f t="shared" si="66"/>
        <v>0</v>
      </c>
      <c r="BT78" s="127">
        <f t="shared" si="66"/>
        <v>0</v>
      </c>
      <c r="BU78" s="127">
        <f t="shared" si="66"/>
        <v>0</v>
      </c>
      <c r="BV78" s="127">
        <f t="shared" si="66"/>
        <v>0</v>
      </c>
      <c r="BW78" s="127">
        <f t="shared" si="66"/>
        <v>0</v>
      </c>
      <c r="BX78" s="127">
        <f t="shared" si="66"/>
        <v>0</v>
      </c>
      <c r="BY78" s="127">
        <f t="shared" si="66"/>
        <v>0</v>
      </c>
      <c r="BZ78" s="127">
        <f t="shared" si="66"/>
        <v>0</v>
      </c>
      <c r="CA78" s="127">
        <f t="shared" si="66"/>
        <v>0</v>
      </c>
      <c r="CB78" s="127">
        <f t="shared" si="66"/>
        <v>0</v>
      </c>
      <c r="CC78" s="127">
        <f t="shared" si="66"/>
        <v>0</v>
      </c>
      <c r="CD78" s="127">
        <f t="shared" si="66"/>
        <v>0</v>
      </c>
      <c r="CE78" s="127">
        <f t="shared" si="66"/>
        <v>0</v>
      </c>
      <c r="CF78" s="127">
        <f t="shared" si="66"/>
        <v>0</v>
      </c>
      <c r="CG78" s="127">
        <f t="shared" si="66"/>
        <v>0</v>
      </c>
      <c r="CH78" s="127">
        <f t="shared" si="66"/>
        <v>0</v>
      </c>
      <c r="CI78" s="127">
        <f t="shared" si="66"/>
        <v>0</v>
      </c>
      <c r="CJ78" s="127">
        <f t="shared" si="66"/>
        <v>0</v>
      </c>
      <c r="CK78" s="127">
        <f t="shared" si="66"/>
        <v>0</v>
      </c>
      <c r="CL78" s="127">
        <f t="shared" si="66"/>
        <v>0</v>
      </c>
      <c r="CM78" s="127">
        <f t="shared" si="66"/>
        <v>0</v>
      </c>
      <c r="CN78" s="127">
        <f t="shared" si="66"/>
        <v>0</v>
      </c>
      <c r="CO78" s="127">
        <f t="shared" si="66"/>
        <v>0</v>
      </c>
      <c r="CP78" s="127">
        <f t="shared" si="66"/>
        <v>0</v>
      </c>
      <c r="CQ78" s="127">
        <f t="shared" si="66"/>
        <v>0</v>
      </c>
      <c r="CR78" s="127">
        <f t="shared" si="66"/>
        <v>0</v>
      </c>
      <c r="CS78" s="127">
        <f t="shared" si="66"/>
        <v>0</v>
      </c>
      <c r="CT78" s="127">
        <f t="shared" si="66"/>
        <v>0</v>
      </c>
      <c r="CU78" s="127">
        <f t="shared" si="66"/>
        <v>0</v>
      </c>
      <c r="CV78" s="127">
        <f t="shared" si="66"/>
        <v>0</v>
      </c>
      <c r="CW78" s="127">
        <f t="shared" si="66"/>
        <v>0</v>
      </c>
      <c r="CX78" s="127"/>
      <c r="CY78" s="127">
        <f>SUM(CY74:CY77)</f>
        <v>54208.728968531417</v>
      </c>
      <c r="CZ78" s="127">
        <f>SUM(CZ74:CZ77)</f>
        <v>29130198.160844065</v>
      </c>
      <c r="DA78" s="128">
        <f>SUM(DA74:DA77)</f>
        <v>1301611587.0008442</v>
      </c>
    </row>
    <row r="79" spans="1:105" ht="11.25" customHeight="1" outlineLevel="2" x14ac:dyDescent="0.2">
      <c r="A79" s="46">
        <f>ROW()</f>
        <v>79</v>
      </c>
      <c r="B79" s="144" t="s">
        <v>411</v>
      </c>
      <c r="C79" s="144"/>
      <c r="D79" s="144"/>
      <c r="E79" s="145">
        <f t="shared" ref="E79:AO79" si="67">E45+E59+E73+E78</f>
        <v>1850232939.5600002</v>
      </c>
      <c r="F79" s="145">
        <f t="shared" si="67"/>
        <v>0</v>
      </c>
      <c r="G79" s="145">
        <f t="shared" si="67"/>
        <v>29882826.620000005</v>
      </c>
      <c r="H79" s="145">
        <f t="shared" si="67"/>
        <v>0</v>
      </c>
      <c r="I79" s="145">
        <f t="shared" si="67"/>
        <v>0</v>
      </c>
      <c r="J79" s="145">
        <f t="shared" si="67"/>
        <v>0</v>
      </c>
      <c r="K79" s="145">
        <f t="shared" si="67"/>
        <v>0</v>
      </c>
      <c r="L79" s="145">
        <f t="shared" si="67"/>
        <v>0</v>
      </c>
      <c r="M79" s="127">
        <f t="shared" si="67"/>
        <v>0</v>
      </c>
      <c r="N79" s="127">
        <f t="shared" si="67"/>
        <v>0</v>
      </c>
      <c r="O79" s="127">
        <f t="shared" si="67"/>
        <v>0</v>
      </c>
      <c r="P79" s="127">
        <f t="shared" si="67"/>
        <v>-895569.17146477825</v>
      </c>
      <c r="Q79" s="127">
        <f t="shared" si="67"/>
        <v>0</v>
      </c>
      <c r="R79" s="127">
        <f t="shared" si="67"/>
        <v>0</v>
      </c>
      <c r="S79" s="127">
        <f t="shared" si="67"/>
        <v>0</v>
      </c>
      <c r="T79" s="127">
        <f t="shared" si="67"/>
        <v>0</v>
      </c>
      <c r="U79" s="127">
        <f t="shared" si="67"/>
        <v>0</v>
      </c>
      <c r="V79" s="127">
        <f t="shared" si="67"/>
        <v>0</v>
      </c>
      <c r="W79" s="127">
        <f t="shared" si="67"/>
        <v>1303670.4849192528</v>
      </c>
      <c r="X79" s="127">
        <f t="shared" si="67"/>
        <v>0</v>
      </c>
      <c r="Y79" s="127">
        <f t="shared" si="67"/>
        <v>0</v>
      </c>
      <c r="Z79" s="127">
        <f t="shared" si="67"/>
        <v>0</v>
      </c>
      <c r="AA79" s="127">
        <f t="shared" si="67"/>
        <v>0</v>
      </c>
      <c r="AB79" s="127">
        <f t="shared" si="67"/>
        <v>0</v>
      </c>
      <c r="AC79" s="127">
        <f t="shared" si="67"/>
        <v>0</v>
      </c>
      <c r="AD79" s="127">
        <f t="shared" si="67"/>
        <v>0</v>
      </c>
      <c r="AE79" s="127">
        <f t="shared" si="67"/>
        <v>0</v>
      </c>
      <c r="AF79" s="127">
        <f t="shared" si="67"/>
        <v>0</v>
      </c>
      <c r="AG79" s="127">
        <f t="shared" si="67"/>
        <v>0</v>
      </c>
      <c r="AH79" s="127">
        <f t="shared" si="67"/>
        <v>0</v>
      </c>
      <c r="AI79" s="127">
        <f t="shared" si="67"/>
        <v>0</v>
      </c>
      <c r="AJ79" s="127">
        <f t="shared" si="67"/>
        <v>0</v>
      </c>
      <c r="AK79" s="127">
        <f t="shared" si="67"/>
        <v>0</v>
      </c>
      <c r="AL79" s="127">
        <f t="shared" si="67"/>
        <v>0</v>
      </c>
      <c r="AM79" s="127">
        <f t="shared" si="67"/>
        <v>0</v>
      </c>
      <c r="AN79" s="127">
        <f t="shared" si="67"/>
        <v>0</v>
      </c>
      <c r="AO79" s="127">
        <f t="shared" si="67"/>
        <v>0</v>
      </c>
      <c r="AP79" s="127"/>
      <c r="AQ79" s="127">
        <f t="shared" ref="AQ79:BV79" si="68">AQ45+AQ59+AQ73+AQ78</f>
        <v>-1142858.6104254723</v>
      </c>
      <c r="AR79" s="127">
        <f t="shared" si="68"/>
        <v>0</v>
      </c>
      <c r="AS79" s="127">
        <f t="shared" si="68"/>
        <v>0</v>
      </c>
      <c r="AT79" s="127">
        <f t="shared" si="68"/>
        <v>0</v>
      </c>
      <c r="AU79" s="127">
        <f t="shared" si="68"/>
        <v>0</v>
      </c>
      <c r="AV79" s="127">
        <f t="shared" si="68"/>
        <v>0</v>
      </c>
      <c r="AW79" s="127">
        <f t="shared" si="68"/>
        <v>-27007342.369999997</v>
      </c>
      <c r="AX79" s="127">
        <f t="shared" si="68"/>
        <v>0</v>
      </c>
      <c r="AY79" s="127">
        <f t="shared" si="68"/>
        <v>0</v>
      </c>
      <c r="AZ79" s="127">
        <f t="shared" si="68"/>
        <v>0</v>
      </c>
      <c r="BA79" s="127">
        <f t="shared" si="68"/>
        <v>0</v>
      </c>
      <c r="BB79" s="127">
        <f t="shared" si="68"/>
        <v>2140726.9530290104</v>
      </c>
      <c r="BC79" s="127">
        <f t="shared" si="68"/>
        <v>0</v>
      </c>
      <c r="BD79" s="127">
        <f t="shared" si="68"/>
        <v>0</v>
      </c>
      <c r="BE79" s="127">
        <f t="shared" si="68"/>
        <v>0</v>
      </c>
      <c r="BF79" s="127">
        <f t="shared" si="68"/>
        <v>0</v>
      </c>
      <c r="BG79" s="127">
        <f t="shared" si="68"/>
        <v>0</v>
      </c>
      <c r="BH79" s="127">
        <f t="shared" si="68"/>
        <v>0</v>
      </c>
      <c r="BI79" s="127">
        <f t="shared" si="68"/>
        <v>0</v>
      </c>
      <c r="BJ79" s="127">
        <f t="shared" si="68"/>
        <v>0</v>
      </c>
      <c r="BK79" s="127">
        <f t="shared" si="68"/>
        <v>0</v>
      </c>
      <c r="BL79" s="127">
        <f t="shared" si="68"/>
        <v>0</v>
      </c>
      <c r="BM79" s="127">
        <f t="shared" si="68"/>
        <v>200107.91173439368</v>
      </c>
      <c r="BN79" s="127">
        <f t="shared" si="68"/>
        <v>0</v>
      </c>
      <c r="BO79" s="127">
        <f t="shared" si="68"/>
        <v>0</v>
      </c>
      <c r="BP79" s="127">
        <f t="shared" si="68"/>
        <v>0</v>
      </c>
      <c r="BQ79" s="127">
        <f t="shared" si="68"/>
        <v>0</v>
      </c>
      <c r="BR79" s="127">
        <f t="shared" si="68"/>
        <v>0</v>
      </c>
      <c r="BS79" s="127">
        <f t="shared" si="68"/>
        <v>0</v>
      </c>
      <c r="BT79" s="127">
        <f t="shared" si="68"/>
        <v>0</v>
      </c>
      <c r="BU79" s="127">
        <f t="shared" si="68"/>
        <v>0</v>
      </c>
      <c r="BV79" s="127">
        <f t="shared" si="68"/>
        <v>0</v>
      </c>
      <c r="BW79" s="127">
        <f t="shared" ref="BW79:DB79" si="69">BW45+BW59+BW73+BW78</f>
        <v>0</v>
      </c>
      <c r="BX79" s="127">
        <f t="shared" si="69"/>
        <v>0</v>
      </c>
      <c r="BY79" s="127">
        <f t="shared" si="69"/>
        <v>0</v>
      </c>
      <c r="BZ79" s="127">
        <f t="shared" si="69"/>
        <v>0</v>
      </c>
      <c r="CA79" s="127">
        <f t="shared" si="69"/>
        <v>0</v>
      </c>
      <c r="CB79" s="127">
        <f t="shared" si="69"/>
        <v>0</v>
      </c>
      <c r="CC79" s="127">
        <f t="shared" si="69"/>
        <v>0</v>
      </c>
      <c r="CD79" s="127">
        <f t="shared" si="69"/>
        <v>0</v>
      </c>
      <c r="CE79" s="127">
        <f t="shared" si="69"/>
        <v>0</v>
      </c>
      <c r="CF79" s="127">
        <f t="shared" si="69"/>
        <v>0</v>
      </c>
      <c r="CG79" s="127">
        <f t="shared" si="69"/>
        <v>0</v>
      </c>
      <c r="CH79" s="127">
        <f t="shared" si="69"/>
        <v>0</v>
      </c>
      <c r="CI79" s="127">
        <f t="shared" si="69"/>
        <v>0</v>
      </c>
      <c r="CJ79" s="127">
        <f t="shared" si="69"/>
        <v>0</v>
      </c>
      <c r="CK79" s="127">
        <f t="shared" si="69"/>
        <v>0</v>
      </c>
      <c r="CL79" s="127">
        <f t="shared" si="69"/>
        <v>0</v>
      </c>
      <c r="CM79" s="127">
        <f t="shared" si="69"/>
        <v>0</v>
      </c>
      <c r="CN79" s="127">
        <f t="shared" si="69"/>
        <v>0</v>
      </c>
      <c r="CO79" s="127">
        <f t="shared" si="69"/>
        <v>0</v>
      </c>
      <c r="CP79" s="127">
        <f t="shared" si="69"/>
        <v>0</v>
      </c>
      <c r="CQ79" s="127">
        <f t="shared" si="69"/>
        <v>0</v>
      </c>
      <c r="CR79" s="127">
        <f t="shared" si="69"/>
        <v>0</v>
      </c>
      <c r="CS79" s="127">
        <f t="shared" si="69"/>
        <v>0</v>
      </c>
      <c r="CT79" s="127">
        <f t="shared" si="69"/>
        <v>0</v>
      </c>
      <c r="CU79" s="127">
        <f t="shared" si="69"/>
        <v>0</v>
      </c>
      <c r="CV79" s="127">
        <f t="shared" si="69"/>
        <v>0</v>
      </c>
      <c r="CW79" s="127">
        <f t="shared" si="69"/>
        <v>0</v>
      </c>
      <c r="CX79" s="127"/>
      <c r="CY79" s="127">
        <f>CY45+CY59+CY73+CY78</f>
        <v>200107.91173439368</v>
      </c>
      <c r="CZ79" s="127">
        <f>CZ45+CZ59+CZ73+CZ78</f>
        <v>2340834.8647634014</v>
      </c>
      <c r="DA79" s="128">
        <f>DA45+DA59+DA73+DA78</f>
        <v>1852573774.4247637</v>
      </c>
    </row>
    <row r="80" spans="1:105" ht="11.25" customHeight="1" outlineLevel="3" x14ac:dyDescent="0.2">
      <c r="A80" s="46">
        <f>ROW()</f>
        <v>80</v>
      </c>
      <c r="B80" s="138" t="s">
        <v>410</v>
      </c>
      <c r="C80" s="10" t="s">
        <v>389</v>
      </c>
      <c r="D80" s="147">
        <v>560</v>
      </c>
      <c r="E80" s="143">
        <v>3181568.44</v>
      </c>
      <c r="F80" s="121"/>
      <c r="G80" s="121"/>
      <c r="H80" s="121"/>
      <c r="I80" s="121"/>
      <c r="J80" s="121"/>
      <c r="K80" s="121"/>
      <c r="L80" s="121"/>
      <c r="M80" s="1"/>
      <c r="N80" s="1"/>
      <c r="O80" s="1"/>
      <c r="P80" s="1">
        <v>-80017.183425610157</v>
      </c>
      <c r="Q80" s="1"/>
      <c r="R80" s="1"/>
      <c r="S80" s="1"/>
      <c r="T80" s="1"/>
      <c r="U80" s="1"/>
      <c r="V80" s="1"/>
      <c r="W80" s="1">
        <v>178683.3164306673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f t="shared" ref="BB80:BB94" si="70">SUM(F80:BA80)</f>
        <v>98666.133005057141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>
        <v>18876.871561428008</v>
      </c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>
        <f t="shared" ref="CY80:CY94" si="71">SUM(BC80:CX80)</f>
        <v>18876.871561428008</v>
      </c>
      <c r="CZ80" s="1">
        <f t="shared" ref="CZ80:CZ94" si="72">+CY80+BB80</f>
        <v>117543.00456648515</v>
      </c>
      <c r="DA80" s="125">
        <f t="shared" ref="DA80:DA94" si="73">+CZ80+E80</f>
        <v>3299111.444566485</v>
      </c>
    </row>
    <row r="81" spans="1:105" ht="11.25" customHeight="1" outlineLevel="3" x14ac:dyDescent="0.2">
      <c r="A81" s="46">
        <f>ROW()</f>
        <v>81</v>
      </c>
      <c r="B81" s="141"/>
      <c r="C81" s="10" t="s">
        <v>409</v>
      </c>
      <c r="D81" s="147">
        <v>561.1</v>
      </c>
      <c r="E81" s="143">
        <v>0</v>
      </c>
      <c r="F81" s="121"/>
      <c r="G81" s="121"/>
      <c r="H81" s="121"/>
      <c r="I81" s="121"/>
      <c r="J81" s="121"/>
      <c r="K81" s="121"/>
      <c r="L81" s="12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f t="shared" si="70"/>
        <v>0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>
        <f t="shared" si="71"/>
        <v>0</v>
      </c>
      <c r="CZ81" s="1">
        <f t="shared" si="72"/>
        <v>0</v>
      </c>
      <c r="DA81" s="125">
        <f t="shared" si="73"/>
        <v>0</v>
      </c>
    </row>
    <row r="82" spans="1:105" ht="11.25" customHeight="1" outlineLevel="3" x14ac:dyDescent="0.2">
      <c r="A82" s="46">
        <f>ROW()</f>
        <v>82</v>
      </c>
      <c r="B82" s="141"/>
      <c r="C82" s="10" t="s">
        <v>408</v>
      </c>
      <c r="D82" s="147">
        <v>561.20000000000005</v>
      </c>
      <c r="E82" s="143">
        <v>44898.43</v>
      </c>
      <c r="F82" s="121"/>
      <c r="G82" s="121"/>
      <c r="H82" s="121"/>
      <c r="I82" s="121"/>
      <c r="J82" s="121"/>
      <c r="K82" s="121"/>
      <c r="L82" s="121"/>
      <c r="M82" s="1"/>
      <c r="N82" s="1"/>
      <c r="O82" s="1"/>
      <c r="P82" s="1">
        <v>-63757.114835177577</v>
      </c>
      <c r="Q82" s="1"/>
      <c r="R82" s="1"/>
      <c r="S82" s="1"/>
      <c r="T82" s="1"/>
      <c r="U82" s="1"/>
      <c r="V82" s="1"/>
      <c r="W82" s="1">
        <v>142373.57823762414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>
        <f t="shared" si="70"/>
        <v>78616.463402446563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>
        <v>15040.955159209756</v>
      </c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>
        <f t="shared" si="71"/>
        <v>15040.955159209756</v>
      </c>
      <c r="CZ82" s="1">
        <f t="shared" si="72"/>
        <v>93657.418561656319</v>
      </c>
      <c r="DA82" s="125">
        <f t="shared" si="73"/>
        <v>138555.84856165631</v>
      </c>
    </row>
    <row r="83" spans="1:105" ht="11.25" customHeight="1" outlineLevel="3" x14ac:dyDescent="0.2">
      <c r="A83" s="46">
        <f>ROW()</f>
        <v>83</v>
      </c>
      <c r="B83" s="141"/>
      <c r="C83" s="10" t="s">
        <v>407</v>
      </c>
      <c r="D83" s="147">
        <v>561.29999999999995</v>
      </c>
      <c r="E83" s="143">
        <v>2411224.25</v>
      </c>
      <c r="F83" s="121"/>
      <c r="G83" s="121"/>
      <c r="H83" s="121"/>
      <c r="I83" s="121"/>
      <c r="J83" s="121"/>
      <c r="K83" s="121"/>
      <c r="L83" s="121"/>
      <c r="M83" s="1"/>
      <c r="N83" s="1"/>
      <c r="O83" s="1"/>
      <c r="P83" s="1">
        <v>-21663.063926491908</v>
      </c>
      <c r="Q83" s="1"/>
      <c r="R83" s="1"/>
      <c r="S83" s="1"/>
      <c r="T83" s="1"/>
      <c r="U83" s="1"/>
      <c r="V83" s="1"/>
      <c r="W83" s="1">
        <v>48374.960736199049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f t="shared" si="70"/>
        <v>26711.896809707141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>
        <v>5110.5382351724984</v>
      </c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>
        <f t="shared" si="71"/>
        <v>5110.5382351724984</v>
      </c>
      <c r="CZ83" s="1">
        <f t="shared" si="72"/>
        <v>31822.435044879639</v>
      </c>
      <c r="DA83" s="125">
        <f t="shared" si="73"/>
        <v>2443046.6850448796</v>
      </c>
    </row>
    <row r="84" spans="1:105" ht="11.25" customHeight="1" outlineLevel="3" x14ac:dyDescent="0.2">
      <c r="A84" s="46">
        <f>ROW()</f>
        <v>84</v>
      </c>
      <c r="B84" s="141"/>
      <c r="C84" s="10" t="s">
        <v>406</v>
      </c>
      <c r="D84" s="147">
        <v>561.4</v>
      </c>
      <c r="E84" s="143">
        <v>1011913.14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f t="shared" si="70"/>
        <v>0</v>
      </c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>
        <f t="shared" si="71"/>
        <v>0</v>
      </c>
      <c r="CZ84" s="1">
        <f t="shared" si="72"/>
        <v>0</v>
      </c>
      <c r="DA84" s="125">
        <f t="shared" si="73"/>
        <v>1011913.14</v>
      </c>
    </row>
    <row r="85" spans="1:105" ht="11.25" customHeight="1" outlineLevel="3" x14ac:dyDescent="0.2">
      <c r="A85" s="46">
        <f>ROW()</f>
        <v>85</v>
      </c>
      <c r="B85" s="141"/>
      <c r="C85" s="10" t="s">
        <v>405</v>
      </c>
      <c r="D85" s="147">
        <v>561.5</v>
      </c>
      <c r="E85" s="143">
        <v>1878812.28</v>
      </c>
      <c r="F85" s="121"/>
      <c r="G85" s="121"/>
      <c r="H85" s="121"/>
      <c r="I85" s="121"/>
      <c r="J85" s="121"/>
      <c r="K85" s="121"/>
      <c r="L85" s="121"/>
      <c r="M85" s="1"/>
      <c r="N85" s="1"/>
      <c r="O85" s="1"/>
      <c r="P85" s="1">
        <v>-2078.1390915690054</v>
      </c>
      <c r="Q85" s="1"/>
      <c r="R85" s="1"/>
      <c r="S85" s="1"/>
      <c r="T85" s="1"/>
      <c r="U85" s="1"/>
      <c r="V85" s="1"/>
      <c r="W85" s="1">
        <v>4640.6130407099208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>
        <f t="shared" si="70"/>
        <v>2562.4739491409155</v>
      </c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>
        <v>490.25425588493454</v>
      </c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>
        <f t="shared" si="71"/>
        <v>490.25425588493454</v>
      </c>
      <c r="CZ85" s="1">
        <f t="shared" si="72"/>
        <v>3052.72820502585</v>
      </c>
      <c r="DA85" s="125">
        <f t="shared" si="73"/>
        <v>1881865.0082050259</v>
      </c>
    </row>
    <row r="86" spans="1:105" ht="11.25" customHeight="1" outlineLevel="3" x14ac:dyDescent="0.2">
      <c r="A86" s="46">
        <f>ROW()</f>
        <v>86</v>
      </c>
      <c r="B86" s="141"/>
      <c r="C86" s="10" t="s">
        <v>404</v>
      </c>
      <c r="D86" s="147">
        <v>561.6</v>
      </c>
      <c r="E86" s="143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f t="shared" si="70"/>
        <v>0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>
        <f t="shared" si="71"/>
        <v>0</v>
      </c>
      <c r="CZ86" s="1">
        <f t="shared" si="72"/>
        <v>0</v>
      </c>
      <c r="DA86" s="125">
        <f t="shared" si="73"/>
        <v>0</v>
      </c>
    </row>
    <row r="87" spans="1:105" ht="11.25" customHeight="1" outlineLevel="3" x14ac:dyDescent="0.2">
      <c r="A87" s="46">
        <f>ROW()</f>
        <v>87</v>
      </c>
      <c r="B87" s="141"/>
      <c r="C87" s="10" t="s">
        <v>403</v>
      </c>
      <c r="D87" s="147">
        <v>561.70000000000005</v>
      </c>
      <c r="E87" s="143">
        <v>2689155.22</v>
      </c>
      <c r="F87" s="121"/>
      <c r="G87" s="121"/>
      <c r="H87" s="121"/>
      <c r="I87" s="121"/>
      <c r="J87" s="121"/>
      <c r="K87" s="121"/>
      <c r="L87" s="121"/>
      <c r="M87" s="1"/>
      <c r="N87" s="1"/>
      <c r="O87" s="1"/>
      <c r="P87" s="1">
        <v>-60451.174285155459</v>
      </c>
      <c r="Q87" s="1"/>
      <c r="R87" s="1"/>
      <c r="S87" s="1"/>
      <c r="T87" s="1"/>
      <c r="U87" s="1"/>
      <c r="V87" s="1"/>
      <c r="W87" s="1">
        <v>134991.20865009984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f t="shared" si="70"/>
        <v>74540.034364944382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>
        <v>14261.049987834878</v>
      </c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>
        <f t="shared" si="71"/>
        <v>14261.049987834878</v>
      </c>
      <c r="CZ87" s="1">
        <f t="shared" si="72"/>
        <v>88801.08435277926</v>
      </c>
      <c r="DA87" s="125">
        <f t="shared" si="73"/>
        <v>2777956.3043527794</v>
      </c>
    </row>
    <row r="88" spans="1:105" ht="11.25" customHeight="1" outlineLevel="3" x14ac:dyDescent="0.2">
      <c r="A88" s="46">
        <f>ROW()</f>
        <v>88</v>
      </c>
      <c r="B88" s="141"/>
      <c r="C88" s="10" t="s">
        <v>402</v>
      </c>
      <c r="D88" s="147">
        <v>561.79999999999995</v>
      </c>
      <c r="E88" s="143">
        <v>-668818.86</v>
      </c>
      <c r="F88" s="121"/>
      <c r="G88" s="121"/>
      <c r="H88" s="121"/>
      <c r="I88" s="121"/>
      <c r="J88" s="121"/>
      <c r="K88" s="121"/>
      <c r="L88" s="121"/>
      <c r="M88" s="1"/>
      <c r="N88" s="1"/>
      <c r="O88" s="1"/>
      <c r="P88" s="1">
        <v>3777.6579194967744</v>
      </c>
      <c r="Q88" s="1"/>
      <c r="R88" s="1"/>
      <c r="S88" s="1"/>
      <c r="T88" s="1"/>
      <c r="U88" s="1"/>
      <c r="V88" s="1"/>
      <c r="W88" s="1">
        <v>-8435.7436302890146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f t="shared" si="70"/>
        <v>-4658.0857107922402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>
        <v>-891.18812105711459</v>
      </c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>
        <f t="shared" si="71"/>
        <v>-891.18812105711459</v>
      </c>
      <c r="CZ88" s="1">
        <f t="shared" si="72"/>
        <v>-5549.2738318493548</v>
      </c>
      <c r="DA88" s="125">
        <f t="shared" si="73"/>
        <v>-674368.13383184932</v>
      </c>
    </row>
    <row r="89" spans="1:105" ht="11.25" customHeight="1" outlineLevel="3" x14ac:dyDescent="0.2">
      <c r="A89" s="46">
        <f>ROW()</f>
        <v>89</v>
      </c>
      <c r="B89" s="141"/>
      <c r="C89" s="10" t="s">
        <v>387</v>
      </c>
      <c r="D89" s="147">
        <v>562</v>
      </c>
      <c r="E89" s="143">
        <v>1209231.6000000001</v>
      </c>
      <c r="F89" s="121"/>
      <c r="G89" s="121"/>
      <c r="H89" s="121"/>
      <c r="I89" s="121"/>
      <c r="J89" s="121"/>
      <c r="K89" s="121"/>
      <c r="L89" s="121"/>
      <c r="M89" s="1"/>
      <c r="N89" s="1"/>
      <c r="O89" s="1"/>
      <c r="P89" s="1">
        <v>-7025.1448761558986</v>
      </c>
      <c r="Q89" s="1"/>
      <c r="R89" s="1"/>
      <c r="S89" s="1"/>
      <c r="T89" s="1"/>
      <c r="U89" s="1"/>
      <c r="V89" s="1"/>
      <c r="W89" s="1">
        <v>15687.582730832342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>
        <f t="shared" si="70"/>
        <v>8662.4378546764437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>
        <v>1657.3034922043407</v>
      </c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>
        <f t="shared" si="71"/>
        <v>1657.3034922043407</v>
      </c>
      <c r="CZ89" s="1">
        <f t="shared" si="72"/>
        <v>10319.741346880784</v>
      </c>
      <c r="DA89" s="125">
        <f t="shared" si="73"/>
        <v>1219551.3413468809</v>
      </c>
    </row>
    <row r="90" spans="1:105" ht="11.25" customHeight="1" outlineLevel="3" x14ac:dyDescent="0.2">
      <c r="A90" s="46">
        <f>ROW()</f>
        <v>90</v>
      </c>
      <c r="B90" s="141"/>
      <c r="C90" s="10" t="s">
        <v>401</v>
      </c>
      <c r="D90" s="147">
        <v>563</v>
      </c>
      <c r="E90" s="143">
        <v>-155843.07</v>
      </c>
      <c r="F90" s="121"/>
      <c r="G90" s="121"/>
      <c r="H90" s="121"/>
      <c r="I90" s="121"/>
      <c r="J90" s="121"/>
      <c r="K90" s="121"/>
      <c r="L90" s="121"/>
      <c r="M90" s="1"/>
      <c r="N90" s="1"/>
      <c r="O90" s="1"/>
      <c r="P90" s="1">
        <v>3088.3877628850651</v>
      </c>
      <c r="Q90" s="1"/>
      <c r="R90" s="1"/>
      <c r="S90" s="1"/>
      <c r="T90" s="1"/>
      <c r="U90" s="1"/>
      <c r="V90" s="1"/>
      <c r="W90" s="1">
        <v>-6896.5607669660967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>
        <f t="shared" si="70"/>
        <v>-3808.1730040810316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>
        <v>-728.58224491326291</v>
      </c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>
        <f t="shared" si="71"/>
        <v>-728.58224491326291</v>
      </c>
      <c r="CZ90" s="1">
        <f t="shared" si="72"/>
        <v>-4536.7552489942946</v>
      </c>
      <c r="DA90" s="125">
        <f t="shared" si="73"/>
        <v>-160379.82524899431</v>
      </c>
    </row>
    <row r="91" spans="1:105" ht="11.25" customHeight="1" outlineLevel="3" x14ac:dyDescent="0.2">
      <c r="A91" s="46">
        <f>ROW()</f>
        <v>91</v>
      </c>
      <c r="B91" s="141"/>
      <c r="C91" s="10" t="s">
        <v>385</v>
      </c>
      <c r="D91" s="147">
        <v>564</v>
      </c>
      <c r="E91" s="7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>
        <f t="shared" si="70"/>
        <v>0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>
        <f t="shared" si="71"/>
        <v>0</v>
      </c>
      <c r="CZ91" s="1">
        <f t="shared" si="72"/>
        <v>0</v>
      </c>
      <c r="DA91" s="125">
        <f t="shared" si="73"/>
        <v>0</v>
      </c>
    </row>
    <row r="92" spans="1:105" ht="11.25" customHeight="1" outlineLevel="3" x14ac:dyDescent="0.2">
      <c r="A92" s="46">
        <f>ROW()</f>
        <v>92</v>
      </c>
      <c r="B92" s="141"/>
      <c r="C92" s="10" t="s">
        <v>400</v>
      </c>
      <c r="D92" s="147">
        <v>565</v>
      </c>
      <c r="E92" s="143">
        <v>161536441.13999999</v>
      </c>
      <c r="F92" s="121"/>
      <c r="G92" s="121"/>
      <c r="H92" s="121"/>
      <c r="I92" s="121"/>
      <c r="J92" s="121"/>
      <c r="K92" s="121"/>
      <c r="L92" s="12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>
        <f t="shared" si="70"/>
        <v>0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>
        <f t="shared" si="71"/>
        <v>0</v>
      </c>
      <c r="CZ92" s="1">
        <f t="shared" si="72"/>
        <v>0</v>
      </c>
      <c r="DA92" s="125">
        <f t="shared" si="73"/>
        <v>161536441.13999999</v>
      </c>
    </row>
    <row r="93" spans="1:105" ht="11.25" customHeight="1" outlineLevel="3" x14ac:dyDescent="0.2">
      <c r="A93" s="46">
        <f>ROW()</f>
        <v>93</v>
      </c>
      <c r="B93" s="141"/>
      <c r="C93" s="10" t="s">
        <v>399</v>
      </c>
      <c r="D93" s="147">
        <v>566</v>
      </c>
      <c r="E93" s="143">
        <v>3610173.17</v>
      </c>
      <c r="F93" s="121"/>
      <c r="G93" s="121"/>
      <c r="H93" s="121"/>
      <c r="I93" s="121"/>
      <c r="J93" s="121"/>
      <c r="K93" s="121"/>
      <c r="L93" s="121"/>
      <c r="M93" s="1"/>
      <c r="N93" s="1"/>
      <c r="O93" s="1"/>
      <c r="P93" s="1">
        <v>-70580.679047872458</v>
      </c>
      <c r="Q93" s="1"/>
      <c r="R93" s="1"/>
      <c r="S93" s="1"/>
      <c r="T93" s="1"/>
      <c r="U93" s="1"/>
      <c r="V93" s="1"/>
      <c r="W93" s="1">
        <v>157611.01888729972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>
        <f t="shared" si="70"/>
        <v>87030.339839427266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>
        <v>16650.703712205839</v>
      </c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>
        <f t="shared" si="71"/>
        <v>16650.703712205839</v>
      </c>
      <c r="CZ93" s="1">
        <f t="shared" si="72"/>
        <v>103681.04355163311</v>
      </c>
      <c r="DA93" s="125">
        <f t="shared" si="73"/>
        <v>3713854.2135516331</v>
      </c>
    </row>
    <row r="94" spans="1:105" ht="11.25" customHeight="1" outlineLevel="3" x14ac:dyDescent="0.2">
      <c r="A94" s="46">
        <f>ROW()</f>
        <v>94</v>
      </c>
      <c r="B94" s="141"/>
      <c r="C94" s="10" t="s">
        <v>341</v>
      </c>
      <c r="D94" s="147">
        <v>567</v>
      </c>
      <c r="E94" s="143">
        <v>389954.86</v>
      </c>
      <c r="F94" s="121"/>
      <c r="G94" s="121"/>
      <c r="H94" s="121"/>
      <c r="I94" s="121"/>
      <c r="J94" s="121"/>
      <c r="K94" s="121"/>
      <c r="L94" s="121"/>
      <c r="M94" s="1"/>
      <c r="N94" s="1"/>
      <c r="O94" s="1"/>
      <c r="P94" s="1">
        <v>-8366.0847262819989</v>
      </c>
      <c r="Q94" s="1"/>
      <c r="R94" s="1"/>
      <c r="S94" s="1"/>
      <c r="T94" s="1"/>
      <c r="U94" s="1"/>
      <c r="V94" s="1"/>
      <c r="W94" s="1">
        <v>18681.984299307023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>
        <f t="shared" si="70"/>
        <v>10315.899573025024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>
        <v>1973.6449108692905</v>
      </c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>
        <f t="shared" si="71"/>
        <v>1973.6449108692905</v>
      </c>
      <c r="CZ94" s="1">
        <f t="shared" si="72"/>
        <v>12289.544483894315</v>
      </c>
      <c r="DA94" s="125">
        <f t="shared" si="73"/>
        <v>402244.40448389429</v>
      </c>
    </row>
    <row r="95" spans="1:105" ht="11.25" customHeight="1" outlineLevel="2" x14ac:dyDescent="0.2">
      <c r="A95" s="46">
        <f>ROW()</f>
        <v>95</v>
      </c>
      <c r="B95" s="141"/>
      <c r="C95" s="144" t="s">
        <v>398</v>
      </c>
      <c r="D95" s="144"/>
      <c r="E95" s="145">
        <f t="shared" ref="E95:AO95" si="74">SUM(E80:E94)</f>
        <v>177138710.59999999</v>
      </c>
      <c r="F95" s="145">
        <f t="shared" si="74"/>
        <v>0</v>
      </c>
      <c r="G95" s="145">
        <f t="shared" si="74"/>
        <v>0</v>
      </c>
      <c r="H95" s="145">
        <f t="shared" si="74"/>
        <v>0</v>
      </c>
      <c r="I95" s="145">
        <f t="shared" si="74"/>
        <v>0</v>
      </c>
      <c r="J95" s="145">
        <f t="shared" si="74"/>
        <v>0</v>
      </c>
      <c r="K95" s="145">
        <f t="shared" si="74"/>
        <v>0</v>
      </c>
      <c r="L95" s="145">
        <f t="shared" si="74"/>
        <v>0</v>
      </c>
      <c r="M95" s="127">
        <f t="shared" si="74"/>
        <v>0</v>
      </c>
      <c r="N95" s="127">
        <f t="shared" si="74"/>
        <v>0</v>
      </c>
      <c r="O95" s="127">
        <f t="shared" si="74"/>
        <v>0</v>
      </c>
      <c r="P95" s="127">
        <f t="shared" si="74"/>
        <v>-307072.53853193257</v>
      </c>
      <c r="Q95" s="127">
        <f t="shared" si="74"/>
        <v>0</v>
      </c>
      <c r="R95" s="127">
        <f t="shared" si="74"/>
        <v>0</v>
      </c>
      <c r="S95" s="127">
        <f t="shared" si="74"/>
        <v>0</v>
      </c>
      <c r="T95" s="127">
        <f t="shared" si="74"/>
        <v>0</v>
      </c>
      <c r="U95" s="127">
        <f t="shared" si="74"/>
        <v>0</v>
      </c>
      <c r="V95" s="127">
        <f t="shared" si="74"/>
        <v>0</v>
      </c>
      <c r="W95" s="127">
        <f t="shared" si="74"/>
        <v>685711.95861548418</v>
      </c>
      <c r="X95" s="127">
        <f t="shared" si="74"/>
        <v>0</v>
      </c>
      <c r="Y95" s="127">
        <f t="shared" si="74"/>
        <v>0</v>
      </c>
      <c r="Z95" s="127">
        <f t="shared" si="74"/>
        <v>0</v>
      </c>
      <c r="AA95" s="127">
        <f t="shared" si="74"/>
        <v>0</v>
      </c>
      <c r="AB95" s="127">
        <f t="shared" si="74"/>
        <v>0</v>
      </c>
      <c r="AC95" s="127">
        <f t="shared" si="74"/>
        <v>0</v>
      </c>
      <c r="AD95" s="127">
        <f t="shared" si="74"/>
        <v>0</v>
      </c>
      <c r="AE95" s="127">
        <f t="shared" si="74"/>
        <v>0</v>
      </c>
      <c r="AF95" s="127">
        <f t="shared" si="74"/>
        <v>0</v>
      </c>
      <c r="AG95" s="127">
        <f t="shared" si="74"/>
        <v>0</v>
      </c>
      <c r="AH95" s="127">
        <f t="shared" si="74"/>
        <v>0</v>
      </c>
      <c r="AI95" s="127">
        <f t="shared" si="74"/>
        <v>0</v>
      </c>
      <c r="AJ95" s="127">
        <f t="shared" si="74"/>
        <v>0</v>
      </c>
      <c r="AK95" s="127">
        <f t="shared" si="74"/>
        <v>0</v>
      </c>
      <c r="AL95" s="127">
        <f t="shared" si="74"/>
        <v>0</v>
      </c>
      <c r="AM95" s="127">
        <f t="shared" si="74"/>
        <v>0</v>
      </c>
      <c r="AN95" s="127">
        <f t="shared" si="74"/>
        <v>0</v>
      </c>
      <c r="AO95" s="127">
        <f t="shared" si="74"/>
        <v>0</v>
      </c>
      <c r="AP95" s="127"/>
      <c r="AQ95" s="127">
        <f t="shared" ref="AQ95:BG95" si="75">SUM(AQ80:AQ94)</f>
        <v>0</v>
      </c>
      <c r="AR95" s="127">
        <f t="shared" si="75"/>
        <v>0</v>
      </c>
      <c r="AS95" s="127">
        <f t="shared" si="75"/>
        <v>0</v>
      </c>
      <c r="AT95" s="127">
        <f t="shared" si="75"/>
        <v>0</v>
      </c>
      <c r="AU95" s="127">
        <f t="shared" si="75"/>
        <v>0</v>
      </c>
      <c r="AV95" s="127">
        <f t="shared" si="75"/>
        <v>0</v>
      </c>
      <c r="AW95" s="127">
        <f t="shared" si="75"/>
        <v>0</v>
      </c>
      <c r="AX95" s="127">
        <f t="shared" si="75"/>
        <v>0</v>
      </c>
      <c r="AY95" s="127">
        <f t="shared" si="75"/>
        <v>0</v>
      </c>
      <c r="AZ95" s="127">
        <f t="shared" si="75"/>
        <v>0</v>
      </c>
      <c r="BA95" s="127">
        <f t="shared" si="75"/>
        <v>0</v>
      </c>
      <c r="BB95" s="127">
        <f t="shared" si="75"/>
        <v>378639.42008355167</v>
      </c>
      <c r="BC95" s="127">
        <f t="shared" si="75"/>
        <v>0</v>
      </c>
      <c r="BD95" s="127">
        <f t="shared" si="75"/>
        <v>0</v>
      </c>
      <c r="BE95" s="127">
        <f t="shared" si="75"/>
        <v>0</v>
      </c>
      <c r="BF95" s="127">
        <f t="shared" si="75"/>
        <v>0</v>
      </c>
      <c r="BG95" s="127">
        <f t="shared" si="75"/>
        <v>0</v>
      </c>
      <c r="BH95" s="127">
        <f>SUM(BG80:BH94)</f>
        <v>0</v>
      </c>
      <c r="BI95" s="127">
        <f t="shared" ref="BI95:CW95" si="76">SUM(BI80:BI94)</f>
        <v>0</v>
      </c>
      <c r="BJ95" s="127">
        <f t="shared" si="76"/>
        <v>0</v>
      </c>
      <c r="BK95" s="127">
        <f t="shared" si="76"/>
        <v>0</v>
      </c>
      <c r="BL95" s="127">
        <f t="shared" si="76"/>
        <v>0</v>
      </c>
      <c r="BM95" s="127">
        <f t="shared" si="76"/>
        <v>72441.550948839184</v>
      </c>
      <c r="BN95" s="127">
        <f t="shared" si="76"/>
        <v>0</v>
      </c>
      <c r="BO95" s="127">
        <f t="shared" si="76"/>
        <v>0</v>
      </c>
      <c r="BP95" s="127">
        <f t="shared" si="76"/>
        <v>0</v>
      </c>
      <c r="BQ95" s="127">
        <f t="shared" si="76"/>
        <v>0</v>
      </c>
      <c r="BR95" s="127">
        <f t="shared" si="76"/>
        <v>0</v>
      </c>
      <c r="BS95" s="127">
        <f t="shared" si="76"/>
        <v>0</v>
      </c>
      <c r="BT95" s="127">
        <f t="shared" si="76"/>
        <v>0</v>
      </c>
      <c r="BU95" s="127">
        <f t="shared" si="76"/>
        <v>0</v>
      </c>
      <c r="BV95" s="127">
        <f t="shared" si="76"/>
        <v>0</v>
      </c>
      <c r="BW95" s="127">
        <f t="shared" si="76"/>
        <v>0</v>
      </c>
      <c r="BX95" s="127">
        <f t="shared" si="76"/>
        <v>0</v>
      </c>
      <c r="BY95" s="127">
        <f t="shared" si="76"/>
        <v>0</v>
      </c>
      <c r="BZ95" s="127">
        <f t="shared" si="76"/>
        <v>0</v>
      </c>
      <c r="CA95" s="127">
        <f t="shared" si="76"/>
        <v>0</v>
      </c>
      <c r="CB95" s="127">
        <f t="shared" si="76"/>
        <v>0</v>
      </c>
      <c r="CC95" s="127">
        <f t="shared" si="76"/>
        <v>0</v>
      </c>
      <c r="CD95" s="127">
        <f t="shared" si="76"/>
        <v>0</v>
      </c>
      <c r="CE95" s="127">
        <f t="shared" si="76"/>
        <v>0</v>
      </c>
      <c r="CF95" s="127">
        <f t="shared" si="76"/>
        <v>0</v>
      </c>
      <c r="CG95" s="127">
        <f t="shared" si="76"/>
        <v>0</v>
      </c>
      <c r="CH95" s="127">
        <f t="shared" si="76"/>
        <v>0</v>
      </c>
      <c r="CI95" s="127">
        <f t="shared" si="76"/>
        <v>0</v>
      </c>
      <c r="CJ95" s="127">
        <f t="shared" si="76"/>
        <v>0</v>
      </c>
      <c r="CK95" s="127">
        <f t="shared" si="76"/>
        <v>0</v>
      </c>
      <c r="CL95" s="127">
        <f t="shared" si="76"/>
        <v>0</v>
      </c>
      <c r="CM95" s="127">
        <f t="shared" si="76"/>
        <v>0</v>
      </c>
      <c r="CN95" s="127">
        <f t="shared" si="76"/>
        <v>0</v>
      </c>
      <c r="CO95" s="127">
        <f t="shared" si="76"/>
        <v>0</v>
      </c>
      <c r="CP95" s="127">
        <f t="shared" si="76"/>
        <v>0</v>
      </c>
      <c r="CQ95" s="127">
        <f t="shared" si="76"/>
        <v>0</v>
      </c>
      <c r="CR95" s="127">
        <f t="shared" si="76"/>
        <v>0</v>
      </c>
      <c r="CS95" s="127">
        <f t="shared" si="76"/>
        <v>0</v>
      </c>
      <c r="CT95" s="127">
        <f t="shared" si="76"/>
        <v>0</v>
      </c>
      <c r="CU95" s="127">
        <f t="shared" si="76"/>
        <v>0</v>
      </c>
      <c r="CV95" s="127">
        <f t="shared" si="76"/>
        <v>0</v>
      </c>
      <c r="CW95" s="127">
        <f t="shared" si="76"/>
        <v>0</v>
      </c>
      <c r="CX95" s="127"/>
      <c r="CY95" s="127">
        <f>SUM(CY80:CY94)</f>
        <v>72441.550948839184</v>
      </c>
      <c r="CZ95" s="127">
        <f>SUM(CZ80:CZ94)</f>
        <v>451080.97103239078</v>
      </c>
      <c r="DA95" s="128">
        <f>SUM(DA80:DA94)</f>
        <v>177589791.57103238</v>
      </c>
    </row>
    <row r="96" spans="1:105" ht="11.25" customHeight="1" outlineLevel="3" x14ac:dyDescent="0.2">
      <c r="A96" s="46">
        <f>ROW()</f>
        <v>96</v>
      </c>
      <c r="B96" s="141"/>
      <c r="C96" s="10" t="s">
        <v>379</v>
      </c>
      <c r="D96" s="147">
        <v>568</v>
      </c>
      <c r="E96" s="143">
        <v>102626.18</v>
      </c>
      <c r="F96" s="121"/>
      <c r="G96" s="121"/>
      <c r="H96" s="121"/>
      <c r="I96" s="121"/>
      <c r="J96" s="121"/>
      <c r="K96" s="121"/>
      <c r="L96" s="12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>
        <f t="shared" ref="BB96:BB105" si="77">SUM(F96:BA96)</f>
        <v>0</v>
      </c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>
        <f t="shared" ref="CY96:CY105" si="78">SUM(BC96:CX96)</f>
        <v>0</v>
      </c>
      <c r="CZ96" s="1">
        <f t="shared" ref="CZ96:CZ105" si="79">+CY96+BB96</f>
        <v>0</v>
      </c>
      <c r="DA96" s="125">
        <f t="shared" ref="DA96:DA105" si="80">+CZ96+E96</f>
        <v>102626.18</v>
      </c>
    </row>
    <row r="97" spans="1:105" ht="11.25" customHeight="1" outlineLevel="3" x14ac:dyDescent="0.2">
      <c r="A97" s="46">
        <f>ROW()</f>
        <v>97</v>
      </c>
      <c r="B97" s="141"/>
      <c r="C97" s="10" t="s">
        <v>378</v>
      </c>
      <c r="D97" s="147">
        <v>569</v>
      </c>
      <c r="E97" s="143">
        <v>6534.42</v>
      </c>
      <c r="F97" s="121"/>
      <c r="G97" s="121"/>
      <c r="H97" s="121"/>
      <c r="I97" s="121"/>
      <c r="J97" s="121"/>
      <c r="K97" s="121"/>
      <c r="L97" s="12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>
        <f t="shared" si="77"/>
        <v>0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>
        <f t="shared" si="78"/>
        <v>0</v>
      </c>
      <c r="CZ97" s="1">
        <f t="shared" si="79"/>
        <v>0</v>
      </c>
      <c r="DA97" s="125">
        <f t="shared" si="80"/>
        <v>6534.42</v>
      </c>
    </row>
    <row r="98" spans="1:105" ht="11.25" customHeight="1" outlineLevel="3" x14ac:dyDescent="0.2">
      <c r="A98" s="46">
        <f>ROW()</f>
        <v>98</v>
      </c>
      <c r="B98" s="141"/>
      <c r="C98" s="10" t="s">
        <v>397</v>
      </c>
      <c r="D98" s="147">
        <v>569.1</v>
      </c>
      <c r="E98" s="143">
        <v>40.950000000000003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>
        <f t="shared" si="77"/>
        <v>0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>
        <f t="shared" si="78"/>
        <v>0</v>
      </c>
      <c r="CZ98" s="1">
        <f t="shared" si="79"/>
        <v>0</v>
      </c>
      <c r="DA98" s="125">
        <f t="shared" si="80"/>
        <v>40.950000000000003</v>
      </c>
    </row>
    <row r="99" spans="1:105" ht="11.25" customHeight="1" outlineLevel="3" x14ac:dyDescent="0.2">
      <c r="A99" s="46">
        <f>ROW()</f>
        <v>99</v>
      </c>
      <c r="B99" s="141"/>
      <c r="C99" s="10" t="s">
        <v>396</v>
      </c>
      <c r="D99" s="147">
        <v>569.20000000000005</v>
      </c>
      <c r="E99" s="143">
        <v>70843.7</v>
      </c>
      <c r="F99" s="121"/>
      <c r="G99" s="121"/>
      <c r="H99" s="121"/>
      <c r="I99" s="121"/>
      <c r="J99" s="121"/>
      <c r="K99" s="121"/>
      <c r="L99" s="121"/>
      <c r="M99" s="1"/>
      <c r="N99" s="1"/>
      <c r="O99" s="1"/>
      <c r="P99" s="1">
        <v>-2189.2742720298552</v>
      </c>
      <c r="Q99" s="1"/>
      <c r="R99" s="1"/>
      <c r="S99" s="1"/>
      <c r="T99" s="1"/>
      <c r="U99" s="1"/>
      <c r="V99" s="1"/>
      <c r="W99" s="1">
        <v>4888.784767915573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>
        <f t="shared" si="77"/>
        <v>2699.5104958857178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>
        <v>516.47218105679394</v>
      </c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>
        <f t="shared" si="78"/>
        <v>516.47218105679394</v>
      </c>
      <c r="CZ99" s="1">
        <f t="shared" si="79"/>
        <v>3215.9826769425117</v>
      </c>
      <c r="DA99" s="125">
        <f t="shared" si="80"/>
        <v>74059.68267694251</v>
      </c>
    </row>
    <row r="100" spans="1:105" ht="11.25" customHeight="1" outlineLevel="3" x14ac:dyDescent="0.2">
      <c r="A100" s="46">
        <f>ROW()</f>
        <v>100</v>
      </c>
      <c r="B100" s="141"/>
      <c r="C100" s="10" t="s">
        <v>395</v>
      </c>
      <c r="D100" s="147">
        <v>569.29999999999995</v>
      </c>
      <c r="E100" s="7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>
        <f t="shared" si="77"/>
        <v>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>
        <f t="shared" si="78"/>
        <v>0</v>
      </c>
      <c r="CZ100" s="1">
        <f t="shared" si="79"/>
        <v>0</v>
      </c>
      <c r="DA100" s="125">
        <f t="shared" si="80"/>
        <v>0</v>
      </c>
    </row>
    <row r="101" spans="1:105" ht="11.25" customHeight="1" outlineLevel="3" x14ac:dyDescent="0.2">
      <c r="A101" s="46">
        <f>ROW()</f>
        <v>101</v>
      </c>
      <c r="B101" s="141"/>
      <c r="C101" s="10" t="s">
        <v>394</v>
      </c>
      <c r="D101" s="147">
        <v>569.4</v>
      </c>
      <c r="E101" s="7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>
        <f t="shared" si="77"/>
        <v>0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>
        <f t="shared" si="78"/>
        <v>0</v>
      </c>
      <c r="CZ101" s="1">
        <f t="shared" si="79"/>
        <v>0</v>
      </c>
      <c r="DA101" s="125">
        <f t="shared" si="80"/>
        <v>0</v>
      </c>
    </row>
    <row r="102" spans="1:105" ht="11.25" customHeight="1" outlineLevel="3" x14ac:dyDescent="0.2">
      <c r="A102" s="46">
        <f>ROW()</f>
        <v>102</v>
      </c>
      <c r="B102" s="141"/>
      <c r="C102" s="10" t="s">
        <v>377</v>
      </c>
      <c r="D102" s="147">
        <v>570</v>
      </c>
      <c r="E102" s="143">
        <v>2526188.73</v>
      </c>
      <c r="F102" s="121"/>
      <c r="G102" s="121"/>
      <c r="H102" s="121"/>
      <c r="I102" s="121"/>
      <c r="J102" s="121"/>
      <c r="K102" s="121"/>
      <c r="L102" s="121"/>
      <c r="M102" s="1"/>
      <c r="N102" s="1"/>
      <c r="O102" s="1"/>
      <c r="P102" s="1">
        <v>-12495.262222758203</v>
      </c>
      <c r="Q102" s="1"/>
      <c r="R102" s="1"/>
      <c r="S102" s="1"/>
      <c r="T102" s="1"/>
      <c r="U102" s="1"/>
      <c r="V102" s="1"/>
      <c r="W102" s="1">
        <v>27902.692872324656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>
        <f t="shared" si="77"/>
        <v>15407.430649566453</v>
      </c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>
        <v>2947.7600936135605</v>
      </c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>
        <f t="shared" si="78"/>
        <v>2947.7600936135605</v>
      </c>
      <c r="CZ102" s="1">
        <f t="shared" si="79"/>
        <v>18355.190743180014</v>
      </c>
      <c r="DA102" s="125">
        <f t="shared" si="80"/>
        <v>2544543.92074318</v>
      </c>
    </row>
    <row r="103" spans="1:105" ht="11.25" customHeight="1" outlineLevel="3" x14ac:dyDescent="0.2">
      <c r="A103" s="46">
        <f>ROW()</f>
        <v>103</v>
      </c>
      <c r="B103" s="141"/>
      <c r="C103" s="10" t="s">
        <v>375</v>
      </c>
      <c r="D103" s="147">
        <v>571</v>
      </c>
      <c r="E103" s="143">
        <v>7100557.0499999998</v>
      </c>
      <c r="F103" s="121"/>
      <c r="G103" s="121"/>
      <c r="H103" s="121"/>
      <c r="I103" s="121"/>
      <c r="J103" s="121"/>
      <c r="K103" s="121"/>
      <c r="L103" s="121"/>
      <c r="M103" s="1"/>
      <c r="N103" s="1"/>
      <c r="O103" s="1"/>
      <c r="P103" s="1">
        <v>-6512.0765415380629</v>
      </c>
      <c r="Q103" s="1"/>
      <c r="R103" s="1"/>
      <c r="S103" s="1"/>
      <c r="T103" s="1"/>
      <c r="U103" s="1"/>
      <c r="V103" s="1"/>
      <c r="W103" s="1">
        <v>14541.869427010497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>
        <v>114433.49999999977</v>
      </c>
      <c r="AT103" s="1"/>
      <c r="AU103" s="1"/>
      <c r="AV103" s="1"/>
      <c r="AW103" s="1"/>
      <c r="AX103" s="1"/>
      <c r="AY103" s="1"/>
      <c r="AZ103" s="1"/>
      <c r="BA103" s="1"/>
      <c r="BB103" s="1">
        <f t="shared" si="77"/>
        <v>122463.2928854722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>
        <v>1536.2654271264728</v>
      </c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>
        <f t="shared" si="78"/>
        <v>1536.2654271264728</v>
      </c>
      <c r="CZ103" s="1">
        <f t="shared" si="79"/>
        <v>123999.55831259867</v>
      </c>
      <c r="DA103" s="125">
        <f t="shared" si="80"/>
        <v>7224556.6083125984</v>
      </c>
    </row>
    <row r="104" spans="1:105" ht="11.25" customHeight="1" outlineLevel="3" x14ac:dyDescent="0.2">
      <c r="A104" s="46">
        <f>ROW()</f>
        <v>104</v>
      </c>
      <c r="B104" s="141"/>
      <c r="C104" s="10" t="s">
        <v>374</v>
      </c>
      <c r="D104" s="147">
        <v>572</v>
      </c>
      <c r="E104" s="143">
        <v>0</v>
      </c>
      <c r="F104" s="121"/>
      <c r="G104" s="121"/>
      <c r="H104" s="121"/>
      <c r="I104" s="121"/>
      <c r="J104" s="121"/>
      <c r="K104" s="121"/>
      <c r="L104" s="121"/>
      <c r="M104" s="1"/>
      <c r="N104" s="1"/>
      <c r="O104" s="1"/>
      <c r="P104" s="1">
        <v>0</v>
      </c>
      <c r="Q104" s="1"/>
      <c r="R104" s="1"/>
      <c r="S104" s="1"/>
      <c r="T104" s="1"/>
      <c r="U104" s="1"/>
      <c r="V104" s="1"/>
      <c r="W104" s="1">
        <v>0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>
        <f t="shared" si="77"/>
        <v>0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>
        <v>0</v>
      </c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>
        <f t="shared" si="78"/>
        <v>0</v>
      </c>
      <c r="CZ104" s="1">
        <f t="shared" si="79"/>
        <v>0</v>
      </c>
      <c r="DA104" s="125">
        <f t="shared" si="80"/>
        <v>0</v>
      </c>
    </row>
    <row r="105" spans="1:105" ht="11.25" customHeight="1" outlineLevel="3" x14ac:dyDescent="0.2">
      <c r="A105" s="46">
        <f>ROW()</f>
        <v>105</v>
      </c>
      <c r="B105" s="141"/>
      <c r="C105" s="10" t="s">
        <v>393</v>
      </c>
      <c r="D105" s="147">
        <v>573</v>
      </c>
      <c r="E105" s="143">
        <v>89568.79</v>
      </c>
      <c r="F105" s="121"/>
      <c r="G105" s="121"/>
      <c r="H105" s="121"/>
      <c r="I105" s="121"/>
      <c r="J105" s="121"/>
      <c r="K105" s="121"/>
      <c r="L105" s="121"/>
      <c r="M105" s="1"/>
      <c r="N105" s="1"/>
      <c r="O105" s="1"/>
      <c r="P105" s="1">
        <v>-2284.3312072005519</v>
      </c>
      <c r="Q105" s="1"/>
      <c r="R105" s="1"/>
      <c r="S105" s="1"/>
      <c r="T105" s="1"/>
      <c r="U105" s="1"/>
      <c r="V105" s="1"/>
      <c r="W105" s="1">
        <v>5101.0527795961607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>
        <f t="shared" si="77"/>
        <v>2816.7215723956087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>
        <v>538.89708380169486</v>
      </c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>
        <f t="shared" si="78"/>
        <v>538.89708380169486</v>
      </c>
      <c r="CZ105" s="1">
        <f t="shared" si="79"/>
        <v>3355.6186561973036</v>
      </c>
      <c r="DA105" s="125">
        <f t="shared" si="80"/>
        <v>92924.408656197294</v>
      </c>
    </row>
    <row r="106" spans="1:105" ht="11.25" customHeight="1" outlineLevel="2" x14ac:dyDescent="0.2">
      <c r="A106" s="46">
        <f>ROW()</f>
        <v>106</v>
      </c>
      <c r="B106" s="148"/>
      <c r="C106" s="144" t="s">
        <v>392</v>
      </c>
      <c r="D106" s="144"/>
      <c r="E106" s="145">
        <f t="shared" ref="E106:AO106" si="81">SUM(E96:E105)</f>
        <v>9896359.8199999984</v>
      </c>
      <c r="F106" s="145">
        <f t="shared" si="81"/>
        <v>0</v>
      </c>
      <c r="G106" s="145">
        <f t="shared" si="81"/>
        <v>0</v>
      </c>
      <c r="H106" s="145">
        <f t="shared" si="81"/>
        <v>0</v>
      </c>
      <c r="I106" s="145">
        <f t="shared" si="81"/>
        <v>0</v>
      </c>
      <c r="J106" s="145">
        <f t="shared" si="81"/>
        <v>0</v>
      </c>
      <c r="K106" s="145">
        <f t="shared" si="81"/>
        <v>0</v>
      </c>
      <c r="L106" s="145">
        <f t="shared" si="81"/>
        <v>0</v>
      </c>
      <c r="M106" s="127">
        <f t="shared" si="81"/>
        <v>0</v>
      </c>
      <c r="N106" s="127">
        <f t="shared" si="81"/>
        <v>0</v>
      </c>
      <c r="O106" s="127">
        <f t="shared" si="81"/>
        <v>0</v>
      </c>
      <c r="P106" s="127">
        <f t="shared" si="81"/>
        <v>-23480.944243526676</v>
      </c>
      <c r="Q106" s="127">
        <f t="shared" si="81"/>
        <v>0</v>
      </c>
      <c r="R106" s="127">
        <f t="shared" si="81"/>
        <v>0</v>
      </c>
      <c r="S106" s="127">
        <f t="shared" si="81"/>
        <v>0</v>
      </c>
      <c r="T106" s="127">
        <f t="shared" si="81"/>
        <v>0</v>
      </c>
      <c r="U106" s="127">
        <f t="shared" si="81"/>
        <v>0</v>
      </c>
      <c r="V106" s="127">
        <f t="shared" si="81"/>
        <v>0</v>
      </c>
      <c r="W106" s="127">
        <f t="shared" si="81"/>
        <v>52434.399846846885</v>
      </c>
      <c r="X106" s="127">
        <f t="shared" si="81"/>
        <v>0</v>
      </c>
      <c r="Y106" s="127">
        <f t="shared" si="81"/>
        <v>0</v>
      </c>
      <c r="Z106" s="127">
        <f t="shared" si="81"/>
        <v>0</v>
      </c>
      <c r="AA106" s="127">
        <f t="shared" si="81"/>
        <v>0</v>
      </c>
      <c r="AB106" s="127">
        <f t="shared" si="81"/>
        <v>0</v>
      </c>
      <c r="AC106" s="127">
        <f t="shared" si="81"/>
        <v>0</v>
      </c>
      <c r="AD106" s="127">
        <f t="shared" si="81"/>
        <v>0</v>
      </c>
      <c r="AE106" s="127">
        <f t="shared" si="81"/>
        <v>0</v>
      </c>
      <c r="AF106" s="127">
        <f t="shared" si="81"/>
        <v>0</v>
      </c>
      <c r="AG106" s="127">
        <f t="shared" si="81"/>
        <v>0</v>
      </c>
      <c r="AH106" s="127">
        <f t="shared" si="81"/>
        <v>0</v>
      </c>
      <c r="AI106" s="127">
        <f t="shared" si="81"/>
        <v>0</v>
      </c>
      <c r="AJ106" s="127">
        <f t="shared" si="81"/>
        <v>0</v>
      </c>
      <c r="AK106" s="127">
        <f t="shared" si="81"/>
        <v>0</v>
      </c>
      <c r="AL106" s="127">
        <f t="shared" si="81"/>
        <v>0</v>
      </c>
      <c r="AM106" s="127">
        <f t="shared" si="81"/>
        <v>0</v>
      </c>
      <c r="AN106" s="127">
        <f t="shared" si="81"/>
        <v>0</v>
      </c>
      <c r="AO106" s="127">
        <f t="shared" si="81"/>
        <v>0</v>
      </c>
      <c r="AP106" s="127"/>
      <c r="AQ106" s="127">
        <f t="shared" ref="AQ106:BG106" si="82">SUM(AQ96:AQ105)</f>
        <v>0</v>
      </c>
      <c r="AR106" s="127">
        <f t="shared" si="82"/>
        <v>0</v>
      </c>
      <c r="AS106" s="127">
        <f t="shared" si="82"/>
        <v>114433.49999999977</v>
      </c>
      <c r="AT106" s="127">
        <f t="shared" si="82"/>
        <v>0</v>
      </c>
      <c r="AU106" s="127">
        <f t="shared" si="82"/>
        <v>0</v>
      </c>
      <c r="AV106" s="127">
        <f t="shared" si="82"/>
        <v>0</v>
      </c>
      <c r="AW106" s="127">
        <f t="shared" si="82"/>
        <v>0</v>
      </c>
      <c r="AX106" s="127">
        <f t="shared" si="82"/>
        <v>0</v>
      </c>
      <c r="AY106" s="127">
        <f t="shared" si="82"/>
        <v>0</v>
      </c>
      <c r="AZ106" s="127">
        <f t="shared" si="82"/>
        <v>0</v>
      </c>
      <c r="BA106" s="127">
        <f t="shared" si="82"/>
        <v>0</v>
      </c>
      <c r="BB106" s="127">
        <f t="shared" si="82"/>
        <v>143386.95560331998</v>
      </c>
      <c r="BC106" s="127">
        <f t="shared" si="82"/>
        <v>0</v>
      </c>
      <c r="BD106" s="127">
        <f t="shared" si="82"/>
        <v>0</v>
      </c>
      <c r="BE106" s="127">
        <f t="shared" si="82"/>
        <v>0</v>
      </c>
      <c r="BF106" s="127">
        <f t="shared" si="82"/>
        <v>0</v>
      </c>
      <c r="BG106" s="127">
        <f t="shared" si="82"/>
        <v>0</v>
      </c>
      <c r="BH106" s="127">
        <f>SUM(BG96:BH105)</f>
        <v>0</v>
      </c>
      <c r="BI106" s="127">
        <f t="shared" ref="BI106:CW106" si="83">SUM(BI96:BI105)</f>
        <v>0</v>
      </c>
      <c r="BJ106" s="127">
        <f t="shared" si="83"/>
        <v>0</v>
      </c>
      <c r="BK106" s="127">
        <f t="shared" si="83"/>
        <v>0</v>
      </c>
      <c r="BL106" s="127">
        <f t="shared" si="83"/>
        <v>0</v>
      </c>
      <c r="BM106" s="127">
        <f t="shared" si="83"/>
        <v>5539.3947855985216</v>
      </c>
      <c r="BN106" s="127">
        <f t="shared" si="83"/>
        <v>0</v>
      </c>
      <c r="BO106" s="127">
        <f t="shared" si="83"/>
        <v>0</v>
      </c>
      <c r="BP106" s="127">
        <f t="shared" si="83"/>
        <v>0</v>
      </c>
      <c r="BQ106" s="127">
        <f t="shared" si="83"/>
        <v>0</v>
      </c>
      <c r="BR106" s="127">
        <f t="shared" si="83"/>
        <v>0</v>
      </c>
      <c r="BS106" s="127">
        <f t="shared" si="83"/>
        <v>0</v>
      </c>
      <c r="BT106" s="127">
        <f t="shared" si="83"/>
        <v>0</v>
      </c>
      <c r="BU106" s="127">
        <f t="shared" si="83"/>
        <v>0</v>
      </c>
      <c r="BV106" s="127">
        <f t="shared" si="83"/>
        <v>0</v>
      </c>
      <c r="BW106" s="127">
        <f t="shared" si="83"/>
        <v>0</v>
      </c>
      <c r="BX106" s="127">
        <f t="shared" si="83"/>
        <v>0</v>
      </c>
      <c r="BY106" s="127">
        <f t="shared" si="83"/>
        <v>0</v>
      </c>
      <c r="BZ106" s="127">
        <f t="shared" si="83"/>
        <v>0</v>
      </c>
      <c r="CA106" s="127">
        <f t="shared" si="83"/>
        <v>0</v>
      </c>
      <c r="CB106" s="127">
        <f t="shared" si="83"/>
        <v>0</v>
      </c>
      <c r="CC106" s="127">
        <f t="shared" si="83"/>
        <v>0</v>
      </c>
      <c r="CD106" s="127">
        <f t="shared" si="83"/>
        <v>0</v>
      </c>
      <c r="CE106" s="127">
        <f t="shared" si="83"/>
        <v>0</v>
      </c>
      <c r="CF106" s="127">
        <f t="shared" si="83"/>
        <v>0</v>
      </c>
      <c r="CG106" s="127">
        <f t="shared" si="83"/>
        <v>0</v>
      </c>
      <c r="CH106" s="127">
        <f t="shared" si="83"/>
        <v>0</v>
      </c>
      <c r="CI106" s="127">
        <f t="shared" si="83"/>
        <v>0</v>
      </c>
      <c r="CJ106" s="127">
        <f t="shared" si="83"/>
        <v>0</v>
      </c>
      <c r="CK106" s="127">
        <f t="shared" si="83"/>
        <v>0</v>
      </c>
      <c r="CL106" s="127">
        <f t="shared" si="83"/>
        <v>0</v>
      </c>
      <c r="CM106" s="127">
        <f t="shared" si="83"/>
        <v>0</v>
      </c>
      <c r="CN106" s="127">
        <f t="shared" si="83"/>
        <v>0</v>
      </c>
      <c r="CO106" s="127">
        <f t="shared" si="83"/>
        <v>0</v>
      </c>
      <c r="CP106" s="127">
        <f t="shared" si="83"/>
        <v>0</v>
      </c>
      <c r="CQ106" s="127">
        <f t="shared" si="83"/>
        <v>0</v>
      </c>
      <c r="CR106" s="127">
        <f t="shared" si="83"/>
        <v>0</v>
      </c>
      <c r="CS106" s="127">
        <f t="shared" si="83"/>
        <v>0</v>
      </c>
      <c r="CT106" s="127">
        <f t="shared" si="83"/>
        <v>0</v>
      </c>
      <c r="CU106" s="127">
        <f t="shared" si="83"/>
        <v>0</v>
      </c>
      <c r="CV106" s="127">
        <f t="shared" si="83"/>
        <v>0</v>
      </c>
      <c r="CW106" s="127">
        <f t="shared" si="83"/>
        <v>0</v>
      </c>
      <c r="CX106" s="127"/>
      <c r="CY106" s="127">
        <f>SUM(CY96:CY105)</f>
        <v>5539.3947855985216</v>
      </c>
      <c r="CZ106" s="127">
        <f>SUM(CZ96:CZ105)</f>
        <v>148926.35038891851</v>
      </c>
      <c r="DA106" s="128">
        <f>SUM(DA96:DA105)</f>
        <v>10045286.170388917</v>
      </c>
    </row>
    <row r="107" spans="1:105" ht="11.25" customHeight="1" outlineLevel="2" x14ac:dyDescent="0.2">
      <c r="A107" s="46">
        <f>ROW()</f>
        <v>107</v>
      </c>
      <c r="B107" s="150" t="s">
        <v>391</v>
      </c>
      <c r="C107" s="150"/>
      <c r="D107" s="150"/>
      <c r="E107" s="145">
        <f t="shared" ref="E107:AO107" si="84">+E95+E106</f>
        <v>187035070.41999999</v>
      </c>
      <c r="F107" s="145">
        <f t="shared" si="84"/>
        <v>0</v>
      </c>
      <c r="G107" s="145">
        <f t="shared" si="84"/>
        <v>0</v>
      </c>
      <c r="H107" s="145">
        <f t="shared" si="84"/>
        <v>0</v>
      </c>
      <c r="I107" s="145">
        <f t="shared" si="84"/>
        <v>0</v>
      </c>
      <c r="J107" s="145">
        <f t="shared" si="84"/>
        <v>0</v>
      </c>
      <c r="K107" s="145">
        <f t="shared" si="84"/>
        <v>0</v>
      </c>
      <c r="L107" s="145">
        <f t="shared" si="84"/>
        <v>0</v>
      </c>
      <c r="M107" s="127">
        <f t="shared" si="84"/>
        <v>0</v>
      </c>
      <c r="N107" s="127">
        <f t="shared" si="84"/>
        <v>0</v>
      </c>
      <c r="O107" s="127">
        <f t="shared" si="84"/>
        <v>0</v>
      </c>
      <c r="P107" s="127">
        <f t="shared" si="84"/>
        <v>-330553.48277545924</v>
      </c>
      <c r="Q107" s="127">
        <f t="shared" si="84"/>
        <v>0</v>
      </c>
      <c r="R107" s="127">
        <f t="shared" si="84"/>
        <v>0</v>
      </c>
      <c r="S107" s="127">
        <f t="shared" si="84"/>
        <v>0</v>
      </c>
      <c r="T107" s="127">
        <f t="shared" si="84"/>
        <v>0</v>
      </c>
      <c r="U107" s="127">
        <f t="shared" si="84"/>
        <v>0</v>
      </c>
      <c r="V107" s="127">
        <f t="shared" si="84"/>
        <v>0</v>
      </c>
      <c r="W107" s="127">
        <f t="shared" si="84"/>
        <v>738146.35846233112</v>
      </c>
      <c r="X107" s="127">
        <f t="shared" si="84"/>
        <v>0</v>
      </c>
      <c r="Y107" s="127">
        <f t="shared" si="84"/>
        <v>0</v>
      </c>
      <c r="Z107" s="127">
        <f t="shared" si="84"/>
        <v>0</v>
      </c>
      <c r="AA107" s="127">
        <f t="shared" si="84"/>
        <v>0</v>
      </c>
      <c r="AB107" s="127">
        <f t="shared" si="84"/>
        <v>0</v>
      </c>
      <c r="AC107" s="127">
        <f t="shared" si="84"/>
        <v>0</v>
      </c>
      <c r="AD107" s="127">
        <f t="shared" si="84"/>
        <v>0</v>
      </c>
      <c r="AE107" s="127">
        <f t="shared" si="84"/>
        <v>0</v>
      </c>
      <c r="AF107" s="127">
        <f t="shared" si="84"/>
        <v>0</v>
      </c>
      <c r="AG107" s="127">
        <f t="shared" si="84"/>
        <v>0</v>
      </c>
      <c r="AH107" s="127">
        <f t="shared" si="84"/>
        <v>0</v>
      </c>
      <c r="AI107" s="127">
        <f t="shared" si="84"/>
        <v>0</v>
      </c>
      <c r="AJ107" s="127">
        <f t="shared" si="84"/>
        <v>0</v>
      </c>
      <c r="AK107" s="127">
        <f t="shared" si="84"/>
        <v>0</v>
      </c>
      <c r="AL107" s="127">
        <f t="shared" si="84"/>
        <v>0</v>
      </c>
      <c r="AM107" s="127">
        <f t="shared" si="84"/>
        <v>0</v>
      </c>
      <c r="AN107" s="127">
        <f t="shared" si="84"/>
        <v>0</v>
      </c>
      <c r="AO107" s="127">
        <f t="shared" si="84"/>
        <v>0</v>
      </c>
      <c r="AP107" s="127"/>
      <c r="AQ107" s="127">
        <f t="shared" ref="AQ107:BV107" si="85">+AQ95+AQ106</f>
        <v>0</v>
      </c>
      <c r="AR107" s="127">
        <f t="shared" si="85"/>
        <v>0</v>
      </c>
      <c r="AS107" s="127">
        <f t="shared" si="85"/>
        <v>114433.49999999977</v>
      </c>
      <c r="AT107" s="127">
        <f t="shared" si="85"/>
        <v>0</v>
      </c>
      <c r="AU107" s="127">
        <f t="shared" si="85"/>
        <v>0</v>
      </c>
      <c r="AV107" s="127">
        <f t="shared" si="85"/>
        <v>0</v>
      </c>
      <c r="AW107" s="127">
        <f t="shared" si="85"/>
        <v>0</v>
      </c>
      <c r="AX107" s="127">
        <f t="shared" si="85"/>
        <v>0</v>
      </c>
      <c r="AY107" s="127">
        <f t="shared" si="85"/>
        <v>0</v>
      </c>
      <c r="AZ107" s="127">
        <f t="shared" si="85"/>
        <v>0</v>
      </c>
      <c r="BA107" s="127">
        <f t="shared" si="85"/>
        <v>0</v>
      </c>
      <c r="BB107" s="127">
        <f t="shared" si="85"/>
        <v>522026.37568687164</v>
      </c>
      <c r="BC107" s="127">
        <f t="shared" si="85"/>
        <v>0</v>
      </c>
      <c r="BD107" s="127">
        <f t="shared" si="85"/>
        <v>0</v>
      </c>
      <c r="BE107" s="127">
        <f t="shared" si="85"/>
        <v>0</v>
      </c>
      <c r="BF107" s="127">
        <f t="shared" si="85"/>
        <v>0</v>
      </c>
      <c r="BG107" s="127">
        <f t="shared" si="85"/>
        <v>0</v>
      </c>
      <c r="BH107" s="127">
        <f t="shared" si="85"/>
        <v>0</v>
      </c>
      <c r="BI107" s="127">
        <f t="shared" si="85"/>
        <v>0</v>
      </c>
      <c r="BJ107" s="127">
        <f t="shared" si="85"/>
        <v>0</v>
      </c>
      <c r="BK107" s="127">
        <f t="shared" si="85"/>
        <v>0</v>
      </c>
      <c r="BL107" s="127">
        <f t="shared" si="85"/>
        <v>0</v>
      </c>
      <c r="BM107" s="127">
        <f t="shared" si="85"/>
        <v>77980.945734437701</v>
      </c>
      <c r="BN107" s="127">
        <f t="shared" si="85"/>
        <v>0</v>
      </c>
      <c r="BO107" s="127">
        <f t="shared" si="85"/>
        <v>0</v>
      </c>
      <c r="BP107" s="127">
        <f t="shared" si="85"/>
        <v>0</v>
      </c>
      <c r="BQ107" s="127">
        <f t="shared" si="85"/>
        <v>0</v>
      </c>
      <c r="BR107" s="127">
        <f t="shared" si="85"/>
        <v>0</v>
      </c>
      <c r="BS107" s="127">
        <f t="shared" si="85"/>
        <v>0</v>
      </c>
      <c r="BT107" s="127">
        <f t="shared" si="85"/>
        <v>0</v>
      </c>
      <c r="BU107" s="127">
        <f t="shared" si="85"/>
        <v>0</v>
      </c>
      <c r="BV107" s="127">
        <f t="shared" si="85"/>
        <v>0</v>
      </c>
      <c r="BW107" s="127">
        <f t="shared" ref="BW107:DB107" si="86">+BW95+BW106</f>
        <v>0</v>
      </c>
      <c r="BX107" s="127">
        <f t="shared" si="86"/>
        <v>0</v>
      </c>
      <c r="BY107" s="127">
        <f t="shared" si="86"/>
        <v>0</v>
      </c>
      <c r="BZ107" s="127">
        <f t="shared" si="86"/>
        <v>0</v>
      </c>
      <c r="CA107" s="127">
        <f t="shared" si="86"/>
        <v>0</v>
      </c>
      <c r="CB107" s="127">
        <f t="shared" si="86"/>
        <v>0</v>
      </c>
      <c r="CC107" s="127">
        <f t="shared" si="86"/>
        <v>0</v>
      </c>
      <c r="CD107" s="127">
        <f t="shared" si="86"/>
        <v>0</v>
      </c>
      <c r="CE107" s="127">
        <f t="shared" si="86"/>
        <v>0</v>
      </c>
      <c r="CF107" s="127">
        <f t="shared" si="86"/>
        <v>0</v>
      </c>
      <c r="CG107" s="127">
        <f t="shared" si="86"/>
        <v>0</v>
      </c>
      <c r="CH107" s="127">
        <f t="shared" si="86"/>
        <v>0</v>
      </c>
      <c r="CI107" s="127">
        <f t="shared" si="86"/>
        <v>0</v>
      </c>
      <c r="CJ107" s="127">
        <f t="shared" si="86"/>
        <v>0</v>
      </c>
      <c r="CK107" s="127">
        <f t="shared" si="86"/>
        <v>0</v>
      </c>
      <c r="CL107" s="127">
        <f t="shared" si="86"/>
        <v>0</v>
      </c>
      <c r="CM107" s="127">
        <f t="shared" si="86"/>
        <v>0</v>
      </c>
      <c r="CN107" s="127">
        <f t="shared" si="86"/>
        <v>0</v>
      </c>
      <c r="CO107" s="127">
        <f t="shared" si="86"/>
        <v>0</v>
      </c>
      <c r="CP107" s="127">
        <f t="shared" si="86"/>
        <v>0</v>
      </c>
      <c r="CQ107" s="127">
        <f t="shared" si="86"/>
        <v>0</v>
      </c>
      <c r="CR107" s="127">
        <f t="shared" si="86"/>
        <v>0</v>
      </c>
      <c r="CS107" s="127">
        <f t="shared" si="86"/>
        <v>0</v>
      </c>
      <c r="CT107" s="127">
        <f t="shared" si="86"/>
        <v>0</v>
      </c>
      <c r="CU107" s="127">
        <f t="shared" si="86"/>
        <v>0</v>
      </c>
      <c r="CV107" s="127">
        <f t="shared" si="86"/>
        <v>0</v>
      </c>
      <c r="CW107" s="127">
        <f t="shared" si="86"/>
        <v>0</v>
      </c>
      <c r="CX107" s="127"/>
      <c r="CY107" s="127">
        <f>+CY95+CY106</f>
        <v>77980.945734437701</v>
      </c>
      <c r="CZ107" s="127">
        <f>+CZ95+CZ106</f>
        <v>600007.32142130926</v>
      </c>
      <c r="DA107" s="128">
        <f>+DA95+DA106</f>
        <v>187635077.74142128</v>
      </c>
    </row>
    <row r="108" spans="1:105" ht="11.25" customHeight="1" outlineLevel="3" x14ac:dyDescent="0.2">
      <c r="A108" s="46">
        <f>ROW()</f>
        <v>108</v>
      </c>
      <c r="B108" s="138" t="s">
        <v>390</v>
      </c>
      <c r="C108" s="10" t="s">
        <v>389</v>
      </c>
      <c r="D108" s="151">
        <v>580</v>
      </c>
      <c r="E108" s="143">
        <v>3181629.5</v>
      </c>
      <c r="F108" s="121"/>
      <c r="G108" s="121"/>
      <c r="H108" s="121"/>
      <c r="I108" s="121"/>
      <c r="J108" s="121"/>
      <c r="K108" s="121"/>
      <c r="L108" s="121"/>
      <c r="M108" s="1"/>
      <c r="N108" s="1"/>
      <c r="O108" s="1"/>
      <c r="P108" s="1">
        <v>-181168.5290827339</v>
      </c>
      <c r="Q108" s="1"/>
      <c r="R108" s="1"/>
      <c r="S108" s="1"/>
      <c r="T108" s="1"/>
      <c r="U108" s="1"/>
      <c r="V108" s="1"/>
      <c r="W108" s="1">
        <v>177172.16353673011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f t="shared" ref="BB108:BB117" si="87">SUM(F108:BA108)</f>
        <v>-3996.365546003799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>
        <v>39091.209009194165</v>
      </c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>
        <f t="shared" ref="CY108:CY117" si="88">SUM(BC108:CX108)</f>
        <v>39091.209009194165</v>
      </c>
      <c r="CZ108" s="1">
        <f t="shared" ref="CZ108:CZ117" si="89">+CY108+BB108</f>
        <v>35094.843463190366</v>
      </c>
      <c r="DA108" s="125">
        <f t="shared" ref="DA108:DA117" si="90">+CZ108+E108</f>
        <v>3216724.3434631904</v>
      </c>
    </row>
    <row r="109" spans="1:105" ht="11.25" customHeight="1" outlineLevel="3" x14ac:dyDescent="0.2">
      <c r="A109" s="46">
        <f>ROW()</f>
        <v>109</v>
      </c>
      <c r="B109" s="141"/>
      <c r="C109" s="10" t="s">
        <v>388</v>
      </c>
      <c r="D109" s="151">
        <v>581</v>
      </c>
      <c r="E109" s="143">
        <v>1401120.76</v>
      </c>
      <c r="F109" s="121"/>
      <c r="G109" s="121"/>
      <c r="H109" s="121"/>
      <c r="I109" s="121"/>
      <c r="J109" s="121"/>
      <c r="K109" s="121"/>
      <c r="L109" s="121"/>
      <c r="M109" s="1"/>
      <c r="N109" s="1"/>
      <c r="O109" s="1"/>
      <c r="P109" s="1">
        <v>-23018.021434592098</v>
      </c>
      <c r="Q109" s="1"/>
      <c r="R109" s="1"/>
      <c r="S109" s="1"/>
      <c r="T109" s="1"/>
      <c r="U109" s="1"/>
      <c r="V109" s="1"/>
      <c r="W109" s="1">
        <v>22510.27084311728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>
        <f t="shared" si="87"/>
        <v>-507.75059147481807</v>
      </c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>
        <v>4966.6588972902682</v>
      </c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>
        <f t="shared" si="88"/>
        <v>4966.6588972902682</v>
      </c>
      <c r="CZ109" s="1">
        <f t="shared" si="89"/>
        <v>4458.9083058154501</v>
      </c>
      <c r="DA109" s="125">
        <f t="shared" si="90"/>
        <v>1405579.6683058154</v>
      </c>
    </row>
    <row r="110" spans="1:105" ht="11.25" customHeight="1" outlineLevel="3" x14ac:dyDescent="0.2">
      <c r="A110" s="46">
        <f>ROW()</f>
        <v>110</v>
      </c>
      <c r="B110" s="141"/>
      <c r="C110" s="10" t="s">
        <v>387</v>
      </c>
      <c r="D110" s="151">
        <v>582</v>
      </c>
      <c r="E110" s="143">
        <v>2324950.3199999998</v>
      </c>
      <c r="F110" s="121"/>
      <c r="G110" s="121"/>
      <c r="H110" s="121"/>
      <c r="I110" s="121"/>
      <c r="J110" s="121"/>
      <c r="K110" s="121"/>
      <c r="L110" s="121"/>
      <c r="M110" s="1"/>
      <c r="N110" s="1"/>
      <c r="O110" s="1"/>
      <c r="P110" s="1">
        <v>-21002.490010668589</v>
      </c>
      <c r="Q110" s="1"/>
      <c r="R110" s="1"/>
      <c r="S110" s="1"/>
      <c r="T110" s="1"/>
      <c r="U110" s="1"/>
      <c r="V110" s="1"/>
      <c r="W110" s="1">
        <v>20539.199681581718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>
        <f t="shared" si="87"/>
        <v>-463.29032908687077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>
        <v>4531.7623920522528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>
        <f t="shared" si="88"/>
        <v>4531.7623920522528</v>
      </c>
      <c r="CZ110" s="1">
        <f t="shared" si="89"/>
        <v>4068.4720629653821</v>
      </c>
      <c r="DA110" s="125">
        <f t="shared" si="90"/>
        <v>2329018.7920629652</v>
      </c>
    </row>
    <row r="111" spans="1:105" ht="11.25" customHeight="1" outlineLevel="3" x14ac:dyDescent="0.2">
      <c r="A111" s="46">
        <f>ROW()</f>
        <v>111</v>
      </c>
      <c r="B111" s="141"/>
      <c r="C111" s="10" t="s">
        <v>386</v>
      </c>
      <c r="D111" s="151">
        <v>583</v>
      </c>
      <c r="E111" s="143">
        <v>5185453.2699999996</v>
      </c>
      <c r="F111" s="121"/>
      <c r="G111" s="121"/>
      <c r="H111" s="121"/>
      <c r="I111" s="121"/>
      <c r="J111" s="121"/>
      <c r="K111" s="121"/>
      <c r="L111" s="121"/>
      <c r="M111" s="1"/>
      <c r="N111" s="1"/>
      <c r="O111" s="1"/>
      <c r="P111" s="1">
        <v>-72170.411195823093</v>
      </c>
      <c r="Q111" s="1"/>
      <c r="R111" s="1"/>
      <c r="S111" s="1"/>
      <c r="T111" s="1"/>
      <c r="U111" s="1"/>
      <c r="V111" s="1"/>
      <c r="W111" s="1">
        <v>70578.416459186439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>
        <v>7185.6850000000004</v>
      </c>
      <c r="AT111" s="1"/>
      <c r="AU111" s="1"/>
      <c r="AV111" s="1"/>
      <c r="AW111" s="1"/>
      <c r="AX111" s="1"/>
      <c r="AY111" s="1"/>
      <c r="AZ111" s="1"/>
      <c r="BA111" s="1"/>
      <c r="BB111" s="1">
        <f t="shared" si="87"/>
        <v>5593.6902633633463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>
        <v>15572.399039830154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>
        <f t="shared" si="88"/>
        <v>15572.399039830154</v>
      </c>
      <c r="CZ111" s="1">
        <f t="shared" si="89"/>
        <v>21166.089303193501</v>
      </c>
      <c r="DA111" s="125">
        <f t="shared" si="90"/>
        <v>5206619.3593031932</v>
      </c>
    </row>
    <row r="112" spans="1:105" ht="11.25" customHeight="1" outlineLevel="3" x14ac:dyDescent="0.2">
      <c r="A112" s="46">
        <f>ROW()</f>
        <v>112</v>
      </c>
      <c r="B112" s="141"/>
      <c r="C112" s="10" t="s">
        <v>385</v>
      </c>
      <c r="D112" s="151">
        <v>584</v>
      </c>
      <c r="E112" s="143">
        <v>5832444.4500000002</v>
      </c>
      <c r="F112" s="121"/>
      <c r="G112" s="121"/>
      <c r="H112" s="121"/>
      <c r="I112" s="121"/>
      <c r="J112" s="121"/>
      <c r="K112" s="121"/>
      <c r="L112" s="121"/>
      <c r="M112" s="1"/>
      <c r="N112" s="1"/>
      <c r="O112" s="1"/>
      <c r="P112" s="1">
        <v>-16249.209046023108</v>
      </c>
      <c r="Q112" s="1"/>
      <c r="R112" s="1"/>
      <c r="S112" s="1"/>
      <c r="T112" s="1"/>
      <c r="U112" s="1"/>
      <c r="V112" s="1"/>
      <c r="W112" s="1">
        <v>15890.770527423199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>
        <v>3894.9816666666684</v>
      </c>
      <c r="AT112" s="1"/>
      <c r="AU112" s="1"/>
      <c r="AV112" s="1"/>
      <c r="AW112" s="1"/>
      <c r="AX112" s="1"/>
      <c r="AY112" s="1"/>
      <c r="AZ112" s="1"/>
      <c r="BA112" s="1"/>
      <c r="BB112" s="1">
        <f t="shared" si="87"/>
        <v>3536.5431480667594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>
        <v>3506.1344830045055</v>
      </c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>
        <f t="shared" si="88"/>
        <v>3506.1344830045055</v>
      </c>
      <c r="CZ112" s="1">
        <f t="shared" si="89"/>
        <v>7042.6776310712648</v>
      </c>
      <c r="DA112" s="125">
        <f t="shared" si="90"/>
        <v>5839487.127631071</v>
      </c>
    </row>
    <row r="113" spans="1:105" ht="11.25" customHeight="1" outlineLevel="3" x14ac:dyDescent="0.2">
      <c r="A113" s="46">
        <f>ROW()</f>
        <v>113</v>
      </c>
      <c r="B113" s="141"/>
      <c r="C113" s="10" t="s">
        <v>384</v>
      </c>
      <c r="D113" s="151">
        <v>585</v>
      </c>
      <c r="E113" s="143">
        <v>0</v>
      </c>
      <c r="F113" s="121"/>
      <c r="G113" s="121"/>
      <c r="H113" s="121"/>
      <c r="I113" s="121"/>
      <c r="J113" s="121"/>
      <c r="K113" s="121"/>
      <c r="L113" s="121"/>
      <c r="M113" s="1"/>
      <c r="N113" s="1"/>
      <c r="O113" s="1"/>
      <c r="P113" s="1">
        <v>0</v>
      </c>
      <c r="Q113" s="1"/>
      <c r="R113" s="1"/>
      <c r="S113" s="1"/>
      <c r="T113" s="1"/>
      <c r="U113" s="1"/>
      <c r="V113" s="1"/>
      <c r="W113" s="1">
        <v>0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>
        <f t="shared" si="87"/>
        <v>0</v>
      </c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>
        <v>0</v>
      </c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>
        <f t="shared" si="88"/>
        <v>0</v>
      </c>
      <c r="CZ113" s="1">
        <f t="shared" si="89"/>
        <v>0</v>
      </c>
      <c r="DA113" s="125">
        <f t="shared" si="90"/>
        <v>0</v>
      </c>
    </row>
    <row r="114" spans="1:105" ht="11.25" customHeight="1" outlineLevel="3" x14ac:dyDescent="0.2">
      <c r="A114" s="46">
        <f>ROW()</f>
        <v>114</v>
      </c>
      <c r="B114" s="141"/>
      <c r="C114" s="10" t="s">
        <v>383</v>
      </c>
      <c r="D114" s="151">
        <v>586</v>
      </c>
      <c r="E114" s="143">
        <v>3930124.21</v>
      </c>
      <c r="F114" s="121"/>
      <c r="G114" s="121"/>
      <c r="H114" s="121"/>
      <c r="I114" s="121"/>
      <c r="J114" s="121"/>
      <c r="K114" s="121"/>
      <c r="L114" s="121"/>
      <c r="M114" s="1"/>
      <c r="N114" s="1"/>
      <c r="O114" s="1"/>
      <c r="P114" s="1">
        <v>-59278.921502124169</v>
      </c>
      <c r="Q114" s="1"/>
      <c r="R114" s="1"/>
      <c r="S114" s="1"/>
      <c r="T114" s="1"/>
      <c r="U114" s="1"/>
      <c r="V114" s="1"/>
      <c r="W114" s="1">
        <v>57971.297928124914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f t="shared" si="87"/>
        <v>-1307.6235739992553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>
        <v>12790.768474037352</v>
      </c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>
        <f t="shared" si="88"/>
        <v>12790.768474037352</v>
      </c>
      <c r="CZ114" s="1">
        <f t="shared" si="89"/>
        <v>11483.144900038096</v>
      </c>
      <c r="DA114" s="125">
        <f t="shared" si="90"/>
        <v>3941607.3549000379</v>
      </c>
    </row>
    <row r="115" spans="1:105" ht="11.25" customHeight="1" outlineLevel="3" x14ac:dyDescent="0.2">
      <c r="A115" s="46">
        <f>ROW()</f>
        <v>115</v>
      </c>
      <c r="B115" s="141"/>
      <c r="C115" s="10" t="s">
        <v>382</v>
      </c>
      <c r="D115" s="151">
        <v>587</v>
      </c>
      <c r="E115" s="143">
        <v>5949128.21</v>
      </c>
      <c r="F115" s="121"/>
      <c r="G115" s="121"/>
      <c r="H115" s="121"/>
      <c r="I115" s="121"/>
      <c r="J115" s="121"/>
      <c r="K115" s="121"/>
      <c r="L115" s="121"/>
      <c r="M115" s="1"/>
      <c r="N115" s="1"/>
      <c r="O115" s="1"/>
      <c r="P115" s="1">
        <v>-98190.766873846471</v>
      </c>
      <c r="Q115" s="1"/>
      <c r="R115" s="1"/>
      <c r="S115" s="1"/>
      <c r="T115" s="1"/>
      <c r="U115" s="1"/>
      <c r="V115" s="1"/>
      <c r="W115" s="1">
        <v>96024.793569006462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>
        <f t="shared" si="87"/>
        <v>-2165.9733048400085</v>
      </c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>
        <v>21186.87947665414</v>
      </c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>
        <f t="shared" si="88"/>
        <v>21186.87947665414</v>
      </c>
      <c r="CZ115" s="1">
        <f t="shared" si="89"/>
        <v>19020.906171814131</v>
      </c>
      <c r="DA115" s="125">
        <f t="shared" si="90"/>
        <v>5968149.1161718145</v>
      </c>
    </row>
    <row r="116" spans="1:105" ht="11.25" customHeight="1" outlineLevel="3" x14ac:dyDescent="0.2">
      <c r="A116" s="46">
        <f>ROW()</f>
        <v>116</v>
      </c>
      <c r="B116" s="141"/>
      <c r="C116" s="10" t="s">
        <v>381</v>
      </c>
      <c r="D116" s="151">
        <v>588</v>
      </c>
      <c r="E116" s="143">
        <v>13431352.300000001</v>
      </c>
      <c r="F116" s="121"/>
      <c r="G116" s="121"/>
      <c r="H116" s="121"/>
      <c r="I116" s="121"/>
      <c r="J116" s="121"/>
      <c r="K116" s="121"/>
      <c r="L116" s="121"/>
      <c r="M116" s="1"/>
      <c r="N116" s="1"/>
      <c r="O116" s="1"/>
      <c r="P116" s="1">
        <v>-347656.18870172487</v>
      </c>
      <c r="Q116" s="1"/>
      <c r="R116" s="1"/>
      <c r="S116" s="1"/>
      <c r="T116" s="1"/>
      <c r="U116" s="1"/>
      <c r="V116" s="1"/>
      <c r="W116" s="1">
        <v>339987.30039415305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>
        <f t="shared" si="87"/>
        <v>-7668.8883075718186</v>
      </c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>
        <v>75014.688283265335</v>
      </c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>
        <f t="shared" si="88"/>
        <v>75014.688283265335</v>
      </c>
      <c r="CZ116" s="1">
        <f t="shared" si="89"/>
        <v>67345.799975693517</v>
      </c>
      <c r="DA116" s="125">
        <f t="shared" si="90"/>
        <v>13498698.099975694</v>
      </c>
    </row>
    <row r="117" spans="1:105" ht="11.25" customHeight="1" outlineLevel="3" x14ac:dyDescent="0.2">
      <c r="A117" s="46">
        <f>ROW()</f>
        <v>117</v>
      </c>
      <c r="B117" s="141"/>
      <c r="C117" s="10" t="s">
        <v>341</v>
      </c>
      <c r="D117" s="151">
        <v>589</v>
      </c>
      <c r="E117" s="143">
        <v>1410013.44</v>
      </c>
      <c r="F117" s="121"/>
      <c r="G117" s="121"/>
      <c r="H117" s="121"/>
      <c r="I117" s="121"/>
      <c r="J117" s="121"/>
      <c r="K117" s="121"/>
      <c r="L117" s="121"/>
      <c r="M117" s="1"/>
      <c r="N117" s="1"/>
      <c r="O117" s="1"/>
      <c r="P117" s="1">
        <v>-4882.6339724989284</v>
      </c>
      <c r="Q117" s="1"/>
      <c r="R117" s="1"/>
      <c r="S117" s="1"/>
      <c r="T117" s="1"/>
      <c r="U117" s="1"/>
      <c r="V117" s="1"/>
      <c r="W117" s="1">
        <v>4774.9287861719386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>
        <f t="shared" si="87"/>
        <v>-107.70518632698986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>
        <v>1053.5387470479727</v>
      </c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>
        <f t="shared" si="88"/>
        <v>1053.5387470479727</v>
      </c>
      <c r="CZ117" s="1">
        <f t="shared" si="89"/>
        <v>945.83356072098286</v>
      </c>
      <c r="DA117" s="125">
        <f t="shared" si="90"/>
        <v>1410959.273560721</v>
      </c>
    </row>
    <row r="118" spans="1:105" ht="11.25" customHeight="1" outlineLevel="2" x14ac:dyDescent="0.2">
      <c r="A118" s="46">
        <f>ROW()</f>
        <v>118</v>
      </c>
      <c r="B118" s="141"/>
      <c r="C118" s="144" t="s">
        <v>380</v>
      </c>
      <c r="D118" s="144"/>
      <c r="E118" s="145">
        <f t="shared" ref="E118:AO118" si="91">SUM(E108:E117)</f>
        <v>42646216.460000001</v>
      </c>
      <c r="F118" s="145">
        <f t="shared" si="91"/>
        <v>0</v>
      </c>
      <c r="G118" s="145">
        <f t="shared" si="91"/>
        <v>0</v>
      </c>
      <c r="H118" s="145">
        <f t="shared" si="91"/>
        <v>0</v>
      </c>
      <c r="I118" s="145">
        <f t="shared" si="91"/>
        <v>0</v>
      </c>
      <c r="J118" s="145">
        <f t="shared" si="91"/>
        <v>0</v>
      </c>
      <c r="K118" s="145">
        <f t="shared" si="91"/>
        <v>0</v>
      </c>
      <c r="L118" s="145">
        <f t="shared" si="91"/>
        <v>0</v>
      </c>
      <c r="M118" s="127">
        <f t="shared" si="91"/>
        <v>0</v>
      </c>
      <c r="N118" s="127">
        <f t="shared" si="91"/>
        <v>0</v>
      </c>
      <c r="O118" s="127">
        <f t="shared" si="91"/>
        <v>0</v>
      </c>
      <c r="P118" s="127">
        <f t="shared" si="91"/>
        <v>-823617.1718200352</v>
      </c>
      <c r="Q118" s="127">
        <f t="shared" si="91"/>
        <v>0</v>
      </c>
      <c r="R118" s="127">
        <f t="shared" si="91"/>
        <v>0</v>
      </c>
      <c r="S118" s="127">
        <f t="shared" si="91"/>
        <v>0</v>
      </c>
      <c r="T118" s="127">
        <f t="shared" si="91"/>
        <v>0</v>
      </c>
      <c r="U118" s="127">
        <f t="shared" si="91"/>
        <v>0</v>
      </c>
      <c r="V118" s="127">
        <f t="shared" si="91"/>
        <v>0</v>
      </c>
      <c r="W118" s="127">
        <f t="shared" si="91"/>
        <v>805449.14172549511</v>
      </c>
      <c r="X118" s="127">
        <f t="shared" si="91"/>
        <v>0</v>
      </c>
      <c r="Y118" s="127">
        <f t="shared" si="91"/>
        <v>0</v>
      </c>
      <c r="Z118" s="127">
        <f t="shared" si="91"/>
        <v>0</v>
      </c>
      <c r="AA118" s="127">
        <f t="shared" si="91"/>
        <v>0</v>
      </c>
      <c r="AB118" s="127">
        <f t="shared" si="91"/>
        <v>0</v>
      </c>
      <c r="AC118" s="127">
        <f t="shared" si="91"/>
        <v>0</v>
      </c>
      <c r="AD118" s="127">
        <f t="shared" si="91"/>
        <v>0</v>
      </c>
      <c r="AE118" s="127">
        <f t="shared" si="91"/>
        <v>0</v>
      </c>
      <c r="AF118" s="127">
        <f t="shared" si="91"/>
        <v>0</v>
      </c>
      <c r="AG118" s="127">
        <f t="shared" si="91"/>
        <v>0</v>
      </c>
      <c r="AH118" s="127">
        <f t="shared" si="91"/>
        <v>0</v>
      </c>
      <c r="AI118" s="127">
        <f t="shared" si="91"/>
        <v>0</v>
      </c>
      <c r="AJ118" s="127">
        <f t="shared" si="91"/>
        <v>0</v>
      </c>
      <c r="AK118" s="127">
        <f t="shared" si="91"/>
        <v>0</v>
      </c>
      <c r="AL118" s="127">
        <f t="shared" si="91"/>
        <v>0</v>
      </c>
      <c r="AM118" s="127">
        <f t="shared" si="91"/>
        <v>0</v>
      </c>
      <c r="AN118" s="127">
        <f t="shared" si="91"/>
        <v>0</v>
      </c>
      <c r="AO118" s="127">
        <f t="shared" si="91"/>
        <v>0</v>
      </c>
      <c r="AP118" s="127"/>
      <c r="AQ118" s="127">
        <f t="shared" ref="AQ118:BG118" si="92">SUM(AQ108:AQ117)</f>
        <v>0</v>
      </c>
      <c r="AR118" s="127">
        <f t="shared" si="92"/>
        <v>0</v>
      </c>
      <c r="AS118" s="127">
        <f t="shared" si="92"/>
        <v>11080.666666666668</v>
      </c>
      <c r="AT118" s="127">
        <f t="shared" si="92"/>
        <v>0</v>
      </c>
      <c r="AU118" s="127">
        <f t="shared" si="92"/>
        <v>0</v>
      </c>
      <c r="AV118" s="127">
        <f t="shared" si="92"/>
        <v>0</v>
      </c>
      <c r="AW118" s="127">
        <f t="shared" si="92"/>
        <v>0</v>
      </c>
      <c r="AX118" s="127">
        <f t="shared" si="92"/>
        <v>0</v>
      </c>
      <c r="AY118" s="127">
        <f t="shared" si="92"/>
        <v>0</v>
      </c>
      <c r="AZ118" s="127">
        <f t="shared" si="92"/>
        <v>0</v>
      </c>
      <c r="BA118" s="127">
        <f t="shared" si="92"/>
        <v>0</v>
      </c>
      <c r="BB118" s="127">
        <f t="shared" si="92"/>
        <v>-7087.3634278734544</v>
      </c>
      <c r="BC118" s="127">
        <f t="shared" si="92"/>
        <v>0</v>
      </c>
      <c r="BD118" s="127">
        <f t="shared" si="92"/>
        <v>0</v>
      </c>
      <c r="BE118" s="127">
        <f t="shared" si="92"/>
        <v>0</v>
      </c>
      <c r="BF118" s="127">
        <f t="shared" si="92"/>
        <v>0</v>
      </c>
      <c r="BG118" s="127">
        <f t="shared" si="92"/>
        <v>0</v>
      </c>
      <c r="BH118" s="127">
        <f>SUM(BG108:BH117)</f>
        <v>0</v>
      </c>
      <c r="BI118" s="127">
        <f t="shared" ref="BI118:CW118" si="93">SUM(BI108:BI117)</f>
        <v>0</v>
      </c>
      <c r="BJ118" s="127">
        <f t="shared" si="93"/>
        <v>0</v>
      </c>
      <c r="BK118" s="127">
        <f t="shared" si="93"/>
        <v>0</v>
      </c>
      <c r="BL118" s="127">
        <f t="shared" si="93"/>
        <v>0</v>
      </c>
      <c r="BM118" s="127">
        <f t="shared" si="93"/>
        <v>177714.03880237616</v>
      </c>
      <c r="BN118" s="127">
        <f t="shared" si="93"/>
        <v>0</v>
      </c>
      <c r="BO118" s="127">
        <f t="shared" si="93"/>
        <v>0</v>
      </c>
      <c r="BP118" s="127">
        <f t="shared" si="93"/>
        <v>0</v>
      </c>
      <c r="BQ118" s="127">
        <f t="shared" si="93"/>
        <v>0</v>
      </c>
      <c r="BR118" s="127">
        <f t="shared" si="93"/>
        <v>0</v>
      </c>
      <c r="BS118" s="127">
        <f t="shared" si="93"/>
        <v>0</v>
      </c>
      <c r="BT118" s="127">
        <f t="shared" si="93"/>
        <v>0</v>
      </c>
      <c r="BU118" s="127">
        <f t="shared" si="93"/>
        <v>0</v>
      </c>
      <c r="BV118" s="127">
        <f t="shared" si="93"/>
        <v>0</v>
      </c>
      <c r="BW118" s="127">
        <f t="shared" si="93"/>
        <v>0</v>
      </c>
      <c r="BX118" s="127">
        <f t="shared" si="93"/>
        <v>0</v>
      </c>
      <c r="BY118" s="127">
        <f t="shared" si="93"/>
        <v>0</v>
      </c>
      <c r="BZ118" s="127">
        <f t="shared" si="93"/>
        <v>0</v>
      </c>
      <c r="CA118" s="127">
        <f t="shared" si="93"/>
        <v>0</v>
      </c>
      <c r="CB118" s="127">
        <f t="shared" si="93"/>
        <v>0</v>
      </c>
      <c r="CC118" s="127">
        <f t="shared" si="93"/>
        <v>0</v>
      </c>
      <c r="CD118" s="127">
        <f t="shared" si="93"/>
        <v>0</v>
      </c>
      <c r="CE118" s="127">
        <f t="shared" si="93"/>
        <v>0</v>
      </c>
      <c r="CF118" s="127">
        <f t="shared" si="93"/>
        <v>0</v>
      </c>
      <c r="CG118" s="127">
        <f t="shared" si="93"/>
        <v>0</v>
      </c>
      <c r="CH118" s="127">
        <f t="shared" si="93"/>
        <v>0</v>
      </c>
      <c r="CI118" s="127">
        <f t="shared" si="93"/>
        <v>0</v>
      </c>
      <c r="CJ118" s="127">
        <f t="shared" si="93"/>
        <v>0</v>
      </c>
      <c r="CK118" s="127">
        <f t="shared" si="93"/>
        <v>0</v>
      </c>
      <c r="CL118" s="127">
        <f t="shared" si="93"/>
        <v>0</v>
      </c>
      <c r="CM118" s="127">
        <f t="shared" si="93"/>
        <v>0</v>
      </c>
      <c r="CN118" s="127">
        <f t="shared" si="93"/>
        <v>0</v>
      </c>
      <c r="CO118" s="127">
        <f t="shared" si="93"/>
        <v>0</v>
      </c>
      <c r="CP118" s="127">
        <f t="shared" si="93"/>
        <v>0</v>
      </c>
      <c r="CQ118" s="127">
        <f t="shared" si="93"/>
        <v>0</v>
      </c>
      <c r="CR118" s="127">
        <f t="shared" si="93"/>
        <v>0</v>
      </c>
      <c r="CS118" s="127">
        <f t="shared" si="93"/>
        <v>0</v>
      </c>
      <c r="CT118" s="127">
        <f t="shared" si="93"/>
        <v>0</v>
      </c>
      <c r="CU118" s="127">
        <f t="shared" si="93"/>
        <v>0</v>
      </c>
      <c r="CV118" s="127">
        <f t="shared" si="93"/>
        <v>0</v>
      </c>
      <c r="CW118" s="127">
        <f t="shared" si="93"/>
        <v>0</v>
      </c>
      <c r="CX118" s="127"/>
      <c r="CY118" s="127">
        <f>SUM(CY108:CY117)</f>
        <v>177714.03880237616</v>
      </c>
      <c r="CZ118" s="127">
        <f>SUM(CZ108:CZ117)</f>
        <v>170626.67537450269</v>
      </c>
      <c r="DA118" s="128">
        <f>SUM(DA108:DA117)</f>
        <v>42816843.135374501</v>
      </c>
    </row>
    <row r="119" spans="1:105" ht="11.25" customHeight="1" outlineLevel="3" x14ac:dyDescent="0.2">
      <c r="A119" s="46">
        <f>ROW()</f>
        <v>119</v>
      </c>
      <c r="B119" s="141"/>
      <c r="C119" s="56" t="s">
        <v>379</v>
      </c>
      <c r="D119" s="8">
        <v>590</v>
      </c>
      <c r="E119" s="143">
        <v>123817.9</v>
      </c>
      <c r="F119" s="121"/>
      <c r="G119" s="121"/>
      <c r="H119" s="121"/>
      <c r="I119" s="121"/>
      <c r="J119" s="121"/>
      <c r="K119" s="121"/>
      <c r="L119" s="121"/>
      <c r="M119" s="1"/>
      <c r="N119" s="1"/>
      <c r="O119" s="1"/>
      <c r="P119" s="1">
        <v>-1795.1271394000673</v>
      </c>
      <c r="Q119" s="1"/>
      <c r="R119" s="1"/>
      <c r="S119" s="1"/>
      <c r="T119" s="1"/>
      <c r="U119" s="1"/>
      <c r="V119" s="1"/>
      <c r="W119" s="1">
        <v>1755.5287373656902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>
        <f t="shared" ref="BB119:BB128" si="94">SUM(F119:BA119)</f>
        <v>-39.598402034377159</v>
      </c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>
        <v>387.33929430049511</v>
      </c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>
        <f t="shared" ref="CY119:CY128" si="95">SUM(BC119:CX119)</f>
        <v>387.33929430049511</v>
      </c>
      <c r="CZ119" s="1">
        <f t="shared" ref="CZ119:CZ128" si="96">+CY119+BB119</f>
        <v>347.74089226611795</v>
      </c>
      <c r="DA119" s="125">
        <f t="shared" ref="DA119:DA128" si="97">+CZ119+E119</f>
        <v>124165.64089226611</v>
      </c>
    </row>
    <row r="120" spans="1:105" ht="11.25" customHeight="1" outlineLevel="3" x14ac:dyDescent="0.2">
      <c r="A120" s="46">
        <f>ROW()</f>
        <v>120</v>
      </c>
      <c r="B120" s="141"/>
      <c r="C120" s="56" t="s">
        <v>378</v>
      </c>
      <c r="D120" s="8">
        <v>591</v>
      </c>
      <c r="E120" s="143">
        <v>0</v>
      </c>
      <c r="F120" s="121"/>
      <c r="G120" s="121"/>
      <c r="H120" s="121"/>
      <c r="I120" s="121"/>
      <c r="J120" s="121"/>
      <c r="K120" s="121"/>
      <c r="L120" s="121"/>
      <c r="M120" s="1"/>
      <c r="N120" s="1"/>
      <c r="O120" s="1"/>
      <c r="P120" s="1">
        <v>0</v>
      </c>
      <c r="Q120" s="1"/>
      <c r="R120" s="1"/>
      <c r="S120" s="1"/>
      <c r="T120" s="1"/>
      <c r="U120" s="1"/>
      <c r="V120" s="1"/>
      <c r="W120" s="1">
        <v>0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>
        <f t="shared" si="94"/>
        <v>0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>
        <v>0</v>
      </c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>
        <f t="shared" si="95"/>
        <v>0</v>
      </c>
      <c r="CZ120" s="1">
        <f t="shared" si="96"/>
        <v>0</v>
      </c>
      <c r="DA120" s="125">
        <f t="shared" si="97"/>
        <v>0</v>
      </c>
    </row>
    <row r="121" spans="1:105" ht="11.25" customHeight="1" outlineLevel="3" x14ac:dyDescent="0.2">
      <c r="A121" s="46">
        <f>ROW()</f>
        <v>121</v>
      </c>
      <c r="B121" s="141"/>
      <c r="C121" s="56" t="s">
        <v>377</v>
      </c>
      <c r="D121" s="8">
        <v>592</v>
      </c>
      <c r="E121" s="143">
        <v>2273166.44</v>
      </c>
      <c r="F121" s="121"/>
      <c r="G121" s="121"/>
      <c r="H121" s="121"/>
      <c r="I121" s="121"/>
      <c r="J121" s="121"/>
      <c r="K121" s="121"/>
      <c r="L121" s="121"/>
      <c r="M121" s="1"/>
      <c r="N121" s="1"/>
      <c r="O121" s="1"/>
      <c r="P121" s="1">
        <v>-18282.827417440734</v>
      </c>
      <c r="Q121" s="1"/>
      <c r="R121" s="1"/>
      <c r="S121" s="1"/>
      <c r="T121" s="1"/>
      <c r="U121" s="1"/>
      <c r="V121" s="1"/>
      <c r="W121" s="1">
        <v>17879.529659576689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>
        <f t="shared" si="94"/>
        <v>-403.29775786404571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>
        <v>3944.9336563737379</v>
      </c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>
        <f t="shared" si="95"/>
        <v>3944.9336563737379</v>
      </c>
      <c r="CZ121" s="1">
        <f t="shared" si="96"/>
        <v>3541.6358985096922</v>
      </c>
      <c r="DA121" s="125">
        <f t="shared" si="97"/>
        <v>2276708.0758985095</v>
      </c>
    </row>
    <row r="122" spans="1:105" ht="11.25" customHeight="1" outlineLevel="3" x14ac:dyDescent="0.2">
      <c r="A122" s="46">
        <f>ROW()</f>
        <v>122</v>
      </c>
      <c r="B122" s="141"/>
      <c r="C122" s="10" t="s">
        <v>376</v>
      </c>
      <c r="D122" s="8">
        <v>592.20000000000005</v>
      </c>
      <c r="E122" s="7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>
        <f t="shared" si="94"/>
        <v>0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>
        <f t="shared" si="95"/>
        <v>0</v>
      </c>
      <c r="CZ122" s="1">
        <f t="shared" si="96"/>
        <v>0</v>
      </c>
      <c r="DA122" s="125">
        <f t="shared" si="97"/>
        <v>0</v>
      </c>
    </row>
    <row r="123" spans="1:105" ht="11.25" customHeight="1" outlineLevel="3" x14ac:dyDescent="0.2">
      <c r="A123" s="46">
        <f>ROW()</f>
        <v>123</v>
      </c>
      <c r="B123" s="141"/>
      <c r="C123" s="10" t="s">
        <v>375</v>
      </c>
      <c r="D123" s="8">
        <v>593</v>
      </c>
      <c r="E123" s="143">
        <v>39125754.57</v>
      </c>
      <c r="F123" s="121"/>
      <c r="G123" s="121"/>
      <c r="H123" s="121"/>
      <c r="I123" s="121"/>
      <c r="J123" s="121"/>
      <c r="K123" s="121"/>
      <c r="L123" s="121"/>
      <c r="M123" s="1"/>
      <c r="N123" s="1"/>
      <c r="O123" s="1"/>
      <c r="P123" s="1">
        <v>-153579.25910991742</v>
      </c>
      <c r="Q123" s="1"/>
      <c r="R123" s="1"/>
      <c r="S123" s="1"/>
      <c r="T123" s="1"/>
      <c r="U123" s="1"/>
      <c r="V123" s="1"/>
      <c r="W123" s="1">
        <v>150191.480543766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>
        <v>1249179.0599999996</v>
      </c>
      <c r="AT123" s="1"/>
      <c r="AU123" s="1"/>
      <c r="AV123" s="1"/>
      <c r="AW123" s="1"/>
      <c r="AX123" s="1"/>
      <c r="AY123" s="1"/>
      <c r="AZ123" s="1"/>
      <c r="BA123" s="1"/>
      <c r="BB123" s="1">
        <f t="shared" si="94"/>
        <v>1245791.2814338482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>
        <v>33138.199817261397</v>
      </c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>
        <f t="shared" si="95"/>
        <v>33138.199817261397</v>
      </c>
      <c r="CZ123" s="1">
        <f t="shared" si="96"/>
        <v>1278929.4812511096</v>
      </c>
      <c r="DA123" s="125">
        <f t="shared" si="97"/>
        <v>40404684.051251113</v>
      </c>
    </row>
    <row r="124" spans="1:105" ht="11.25" customHeight="1" outlineLevel="3" x14ac:dyDescent="0.2">
      <c r="A124" s="46">
        <f>ROW()</f>
        <v>124</v>
      </c>
      <c r="B124" s="141"/>
      <c r="C124" s="10" t="s">
        <v>374</v>
      </c>
      <c r="D124" s="8">
        <v>594</v>
      </c>
      <c r="E124" s="143">
        <v>14348138.050000001</v>
      </c>
      <c r="F124" s="121"/>
      <c r="G124" s="121"/>
      <c r="H124" s="121"/>
      <c r="I124" s="121"/>
      <c r="J124" s="121"/>
      <c r="K124" s="121"/>
      <c r="L124" s="121"/>
      <c r="M124" s="1"/>
      <c r="N124" s="1"/>
      <c r="O124" s="1"/>
      <c r="P124" s="1">
        <v>-73657.683062568191</v>
      </c>
      <c r="Q124" s="1"/>
      <c r="R124" s="1"/>
      <c r="S124" s="1"/>
      <c r="T124" s="1"/>
      <c r="U124" s="1"/>
      <c r="V124" s="1"/>
      <c r="W124" s="1">
        <v>72032.880850616202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>
        <v>-7714.6949999999997</v>
      </c>
      <c r="AT124" s="1"/>
      <c r="AU124" s="1"/>
      <c r="AV124" s="1"/>
      <c r="AW124" s="1"/>
      <c r="AX124" s="1"/>
      <c r="AY124" s="1"/>
      <c r="AZ124" s="1"/>
      <c r="BA124" s="1"/>
      <c r="BB124" s="1">
        <f t="shared" si="94"/>
        <v>-9339.497211951988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>
        <v>15893.311593963008</v>
      </c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>
        <f t="shared" si="95"/>
        <v>15893.311593963008</v>
      </c>
      <c r="CZ124" s="1">
        <f t="shared" si="96"/>
        <v>6553.8143820110199</v>
      </c>
      <c r="DA124" s="125">
        <f t="shared" si="97"/>
        <v>14354691.864382012</v>
      </c>
    </row>
    <row r="125" spans="1:105" ht="11.25" customHeight="1" outlineLevel="3" x14ac:dyDescent="0.2">
      <c r="A125" s="46">
        <f>ROW()</f>
        <v>125</v>
      </c>
      <c r="B125" s="141"/>
      <c r="C125" s="10" t="s">
        <v>373</v>
      </c>
      <c r="D125" s="8">
        <v>595</v>
      </c>
      <c r="E125" s="143">
        <v>605715.5</v>
      </c>
      <c r="F125" s="121"/>
      <c r="G125" s="121"/>
      <c r="H125" s="121"/>
      <c r="I125" s="121"/>
      <c r="J125" s="121"/>
      <c r="K125" s="121"/>
      <c r="L125" s="121"/>
      <c r="M125" s="1"/>
      <c r="N125" s="1"/>
      <c r="O125" s="1"/>
      <c r="P125" s="1">
        <v>-1243.5827797187953</v>
      </c>
      <c r="Q125" s="1"/>
      <c r="R125" s="1"/>
      <c r="S125" s="1"/>
      <c r="T125" s="1"/>
      <c r="U125" s="1"/>
      <c r="V125" s="1"/>
      <c r="W125" s="1">
        <v>1216.1508002263622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>
        <f t="shared" si="94"/>
        <v>-27.431979492433129</v>
      </c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>
        <v>268.33112024672937</v>
      </c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>
        <f t="shared" si="95"/>
        <v>268.33112024672937</v>
      </c>
      <c r="CZ125" s="1">
        <f t="shared" si="96"/>
        <v>240.89914075429624</v>
      </c>
      <c r="DA125" s="125">
        <f t="shared" si="97"/>
        <v>605956.39914075425</v>
      </c>
    </row>
    <row r="126" spans="1:105" ht="11.25" customHeight="1" outlineLevel="3" x14ac:dyDescent="0.2">
      <c r="A126" s="46">
        <f>ROW()</f>
        <v>126</v>
      </c>
      <c r="B126" s="141"/>
      <c r="C126" s="10" t="s">
        <v>372</v>
      </c>
      <c r="D126" s="8">
        <v>596</v>
      </c>
      <c r="E126" s="143">
        <v>3267480.77</v>
      </c>
      <c r="F126" s="121"/>
      <c r="G126" s="121"/>
      <c r="H126" s="121"/>
      <c r="I126" s="121"/>
      <c r="J126" s="121"/>
      <c r="K126" s="121"/>
      <c r="L126" s="121"/>
      <c r="M126" s="1"/>
      <c r="N126" s="1"/>
      <c r="O126" s="1"/>
      <c r="P126" s="1">
        <v>-19957.090966130367</v>
      </c>
      <c r="Q126" s="1"/>
      <c r="R126" s="1"/>
      <c r="S126" s="1"/>
      <c r="T126" s="1"/>
      <c r="U126" s="1"/>
      <c r="V126" s="1"/>
      <c r="W126" s="1">
        <v>19516.860915473582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>
        <f t="shared" si="94"/>
        <v>-440.23005065678444</v>
      </c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>
        <v>4306.1938964920046</v>
      </c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>
        <f t="shared" si="95"/>
        <v>4306.1938964920046</v>
      </c>
      <c r="CZ126" s="1">
        <f t="shared" si="96"/>
        <v>3865.9638458352201</v>
      </c>
      <c r="DA126" s="125">
        <f t="shared" si="97"/>
        <v>3271346.7338458351</v>
      </c>
    </row>
    <row r="127" spans="1:105" ht="11.25" customHeight="1" outlineLevel="3" x14ac:dyDescent="0.2">
      <c r="A127" s="46">
        <f>ROW()</f>
        <v>127</v>
      </c>
      <c r="B127" s="141"/>
      <c r="C127" s="10" t="s">
        <v>371</v>
      </c>
      <c r="D127" s="8">
        <v>597</v>
      </c>
      <c r="E127" s="143">
        <v>779690.28</v>
      </c>
      <c r="F127" s="121"/>
      <c r="G127" s="121"/>
      <c r="H127" s="121"/>
      <c r="I127" s="121"/>
      <c r="J127" s="121"/>
      <c r="K127" s="121"/>
      <c r="L127" s="121"/>
      <c r="M127" s="1"/>
      <c r="N127" s="1"/>
      <c r="O127" s="1"/>
      <c r="P127" s="1">
        <v>-11463.718329683932</v>
      </c>
      <c r="Q127" s="1"/>
      <c r="R127" s="1"/>
      <c r="S127" s="1"/>
      <c r="T127" s="1"/>
      <c r="U127" s="1"/>
      <c r="V127" s="1"/>
      <c r="W127" s="1">
        <v>11210.842130965555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>
        <f t="shared" si="94"/>
        <v>-252.87619871837705</v>
      </c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>
        <v>2473.5565912971433</v>
      </c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>
        <f t="shared" si="95"/>
        <v>2473.5565912971433</v>
      </c>
      <c r="CZ127" s="1">
        <f t="shared" si="96"/>
        <v>2220.6803925787663</v>
      </c>
      <c r="DA127" s="125">
        <f t="shared" si="97"/>
        <v>781910.96039257874</v>
      </c>
    </row>
    <row r="128" spans="1:105" ht="11.25" customHeight="1" outlineLevel="3" x14ac:dyDescent="0.2">
      <c r="A128" s="46">
        <f>ROW()</f>
        <v>128</v>
      </c>
      <c r="B128" s="141"/>
      <c r="C128" s="10" t="s">
        <v>370</v>
      </c>
      <c r="D128" s="8">
        <v>598</v>
      </c>
      <c r="E128" s="143">
        <v>0</v>
      </c>
      <c r="M128" s="1"/>
      <c r="N128" s="1"/>
      <c r="O128" s="1"/>
      <c r="P128" s="1">
        <v>0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>
        <f t="shared" si="94"/>
        <v>0</v>
      </c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>
        <v>0</v>
      </c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>
        <f t="shared" si="95"/>
        <v>0</v>
      </c>
      <c r="CZ128" s="1">
        <f t="shared" si="96"/>
        <v>0</v>
      </c>
      <c r="DA128" s="125">
        <f t="shared" si="97"/>
        <v>0</v>
      </c>
    </row>
    <row r="129" spans="1:105" ht="11.25" customHeight="1" outlineLevel="2" x14ac:dyDescent="0.2">
      <c r="A129" s="46">
        <f>ROW()</f>
        <v>129</v>
      </c>
      <c r="B129" s="148"/>
      <c r="C129" s="144" t="s">
        <v>369</v>
      </c>
      <c r="D129" s="144"/>
      <c r="E129" s="145">
        <f t="shared" ref="E129:AO129" si="98">SUM(E119:E128)</f>
        <v>60523763.509999998</v>
      </c>
      <c r="F129" s="145">
        <f t="shared" si="98"/>
        <v>0</v>
      </c>
      <c r="G129" s="145">
        <f t="shared" si="98"/>
        <v>0</v>
      </c>
      <c r="H129" s="145">
        <f t="shared" si="98"/>
        <v>0</v>
      </c>
      <c r="I129" s="145">
        <f t="shared" si="98"/>
        <v>0</v>
      </c>
      <c r="J129" s="145">
        <f t="shared" si="98"/>
        <v>0</v>
      </c>
      <c r="K129" s="145">
        <f t="shared" si="98"/>
        <v>0</v>
      </c>
      <c r="L129" s="145">
        <f t="shared" si="98"/>
        <v>0</v>
      </c>
      <c r="M129" s="127">
        <f t="shared" si="98"/>
        <v>0</v>
      </c>
      <c r="N129" s="127">
        <f t="shared" si="98"/>
        <v>0</v>
      </c>
      <c r="O129" s="127">
        <f t="shared" si="98"/>
        <v>0</v>
      </c>
      <c r="P129" s="127">
        <f t="shared" si="98"/>
        <v>-279979.28880485951</v>
      </c>
      <c r="Q129" s="127">
        <f t="shared" si="98"/>
        <v>0</v>
      </c>
      <c r="R129" s="127">
        <f t="shared" si="98"/>
        <v>0</v>
      </c>
      <c r="S129" s="127">
        <f t="shared" si="98"/>
        <v>0</v>
      </c>
      <c r="T129" s="127">
        <f t="shared" si="98"/>
        <v>0</v>
      </c>
      <c r="U129" s="127">
        <f t="shared" si="98"/>
        <v>0</v>
      </c>
      <c r="V129" s="127">
        <f t="shared" si="98"/>
        <v>0</v>
      </c>
      <c r="W129" s="127">
        <f t="shared" si="98"/>
        <v>273803.27363799012</v>
      </c>
      <c r="X129" s="127">
        <f t="shared" si="98"/>
        <v>0</v>
      </c>
      <c r="Y129" s="127">
        <f t="shared" si="98"/>
        <v>0</v>
      </c>
      <c r="Z129" s="127">
        <f t="shared" si="98"/>
        <v>0</v>
      </c>
      <c r="AA129" s="127">
        <f t="shared" si="98"/>
        <v>0</v>
      </c>
      <c r="AB129" s="127">
        <f t="shared" si="98"/>
        <v>0</v>
      </c>
      <c r="AC129" s="127">
        <f t="shared" si="98"/>
        <v>0</v>
      </c>
      <c r="AD129" s="127">
        <f t="shared" si="98"/>
        <v>0</v>
      </c>
      <c r="AE129" s="127">
        <f t="shared" si="98"/>
        <v>0</v>
      </c>
      <c r="AF129" s="127">
        <f t="shared" si="98"/>
        <v>0</v>
      </c>
      <c r="AG129" s="127">
        <f t="shared" si="98"/>
        <v>0</v>
      </c>
      <c r="AH129" s="127">
        <f t="shared" si="98"/>
        <v>0</v>
      </c>
      <c r="AI129" s="127">
        <f t="shared" si="98"/>
        <v>0</v>
      </c>
      <c r="AJ129" s="127">
        <f t="shared" si="98"/>
        <v>0</v>
      </c>
      <c r="AK129" s="127">
        <f t="shared" si="98"/>
        <v>0</v>
      </c>
      <c r="AL129" s="127">
        <f t="shared" si="98"/>
        <v>0</v>
      </c>
      <c r="AM129" s="127">
        <f t="shared" si="98"/>
        <v>0</v>
      </c>
      <c r="AN129" s="127">
        <f t="shared" si="98"/>
        <v>0</v>
      </c>
      <c r="AO129" s="127">
        <f t="shared" si="98"/>
        <v>0</v>
      </c>
      <c r="AP129" s="127"/>
      <c r="AQ129" s="127">
        <f>SUM(AQ119:AQ128)</f>
        <v>0</v>
      </c>
      <c r="AR129" s="127">
        <f>SUM(AR119:AR128)</f>
        <v>0</v>
      </c>
      <c r="AS129" s="127">
        <f>SUM(AS119:AS128)</f>
        <v>1241464.3649999995</v>
      </c>
      <c r="AT129" s="127">
        <f>SUM(AT119:AT128)</f>
        <v>0</v>
      </c>
      <c r="AU129" s="127"/>
      <c r="AV129" s="127"/>
      <c r="AW129" s="127">
        <f t="shared" ref="AW129:BG129" si="99">SUM(AW119:AW128)</f>
        <v>0</v>
      </c>
      <c r="AX129" s="127">
        <f t="shared" si="99"/>
        <v>0</v>
      </c>
      <c r="AY129" s="127">
        <f t="shared" si="99"/>
        <v>0</v>
      </c>
      <c r="AZ129" s="127">
        <f t="shared" si="99"/>
        <v>0</v>
      </c>
      <c r="BA129" s="127">
        <f t="shared" si="99"/>
        <v>0</v>
      </c>
      <c r="BB129" s="127">
        <f t="shared" si="99"/>
        <v>1235288.3498331301</v>
      </c>
      <c r="BC129" s="127">
        <f t="shared" si="99"/>
        <v>0</v>
      </c>
      <c r="BD129" s="127">
        <f t="shared" si="99"/>
        <v>0</v>
      </c>
      <c r="BE129" s="127">
        <f t="shared" si="99"/>
        <v>0</v>
      </c>
      <c r="BF129" s="127">
        <f t="shared" si="99"/>
        <v>0</v>
      </c>
      <c r="BG129" s="127">
        <f t="shared" si="99"/>
        <v>0</v>
      </c>
      <c r="BH129" s="127">
        <f>SUM(BG119:BH128)</f>
        <v>0</v>
      </c>
      <c r="BI129" s="127">
        <f t="shared" ref="BI129:CW129" si="100">SUM(BI119:BI128)</f>
        <v>0</v>
      </c>
      <c r="BJ129" s="127">
        <f t="shared" si="100"/>
        <v>0</v>
      </c>
      <c r="BK129" s="127">
        <f t="shared" si="100"/>
        <v>0</v>
      </c>
      <c r="BL129" s="127">
        <f t="shared" si="100"/>
        <v>0</v>
      </c>
      <c r="BM129" s="127">
        <f t="shared" si="100"/>
        <v>60411.865969934515</v>
      </c>
      <c r="BN129" s="127">
        <f t="shared" si="100"/>
        <v>0</v>
      </c>
      <c r="BO129" s="127">
        <f t="shared" si="100"/>
        <v>0</v>
      </c>
      <c r="BP129" s="127">
        <f t="shared" si="100"/>
        <v>0</v>
      </c>
      <c r="BQ129" s="127">
        <f t="shared" si="100"/>
        <v>0</v>
      </c>
      <c r="BR129" s="127">
        <f t="shared" si="100"/>
        <v>0</v>
      </c>
      <c r="BS129" s="127">
        <f t="shared" si="100"/>
        <v>0</v>
      </c>
      <c r="BT129" s="127">
        <f t="shared" si="100"/>
        <v>0</v>
      </c>
      <c r="BU129" s="127">
        <f t="shared" si="100"/>
        <v>0</v>
      </c>
      <c r="BV129" s="127">
        <f t="shared" si="100"/>
        <v>0</v>
      </c>
      <c r="BW129" s="127">
        <f t="shared" si="100"/>
        <v>0</v>
      </c>
      <c r="BX129" s="127">
        <f t="shared" si="100"/>
        <v>0</v>
      </c>
      <c r="BY129" s="127">
        <f t="shared" si="100"/>
        <v>0</v>
      </c>
      <c r="BZ129" s="127">
        <f t="shared" si="100"/>
        <v>0</v>
      </c>
      <c r="CA129" s="127">
        <f t="shared" si="100"/>
        <v>0</v>
      </c>
      <c r="CB129" s="127">
        <f t="shared" si="100"/>
        <v>0</v>
      </c>
      <c r="CC129" s="127">
        <f t="shared" si="100"/>
        <v>0</v>
      </c>
      <c r="CD129" s="127">
        <f t="shared" si="100"/>
        <v>0</v>
      </c>
      <c r="CE129" s="127">
        <f t="shared" si="100"/>
        <v>0</v>
      </c>
      <c r="CF129" s="127">
        <f t="shared" si="100"/>
        <v>0</v>
      </c>
      <c r="CG129" s="127">
        <f t="shared" si="100"/>
        <v>0</v>
      </c>
      <c r="CH129" s="127">
        <f t="shared" si="100"/>
        <v>0</v>
      </c>
      <c r="CI129" s="127">
        <f t="shared" si="100"/>
        <v>0</v>
      </c>
      <c r="CJ129" s="127">
        <f t="shared" si="100"/>
        <v>0</v>
      </c>
      <c r="CK129" s="127">
        <f t="shared" si="100"/>
        <v>0</v>
      </c>
      <c r="CL129" s="127">
        <f t="shared" si="100"/>
        <v>0</v>
      </c>
      <c r="CM129" s="127">
        <f t="shared" si="100"/>
        <v>0</v>
      </c>
      <c r="CN129" s="127">
        <f t="shared" si="100"/>
        <v>0</v>
      </c>
      <c r="CO129" s="127">
        <f t="shared" si="100"/>
        <v>0</v>
      </c>
      <c r="CP129" s="127">
        <f t="shared" si="100"/>
        <v>0</v>
      </c>
      <c r="CQ129" s="127">
        <f t="shared" si="100"/>
        <v>0</v>
      </c>
      <c r="CR129" s="127">
        <f t="shared" si="100"/>
        <v>0</v>
      </c>
      <c r="CS129" s="127">
        <f t="shared" si="100"/>
        <v>0</v>
      </c>
      <c r="CT129" s="127">
        <f t="shared" si="100"/>
        <v>0</v>
      </c>
      <c r="CU129" s="127">
        <f t="shared" si="100"/>
        <v>0</v>
      </c>
      <c r="CV129" s="127">
        <f t="shared" si="100"/>
        <v>0</v>
      </c>
      <c r="CW129" s="127">
        <f t="shared" si="100"/>
        <v>0</v>
      </c>
      <c r="CX129" s="127"/>
      <c r="CY129" s="127">
        <f>SUM(CY119:CY128)</f>
        <v>60411.865969934515</v>
      </c>
      <c r="CZ129" s="127">
        <f>SUM(CZ119:CZ128)</f>
        <v>1295700.2158030649</v>
      </c>
      <c r="DA129" s="128">
        <f>SUM(DA119:DA128)</f>
        <v>61819463.72580307</v>
      </c>
    </row>
    <row r="130" spans="1:105" ht="11.25" customHeight="1" outlineLevel="2" x14ac:dyDescent="0.2">
      <c r="A130" s="46">
        <f>ROW()</f>
        <v>130</v>
      </c>
      <c r="B130" s="150" t="s">
        <v>368</v>
      </c>
      <c r="C130" s="150"/>
      <c r="D130" s="150"/>
      <c r="E130" s="145">
        <f t="shared" ref="E130:AO130" si="101">+E118+E129</f>
        <v>103169979.97</v>
      </c>
      <c r="F130" s="145">
        <f t="shared" si="101"/>
        <v>0</v>
      </c>
      <c r="G130" s="145">
        <f t="shared" si="101"/>
        <v>0</v>
      </c>
      <c r="H130" s="145">
        <f t="shared" si="101"/>
        <v>0</v>
      </c>
      <c r="I130" s="145">
        <f t="shared" si="101"/>
        <v>0</v>
      </c>
      <c r="J130" s="145">
        <f t="shared" si="101"/>
        <v>0</v>
      </c>
      <c r="K130" s="145">
        <f t="shared" si="101"/>
        <v>0</v>
      </c>
      <c r="L130" s="145">
        <f t="shared" si="101"/>
        <v>0</v>
      </c>
      <c r="M130" s="127">
        <f t="shared" si="101"/>
        <v>0</v>
      </c>
      <c r="N130" s="127">
        <f t="shared" si="101"/>
        <v>0</v>
      </c>
      <c r="O130" s="127">
        <f t="shared" si="101"/>
        <v>0</v>
      </c>
      <c r="P130" s="127">
        <f t="shared" si="101"/>
        <v>-1103596.4606248946</v>
      </c>
      <c r="Q130" s="127">
        <f t="shared" si="101"/>
        <v>0</v>
      </c>
      <c r="R130" s="127">
        <f t="shared" si="101"/>
        <v>0</v>
      </c>
      <c r="S130" s="127">
        <f t="shared" si="101"/>
        <v>0</v>
      </c>
      <c r="T130" s="127">
        <f t="shared" si="101"/>
        <v>0</v>
      </c>
      <c r="U130" s="127">
        <f t="shared" si="101"/>
        <v>0</v>
      </c>
      <c r="V130" s="127">
        <f t="shared" si="101"/>
        <v>0</v>
      </c>
      <c r="W130" s="127">
        <f t="shared" si="101"/>
        <v>1079252.4153634852</v>
      </c>
      <c r="X130" s="127">
        <f t="shared" si="101"/>
        <v>0</v>
      </c>
      <c r="Y130" s="127">
        <f t="shared" si="101"/>
        <v>0</v>
      </c>
      <c r="Z130" s="127">
        <f t="shared" si="101"/>
        <v>0</v>
      </c>
      <c r="AA130" s="127">
        <f t="shared" si="101"/>
        <v>0</v>
      </c>
      <c r="AB130" s="127">
        <f t="shared" si="101"/>
        <v>0</v>
      </c>
      <c r="AC130" s="127">
        <f t="shared" si="101"/>
        <v>0</v>
      </c>
      <c r="AD130" s="127">
        <f t="shared" si="101"/>
        <v>0</v>
      </c>
      <c r="AE130" s="127">
        <f t="shared" si="101"/>
        <v>0</v>
      </c>
      <c r="AF130" s="127">
        <f t="shared" si="101"/>
        <v>0</v>
      </c>
      <c r="AG130" s="127">
        <f t="shared" si="101"/>
        <v>0</v>
      </c>
      <c r="AH130" s="127">
        <f t="shared" si="101"/>
        <v>0</v>
      </c>
      <c r="AI130" s="127">
        <f t="shared" si="101"/>
        <v>0</v>
      </c>
      <c r="AJ130" s="127">
        <f t="shared" si="101"/>
        <v>0</v>
      </c>
      <c r="AK130" s="127">
        <f t="shared" si="101"/>
        <v>0</v>
      </c>
      <c r="AL130" s="127">
        <f t="shared" si="101"/>
        <v>0</v>
      </c>
      <c r="AM130" s="127">
        <f t="shared" si="101"/>
        <v>0</v>
      </c>
      <c r="AN130" s="127">
        <f t="shared" si="101"/>
        <v>0</v>
      </c>
      <c r="AO130" s="127">
        <f t="shared" si="101"/>
        <v>0</v>
      </c>
      <c r="AP130" s="127"/>
      <c r="AQ130" s="127">
        <f>+AQ118+AQ129</f>
        <v>0</v>
      </c>
      <c r="AR130" s="127">
        <f>+AR118+AR129</f>
        <v>0</v>
      </c>
      <c r="AS130" s="127">
        <f>+AS118+AS129</f>
        <v>1252545.0316666663</v>
      </c>
      <c r="AT130" s="127">
        <f>+AT118+AT129</f>
        <v>0</v>
      </c>
      <c r="AU130" s="127"/>
      <c r="AV130" s="127"/>
      <c r="AW130" s="127">
        <f>+AW118+AW129</f>
        <v>0</v>
      </c>
      <c r="AX130" s="127">
        <f>+AX118+AX129</f>
        <v>0</v>
      </c>
      <c r="AY130" s="127">
        <f>+AY118+AY129</f>
        <v>0</v>
      </c>
      <c r="AZ130" s="127">
        <f>+AZ118+AZ129</f>
        <v>0</v>
      </c>
      <c r="BA130" s="127">
        <f>+BA118+BA129</f>
        <v>0</v>
      </c>
      <c r="BB130" s="127">
        <f t="shared" ref="BB130:CJ130" si="102">BB118+BB129</f>
        <v>1228200.9864052567</v>
      </c>
      <c r="BC130" s="127">
        <f t="shared" si="102"/>
        <v>0</v>
      </c>
      <c r="BD130" s="127">
        <f t="shared" si="102"/>
        <v>0</v>
      </c>
      <c r="BE130" s="127">
        <f t="shared" si="102"/>
        <v>0</v>
      </c>
      <c r="BF130" s="127">
        <f t="shared" si="102"/>
        <v>0</v>
      </c>
      <c r="BG130" s="127">
        <f t="shared" si="102"/>
        <v>0</v>
      </c>
      <c r="BH130" s="127">
        <f t="shared" si="102"/>
        <v>0</v>
      </c>
      <c r="BI130" s="127">
        <f t="shared" si="102"/>
        <v>0</v>
      </c>
      <c r="BJ130" s="127">
        <f t="shared" si="102"/>
        <v>0</v>
      </c>
      <c r="BK130" s="127">
        <f t="shared" si="102"/>
        <v>0</v>
      </c>
      <c r="BL130" s="127">
        <f t="shared" si="102"/>
        <v>0</v>
      </c>
      <c r="BM130" s="127">
        <f t="shared" si="102"/>
        <v>238125.90477231069</v>
      </c>
      <c r="BN130" s="127">
        <f t="shared" si="102"/>
        <v>0</v>
      </c>
      <c r="BO130" s="127">
        <f t="shared" si="102"/>
        <v>0</v>
      </c>
      <c r="BP130" s="127">
        <f t="shared" si="102"/>
        <v>0</v>
      </c>
      <c r="BQ130" s="127">
        <f t="shared" si="102"/>
        <v>0</v>
      </c>
      <c r="BR130" s="127">
        <f t="shared" si="102"/>
        <v>0</v>
      </c>
      <c r="BS130" s="127">
        <f t="shared" si="102"/>
        <v>0</v>
      </c>
      <c r="BT130" s="127">
        <f t="shared" si="102"/>
        <v>0</v>
      </c>
      <c r="BU130" s="127">
        <f t="shared" si="102"/>
        <v>0</v>
      </c>
      <c r="BV130" s="127">
        <f t="shared" si="102"/>
        <v>0</v>
      </c>
      <c r="BW130" s="127">
        <f t="shared" si="102"/>
        <v>0</v>
      </c>
      <c r="BX130" s="127">
        <f t="shared" si="102"/>
        <v>0</v>
      </c>
      <c r="BY130" s="127">
        <f t="shared" si="102"/>
        <v>0</v>
      </c>
      <c r="BZ130" s="127">
        <f t="shared" si="102"/>
        <v>0</v>
      </c>
      <c r="CA130" s="127">
        <f t="shared" si="102"/>
        <v>0</v>
      </c>
      <c r="CB130" s="127">
        <f t="shared" si="102"/>
        <v>0</v>
      </c>
      <c r="CC130" s="127">
        <f t="shared" si="102"/>
        <v>0</v>
      </c>
      <c r="CD130" s="127">
        <f t="shared" si="102"/>
        <v>0</v>
      </c>
      <c r="CE130" s="127">
        <f t="shared" si="102"/>
        <v>0</v>
      </c>
      <c r="CF130" s="127">
        <f t="shared" si="102"/>
        <v>0</v>
      </c>
      <c r="CG130" s="127">
        <f t="shared" si="102"/>
        <v>0</v>
      </c>
      <c r="CH130" s="127">
        <f t="shared" si="102"/>
        <v>0</v>
      </c>
      <c r="CI130" s="127">
        <f t="shared" si="102"/>
        <v>0</v>
      </c>
      <c r="CJ130" s="127">
        <f t="shared" si="102"/>
        <v>0</v>
      </c>
      <c r="CK130" s="127">
        <f>+CK118+CK129</f>
        <v>0</v>
      </c>
      <c r="CL130" s="127">
        <f t="shared" ref="CL130:CW130" si="103">CL118+CL129</f>
        <v>0</v>
      </c>
      <c r="CM130" s="127">
        <f t="shared" si="103"/>
        <v>0</v>
      </c>
      <c r="CN130" s="127">
        <f t="shared" si="103"/>
        <v>0</v>
      </c>
      <c r="CO130" s="127">
        <f t="shared" si="103"/>
        <v>0</v>
      </c>
      <c r="CP130" s="127">
        <f t="shared" si="103"/>
        <v>0</v>
      </c>
      <c r="CQ130" s="127">
        <f t="shared" si="103"/>
        <v>0</v>
      </c>
      <c r="CR130" s="127">
        <f t="shared" si="103"/>
        <v>0</v>
      </c>
      <c r="CS130" s="127">
        <f t="shared" si="103"/>
        <v>0</v>
      </c>
      <c r="CT130" s="127">
        <f t="shared" si="103"/>
        <v>0</v>
      </c>
      <c r="CU130" s="127">
        <f t="shared" si="103"/>
        <v>0</v>
      </c>
      <c r="CV130" s="127">
        <f t="shared" si="103"/>
        <v>0</v>
      </c>
      <c r="CW130" s="127">
        <f t="shared" si="103"/>
        <v>0</v>
      </c>
      <c r="CX130" s="127"/>
      <c r="CY130" s="127">
        <f>CY118+CY129</f>
        <v>238125.90477231069</v>
      </c>
      <c r="CZ130" s="127">
        <f>CZ118+CZ129</f>
        <v>1466326.8911775677</v>
      </c>
      <c r="DA130" s="128">
        <f>DA118+DA129</f>
        <v>104636306.86117756</v>
      </c>
    </row>
    <row r="131" spans="1:105" ht="11.25" customHeight="1" outlineLevel="3" x14ac:dyDescent="0.2">
      <c r="A131" s="46">
        <f>ROW()</f>
        <v>131</v>
      </c>
      <c r="B131" s="138" t="s">
        <v>367</v>
      </c>
      <c r="C131" s="58" t="s">
        <v>360</v>
      </c>
      <c r="D131" s="147">
        <v>901</v>
      </c>
      <c r="E131" s="143">
        <v>138795.47</v>
      </c>
      <c r="F131" s="121"/>
      <c r="G131" s="121"/>
      <c r="H131" s="121"/>
      <c r="I131" s="121"/>
      <c r="J131" s="121"/>
      <c r="K131" s="121"/>
      <c r="L131" s="121"/>
      <c r="M131" s="1"/>
      <c r="N131" s="1"/>
      <c r="O131" s="1"/>
      <c r="P131" s="1">
        <v>-8446.547812549743</v>
      </c>
      <c r="Q131" s="1"/>
      <c r="R131" s="1"/>
      <c r="S131" s="1"/>
      <c r="T131" s="1"/>
      <c r="U131" s="1"/>
      <c r="V131" s="1"/>
      <c r="W131" s="1">
        <v>8417.897165411965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>
        <f>SUM(F131:BA131)</f>
        <v>-28.650647137777923</v>
      </c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>
        <v>1825.2374058294408</v>
      </c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>
        <f>SUM(BC131:CX131)</f>
        <v>1825.2374058294408</v>
      </c>
      <c r="CZ131" s="1">
        <f>+CY131+BB131</f>
        <v>1796.5867586916629</v>
      </c>
      <c r="DA131" s="125">
        <f>+CZ131+E131</f>
        <v>140592.05675869167</v>
      </c>
    </row>
    <row r="132" spans="1:105" ht="11.25" customHeight="1" outlineLevel="3" x14ac:dyDescent="0.2">
      <c r="A132" s="46">
        <f>ROW()</f>
        <v>132</v>
      </c>
      <c r="B132" s="141"/>
      <c r="C132" s="58" t="s">
        <v>366</v>
      </c>
      <c r="D132" s="147">
        <v>902</v>
      </c>
      <c r="E132" s="143">
        <v>12504797.75</v>
      </c>
      <c r="F132" s="121"/>
      <c r="G132" s="121"/>
      <c r="H132" s="121"/>
      <c r="I132" s="121"/>
      <c r="J132" s="121"/>
      <c r="K132" s="121"/>
      <c r="L132" s="121"/>
      <c r="M132" s="1"/>
      <c r="N132" s="1"/>
      <c r="O132" s="1"/>
      <c r="P132" s="1">
        <v>-5835.5699815062417</v>
      </c>
      <c r="Q132" s="1"/>
      <c r="R132" s="1"/>
      <c r="S132" s="1"/>
      <c r="T132" s="1"/>
      <c r="U132" s="1"/>
      <c r="V132" s="1"/>
      <c r="W132" s="1">
        <v>5815.7757578661967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f>SUM(F132:BA132)</f>
        <v>-19.794223640044947</v>
      </c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>
        <v>1261.0241309183239</v>
      </c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>
        <f>SUM(BC132:CX132)</f>
        <v>1261.0241309183239</v>
      </c>
      <c r="CZ132" s="1">
        <f>+CY132+BB132</f>
        <v>1241.2299072782789</v>
      </c>
      <c r="DA132" s="125">
        <f>+CZ132+E132</f>
        <v>12506038.979907278</v>
      </c>
    </row>
    <row r="133" spans="1:105" ht="11.25" customHeight="1" outlineLevel="3" x14ac:dyDescent="0.2">
      <c r="A133" s="46">
        <f>ROW()</f>
        <v>133</v>
      </c>
      <c r="B133" s="141"/>
      <c r="C133" s="58" t="s">
        <v>365</v>
      </c>
      <c r="D133" s="147">
        <v>903</v>
      </c>
      <c r="E133" s="143">
        <v>26082925.579999998</v>
      </c>
      <c r="F133" s="121"/>
      <c r="G133" s="121"/>
      <c r="H133" s="121"/>
      <c r="I133" s="121"/>
      <c r="J133" s="121"/>
      <c r="K133" s="121"/>
      <c r="L133" s="121"/>
      <c r="M133" s="1"/>
      <c r="N133" s="1"/>
      <c r="O133" s="1"/>
      <c r="P133" s="1">
        <v>-251872.65992370772</v>
      </c>
      <c r="Q133" s="1"/>
      <c r="R133" s="1">
        <v>131317.93692733094</v>
      </c>
      <c r="S133" s="1"/>
      <c r="T133" s="1"/>
      <c r="U133" s="1"/>
      <c r="V133" s="1"/>
      <c r="W133" s="1">
        <v>251018.30914475329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>
        <v>-277.10682695999998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>
        <f>SUM(F133:BA133)</f>
        <v>130186.47932141653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>
        <v>54427.845624155889</v>
      </c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>
        <f>SUM(BC133:CX133)</f>
        <v>54427.845624155889</v>
      </c>
      <c r="CZ133" s="1">
        <f>+CY133+BB133</f>
        <v>184614.32494557241</v>
      </c>
      <c r="DA133" s="125">
        <f>+CZ133+E133</f>
        <v>26267539.904945571</v>
      </c>
    </row>
    <row r="134" spans="1:105" ht="11.25" customHeight="1" outlineLevel="3" x14ac:dyDescent="0.2">
      <c r="A134" s="46">
        <f>ROW()</f>
        <v>134</v>
      </c>
      <c r="B134" s="141"/>
      <c r="C134" s="58" t="s">
        <v>364</v>
      </c>
      <c r="D134" s="147">
        <v>904</v>
      </c>
      <c r="E134" s="143">
        <v>17792618.32</v>
      </c>
      <c r="F134" s="121">
        <v>728803.3131637437</v>
      </c>
      <c r="G134" s="121">
        <v>-1845516.7465770189</v>
      </c>
      <c r="H134" s="121">
        <v>-408308.20104000001</v>
      </c>
      <c r="I134" s="121"/>
      <c r="J134" s="121"/>
      <c r="K134" s="121">
        <v>-455334.78583999723</v>
      </c>
      <c r="L134" s="121"/>
      <c r="M134" s="1"/>
      <c r="N134" s="1"/>
      <c r="O134" s="1"/>
      <c r="P134" s="1">
        <v>0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>
        <v>-50135.465924799995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>
        <v>-170410.89333087998</v>
      </c>
      <c r="AX134" s="1"/>
      <c r="AY134" s="1">
        <v>-13088.065407360002</v>
      </c>
      <c r="AZ134" s="1"/>
      <c r="BA134" s="1">
        <v>-261.40152</v>
      </c>
      <c r="BB134" s="1">
        <f>SUM(F134:BA134)</f>
        <v>-2214252.2464763122</v>
      </c>
      <c r="BC134" s="1">
        <v>-1560989.5174161133</v>
      </c>
      <c r="BD134" s="1">
        <v>-97579.103275760004</v>
      </c>
      <c r="BE134" s="1"/>
      <c r="BF134" s="1"/>
      <c r="BG134" s="1"/>
      <c r="BH134" s="1"/>
      <c r="BI134" s="1"/>
      <c r="BJ134" s="1"/>
      <c r="BK134" s="1"/>
      <c r="BL134" s="1"/>
      <c r="BM134" s="1">
        <v>0</v>
      </c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>
        <f>SUM(BC134:CX134)</f>
        <v>-1658568.6206918734</v>
      </c>
      <c r="CZ134" s="1">
        <f>+CY134+BB134</f>
        <v>-3872820.8671681853</v>
      </c>
      <c r="DA134" s="125">
        <f>+CZ134+E134</f>
        <v>13919797.452831816</v>
      </c>
    </row>
    <row r="135" spans="1:105" ht="11.25" customHeight="1" outlineLevel="2" x14ac:dyDescent="0.2">
      <c r="A135" s="46">
        <f>ROW()</f>
        <v>135</v>
      </c>
      <c r="B135" s="148"/>
      <c r="C135" s="58" t="s">
        <v>363</v>
      </c>
      <c r="D135" s="147">
        <v>905</v>
      </c>
      <c r="E135" s="143">
        <v>0</v>
      </c>
      <c r="F135" s="121"/>
      <c r="G135" s="121"/>
      <c r="H135" s="121"/>
      <c r="I135" s="121"/>
      <c r="J135" s="121"/>
      <c r="K135" s="121"/>
      <c r="L135" s="121"/>
      <c r="M135" s="1"/>
      <c r="N135" s="1"/>
      <c r="O135" s="1"/>
      <c r="P135" s="1">
        <v>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>
        <f>SUM(F135:BA135)</f>
        <v>0</v>
      </c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>
        <v>0</v>
      </c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>
        <f>SUM(BC135:CX135)</f>
        <v>0</v>
      </c>
      <c r="CZ135" s="1">
        <f>+CY135+BB135</f>
        <v>0</v>
      </c>
      <c r="DA135" s="125">
        <f>+CZ135+E135</f>
        <v>0</v>
      </c>
    </row>
    <row r="136" spans="1:105" ht="11.25" customHeight="1" outlineLevel="2" x14ac:dyDescent="0.2">
      <c r="A136" s="46">
        <f>ROW()</f>
        <v>136</v>
      </c>
      <c r="B136" s="149" t="s">
        <v>362</v>
      </c>
      <c r="C136" s="149"/>
      <c r="D136" s="149"/>
      <c r="E136" s="145">
        <f t="shared" ref="E136:AO136" si="104">SUM(E131:E135)</f>
        <v>56519137.119999997</v>
      </c>
      <c r="F136" s="145">
        <f t="shared" si="104"/>
        <v>728803.3131637437</v>
      </c>
      <c r="G136" s="145">
        <f t="shared" si="104"/>
        <v>-1845516.7465770189</v>
      </c>
      <c r="H136" s="145">
        <f t="shared" si="104"/>
        <v>-408308.20104000001</v>
      </c>
      <c r="I136" s="145">
        <f t="shared" si="104"/>
        <v>0</v>
      </c>
      <c r="J136" s="145">
        <f t="shared" si="104"/>
        <v>0</v>
      </c>
      <c r="K136" s="145">
        <f t="shared" si="104"/>
        <v>-455334.78583999723</v>
      </c>
      <c r="L136" s="145">
        <f t="shared" si="104"/>
        <v>0</v>
      </c>
      <c r="M136" s="127">
        <f t="shared" si="104"/>
        <v>0</v>
      </c>
      <c r="N136" s="127">
        <f t="shared" si="104"/>
        <v>0</v>
      </c>
      <c r="O136" s="127">
        <f t="shared" si="104"/>
        <v>0</v>
      </c>
      <c r="P136" s="127">
        <f t="shared" si="104"/>
        <v>-266154.77771776367</v>
      </c>
      <c r="Q136" s="127">
        <f t="shared" si="104"/>
        <v>0</v>
      </c>
      <c r="R136" s="127">
        <f t="shared" si="104"/>
        <v>131317.93692733094</v>
      </c>
      <c r="S136" s="127">
        <f t="shared" si="104"/>
        <v>0</v>
      </c>
      <c r="T136" s="127">
        <f t="shared" si="104"/>
        <v>0</v>
      </c>
      <c r="U136" s="127">
        <f t="shared" si="104"/>
        <v>0</v>
      </c>
      <c r="V136" s="127">
        <f t="shared" si="104"/>
        <v>0</v>
      </c>
      <c r="W136" s="127">
        <f t="shared" si="104"/>
        <v>265251.98206803144</v>
      </c>
      <c r="X136" s="127">
        <f t="shared" si="104"/>
        <v>0</v>
      </c>
      <c r="Y136" s="127">
        <f t="shared" si="104"/>
        <v>0</v>
      </c>
      <c r="Z136" s="127">
        <f t="shared" si="104"/>
        <v>0</v>
      </c>
      <c r="AA136" s="127">
        <f t="shared" si="104"/>
        <v>0</v>
      </c>
      <c r="AB136" s="127">
        <f t="shared" si="104"/>
        <v>0</v>
      </c>
      <c r="AC136" s="127">
        <f t="shared" si="104"/>
        <v>-50135.465924799995</v>
      </c>
      <c r="AD136" s="127">
        <f t="shared" si="104"/>
        <v>0</v>
      </c>
      <c r="AE136" s="127">
        <f t="shared" si="104"/>
        <v>0</v>
      </c>
      <c r="AF136" s="127">
        <f t="shared" si="104"/>
        <v>0</v>
      </c>
      <c r="AG136" s="127">
        <f t="shared" si="104"/>
        <v>0</v>
      </c>
      <c r="AH136" s="127">
        <f t="shared" si="104"/>
        <v>0</v>
      </c>
      <c r="AI136" s="127">
        <f t="shared" si="104"/>
        <v>0</v>
      </c>
      <c r="AJ136" s="127">
        <f t="shared" si="104"/>
        <v>0</v>
      </c>
      <c r="AK136" s="127">
        <f t="shared" si="104"/>
        <v>0</v>
      </c>
      <c r="AL136" s="127">
        <f t="shared" si="104"/>
        <v>-277.10682695999998</v>
      </c>
      <c r="AM136" s="127">
        <f t="shared" si="104"/>
        <v>0</v>
      </c>
      <c r="AN136" s="127">
        <f t="shared" si="104"/>
        <v>0</v>
      </c>
      <c r="AO136" s="127">
        <f t="shared" si="104"/>
        <v>0</v>
      </c>
      <c r="AP136" s="127"/>
      <c r="AQ136" s="127">
        <f>SUM(AQ131:AQ135)</f>
        <v>0</v>
      </c>
      <c r="AR136" s="127">
        <f>SUM(AR131:AR135)</f>
        <v>0</v>
      </c>
      <c r="AS136" s="127">
        <f>SUM(AS131:AS135)</f>
        <v>0</v>
      </c>
      <c r="AT136" s="127">
        <f>SUM(AT131:AT135)</f>
        <v>0</v>
      </c>
      <c r="AU136" s="127"/>
      <c r="AV136" s="127"/>
      <c r="AW136" s="127">
        <f t="shared" ref="AW136:BG136" si="105">SUM(AW131:AW135)</f>
        <v>-170410.89333087998</v>
      </c>
      <c r="AX136" s="127">
        <f t="shared" si="105"/>
        <v>0</v>
      </c>
      <c r="AY136" s="127">
        <f t="shared" si="105"/>
        <v>-13088.065407360002</v>
      </c>
      <c r="AZ136" s="127">
        <f t="shared" si="105"/>
        <v>0</v>
      </c>
      <c r="BA136" s="127">
        <f t="shared" si="105"/>
        <v>-261.40152</v>
      </c>
      <c r="BB136" s="127">
        <f t="shared" si="105"/>
        <v>-2084114.2120256734</v>
      </c>
      <c r="BC136" s="127">
        <f t="shared" si="105"/>
        <v>-1560989.5174161133</v>
      </c>
      <c r="BD136" s="127">
        <f t="shared" si="105"/>
        <v>-97579.103275760004</v>
      </c>
      <c r="BE136" s="127">
        <f t="shared" si="105"/>
        <v>0</v>
      </c>
      <c r="BF136" s="127">
        <f t="shared" si="105"/>
        <v>0</v>
      </c>
      <c r="BG136" s="127">
        <f t="shared" si="105"/>
        <v>0</v>
      </c>
      <c r="BH136" s="127">
        <f>SUM(BG131:BH135)</f>
        <v>0</v>
      </c>
      <c r="BI136" s="127">
        <f t="shared" ref="BI136:CW136" si="106">SUM(BI131:BI135)</f>
        <v>0</v>
      </c>
      <c r="BJ136" s="127">
        <f t="shared" si="106"/>
        <v>0</v>
      </c>
      <c r="BK136" s="127">
        <f t="shared" si="106"/>
        <v>0</v>
      </c>
      <c r="BL136" s="127">
        <f t="shared" si="106"/>
        <v>0</v>
      </c>
      <c r="BM136" s="127">
        <f t="shared" si="106"/>
        <v>57514.107160903652</v>
      </c>
      <c r="BN136" s="127">
        <f t="shared" si="106"/>
        <v>0</v>
      </c>
      <c r="BO136" s="127">
        <f t="shared" si="106"/>
        <v>0</v>
      </c>
      <c r="BP136" s="127">
        <f t="shared" si="106"/>
        <v>0</v>
      </c>
      <c r="BQ136" s="127">
        <f t="shared" si="106"/>
        <v>0</v>
      </c>
      <c r="BR136" s="127">
        <f t="shared" si="106"/>
        <v>0</v>
      </c>
      <c r="BS136" s="127">
        <f t="shared" si="106"/>
        <v>0</v>
      </c>
      <c r="BT136" s="127">
        <f t="shared" si="106"/>
        <v>0</v>
      </c>
      <c r="BU136" s="127">
        <f t="shared" si="106"/>
        <v>0</v>
      </c>
      <c r="BV136" s="127">
        <f t="shared" si="106"/>
        <v>0</v>
      </c>
      <c r="BW136" s="127">
        <f t="shared" si="106"/>
        <v>0</v>
      </c>
      <c r="BX136" s="127">
        <f t="shared" si="106"/>
        <v>0</v>
      </c>
      <c r="BY136" s="127">
        <f t="shared" si="106"/>
        <v>0</v>
      </c>
      <c r="BZ136" s="127">
        <f t="shared" si="106"/>
        <v>0</v>
      </c>
      <c r="CA136" s="127">
        <f t="shared" si="106"/>
        <v>0</v>
      </c>
      <c r="CB136" s="127">
        <f t="shared" si="106"/>
        <v>0</v>
      </c>
      <c r="CC136" s="127">
        <f t="shared" si="106"/>
        <v>0</v>
      </c>
      <c r="CD136" s="127">
        <f t="shared" si="106"/>
        <v>0</v>
      </c>
      <c r="CE136" s="127">
        <f t="shared" si="106"/>
        <v>0</v>
      </c>
      <c r="CF136" s="127">
        <f t="shared" si="106"/>
        <v>0</v>
      </c>
      <c r="CG136" s="127">
        <f t="shared" si="106"/>
        <v>0</v>
      </c>
      <c r="CH136" s="127">
        <f t="shared" si="106"/>
        <v>0</v>
      </c>
      <c r="CI136" s="127">
        <f t="shared" si="106"/>
        <v>0</v>
      </c>
      <c r="CJ136" s="127">
        <f t="shared" si="106"/>
        <v>0</v>
      </c>
      <c r="CK136" s="127">
        <f t="shared" si="106"/>
        <v>0</v>
      </c>
      <c r="CL136" s="127">
        <f t="shared" si="106"/>
        <v>0</v>
      </c>
      <c r="CM136" s="127">
        <f t="shared" si="106"/>
        <v>0</v>
      </c>
      <c r="CN136" s="127">
        <f t="shared" si="106"/>
        <v>0</v>
      </c>
      <c r="CO136" s="127">
        <f t="shared" si="106"/>
        <v>0</v>
      </c>
      <c r="CP136" s="127">
        <f t="shared" si="106"/>
        <v>0</v>
      </c>
      <c r="CQ136" s="127">
        <f t="shared" si="106"/>
        <v>0</v>
      </c>
      <c r="CR136" s="127">
        <f t="shared" si="106"/>
        <v>0</v>
      </c>
      <c r="CS136" s="127">
        <f t="shared" si="106"/>
        <v>0</v>
      </c>
      <c r="CT136" s="127">
        <f t="shared" si="106"/>
        <v>0</v>
      </c>
      <c r="CU136" s="127">
        <f t="shared" si="106"/>
        <v>0</v>
      </c>
      <c r="CV136" s="127">
        <f t="shared" si="106"/>
        <v>0</v>
      </c>
      <c r="CW136" s="127">
        <f t="shared" si="106"/>
        <v>0</v>
      </c>
      <c r="CX136" s="127"/>
      <c r="CY136" s="127">
        <f>SUM(CY131:CY135)</f>
        <v>-1601054.5135309696</v>
      </c>
      <c r="CZ136" s="127">
        <f>SUM(CZ131:CZ135)</f>
        <v>-3685168.7255566427</v>
      </c>
      <c r="DA136" s="128">
        <f>SUM(DA131:DA135)</f>
        <v>52833968.394443363</v>
      </c>
    </row>
    <row r="137" spans="1:105" ht="11.25" customHeight="1" outlineLevel="3" x14ac:dyDescent="0.2">
      <c r="A137" s="46">
        <f>ROW()</f>
        <v>137</v>
      </c>
      <c r="B137" s="194" t="s">
        <v>361</v>
      </c>
      <c r="C137" s="41" t="s">
        <v>360</v>
      </c>
      <c r="D137" s="151">
        <v>907</v>
      </c>
      <c r="E137" s="14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>
        <f>SUM(F137:BA137)</f>
        <v>0</v>
      </c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>
        <f>SUM(BC137:CX137)</f>
        <v>0</v>
      </c>
      <c r="CZ137" s="1">
        <f>+CY137+BB137</f>
        <v>0</v>
      </c>
      <c r="DA137" s="125">
        <f>+CZ137+E137</f>
        <v>0</v>
      </c>
    </row>
    <row r="138" spans="1:105" ht="11.25" customHeight="1" outlineLevel="3" x14ac:dyDescent="0.2">
      <c r="A138" s="46">
        <f>ROW()</f>
        <v>138</v>
      </c>
      <c r="B138" s="195"/>
      <c r="C138" s="41" t="s">
        <v>359</v>
      </c>
      <c r="D138" s="151">
        <v>908</v>
      </c>
      <c r="E138" s="143">
        <v>151986510.02000001</v>
      </c>
      <c r="F138" s="121"/>
      <c r="G138" s="121">
        <v>-150804414.67999998</v>
      </c>
      <c r="H138" s="121"/>
      <c r="I138" s="121"/>
      <c r="J138" s="121"/>
      <c r="K138" s="121"/>
      <c r="L138" s="121"/>
      <c r="M138" s="1"/>
      <c r="N138" s="1"/>
      <c r="O138" s="1"/>
      <c r="P138" s="1">
        <v>-31930.092852490299</v>
      </c>
      <c r="Q138" s="1"/>
      <c r="R138" s="1"/>
      <c r="S138" s="1"/>
      <c r="T138" s="1"/>
      <c r="U138" s="1"/>
      <c r="V138" s="1"/>
      <c r="W138" s="1">
        <v>79888.368660581007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f>SUM(F138:BA138)</f>
        <v>-150756456.40419191</v>
      </c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>
        <v>7665.3352926072694</v>
      </c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>
        <f>SUM(BC138:CX138)</f>
        <v>7665.3352926072694</v>
      </c>
      <c r="CZ138" s="1">
        <f>+CY138+BB138</f>
        <v>-150748791.0688993</v>
      </c>
      <c r="DA138" s="125">
        <f>+CZ138+E138</f>
        <v>1237718.9511007071</v>
      </c>
    </row>
    <row r="139" spans="1:105" ht="11.25" customHeight="1" outlineLevel="3" x14ac:dyDescent="0.2">
      <c r="A139" s="46">
        <f>ROW()</f>
        <v>139</v>
      </c>
      <c r="B139" s="195"/>
      <c r="C139" s="41" t="s">
        <v>358</v>
      </c>
      <c r="D139" s="151">
        <v>909</v>
      </c>
      <c r="E139" s="143">
        <v>2118051.88</v>
      </c>
      <c r="F139" s="121"/>
      <c r="G139" s="121">
        <v>-405828.02</v>
      </c>
      <c r="H139" s="121"/>
      <c r="I139" s="121"/>
      <c r="J139" s="121"/>
      <c r="K139" s="121"/>
      <c r="L139" s="121"/>
      <c r="M139" s="1"/>
      <c r="N139" s="1"/>
      <c r="O139" s="1"/>
      <c r="P139" s="1">
        <v>-32525.73330062785</v>
      </c>
      <c r="Q139" s="1"/>
      <c r="R139" s="1"/>
      <c r="S139" s="1"/>
      <c r="T139" s="1"/>
      <c r="U139" s="1"/>
      <c r="V139" s="1"/>
      <c r="W139" s="1">
        <v>81378.647562361759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>
        <f>SUM(F139:BA139)</f>
        <v>-356975.10573826614</v>
      </c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>
        <v>7808.3284173033317</v>
      </c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>
        <f>SUM(BC139:CX139)</f>
        <v>7808.3284173033317</v>
      </c>
      <c r="CZ139" s="1">
        <f>+CY139+BB139</f>
        <v>-349166.77732096281</v>
      </c>
      <c r="DA139" s="125">
        <f>+CZ139+E139</f>
        <v>1768885.102679037</v>
      </c>
    </row>
    <row r="140" spans="1:105" ht="11.25" customHeight="1" outlineLevel="2" x14ac:dyDescent="0.2">
      <c r="A140" s="46">
        <f>ROW()</f>
        <v>140</v>
      </c>
      <c r="B140" s="195"/>
      <c r="C140" s="41" t="s">
        <v>357</v>
      </c>
      <c r="D140" s="151">
        <v>910</v>
      </c>
      <c r="E140" s="143">
        <v>165.78</v>
      </c>
      <c r="F140" s="121"/>
      <c r="G140" s="121"/>
      <c r="H140" s="121"/>
      <c r="I140" s="121"/>
      <c r="J140" s="121"/>
      <c r="K140" s="121"/>
      <c r="L140" s="121"/>
      <c r="M140" s="1"/>
      <c r="N140" s="1"/>
      <c r="O140" s="1"/>
      <c r="P140" s="1">
        <v>0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f>SUM(F140:BA140)</f>
        <v>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>
        <v>0</v>
      </c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>
        <f>SUM(BC140:CX140)</f>
        <v>0</v>
      </c>
      <c r="CZ140" s="1">
        <f>+CY140+BB140</f>
        <v>0</v>
      </c>
      <c r="DA140" s="125">
        <f>+CZ140+E140</f>
        <v>165.78</v>
      </c>
    </row>
    <row r="141" spans="1:105" ht="11.25" customHeight="1" outlineLevel="2" x14ac:dyDescent="0.2">
      <c r="A141" s="46">
        <f>ROW()</f>
        <v>141</v>
      </c>
      <c r="B141" s="196"/>
      <c r="C141" s="152" t="s">
        <v>356</v>
      </c>
      <c r="D141" s="151">
        <v>912</v>
      </c>
      <c r="E141" s="143">
        <v>1090187.8699999999</v>
      </c>
      <c r="F141" s="121"/>
      <c r="G141" s="121"/>
      <c r="H141" s="121"/>
      <c r="I141" s="121"/>
      <c r="J141" s="121"/>
      <c r="K141" s="121"/>
      <c r="L141" s="121"/>
      <c r="M141" s="1"/>
      <c r="N141" s="1"/>
      <c r="O141" s="1"/>
      <c r="P141" s="1">
        <v>-22383.042050020566</v>
      </c>
      <c r="Q141" s="1"/>
      <c r="R141" s="1"/>
      <c r="S141" s="1"/>
      <c r="T141" s="1"/>
      <c r="U141" s="1"/>
      <c r="V141" s="1"/>
      <c r="W141" s="1">
        <v>55997.345779225187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>
        <f>SUM(F141:BA141)</f>
        <v>33614.303729204621</v>
      </c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>
        <v>5372.3366743257357</v>
      </c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>
        <f>SUM(BC141:CX141)</f>
        <v>5372.3366743257357</v>
      </c>
      <c r="CZ141" s="1">
        <f>+CY141+BB141</f>
        <v>38986.640403530357</v>
      </c>
      <c r="DA141" s="125">
        <f>+CZ141+E141</f>
        <v>1129174.5104035302</v>
      </c>
    </row>
    <row r="142" spans="1:105" ht="11.25" customHeight="1" outlineLevel="2" x14ac:dyDescent="0.2">
      <c r="A142" s="46">
        <f>ROW()</f>
        <v>142</v>
      </c>
      <c r="B142" s="150" t="s">
        <v>355</v>
      </c>
      <c r="C142" s="153"/>
      <c r="D142" s="153"/>
      <c r="E142" s="145">
        <f t="shared" ref="E142:AO142" si="107">SUM(E137:E141)</f>
        <v>155194915.55000001</v>
      </c>
      <c r="F142" s="145">
        <f t="shared" si="107"/>
        <v>0</v>
      </c>
      <c r="G142" s="145">
        <f t="shared" si="107"/>
        <v>-151210242.69999999</v>
      </c>
      <c r="H142" s="145">
        <f t="shared" si="107"/>
        <v>0</v>
      </c>
      <c r="I142" s="145">
        <f t="shared" si="107"/>
        <v>0</v>
      </c>
      <c r="J142" s="145">
        <f t="shared" si="107"/>
        <v>0</v>
      </c>
      <c r="K142" s="145">
        <f t="shared" si="107"/>
        <v>0</v>
      </c>
      <c r="L142" s="145">
        <f t="shared" si="107"/>
        <v>0</v>
      </c>
      <c r="M142" s="127">
        <f t="shared" si="107"/>
        <v>0</v>
      </c>
      <c r="N142" s="127">
        <f t="shared" si="107"/>
        <v>0</v>
      </c>
      <c r="O142" s="127">
        <f t="shared" si="107"/>
        <v>0</v>
      </c>
      <c r="P142" s="127">
        <f t="shared" si="107"/>
        <v>-86838.868203138714</v>
      </c>
      <c r="Q142" s="127">
        <f t="shared" si="107"/>
        <v>0</v>
      </c>
      <c r="R142" s="127">
        <f t="shared" si="107"/>
        <v>0</v>
      </c>
      <c r="S142" s="127">
        <f t="shared" si="107"/>
        <v>0</v>
      </c>
      <c r="T142" s="127">
        <f t="shared" si="107"/>
        <v>0</v>
      </c>
      <c r="U142" s="127">
        <f t="shared" si="107"/>
        <v>0</v>
      </c>
      <c r="V142" s="127">
        <f t="shared" si="107"/>
        <v>0</v>
      </c>
      <c r="W142" s="127">
        <f t="shared" si="107"/>
        <v>217264.36200216797</v>
      </c>
      <c r="X142" s="127">
        <f t="shared" si="107"/>
        <v>0</v>
      </c>
      <c r="Y142" s="127">
        <f t="shared" si="107"/>
        <v>0</v>
      </c>
      <c r="Z142" s="127">
        <f t="shared" si="107"/>
        <v>0</v>
      </c>
      <c r="AA142" s="127">
        <f t="shared" si="107"/>
        <v>0</v>
      </c>
      <c r="AB142" s="127">
        <f t="shared" si="107"/>
        <v>0</v>
      </c>
      <c r="AC142" s="127">
        <f t="shared" si="107"/>
        <v>0</v>
      </c>
      <c r="AD142" s="127">
        <f t="shared" si="107"/>
        <v>0</v>
      </c>
      <c r="AE142" s="127">
        <f t="shared" si="107"/>
        <v>0</v>
      </c>
      <c r="AF142" s="127">
        <f t="shared" si="107"/>
        <v>0</v>
      </c>
      <c r="AG142" s="127">
        <f t="shared" si="107"/>
        <v>0</v>
      </c>
      <c r="AH142" s="127">
        <f t="shared" si="107"/>
        <v>0</v>
      </c>
      <c r="AI142" s="127">
        <f t="shared" si="107"/>
        <v>0</v>
      </c>
      <c r="AJ142" s="127">
        <f t="shared" si="107"/>
        <v>0</v>
      </c>
      <c r="AK142" s="127">
        <f t="shared" si="107"/>
        <v>0</v>
      </c>
      <c r="AL142" s="127">
        <f t="shared" si="107"/>
        <v>0</v>
      </c>
      <c r="AM142" s="127">
        <f t="shared" si="107"/>
        <v>0</v>
      </c>
      <c r="AN142" s="127">
        <f t="shared" si="107"/>
        <v>0</v>
      </c>
      <c r="AO142" s="127">
        <f t="shared" si="107"/>
        <v>0</v>
      </c>
      <c r="AP142" s="127"/>
      <c r="AQ142" s="127">
        <f>SUM(AQ137:AQ141)</f>
        <v>0</v>
      </c>
      <c r="AR142" s="127">
        <f>SUM(AR137:AR141)</f>
        <v>0</v>
      </c>
      <c r="AS142" s="127">
        <f>SUM(AS137:AS141)</f>
        <v>0</v>
      </c>
      <c r="AT142" s="127">
        <f>SUM(AT137:AT141)</f>
        <v>0</v>
      </c>
      <c r="AU142" s="127"/>
      <c r="AV142" s="127"/>
      <c r="AW142" s="127">
        <f t="shared" ref="AW142:BG142" si="108">SUM(AW137:AW141)</f>
        <v>0</v>
      </c>
      <c r="AX142" s="127">
        <f t="shared" si="108"/>
        <v>0</v>
      </c>
      <c r="AY142" s="127">
        <f t="shared" si="108"/>
        <v>0</v>
      </c>
      <c r="AZ142" s="127">
        <f t="shared" si="108"/>
        <v>0</v>
      </c>
      <c r="BA142" s="127">
        <f t="shared" si="108"/>
        <v>0</v>
      </c>
      <c r="BB142" s="127">
        <f t="shared" si="108"/>
        <v>-151079817.20620096</v>
      </c>
      <c r="BC142" s="127">
        <f t="shared" si="108"/>
        <v>0</v>
      </c>
      <c r="BD142" s="127">
        <f t="shared" si="108"/>
        <v>0</v>
      </c>
      <c r="BE142" s="127">
        <f t="shared" si="108"/>
        <v>0</v>
      </c>
      <c r="BF142" s="127">
        <f t="shared" si="108"/>
        <v>0</v>
      </c>
      <c r="BG142" s="127">
        <f t="shared" si="108"/>
        <v>0</v>
      </c>
      <c r="BH142" s="127">
        <f>SUM(BG137:BH141)</f>
        <v>0</v>
      </c>
      <c r="BI142" s="127">
        <f t="shared" ref="BI142:CW142" si="109">SUM(BI137:BI141)</f>
        <v>0</v>
      </c>
      <c r="BJ142" s="127">
        <f t="shared" si="109"/>
        <v>0</v>
      </c>
      <c r="BK142" s="127">
        <f t="shared" si="109"/>
        <v>0</v>
      </c>
      <c r="BL142" s="127">
        <f t="shared" si="109"/>
        <v>0</v>
      </c>
      <c r="BM142" s="127">
        <f t="shared" si="109"/>
        <v>20846.000384236337</v>
      </c>
      <c r="BN142" s="127">
        <f t="shared" si="109"/>
        <v>0</v>
      </c>
      <c r="BO142" s="127">
        <f t="shared" si="109"/>
        <v>0</v>
      </c>
      <c r="BP142" s="127">
        <f t="shared" si="109"/>
        <v>0</v>
      </c>
      <c r="BQ142" s="127">
        <f t="shared" si="109"/>
        <v>0</v>
      </c>
      <c r="BR142" s="127">
        <f t="shared" si="109"/>
        <v>0</v>
      </c>
      <c r="BS142" s="127">
        <f t="shared" si="109"/>
        <v>0</v>
      </c>
      <c r="BT142" s="127">
        <f t="shared" si="109"/>
        <v>0</v>
      </c>
      <c r="BU142" s="127">
        <f t="shared" si="109"/>
        <v>0</v>
      </c>
      <c r="BV142" s="127">
        <f t="shared" si="109"/>
        <v>0</v>
      </c>
      <c r="BW142" s="127">
        <f t="shared" si="109"/>
        <v>0</v>
      </c>
      <c r="BX142" s="127">
        <f t="shared" si="109"/>
        <v>0</v>
      </c>
      <c r="BY142" s="127">
        <f t="shared" si="109"/>
        <v>0</v>
      </c>
      <c r="BZ142" s="127">
        <f t="shared" si="109"/>
        <v>0</v>
      </c>
      <c r="CA142" s="127">
        <f t="shared" si="109"/>
        <v>0</v>
      </c>
      <c r="CB142" s="127">
        <f t="shared" si="109"/>
        <v>0</v>
      </c>
      <c r="CC142" s="127">
        <f t="shared" si="109"/>
        <v>0</v>
      </c>
      <c r="CD142" s="127">
        <f t="shared" si="109"/>
        <v>0</v>
      </c>
      <c r="CE142" s="127">
        <f t="shared" si="109"/>
        <v>0</v>
      </c>
      <c r="CF142" s="127">
        <f t="shared" si="109"/>
        <v>0</v>
      </c>
      <c r="CG142" s="127">
        <f t="shared" si="109"/>
        <v>0</v>
      </c>
      <c r="CH142" s="127">
        <f t="shared" si="109"/>
        <v>0</v>
      </c>
      <c r="CI142" s="127">
        <f t="shared" si="109"/>
        <v>0</v>
      </c>
      <c r="CJ142" s="127">
        <f t="shared" si="109"/>
        <v>0</v>
      </c>
      <c r="CK142" s="127">
        <f t="shared" si="109"/>
        <v>0</v>
      </c>
      <c r="CL142" s="127">
        <f t="shared" si="109"/>
        <v>0</v>
      </c>
      <c r="CM142" s="127">
        <f t="shared" si="109"/>
        <v>0</v>
      </c>
      <c r="CN142" s="127">
        <f t="shared" si="109"/>
        <v>0</v>
      </c>
      <c r="CO142" s="127">
        <f t="shared" si="109"/>
        <v>0</v>
      </c>
      <c r="CP142" s="127">
        <f t="shared" si="109"/>
        <v>0</v>
      </c>
      <c r="CQ142" s="127">
        <f t="shared" si="109"/>
        <v>0</v>
      </c>
      <c r="CR142" s="127">
        <f t="shared" si="109"/>
        <v>0</v>
      </c>
      <c r="CS142" s="127">
        <f t="shared" si="109"/>
        <v>0</v>
      </c>
      <c r="CT142" s="127">
        <f t="shared" si="109"/>
        <v>0</v>
      </c>
      <c r="CU142" s="127">
        <f t="shared" si="109"/>
        <v>0</v>
      </c>
      <c r="CV142" s="127">
        <f t="shared" si="109"/>
        <v>0</v>
      </c>
      <c r="CW142" s="127">
        <f t="shared" si="109"/>
        <v>0</v>
      </c>
      <c r="CX142" s="127"/>
      <c r="CY142" s="127">
        <f>SUM(CY137:CY141)</f>
        <v>20846.000384236337</v>
      </c>
      <c r="CZ142" s="127">
        <f>SUM(CZ137:CZ141)</f>
        <v>-151058971.20581672</v>
      </c>
      <c r="DA142" s="128">
        <f>SUM(DA137:DA141)</f>
        <v>4135944.3441832741</v>
      </c>
    </row>
    <row r="143" spans="1:105" ht="11.25" customHeight="1" outlineLevel="3" x14ac:dyDescent="0.2">
      <c r="A143" s="46">
        <f>ROW()</f>
        <v>143</v>
      </c>
      <c r="B143" s="138" t="s">
        <v>354</v>
      </c>
      <c r="C143" s="10" t="s">
        <v>353</v>
      </c>
      <c r="D143" s="147">
        <v>920</v>
      </c>
      <c r="E143" s="143">
        <v>73846461.760000005</v>
      </c>
      <c r="F143" s="121"/>
      <c r="G143" s="121"/>
      <c r="H143" s="121"/>
      <c r="I143" s="121"/>
      <c r="J143" s="121"/>
      <c r="K143" s="121"/>
      <c r="L143" s="121"/>
      <c r="M143" s="1"/>
      <c r="N143" s="1"/>
      <c r="O143" s="1"/>
      <c r="P143" s="1">
        <v>-1047132.6313057151</v>
      </c>
      <c r="Q143" s="1"/>
      <c r="R143" s="1"/>
      <c r="S143" s="1"/>
      <c r="T143" s="1"/>
      <c r="U143" s="1"/>
      <c r="V143" s="1"/>
      <c r="W143" s="1">
        <v>4310915.2794122137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>
        <v>-4140</v>
      </c>
      <c r="AV143" s="1"/>
      <c r="AW143" s="1"/>
      <c r="AX143" s="1"/>
      <c r="AY143" s="1"/>
      <c r="AZ143" s="1"/>
      <c r="BA143" s="1"/>
      <c r="BB143" s="1">
        <f t="shared" ref="BB143:BB156" si="110">SUM(F143:BA143)</f>
        <v>3259642.6481064986</v>
      </c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>
        <v>278685.36241887696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>
        <f t="shared" ref="CY143:CY156" si="111">SUM(BC143:CX143)</f>
        <v>278685.36241887696</v>
      </c>
      <c r="CZ143" s="1">
        <f t="shared" ref="CZ143:CZ156" si="112">+CY143+BB143</f>
        <v>3538328.0105253756</v>
      </c>
      <c r="DA143" s="125">
        <f t="shared" ref="DA143:DA156" si="113">+CZ143+E143</f>
        <v>77384789.770525381</v>
      </c>
    </row>
    <row r="144" spans="1:105" ht="11.25" customHeight="1" outlineLevel="3" x14ac:dyDescent="0.2">
      <c r="A144" s="46">
        <f>ROW()</f>
        <v>144</v>
      </c>
      <c r="B144" s="141"/>
      <c r="C144" s="10" t="s">
        <v>352</v>
      </c>
      <c r="D144" s="147">
        <v>921</v>
      </c>
      <c r="E144" s="143">
        <v>7058912.0300000003</v>
      </c>
      <c r="F144" s="121"/>
      <c r="G144" s="121"/>
      <c r="H144" s="121"/>
      <c r="I144" s="121"/>
      <c r="J144" s="121"/>
      <c r="K144" s="121"/>
      <c r="L144" s="121"/>
      <c r="M144" s="1"/>
      <c r="N144" s="1"/>
      <c r="O144" s="1"/>
      <c r="P144" s="1">
        <v>-1213.436362581027</v>
      </c>
      <c r="Q144" s="1"/>
      <c r="R144" s="1"/>
      <c r="S144" s="1"/>
      <c r="T144" s="1"/>
      <c r="U144" s="1"/>
      <c r="V144" s="1"/>
      <c r="W144" s="1">
        <v>4995.567132238195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>
        <f t="shared" si="110"/>
        <v>3782.130769657168</v>
      </c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>
        <v>322.94567313451262</v>
      </c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>
        <f t="shared" si="111"/>
        <v>322.94567313451262</v>
      </c>
      <c r="CZ144" s="1">
        <f t="shared" si="112"/>
        <v>4105.0764427916802</v>
      </c>
      <c r="DA144" s="125">
        <f t="shared" si="113"/>
        <v>7063017.1064427923</v>
      </c>
    </row>
    <row r="145" spans="1:105" ht="11.25" customHeight="1" outlineLevel="3" x14ac:dyDescent="0.2">
      <c r="A145" s="46">
        <f>ROW()</f>
        <v>145</v>
      </c>
      <c r="B145" s="141"/>
      <c r="C145" s="10" t="s">
        <v>351</v>
      </c>
      <c r="D145" s="147">
        <v>922</v>
      </c>
      <c r="E145" s="143">
        <v>-30328215.129999999</v>
      </c>
      <c r="F145" s="121"/>
      <c r="G145" s="121"/>
      <c r="H145" s="121"/>
      <c r="I145" s="121"/>
      <c r="J145" s="121"/>
      <c r="K145" s="121"/>
      <c r="L145" s="121"/>
      <c r="M145" s="1"/>
      <c r="N145" s="1"/>
      <c r="O145" s="1"/>
      <c r="P145" s="1">
        <v>0</v>
      </c>
      <c r="Q145" s="1"/>
      <c r="R145" s="1"/>
      <c r="S145" s="1"/>
      <c r="T145" s="1"/>
      <c r="U145" s="1"/>
      <c r="V145" s="1"/>
      <c r="W145" s="1">
        <v>0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>
        <f t="shared" si="110"/>
        <v>0</v>
      </c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>
        <v>0</v>
      </c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>
        <f t="shared" si="111"/>
        <v>0</v>
      </c>
      <c r="CZ145" s="1">
        <f t="shared" si="112"/>
        <v>0</v>
      </c>
      <c r="DA145" s="125">
        <f t="shared" si="113"/>
        <v>-30328215.129999999</v>
      </c>
    </row>
    <row r="146" spans="1:105" ht="11.25" customHeight="1" outlineLevel="3" x14ac:dyDescent="0.2">
      <c r="A146" s="46">
        <f>ROW()</f>
        <v>146</v>
      </c>
      <c r="B146" s="141"/>
      <c r="C146" s="10" t="s">
        <v>350</v>
      </c>
      <c r="D146" s="147">
        <v>923</v>
      </c>
      <c r="E146" s="143">
        <v>20484916.960000001</v>
      </c>
      <c r="F146" s="121"/>
      <c r="G146" s="121"/>
      <c r="H146" s="121"/>
      <c r="I146" s="121"/>
      <c r="J146" s="121"/>
      <c r="K146" s="121"/>
      <c r="L146" s="121"/>
      <c r="M146" s="1"/>
      <c r="N146" s="1"/>
      <c r="O146" s="1"/>
      <c r="P146" s="1">
        <v>0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>
        <f t="shared" si="110"/>
        <v>0</v>
      </c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>
        <v>0</v>
      </c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>
        <f t="shared" si="111"/>
        <v>0</v>
      </c>
      <c r="CZ146" s="1">
        <f t="shared" si="112"/>
        <v>0</v>
      </c>
      <c r="DA146" s="125">
        <f t="shared" si="113"/>
        <v>20484916.960000001</v>
      </c>
    </row>
    <row r="147" spans="1:105" ht="11.25" customHeight="1" outlineLevel="3" x14ac:dyDescent="0.2">
      <c r="A147" s="46">
        <f>ROW()</f>
        <v>147</v>
      </c>
      <c r="B147" s="141"/>
      <c r="C147" s="10" t="s">
        <v>349</v>
      </c>
      <c r="D147" s="147">
        <v>924</v>
      </c>
      <c r="E147" s="143">
        <v>6131095.4400000004</v>
      </c>
      <c r="F147" s="121"/>
      <c r="G147" s="121"/>
      <c r="H147" s="121"/>
      <c r="I147" s="121"/>
      <c r="J147" s="121"/>
      <c r="K147" s="121"/>
      <c r="L147" s="121"/>
      <c r="M147" s="1"/>
      <c r="N147" s="1"/>
      <c r="O147" s="1"/>
      <c r="P147" s="1">
        <v>-2682.9663823727324</v>
      </c>
      <c r="Q147" s="1"/>
      <c r="R147" s="1"/>
      <c r="S147" s="1">
        <v>515441.00739725021</v>
      </c>
      <c r="T147" s="1"/>
      <c r="U147" s="1"/>
      <c r="V147" s="1"/>
      <c r="W147" s="1">
        <v>11045.440115353604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>
        <v>-1216989.8199999998</v>
      </c>
      <c r="AX147" s="1"/>
      <c r="AY147" s="1"/>
      <c r="AZ147" s="1"/>
      <c r="BA147" s="1"/>
      <c r="BB147" s="1">
        <f t="shared" si="110"/>
        <v>-693186.33886976866</v>
      </c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>
        <v>714.04847511710614</v>
      </c>
      <c r="BN147" s="1"/>
      <c r="BO147" s="1"/>
      <c r="BP147" s="1">
        <v>0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>
        <f t="shared" si="111"/>
        <v>714.04847511710614</v>
      </c>
      <c r="CZ147" s="1">
        <f t="shared" si="112"/>
        <v>-692472.29039465159</v>
      </c>
      <c r="DA147" s="125">
        <f t="shared" si="113"/>
        <v>5438623.1496053487</v>
      </c>
    </row>
    <row r="148" spans="1:105" ht="11.25" customHeight="1" outlineLevel="3" x14ac:dyDescent="0.2">
      <c r="A148" s="46">
        <f>ROW()</f>
        <v>148</v>
      </c>
      <c r="B148" s="141"/>
      <c r="C148" s="10" t="s">
        <v>348</v>
      </c>
      <c r="D148" s="147">
        <v>925</v>
      </c>
      <c r="E148" s="143">
        <v>7346164.9300000006</v>
      </c>
      <c r="F148" s="121"/>
      <c r="G148" s="121"/>
      <c r="H148" s="121"/>
      <c r="I148" s="121"/>
      <c r="J148" s="121"/>
      <c r="K148" s="121"/>
      <c r="L148" s="121"/>
      <c r="M148" s="1"/>
      <c r="N148" s="1"/>
      <c r="O148" s="1">
        <v>-167050.6547617563</v>
      </c>
      <c r="P148" s="1">
        <v>-10874.758751358906</v>
      </c>
      <c r="Q148" s="1"/>
      <c r="R148" s="1"/>
      <c r="S148" s="1">
        <v>520480.80389760062</v>
      </c>
      <c r="T148" s="1"/>
      <c r="U148" s="1">
        <v>-23123.585043537663</v>
      </c>
      <c r="V148" s="1"/>
      <c r="W148" s="1">
        <v>44770.034148107741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>
        <f t="shared" si="110"/>
        <v>364201.83948905551</v>
      </c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>
        <v>2894.2237050346521</v>
      </c>
      <c r="BN148" s="1"/>
      <c r="BO148" s="1"/>
      <c r="BP148" s="1">
        <v>0</v>
      </c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>
        <f t="shared" si="111"/>
        <v>2894.2237050346521</v>
      </c>
      <c r="CZ148" s="1">
        <f t="shared" si="112"/>
        <v>367096.06319409015</v>
      </c>
      <c r="DA148" s="125">
        <f t="shared" si="113"/>
        <v>7713260.9931940911</v>
      </c>
    </row>
    <row r="149" spans="1:105" ht="11.25" customHeight="1" outlineLevel="3" x14ac:dyDescent="0.2">
      <c r="A149" s="46">
        <f>ROW()</f>
        <v>149</v>
      </c>
      <c r="B149" s="141"/>
      <c r="C149" s="10" t="s">
        <v>347</v>
      </c>
      <c r="D149" s="147">
        <v>926</v>
      </c>
      <c r="E149" s="143">
        <v>30023796.52</v>
      </c>
      <c r="F149" s="121"/>
      <c r="G149" s="121">
        <v>-124164.44</v>
      </c>
      <c r="H149" s="121"/>
      <c r="I149" s="121"/>
      <c r="J149" s="121"/>
      <c r="K149" s="121"/>
      <c r="L149" s="121"/>
      <c r="M149" s="1"/>
      <c r="N149" s="1">
        <v>-45443.683431569487</v>
      </c>
      <c r="O149" s="1"/>
      <c r="P149" s="1">
        <v>0</v>
      </c>
      <c r="Q149" s="1">
        <v>502786.54106777551</v>
      </c>
      <c r="R149" s="1"/>
      <c r="S149" s="1"/>
      <c r="T149" s="1"/>
      <c r="U149" s="1"/>
      <c r="V149" s="1">
        <v>3717058.1250072368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>
        <v>83596.114999999991</v>
      </c>
      <c r="AT149" s="1"/>
      <c r="AU149" s="1"/>
      <c r="AV149" s="1"/>
      <c r="AW149" s="1"/>
      <c r="AX149" s="1"/>
      <c r="AY149" s="1"/>
      <c r="AZ149" s="1"/>
      <c r="BA149" s="1"/>
      <c r="BB149" s="1">
        <f t="shared" si="110"/>
        <v>4133832.657643443</v>
      </c>
      <c r="BC149" s="1"/>
      <c r="BD149" s="1"/>
      <c r="BE149" s="1"/>
      <c r="BF149" s="1"/>
      <c r="BG149" s="1"/>
      <c r="BH149" s="1"/>
      <c r="BI149" s="1"/>
      <c r="BJ149" s="1"/>
      <c r="BK149" s="1">
        <v>677349.63627642021</v>
      </c>
      <c r="BL149" s="1"/>
      <c r="BM149" s="1">
        <v>0</v>
      </c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>
        <f t="shared" si="111"/>
        <v>677349.63627642021</v>
      </c>
      <c r="CZ149" s="1">
        <f t="shared" si="112"/>
        <v>4811182.2939198632</v>
      </c>
      <c r="DA149" s="125">
        <f t="shared" si="113"/>
        <v>34834978.813919865</v>
      </c>
    </row>
    <row r="150" spans="1:105" ht="11.25" customHeight="1" outlineLevel="3" x14ac:dyDescent="0.2">
      <c r="A150" s="46">
        <f>ROW()</f>
        <v>150</v>
      </c>
      <c r="B150" s="141"/>
      <c r="C150" s="10" t="s">
        <v>346</v>
      </c>
      <c r="D150" s="147">
        <v>927</v>
      </c>
      <c r="E150" s="7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>
        <f t="shared" si="110"/>
        <v>0</v>
      </c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>
        <f t="shared" si="111"/>
        <v>0</v>
      </c>
      <c r="CZ150" s="1">
        <f t="shared" si="112"/>
        <v>0</v>
      </c>
      <c r="DA150" s="125">
        <f t="shared" si="113"/>
        <v>0</v>
      </c>
    </row>
    <row r="151" spans="1:105" ht="11.25" customHeight="1" outlineLevel="3" x14ac:dyDescent="0.2">
      <c r="A151" s="46">
        <f>ROW()</f>
        <v>151</v>
      </c>
      <c r="B151" s="141"/>
      <c r="C151" s="10" t="s">
        <v>345</v>
      </c>
      <c r="D151" s="147">
        <v>928</v>
      </c>
      <c r="E151" s="143">
        <v>16838601.489999998</v>
      </c>
      <c r="F151" s="121">
        <v>449323.86754854728</v>
      </c>
      <c r="G151" s="121">
        <v>-1137803.1729821325</v>
      </c>
      <c r="H151" s="121">
        <v>-251731.32</v>
      </c>
      <c r="I151" s="121"/>
      <c r="J151" s="121"/>
      <c r="K151" s="121"/>
      <c r="L151" s="121">
        <v>-226618.69143000027</v>
      </c>
      <c r="M151" s="1"/>
      <c r="N151" s="1"/>
      <c r="O151" s="1"/>
      <c r="P151" s="1">
        <v>-110.35566305090737</v>
      </c>
      <c r="Q151" s="1"/>
      <c r="R151" s="1"/>
      <c r="S151" s="1"/>
      <c r="T151" s="1"/>
      <c r="U151" s="1"/>
      <c r="V151" s="1"/>
      <c r="W151" s="1">
        <v>454.32058919089286</v>
      </c>
      <c r="X151" s="1"/>
      <c r="Y151" s="1"/>
      <c r="Z151" s="1">
        <v>287386.47507999837</v>
      </c>
      <c r="AA151" s="1"/>
      <c r="AB151" s="1"/>
      <c r="AC151" s="1">
        <v>-30909.6584</v>
      </c>
      <c r="AD151" s="1"/>
      <c r="AE151" s="1"/>
      <c r="AF151" s="1"/>
      <c r="AG151" s="1"/>
      <c r="AH151" s="1"/>
      <c r="AI151" s="1"/>
      <c r="AJ151" s="1"/>
      <c r="AK151" s="1"/>
      <c r="AL151" s="1">
        <v>-170.84268</v>
      </c>
      <c r="AM151" s="1"/>
      <c r="AN151" s="1">
        <v>-127874</v>
      </c>
      <c r="AO151" s="1"/>
      <c r="AP151" s="1"/>
      <c r="AQ151" s="1"/>
      <c r="AR151" s="1"/>
      <c r="AS151" s="1"/>
      <c r="AT151" s="1"/>
      <c r="AU151" s="1"/>
      <c r="AV151" s="1"/>
      <c r="AW151" s="1">
        <v>-105062.20303999999</v>
      </c>
      <c r="AX151" s="1"/>
      <c r="AY151" s="1">
        <v>-765968.9508799999</v>
      </c>
      <c r="AZ151" s="1"/>
      <c r="BA151" s="1">
        <v>-161.16</v>
      </c>
      <c r="BB151" s="1">
        <f t="shared" si="110"/>
        <v>-1909245.6918574471</v>
      </c>
      <c r="BC151" s="1">
        <v>-962385.64575592685</v>
      </c>
      <c r="BD151" s="1">
        <v>-60159.743080000007</v>
      </c>
      <c r="BE151" s="1"/>
      <c r="BF151" s="1"/>
      <c r="BG151" s="1"/>
      <c r="BH151" s="1"/>
      <c r="BI151" s="1"/>
      <c r="BJ151" s="1"/>
      <c r="BK151" s="1"/>
      <c r="BL151" s="1"/>
      <c r="BM151" s="1">
        <v>29.370212552700707</v>
      </c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>
        <f t="shared" si="111"/>
        <v>-1022516.0186233742</v>
      </c>
      <c r="CZ151" s="1">
        <f t="shared" si="112"/>
        <v>-2931761.7104808213</v>
      </c>
      <c r="DA151" s="125">
        <f t="shared" si="113"/>
        <v>13906839.779519178</v>
      </c>
    </row>
    <row r="152" spans="1:105" ht="11.25" customHeight="1" outlineLevel="3" x14ac:dyDescent="0.2">
      <c r="A152" s="46">
        <f>ROW()</f>
        <v>152</v>
      </c>
      <c r="B152" s="141"/>
      <c r="C152" s="10" t="s">
        <v>344</v>
      </c>
      <c r="D152" s="147">
        <v>929</v>
      </c>
      <c r="E152" s="7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>
        <f t="shared" si="110"/>
        <v>0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>
        <f t="shared" si="111"/>
        <v>0</v>
      </c>
      <c r="CZ152" s="1">
        <f t="shared" si="112"/>
        <v>0</v>
      </c>
      <c r="DA152" s="125">
        <f t="shared" si="113"/>
        <v>0</v>
      </c>
    </row>
    <row r="153" spans="1:105" ht="11.25" customHeight="1" outlineLevel="3" x14ac:dyDescent="0.2">
      <c r="A153" s="46">
        <f>ROW()</f>
        <v>153</v>
      </c>
      <c r="B153" s="141"/>
      <c r="C153" s="10" t="s">
        <v>343</v>
      </c>
      <c r="D153" s="147">
        <v>930.1</v>
      </c>
      <c r="E153" s="143">
        <v>57712.51</v>
      </c>
      <c r="F153" s="121"/>
      <c r="G153" s="121"/>
      <c r="H153" s="121"/>
      <c r="I153" s="121"/>
      <c r="J153" s="121"/>
      <c r="K153" s="121"/>
      <c r="L153" s="121"/>
      <c r="M153" s="1"/>
      <c r="N153" s="1"/>
      <c r="O153" s="1"/>
      <c r="P153" s="1">
        <v>0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>
        <f t="shared" si="110"/>
        <v>0</v>
      </c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>
        <v>0</v>
      </c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>
        <f t="shared" si="111"/>
        <v>0</v>
      </c>
      <c r="CZ153" s="1">
        <f t="shared" si="112"/>
        <v>0</v>
      </c>
      <c r="DA153" s="125">
        <f t="shared" si="113"/>
        <v>57712.51</v>
      </c>
    </row>
    <row r="154" spans="1:105" ht="11.25" customHeight="1" outlineLevel="3" x14ac:dyDescent="0.2">
      <c r="A154" s="46">
        <f>ROW()</f>
        <v>154</v>
      </c>
      <c r="B154" s="141"/>
      <c r="C154" s="72" t="s">
        <v>342</v>
      </c>
      <c r="D154" s="147">
        <v>930.2</v>
      </c>
      <c r="E154" s="143">
        <v>7255116.1200000001</v>
      </c>
      <c r="F154" s="121"/>
      <c r="G154" s="121"/>
      <c r="H154" s="121"/>
      <c r="I154" s="121"/>
      <c r="J154" s="121"/>
      <c r="K154" s="121"/>
      <c r="L154" s="121"/>
      <c r="M154" s="1"/>
      <c r="N154" s="1"/>
      <c r="O154" s="1"/>
      <c r="P154" s="1">
        <v>-1307.1769965806975</v>
      </c>
      <c r="Q154" s="1"/>
      <c r="R154" s="1"/>
      <c r="S154" s="1"/>
      <c r="T154" s="1"/>
      <c r="U154" s="1"/>
      <c r="V154" s="1"/>
      <c r="W154" s="1">
        <v>5381.4857058071129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>
        <f t="shared" si="110"/>
        <v>4074.3087092264154</v>
      </c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>
        <v>347.8939383098591</v>
      </c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>
        <f t="shared" si="111"/>
        <v>347.8939383098591</v>
      </c>
      <c r="CZ154" s="1">
        <f t="shared" si="112"/>
        <v>4422.2026475362745</v>
      </c>
      <c r="DA154" s="125">
        <f t="shared" si="113"/>
        <v>7259538.3226475362</v>
      </c>
    </row>
    <row r="155" spans="1:105" ht="11.25" customHeight="1" outlineLevel="3" x14ac:dyDescent="0.2">
      <c r="A155" s="46">
        <f>ROW()</f>
        <v>155</v>
      </c>
      <c r="B155" s="141"/>
      <c r="C155" s="72" t="s">
        <v>341</v>
      </c>
      <c r="D155" s="147">
        <v>931</v>
      </c>
      <c r="E155" s="143">
        <v>10232621.879999999</v>
      </c>
      <c r="F155" s="121"/>
      <c r="G155" s="121"/>
      <c r="H155" s="121"/>
      <c r="I155" s="121"/>
      <c r="J155" s="121"/>
      <c r="K155" s="121"/>
      <c r="L155" s="121"/>
      <c r="M155" s="1"/>
      <c r="N155" s="1"/>
      <c r="O155" s="1"/>
      <c r="P155" s="1">
        <v>0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>
        <f t="shared" si="110"/>
        <v>0</v>
      </c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>
        <v>0</v>
      </c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>
        <f t="shared" si="111"/>
        <v>0</v>
      </c>
      <c r="CZ155" s="1">
        <f t="shared" si="112"/>
        <v>0</v>
      </c>
      <c r="DA155" s="125">
        <f t="shared" si="113"/>
        <v>10232621.879999999</v>
      </c>
    </row>
    <row r="156" spans="1:105" ht="11.25" customHeight="1" outlineLevel="2" x14ac:dyDescent="0.2">
      <c r="A156" s="46">
        <f>ROW()</f>
        <v>156</v>
      </c>
      <c r="B156" s="148"/>
      <c r="C156" s="69" t="s">
        <v>340</v>
      </c>
      <c r="D156" s="154">
        <v>935</v>
      </c>
      <c r="E156" s="143">
        <v>17916266.620000001</v>
      </c>
      <c r="F156" s="121"/>
      <c r="G156" s="121"/>
      <c r="H156" s="121"/>
      <c r="I156" s="121"/>
      <c r="J156" s="121"/>
      <c r="K156" s="121"/>
      <c r="L156" s="121"/>
      <c r="M156" s="1"/>
      <c r="N156" s="1"/>
      <c r="O156" s="1"/>
      <c r="P156" s="1">
        <v>-450.07924087544211</v>
      </c>
      <c r="Q156" s="1"/>
      <c r="R156" s="1"/>
      <c r="S156" s="1"/>
      <c r="T156" s="1"/>
      <c r="U156" s="1"/>
      <c r="V156" s="1"/>
      <c r="W156" s="1">
        <v>1852.9204595761735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>
        <f t="shared" si="110"/>
        <v>1402.8412187007314</v>
      </c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>
        <v>119.78472698743144</v>
      </c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>
        <f t="shared" si="111"/>
        <v>119.78472698743144</v>
      </c>
      <c r="CZ156" s="1">
        <f t="shared" si="112"/>
        <v>1522.6259456881628</v>
      </c>
      <c r="DA156" s="125">
        <f t="shared" si="113"/>
        <v>17917789.245945688</v>
      </c>
    </row>
    <row r="157" spans="1:105" ht="11.25" customHeight="1" outlineLevel="2" x14ac:dyDescent="0.2">
      <c r="A157" s="46">
        <f>ROW()</f>
        <v>157</v>
      </c>
      <c r="B157" s="150" t="s">
        <v>339</v>
      </c>
      <c r="C157" s="5"/>
      <c r="D157" s="5"/>
      <c r="E157" s="145">
        <f t="shared" ref="E157:AM157" si="114">SUM(E143:E156)</f>
        <v>166863451.13</v>
      </c>
      <c r="F157" s="145">
        <f t="shared" si="114"/>
        <v>449323.86754854728</v>
      </c>
      <c r="G157" s="145">
        <f t="shared" si="114"/>
        <v>-1261967.6129821325</v>
      </c>
      <c r="H157" s="145">
        <f t="shared" si="114"/>
        <v>-251731.32</v>
      </c>
      <c r="I157" s="145">
        <f t="shared" si="114"/>
        <v>0</v>
      </c>
      <c r="J157" s="145">
        <f t="shared" si="114"/>
        <v>0</v>
      </c>
      <c r="K157" s="145">
        <f t="shared" si="114"/>
        <v>0</v>
      </c>
      <c r="L157" s="145">
        <f t="shared" si="114"/>
        <v>-226618.69143000027</v>
      </c>
      <c r="M157" s="127">
        <f t="shared" si="114"/>
        <v>0</v>
      </c>
      <c r="N157" s="127">
        <f t="shared" si="114"/>
        <v>-45443.683431569487</v>
      </c>
      <c r="O157" s="127">
        <f t="shared" si="114"/>
        <v>-167050.6547617563</v>
      </c>
      <c r="P157" s="127">
        <f t="shared" si="114"/>
        <v>-1063771.4047025349</v>
      </c>
      <c r="Q157" s="127">
        <f t="shared" si="114"/>
        <v>502786.54106777551</v>
      </c>
      <c r="R157" s="127">
        <f t="shared" si="114"/>
        <v>0</v>
      </c>
      <c r="S157" s="127">
        <f t="shared" si="114"/>
        <v>1035921.8112948509</v>
      </c>
      <c r="T157" s="127">
        <f t="shared" si="114"/>
        <v>0</v>
      </c>
      <c r="U157" s="127">
        <f t="shared" si="114"/>
        <v>-23123.585043537663</v>
      </c>
      <c r="V157" s="127">
        <f t="shared" si="114"/>
        <v>3717058.1250072368</v>
      </c>
      <c r="W157" s="127">
        <f t="shared" si="114"/>
        <v>4379415.0475624874</v>
      </c>
      <c r="X157" s="127">
        <f t="shared" si="114"/>
        <v>0</v>
      </c>
      <c r="Y157" s="127">
        <f t="shared" si="114"/>
        <v>0</v>
      </c>
      <c r="Z157" s="127">
        <f t="shared" si="114"/>
        <v>287386.47507999837</v>
      </c>
      <c r="AA157" s="127">
        <f t="shared" si="114"/>
        <v>0</v>
      </c>
      <c r="AB157" s="127">
        <f t="shared" si="114"/>
        <v>0</v>
      </c>
      <c r="AC157" s="127">
        <f t="shared" si="114"/>
        <v>-30909.6584</v>
      </c>
      <c r="AD157" s="127">
        <f t="shared" si="114"/>
        <v>0</v>
      </c>
      <c r="AE157" s="127">
        <f t="shared" si="114"/>
        <v>0</v>
      </c>
      <c r="AF157" s="127">
        <f t="shared" si="114"/>
        <v>0</v>
      </c>
      <c r="AG157" s="127">
        <f t="shared" si="114"/>
        <v>0</v>
      </c>
      <c r="AH157" s="127">
        <f t="shared" si="114"/>
        <v>0</v>
      </c>
      <c r="AI157" s="127">
        <f t="shared" si="114"/>
        <v>0</v>
      </c>
      <c r="AJ157" s="127">
        <f t="shared" si="114"/>
        <v>0</v>
      </c>
      <c r="AK157" s="127">
        <f t="shared" si="114"/>
        <v>0</v>
      </c>
      <c r="AL157" s="127">
        <f t="shared" si="114"/>
        <v>-170.84268</v>
      </c>
      <c r="AM157" s="127">
        <f t="shared" si="114"/>
        <v>0</v>
      </c>
      <c r="AN157" s="127">
        <f>SUM(AN144:AN156)</f>
        <v>-127874</v>
      </c>
      <c r="AO157" s="127">
        <f>SUM(AO143:AO156)</f>
        <v>0</v>
      </c>
      <c r="AP157" s="127"/>
      <c r="AQ157" s="127">
        <f t="shared" ref="AQ157:BG157" si="115">SUM(AQ143:AQ156)</f>
        <v>0</v>
      </c>
      <c r="AR157" s="127">
        <f t="shared" si="115"/>
        <v>0</v>
      </c>
      <c r="AS157" s="127">
        <f t="shared" si="115"/>
        <v>83596.114999999991</v>
      </c>
      <c r="AT157" s="127">
        <f t="shared" si="115"/>
        <v>0</v>
      </c>
      <c r="AU157" s="127">
        <f t="shared" si="115"/>
        <v>-4140</v>
      </c>
      <c r="AV157" s="127">
        <f t="shared" si="115"/>
        <v>0</v>
      </c>
      <c r="AW157" s="127">
        <f t="shared" si="115"/>
        <v>-1322052.0230399999</v>
      </c>
      <c r="AX157" s="127">
        <f t="shared" si="115"/>
        <v>0</v>
      </c>
      <c r="AY157" s="127">
        <f t="shared" si="115"/>
        <v>-765968.9508799999</v>
      </c>
      <c r="AZ157" s="127">
        <f t="shared" si="115"/>
        <v>0</v>
      </c>
      <c r="BA157" s="127">
        <f t="shared" si="115"/>
        <v>-161.16</v>
      </c>
      <c r="BB157" s="127">
        <f t="shared" si="115"/>
        <v>5164504.3952093655</v>
      </c>
      <c r="BC157" s="127">
        <f t="shared" si="115"/>
        <v>-962385.64575592685</v>
      </c>
      <c r="BD157" s="127">
        <f t="shared" si="115"/>
        <v>-60159.743080000007</v>
      </c>
      <c r="BE157" s="127">
        <f t="shared" si="115"/>
        <v>0</v>
      </c>
      <c r="BF157" s="127">
        <f t="shared" si="115"/>
        <v>0</v>
      </c>
      <c r="BG157" s="127">
        <f t="shared" si="115"/>
        <v>0</v>
      </c>
      <c r="BH157" s="127">
        <f>SUM(BG143:BH156)</f>
        <v>0</v>
      </c>
      <c r="BI157" s="127">
        <f t="shared" ref="BI157:CW157" si="116">SUM(BI143:BI156)</f>
        <v>0</v>
      </c>
      <c r="BJ157" s="127">
        <f t="shared" si="116"/>
        <v>0</v>
      </c>
      <c r="BK157" s="127">
        <f t="shared" si="116"/>
        <v>677349.63627642021</v>
      </c>
      <c r="BL157" s="127">
        <f t="shared" si="116"/>
        <v>0</v>
      </c>
      <c r="BM157" s="127">
        <f t="shared" si="116"/>
        <v>283113.62915001326</v>
      </c>
      <c r="BN157" s="127">
        <f t="shared" si="116"/>
        <v>0</v>
      </c>
      <c r="BO157" s="127">
        <f t="shared" si="116"/>
        <v>0</v>
      </c>
      <c r="BP157" s="127">
        <f t="shared" si="116"/>
        <v>0</v>
      </c>
      <c r="BQ157" s="127">
        <f t="shared" si="116"/>
        <v>0</v>
      </c>
      <c r="BR157" s="127">
        <f t="shared" si="116"/>
        <v>0</v>
      </c>
      <c r="BS157" s="127">
        <f t="shared" si="116"/>
        <v>0</v>
      </c>
      <c r="BT157" s="127">
        <f t="shared" si="116"/>
        <v>0</v>
      </c>
      <c r="BU157" s="127">
        <f t="shared" si="116"/>
        <v>0</v>
      </c>
      <c r="BV157" s="127">
        <f t="shared" si="116"/>
        <v>0</v>
      </c>
      <c r="BW157" s="127">
        <f t="shared" si="116"/>
        <v>0</v>
      </c>
      <c r="BX157" s="127">
        <f t="shared" si="116"/>
        <v>0</v>
      </c>
      <c r="BY157" s="127">
        <f t="shared" si="116"/>
        <v>0</v>
      </c>
      <c r="BZ157" s="127">
        <f t="shared" si="116"/>
        <v>0</v>
      </c>
      <c r="CA157" s="127">
        <f t="shared" si="116"/>
        <v>0</v>
      </c>
      <c r="CB157" s="127">
        <f t="shared" si="116"/>
        <v>0</v>
      </c>
      <c r="CC157" s="127">
        <f t="shared" si="116"/>
        <v>0</v>
      </c>
      <c r="CD157" s="127">
        <f t="shared" si="116"/>
        <v>0</v>
      </c>
      <c r="CE157" s="127">
        <f t="shared" si="116"/>
        <v>0</v>
      </c>
      <c r="CF157" s="127">
        <f t="shared" si="116"/>
        <v>0</v>
      </c>
      <c r="CG157" s="127">
        <f t="shared" si="116"/>
        <v>0</v>
      </c>
      <c r="CH157" s="127">
        <f t="shared" si="116"/>
        <v>0</v>
      </c>
      <c r="CI157" s="127">
        <f t="shared" si="116"/>
        <v>0</v>
      </c>
      <c r="CJ157" s="127">
        <f t="shared" si="116"/>
        <v>0</v>
      </c>
      <c r="CK157" s="127">
        <f t="shared" si="116"/>
        <v>0</v>
      </c>
      <c r="CL157" s="127">
        <f t="shared" si="116"/>
        <v>0</v>
      </c>
      <c r="CM157" s="127">
        <f t="shared" si="116"/>
        <v>0</v>
      </c>
      <c r="CN157" s="127">
        <f t="shared" si="116"/>
        <v>0</v>
      </c>
      <c r="CO157" s="127">
        <f t="shared" si="116"/>
        <v>0</v>
      </c>
      <c r="CP157" s="127">
        <f t="shared" si="116"/>
        <v>0</v>
      </c>
      <c r="CQ157" s="127">
        <f t="shared" si="116"/>
        <v>0</v>
      </c>
      <c r="CR157" s="127">
        <f t="shared" si="116"/>
        <v>0</v>
      </c>
      <c r="CS157" s="127">
        <f t="shared" si="116"/>
        <v>0</v>
      </c>
      <c r="CT157" s="127">
        <f t="shared" si="116"/>
        <v>0</v>
      </c>
      <c r="CU157" s="127">
        <f t="shared" si="116"/>
        <v>0</v>
      </c>
      <c r="CV157" s="127">
        <f t="shared" si="116"/>
        <v>0</v>
      </c>
      <c r="CW157" s="127">
        <f t="shared" si="116"/>
        <v>0</v>
      </c>
      <c r="CX157" s="127"/>
      <c r="CY157" s="127">
        <f>SUM(CY143:CY156)</f>
        <v>-62082.123409493404</v>
      </c>
      <c r="CZ157" s="127">
        <f>SUM(CZ143:CZ156)</f>
        <v>5102422.2717998717</v>
      </c>
      <c r="DA157" s="128">
        <f>SUM(DA143:DA156)</f>
        <v>171965873.40179989</v>
      </c>
    </row>
    <row r="158" spans="1:105" ht="11.25" customHeight="1" outlineLevel="2" x14ac:dyDescent="0.2">
      <c r="A158" s="46">
        <f>ROW()</f>
        <v>158</v>
      </c>
      <c r="B158" s="138" t="s">
        <v>338</v>
      </c>
      <c r="C158" s="64" t="s">
        <v>337</v>
      </c>
      <c r="D158" s="151">
        <v>403</v>
      </c>
      <c r="E158" s="155">
        <v>40866969.20000001</v>
      </c>
      <c r="F158" s="28"/>
      <c r="G158" s="121"/>
      <c r="H158" s="121"/>
      <c r="I158" s="121"/>
      <c r="J158" s="121"/>
      <c r="K158" s="121"/>
      <c r="L158" s="12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>
        <v>357101.68075700023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>
        <v>-32823061.170000006</v>
      </c>
      <c r="AX158" s="1"/>
      <c r="AY158" s="1"/>
      <c r="AZ158" s="1"/>
      <c r="BA158" s="1"/>
      <c r="BB158" s="1">
        <f t="shared" ref="BB158:BB171" si="117">SUM(F158:BA158)</f>
        <v>-32465959.489243004</v>
      </c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>
        <v>300212.74444949318</v>
      </c>
      <c r="CD158" s="1">
        <v>-1935.43</v>
      </c>
      <c r="CE158" s="1">
        <v>0</v>
      </c>
      <c r="CF158" s="1">
        <v>0</v>
      </c>
      <c r="CG158" s="1">
        <v>0</v>
      </c>
      <c r="CH158" s="1">
        <v>14903.34</v>
      </c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>
        <f t="shared" ref="CY158:CY171" si="118">SUM(BC158:CX158)</f>
        <v>313180.65444949322</v>
      </c>
      <c r="CZ158" s="1">
        <f t="shared" ref="CZ158:CZ171" si="119">+CY158+BB158</f>
        <v>-32152778.834793512</v>
      </c>
      <c r="DA158" s="125">
        <f t="shared" ref="DA158:DA171" si="120">+CZ158+E158</f>
        <v>8714190.3652064987</v>
      </c>
    </row>
    <row r="159" spans="1:105" ht="11.25" customHeight="1" outlineLevel="2" x14ac:dyDescent="0.2">
      <c r="A159" s="46">
        <f>ROW()</f>
        <v>159</v>
      </c>
      <c r="B159" s="141"/>
      <c r="C159" s="67" t="s">
        <v>336</v>
      </c>
      <c r="D159" s="151">
        <v>403</v>
      </c>
      <c r="E159" s="155">
        <v>20104402.800000001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>
        <v>273568.97304799955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>
        <f t="shared" si="117"/>
        <v>273568.97304799955</v>
      </c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>
        <v>520.47347600156968</v>
      </c>
      <c r="CD159" s="1">
        <v>-98</v>
      </c>
      <c r="CE159" s="1">
        <v>0</v>
      </c>
      <c r="CF159" s="1">
        <v>0</v>
      </c>
      <c r="CG159" s="1">
        <v>0</v>
      </c>
      <c r="CH159" s="1">
        <v>34926.309999999983</v>
      </c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>
        <f t="shared" si="118"/>
        <v>35348.783476001554</v>
      </c>
      <c r="CZ159" s="1">
        <f t="shared" si="119"/>
        <v>308917.75652400113</v>
      </c>
      <c r="DA159" s="125">
        <f t="shared" si="120"/>
        <v>20413320.556524001</v>
      </c>
    </row>
    <row r="160" spans="1:105" ht="11.25" customHeight="1" outlineLevel="2" x14ac:dyDescent="0.2">
      <c r="A160" s="46">
        <f>ROW()</f>
        <v>160</v>
      </c>
      <c r="B160" s="141"/>
      <c r="C160" s="67" t="s">
        <v>335</v>
      </c>
      <c r="D160" s="151">
        <v>403</v>
      </c>
      <c r="E160" s="155">
        <v>84056822.169999987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>
        <v>11268629.643467003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>
        <v>-219566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>
        <f t="shared" si="117"/>
        <v>11049063.643467003</v>
      </c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>
        <v>-64988.526733492952</v>
      </c>
      <c r="CD160" s="1">
        <v>-57027.54</v>
      </c>
      <c r="CE160" s="1">
        <v>2074403.29</v>
      </c>
      <c r="CF160" s="1">
        <v>0</v>
      </c>
      <c r="CG160" s="1">
        <v>0</v>
      </c>
      <c r="CH160" s="1">
        <v>262831.19</v>
      </c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>
        <f t="shared" si="118"/>
        <v>2215218.413266507</v>
      </c>
      <c r="CZ160" s="1">
        <f t="shared" si="119"/>
        <v>13264282.056733511</v>
      </c>
      <c r="DA160" s="125">
        <f t="shared" si="120"/>
        <v>97321104.226733506</v>
      </c>
    </row>
    <row r="161" spans="1:105" ht="11.25" customHeight="1" outlineLevel="2" x14ac:dyDescent="0.2">
      <c r="A161" s="46">
        <f>ROW()</f>
        <v>161</v>
      </c>
      <c r="B161" s="141"/>
      <c r="C161" s="67" t="s">
        <v>334</v>
      </c>
      <c r="D161" s="151">
        <v>403</v>
      </c>
      <c r="E161" s="155">
        <v>36889871.339999989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>
        <v>-980430.87085199938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>
        <f t="shared" si="117"/>
        <v>-980430.87085199938</v>
      </c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>
        <v>14391.227972506724</v>
      </c>
      <c r="CD161" s="1">
        <v>-16794.8</v>
      </c>
      <c r="CE161" s="1">
        <v>68959.72</v>
      </c>
      <c r="CF161" s="1">
        <v>9290.09</v>
      </c>
      <c r="CG161" s="1">
        <v>1192115.27</v>
      </c>
      <c r="CH161" s="1">
        <v>20546.299999999996</v>
      </c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>
        <f t="shared" si="118"/>
        <v>1288507.8079725069</v>
      </c>
      <c r="CZ161" s="1">
        <f t="shared" si="119"/>
        <v>308076.93712050747</v>
      </c>
      <c r="DA161" s="125">
        <f t="shared" si="120"/>
        <v>37197948.277120493</v>
      </c>
    </row>
    <row r="162" spans="1:105" ht="11.25" customHeight="1" outlineLevel="2" x14ac:dyDescent="0.2">
      <c r="A162" s="46">
        <f>ROW()</f>
        <v>162</v>
      </c>
      <c r="B162" s="141"/>
      <c r="C162" s="67" t="s">
        <v>333</v>
      </c>
      <c r="D162" s="151">
        <v>403</v>
      </c>
      <c r="E162" s="155">
        <v>165754439.63999999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>
        <v>6542803.5994509989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>
        <v>-8762.5817570544477</v>
      </c>
      <c r="AZ162" s="1"/>
      <c r="BA162" s="1"/>
      <c r="BB162" s="1">
        <f t="shared" si="117"/>
        <v>6534041.0176939443</v>
      </c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>
        <v>-4730967.9799999986</v>
      </c>
      <c r="BZ162" s="1"/>
      <c r="CA162" s="1"/>
      <c r="CB162" s="1"/>
      <c r="CC162" s="1">
        <v>285501.53058650292</v>
      </c>
      <c r="CD162" s="1">
        <v>-98928.78</v>
      </c>
      <c r="CE162" s="1">
        <v>822278.54999999993</v>
      </c>
      <c r="CF162" s="1">
        <v>291972.3</v>
      </c>
      <c r="CG162" s="1">
        <v>0</v>
      </c>
      <c r="CH162" s="1">
        <v>196092.63</v>
      </c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>
        <f t="shared" si="118"/>
        <v>-3234051.7494134968</v>
      </c>
      <c r="CZ162" s="1">
        <f t="shared" si="119"/>
        <v>3299989.2682804475</v>
      </c>
      <c r="DA162" s="125">
        <f t="shared" si="120"/>
        <v>169054428.90828043</v>
      </c>
    </row>
    <row r="163" spans="1:105" ht="11.25" customHeight="1" outlineLevel="2" x14ac:dyDescent="0.2">
      <c r="A163" s="46">
        <f>ROW()</f>
        <v>163</v>
      </c>
      <c r="B163" s="141"/>
      <c r="C163" s="67" t="s">
        <v>332</v>
      </c>
      <c r="D163" s="151">
        <v>403</v>
      </c>
      <c r="E163" s="155">
        <v>15610296.82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>
        <v>-36438.510412999429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>
        <f t="shared" si="117"/>
        <v>-36438.510412999429</v>
      </c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>
        <v>124246.16520649978</v>
      </c>
      <c r="CD163" s="1">
        <v>0</v>
      </c>
      <c r="CE163" s="1">
        <v>65703.13</v>
      </c>
      <c r="CF163" s="1">
        <v>481.15</v>
      </c>
      <c r="CG163" s="1">
        <v>94815.86</v>
      </c>
      <c r="CH163" s="1">
        <v>44983.03</v>
      </c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>
        <f t="shared" si="118"/>
        <v>330229.33520649979</v>
      </c>
      <c r="CZ163" s="1">
        <f t="shared" si="119"/>
        <v>293790.82479350036</v>
      </c>
      <c r="DA163" s="125">
        <f t="shared" si="120"/>
        <v>15904087.644793501</v>
      </c>
    </row>
    <row r="164" spans="1:105" ht="11.25" customHeight="1" outlineLevel="2" x14ac:dyDescent="0.2">
      <c r="A164" s="46">
        <f>ROW()</f>
        <v>164</v>
      </c>
      <c r="B164" s="141"/>
      <c r="C164" s="67" t="s">
        <v>331</v>
      </c>
      <c r="D164" s="151">
        <v>403</v>
      </c>
      <c r="E164" s="155">
        <v>19060442.141895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>
        <v>-1251183.2488858998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>
        <f t="shared" si="117"/>
        <v>-1251183.2488858998</v>
      </c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>
        <v>493360.88522542018</v>
      </c>
      <c r="CD164" s="1"/>
      <c r="CE164" s="1">
        <v>99058.640449999992</v>
      </c>
      <c r="CF164" s="1">
        <v>0</v>
      </c>
      <c r="CG164" s="1">
        <v>0</v>
      </c>
      <c r="CH164" s="1">
        <v>20132.904329999998</v>
      </c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>
        <f t="shared" si="118"/>
        <v>612552.43000542023</v>
      </c>
      <c r="CZ164" s="1">
        <f t="shared" si="119"/>
        <v>-638630.81888047955</v>
      </c>
      <c r="DA164" s="125">
        <f t="shared" si="120"/>
        <v>18421811.32301452</v>
      </c>
    </row>
    <row r="165" spans="1:105" ht="11.25" customHeight="1" outlineLevel="2" x14ac:dyDescent="0.2">
      <c r="A165" s="46">
        <f>ROW()</f>
        <v>165</v>
      </c>
      <c r="B165" s="141"/>
      <c r="C165" s="67" t="s">
        <v>330</v>
      </c>
      <c r="D165" s="156">
        <v>403.1</v>
      </c>
      <c r="E165" s="155">
        <v>2800953.03</v>
      </c>
      <c r="F165" s="121"/>
      <c r="G165" s="121"/>
      <c r="H165" s="121"/>
      <c r="I165" s="121"/>
      <c r="J165" s="121"/>
      <c r="K165" s="121"/>
      <c r="L165" s="12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>
        <v>-2800953.0500000003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>
        <f t="shared" si="117"/>
        <v>-2800953.0500000003</v>
      </c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>
        <f t="shared" si="118"/>
        <v>0</v>
      </c>
      <c r="CZ165" s="1">
        <f t="shared" si="119"/>
        <v>-2800953.0500000003</v>
      </c>
      <c r="DA165" s="125">
        <f t="shared" si="120"/>
        <v>-2.0000000484287739E-2</v>
      </c>
    </row>
    <row r="166" spans="1:105" ht="11.25" customHeight="1" outlineLevel="3" x14ac:dyDescent="0.2">
      <c r="A166" s="46">
        <f>ROW()</f>
        <v>166</v>
      </c>
      <c r="B166" s="141"/>
      <c r="C166" s="67" t="s">
        <v>329</v>
      </c>
      <c r="D166" s="156">
        <v>403.1</v>
      </c>
      <c r="E166" s="155">
        <v>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0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>
        <f t="shared" si="117"/>
        <v>0</v>
      </c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>
        <f t="shared" si="118"/>
        <v>0</v>
      </c>
      <c r="CZ166" s="1">
        <f t="shared" si="119"/>
        <v>0</v>
      </c>
      <c r="DA166" s="125">
        <f t="shared" si="120"/>
        <v>0</v>
      </c>
    </row>
    <row r="167" spans="1:105" ht="11.25" customHeight="1" outlineLevel="3" x14ac:dyDescent="0.2">
      <c r="A167" s="46">
        <f>ROW()</f>
        <v>167</v>
      </c>
      <c r="B167" s="141"/>
      <c r="C167" s="67" t="s">
        <v>328</v>
      </c>
      <c r="D167" s="156">
        <v>403.1</v>
      </c>
      <c r="E167" s="155">
        <v>3217924.22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>
        <v>-3217924.2200000007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>
        <f t="shared" si="117"/>
        <v>-3217924.2200000007</v>
      </c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>
        <f t="shared" si="118"/>
        <v>0</v>
      </c>
      <c r="CZ167" s="1">
        <f t="shared" si="119"/>
        <v>-3217924.2200000007</v>
      </c>
      <c r="DA167" s="125">
        <f t="shared" si="120"/>
        <v>0</v>
      </c>
    </row>
    <row r="168" spans="1:105" ht="11.25" customHeight="1" outlineLevel="3" x14ac:dyDescent="0.2">
      <c r="A168" s="46">
        <f>ROW()</f>
        <v>168</v>
      </c>
      <c r="B168" s="141"/>
      <c r="C168" s="67" t="s">
        <v>327</v>
      </c>
      <c r="D168" s="156">
        <v>403.1</v>
      </c>
      <c r="E168" s="155">
        <v>61339.27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>
        <v>-61339.270000000004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>
        <f t="shared" si="117"/>
        <v>-61339.270000000004</v>
      </c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>
        <f t="shared" si="118"/>
        <v>0</v>
      </c>
      <c r="CZ168" s="1">
        <f t="shared" si="119"/>
        <v>-61339.270000000004</v>
      </c>
      <c r="DA168" s="125">
        <f t="shared" si="120"/>
        <v>0</v>
      </c>
    </row>
    <row r="169" spans="1:105" ht="11.25" customHeight="1" outlineLevel="3" x14ac:dyDescent="0.2">
      <c r="A169" s="46">
        <f>ROW()</f>
        <v>169</v>
      </c>
      <c r="B169" s="141"/>
      <c r="C169" s="67" t="s">
        <v>326</v>
      </c>
      <c r="D169" s="156">
        <v>403.1</v>
      </c>
      <c r="E169" s="155">
        <v>196917.24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>
        <v>-196917.24000000002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>
        <f t="shared" si="117"/>
        <v>-196917.24000000002</v>
      </c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>
        <f t="shared" si="118"/>
        <v>0</v>
      </c>
      <c r="CZ169" s="1">
        <f t="shared" si="119"/>
        <v>-196917.24000000002</v>
      </c>
      <c r="DA169" s="125">
        <f t="shared" si="120"/>
        <v>0</v>
      </c>
    </row>
    <row r="170" spans="1:105" ht="11.25" customHeight="1" outlineLevel="3" x14ac:dyDescent="0.2">
      <c r="A170" s="46">
        <f>ROW()</f>
        <v>170</v>
      </c>
      <c r="B170" s="141"/>
      <c r="C170" s="67" t="s">
        <v>325</v>
      </c>
      <c r="D170" s="156">
        <v>403.1</v>
      </c>
      <c r="E170" s="155">
        <v>0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>
        <v>0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>
        <f t="shared" si="117"/>
        <v>0</v>
      </c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>
        <f t="shared" si="118"/>
        <v>0</v>
      </c>
      <c r="CZ170" s="1">
        <f t="shared" si="119"/>
        <v>0</v>
      </c>
      <c r="DA170" s="125">
        <f t="shared" si="120"/>
        <v>0</v>
      </c>
    </row>
    <row r="171" spans="1:105" ht="11.25" customHeight="1" outlineLevel="3" x14ac:dyDescent="0.2">
      <c r="A171" s="46">
        <f>ROW()</f>
        <v>171</v>
      </c>
      <c r="B171" s="148"/>
      <c r="C171" s="69" t="s">
        <v>324</v>
      </c>
      <c r="D171" s="157">
        <v>403.1</v>
      </c>
      <c r="E171" s="155">
        <v>104840.53272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>
        <v>-104840.53271999996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>
        <f t="shared" si="117"/>
        <v>-104840.53271999996</v>
      </c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>
        <f t="shared" si="118"/>
        <v>0</v>
      </c>
      <c r="CZ171" s="1">
        <f t="shared" si="119"/>
        <v>-104840.53271999996</v>
      </c>
      <c r="DA171" s="125">
        <f t="shared" si="120"/>
        <v>0</v>
      </c>
    </row>
    <row r="172" spans="1:105" ht="11.25" customHeight="1" outlineLevel="2" x14ac:dyDescent="0.2">
      <c r="A172" s="46">
        <f>ROW()</f>
        <v>172</v>
      </c>
      <c r="B172" s="158" t="s">
        <v>323</v>
      </c>
      <c r="C172" s="150"/>
      <c r="D172" s="150"/>
      <c r="E172" s="145">
        <f t="shared" ref="E172:AO172" si="121">SUM(E158:E171)</f>
        <v>388725218.40461498</v>
      </c>
      <c r="F172" s="145">
        <f t="shared" si="121"/>
        <v>0</v>
      </c>
      <c r="G172" s="145">
        <f t="shared" si="121"/>
        <v>0</v>
      </c>
      <c r="H172" s="145">
        <f t="shared" si="121"/>
        <v>0</v>
      </c>
      <c r="I172" s="145">
        <f t="shared" si="121"/>
        <v>0</v>
      </c>
      <c r="J172" s="145">
        <f t="shared" si="121"/>
        <v>0</v>
      </c>
      <c r="K172" s="145">
        <f t="shared" si="121"/>
        <v>0</v>
      </c>
      <c r="L172" s="145">
        <f t="shared" si="121"/>
        <v>0</v>
      </c>
      <c r="M172" s="127">
        <f t="shared" si="121"/>
        <v>0</v>
      </c>
      <c r="N172" s="127">
        <f t="shared" si="121"/>
        <v>0</v>
      </c>
      <c r="O172" s="127">
        <f t="shared" si="121"/>
        <v>0</v>
      </c>
      <c r="P172" s="127">
        <f t="shared" si="121"/>
        <v>0</v>
      </c>
      <c r="Q172" s="127">
        <f t="shared" si="121"/>
        <v>0</v>
      </c>
      <c r="R172" s="127">
        <f t="shared" si="121"/>
        <v>0</v>
      </c>
      <c r="S172" s="127">
        <f t="shared" si="121"/>
        <v>0</v>
      </c>
      <c r="T172" s="127">
        <f t="shared" si="121"/>
        <v>0</v>
      </c>
      <c r="U172" s="127">
        <f t="shared" si="121"/>
        <v>0</v>
      </c>
      <c r="V172" s="127">
        <f t="shared" si="121"/>
        <v>0</v>
      </c>
      <c r="W172" s="127">
        <f t="shared" si="121"/>
        <v>0</v>
      </c>
      <c r="X172" s="127">
        <f t="shared" si="121"/>
        <v>0</v>
      </c>
      <c r="Y172" s="127">
        <f t="shared" si="121"/>
        <v>9792076.9538521059</v>
      </c>
      <c r="Z172" s="127">
        <f t="shared" si="121"/>
        <v>0</v>
      </c>
      <c r="AA172" s="127">
        <f t="shared" si="121"/>
        <v>0</v>
      </c>
      <c r="AB172" s="127">
        <f t="shared" si="121"/>
        <v>0</v>
      </c>
      <c r="AC172" s="127">
        <f t="shared" si="121"/>
        <v>0</v>
      </c>
      <c r="AD172" s="127">
        <f t="shared" si="121"/>
        <v>0</v>
      </c>
      <c r="AE172" s="127">
        <f t="shared" si="121"/>
        <v>0</v>
      </c>
      <c r="AF172" s="127">
        <f t="shared" si="121"/>
        <v>0</v>
      </c>
      <c r="AG172" s="127">
        <f t="shared" si="121"/>
        <v>0</v>
      </c>
      <c r="AH172" s="127">
        <f t="shared" si="121"/>
        <v>0</v>
      </c>
      <c r="AI172" s="127">
        <f t="shared" si="121"/>
        <v>0</v>
      </c>
      <c r="AJ172" s="127">
        <f t="shared" si="121"/>
        <v>0</v>
      </c>
      <c r="AK172" s="127">
        <f t="shared" si="121"/>
        <v>0</v>
      </c>
      <c r="AL172" s="127">
        <f t="shared" si="121"/>
        <v>0</v>
      </c>
      <c r="AM172" s="127">
        <f t="shared" si="121"/>
        <v>0</v>
      </c>
      <c r="AN172" s="127">
        <f t="shared" si="121"/>
        <v>0</v>
      </c>
      <c r="AO172" s="127">
        <f t="shared" si="121"/>
        <v>0</v>
      </c>
      <c r="AP172" s="127"/>
      <c r="AQ172" s="127">
        <f t="shared" ref="AQ172:BG172" si="122">SUM(AQ158:AQ171)</f>
        <v>0</v>
      </c>
      <c r="AR172" s="127">
        <f t="shared" si="122"/>
        <v>-219566</v>
      </c>
      <c r="AS172" s="127">
        <f t="shared" si="122"/>
        <v>0</v>
      </c>
      <c r="AT172" s="127">
        <f t="shared" si="122"/>
        <v>0</v>
      </c>
      <c r="AU172" s="127">
        <f t="shared" si="122"/>
        <v>0</v>
      </c>
      <c r="AV172" s="127">
        <f t="shared" si="122"/>
        <v>0</v>
      </c>
      <c r="AW172" s="127">
        <f t="shared" si="122"/>
        <v>-32823061.170000006</v>
      </c>
      <c r="AX172" s="127">
        <f t="shared" si="122"/>
        <v>0</v>
      </c>
      <c r="AY172" s="127">
        <f t="shared" si="122"/>
        <v>-8762.5817570544477</v>
      </c>
      <c r="AZ172" s="127">
        <f t="shared" si="122"/>
        <v>0</v>
      </c>
      <c r="BA172" s="127">
        <f t="shared" si="122"/>
        <v>0</v>
      </c>
      <c r="BB172" s="127">
        <f t="shared" si="122"/>
        <v>-23259312.797904961</v>
      </c>
      <c r="BC172" s="127">
        <f t="shared" si="122"/>
        <v>0</v>
      </c>
      <c r="BD172" s="127">
        <f t="shared" si="122"/>
        <v>0</v>
      </c>
      <c r="BE172" s="127">
        <f t="shared" si="122"/>
        <v>0</v>
      </c>
      <c r="BF172" s="127">
        <f t="shared" si="122"/>
        <v>0</v>
      </c>
      <c r="BG172" s="127">
        <f t="shared" si="122"/>
        <v>0</v>
      </c>
      <c r="BH172" s="127">
        <f>SUM(BG158:BH171)</f>
        <v>0</v>
      </c>
      <c r="BI172" s="127">
        <f t="shared" ref="BI172:CW172" si="123">SUM(BI158:BI171)</f>
        <v>0</v>
      </c>
      <c r="BJ172" s="127">
        <f t="shared" si="123"/>
        <v>0</v>
      </c>
      <c r="BK172" s="127">
        <f t="shared" si="123"/>
        <v>0</v>
      </c>
      <c r="BL172" s="127">
        <f t="shared" si="123"/>
        <v>0</v>
      </c>
      <c r="BM172" s="127">
        <f t="shared" si="123"/>
        <v>0</v>
      </c>
      <c r="BN172" s="127">
        <f t="shared" si="123"/>
        <v>0</v>
      </c>
      <c r="BO172" s="127">
        <f t="shared" si="123"/>
        <v>0</v>
      </c>
      <c r="BP172" s="127">
        <f t="shared" si="123"/>
        <v>0</v>
      </c>
      <c r="BQ172" s="127">
        <f t="shared" si="123"/>
        <v>0</v>
      </c>
      <c r="BR172" s="127">
        <f t="shared" si="123"/>
        <v>0</v>
      </c>
      <c r="BS172" s="127">
        <f t="shared" si="123"/>
        <v>0</v>
      </c>
      <c r="BT172" s="127">
        <f t="shared" si="123"/>
        <v>0</v>
      </c>
      <c r="BU172" s="127">
        <f t="shared" si="123"/>
        <v>0</v>
      </c>
      <c r="BV172" s="127">
        <f t="shared" si="123"/>
        <v>0</v>
      </c>
      <c r="BW172" s="127">
        <f t="shared" si="123"/>
        <v>0</v>
      </c>
      <c r="BX172" s="127">
        <f t="shared" si="123"/>
        <v>0</v>
      </c>
      <c r="BY172" s="127">
        <f t="shared" si="123"/>
        <v>-4730967.9799999986</v>
      </c>
      <c r="BZ172" s="127">
        <f t="shared" si="123"/>
        <v>0</v>
      </c>
      <c r="CA172" s="127">
        <f t="shared" si="123"/>
        <v>0</v>
      </c>
      <c r="CB172" s="127">
        <f t="shared" si="123"/>
        <v>0</v>
      </c>
      <c r="CC172" s="127">
        <f t="shared" si="123"/>
        <v>1153244.5001829313</v>
      </c>
      <c r="CD172" s="127">
        <f t="shared" si="123"/>
        <v>-174784.55</v>
      </c>
      <c r="CE172" s="127">
        <f t="shared" si="123"/>
        <v>3130403.3304499998</v>
      </c>
      <c r="CF172" s="127">
        <f t="shared" si="123"/>
        <v>301743.54000000004</v>
      </c>
      <c r="CG172" s="127">
        <f t="shared" si="123"/>
        <v>1286931.1300000001</v>
      </c>
      <c r="CH172" s="127">
        <f t="shared" si="123"/>
        <v>594415.7043300001</v>
      </c>
      <c r="CI172" s="127">
        <f t="shared" si="123"/>
        <v>0</v>
      </c>
      <c r="CJ172" s="127">
        <f t="shared" si="123"/>
        <v>0</v>
      </c>
      <c r="CK172" s="127">
        <f t="shared" si="123"/>
        <v>0</v>
      </c>
      <c r="CL172" s="127">
        <f t="shared" si="123"/>
        <v>0</v>
      </c>
      <c r="CM172" s="127">
        <f t="shared" si="123"/>
        <v>0</v>
      </c>
      <c r="CN172" s="127">
        <f t="shared" si="123"/>
        <v>0</v>
      </c>
      <c r="CO172" s="127">
        <f t="shared" si="123"/>
        <v>0</v>
      </c>
      <c r="CP172" s="127">
        <f t="shared" si="123"/>
        <v>0</v>
      </c>
      <c r="CQ172" s="127">
        <f t="shared" si="123"/>
        <v>0</v>
      </c>
      <c r="CR172" s="127">
        <f t="shared" si="123"/>
        <v>0</v>
      </c>
      <c r="CS172" s="127">
        <f t="shared" si="123"/>
        <v>0</v>
      </c>
      <c r="CT172" s="127">
        <f t="shared" si="123"/>
        <v>0</v>
      </c>
      <c r="CU172" s="127">
        <f t="shared" si="123"/>
        <v>0</v>
      </c>
      <c r="CV172" s="127">
        <f t="shared" si="123"/>
        <v>0</v>
      </c>
      <c r="CW172" s="127">
        <f t="shared" si="123"/>
        <v>0</v>
      </c>
      <c r="CX172" s="127"/>
      <c r="CY172" s="127">
        <f>SUM(CY158:CY171)</f>
        <v>1560985.674962932</v>
      </c>
      <c r="CZ172" s="127">
        <f>SUM(CZ158:CZ171)</f>
        <v>-21698327.122942023</v>
      </c>
      <c r="DA172" s="128">
        <f>SUM(DA158:DA171)</f>
        <v>367026891.28167295</v>
      </c>
    </row>
    <row r="173" spans="1:105" ht="11.25" customHeight="1" outlineLevel="2" x14ac:dyDescent="0.2">
      <c r="A173" s="46">
        <f>ROW()</f>
        <v>173</v>
      </c>
      <c r="B173" s="138" t="s">
        <v>322</v>
      </c>
      <c r="C173" s="67" t="s">
        <v>321</v>
      </c>
      <c r="D173" s="151">
        <v>404</v>
      </c>
      <c r="E173" s="143"/>
      <c r="F173" s="121"/>
      <c r="G173" s="121"/>
      <c r="H173" s="121"/>
      <c r="I173" s="121"/>
      <c r="J173" s="121"/>
      <c r="K173" s="121"/>
      <c r="L173" s="12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>
        <v>-3514050.6299999994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f t="shared" ref="BB173:BB194" si="124">SUM(F173:BA173)</f>
        <v>-3514050.6299999994</v>
      </c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>
        <v>-31809.370972750614</v>
      </c>
      <c r="CD173" s="1"/>
      <c r="CE173" s="1">
        <v>361037.52274000004</v>
      </c>
      <c r="CF173" s="1">
        <v>2048.9499999999998</v>
      </c>
      <c r="CG173" s="1">
        <v>0</v>
      </c>
      <c r="CH173" s="1">
        <v>742178.91590000002</v>
      </c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>
        <f t="shared" ref="CY173:CY194" si="125">SUM(BC173:CX173)</f>
        <v>1073456.0176672495</v>
      </c>
      <c r="CZ173" s="1">
        <f t="shared" ref="CZ173:CZ194" si="126">+CY173+BB173</f>
        <v>-2440594.6123327501</v>
      </c>
      <c r="DA173" s="125">
        <f t="shared" ref="DA173:DA194" si="127">+CZ173+E173</f>
        <v>-2440594.6123327501</v>
      </c>
    </row>
    <row r="174" spans="1:105" ht="11.25" customHeight="1" outlineLevel="2" x14ac:dyDescent="0.2">
      <c r="A174" s="46">
        <f>ROW()</f>
        <v>174</v>
      </c>
      <c r="B174" s="141"/>
      <c r="C174" s="67" t="s">
        <v>320</v>
      </c>
      <c r="D174" s="151">
        <v>404</v>
      </c>
      <c r="E174" s="143">
        <v>1234216.77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>
        <f t="shared" si="124"/>
        <v>0</v>
      </c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>
        <f t="shared" si="125"/>
        <v>0</v>
      </c>
      <c r="CZ174" s="1">
        <f t="shared" si="126"/>
        <v>0</v>
      </c>
      <c r="DA174" s="125">
        <f t="shared" si="127"/>
        <v>1234216.77</v>
      </c>
    </row>
    <row r="175" spans="1:105" ht="11.25" customHeight="1" outlineLevel="2" x14ac:dyDescent="0.2">
      <c r="A175" s="46">
        <f>ROW()</f>
        <v>175</v>
      </c>
      <c r="B175" s="141"/>
      <c r="C175" s="67" t="s">
        <v>319</v>
      </c>
      <c r="D175" s="151">
        <v>404</v>
      </c>
      <c r="E175" s="7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>
        <f t="shared" si="124"/>
        <v>0</v>
      </c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>
        <f t="shared" si="125"/>
        <v>0</v>
      </c>
      <c r="CZ175" s="1">
        <f t="shared" si="126"/>
        <v>0</v>
      </c>
      <c r="DA175" s="125">
        <f t="shared" si="127"/>
        <v>0</v>
      </c>
    </row>
    <row r="176" spans="1:105" ht="11.25" customHeight="1" outlineLevel="2" x14ac:dyDescent="0.2">
      <c r="A176" s="46">
        <f>ROW()</f>
        <v>176</v>
      </c>
      <c r="B176" s="141"/>
      <c r="C176" s="67" t="s">
        <v>318</v>
      </c>
      <c r="D176" s="151">
        <v>404</v>
      </c>
      <c r="E176" s="7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>
        <f t="shared" si="124"/>
        <v>0</v>
      </c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>
        <f t="shared" si="125"/>
        <v>0</v>
      </c>
      <c r="CZ176" s="1">
        <f t="shared" si="126"/>
        <v>0</v>
      </c>
      <c r="DA176" s="125">
        <f t="shared" si="127"/>
        <v>0</v>
      </c>
    </row>
    <row r="177" spans="1:105" ht="11.25" customHeight="1" outlineLevel="2" x14ac:dyDescent="0.2">
      <c r="A177" s="46">
        <f>ROW()</f>
        <v>177</v>
      </c>
      <c r="B177" s="141"/>
      <c r="C177" s="67" t="s">
        <v>317</v>
      </c>
      <c r="D177" s="151">
        <v>404</v>
      </c>
      <c r="E177" s="7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>
        <f t="shared" si="124"/>
        <v>0</v>
      </c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>
        <f t="shared" si="125"/>
        <v>0</v>
      </c>
      <c r="CZ177" s="1">
        <f t="shared" si="126"/>
        <v>0</v>
      </c>
      <c r="DA177" s="125">
        <f t="shared" si="127"/>
        <v>0</v>
      </c>
    </row>
    <row r="178" spans="1:105" ht="11.25" customHeight="1" outlineLevel="2" x14ac:dyDescent="0.2">
      <c r="A178" s="46">
        <f>ROW()</f>
        <v>178</v>
      </c>
      <c r="B178" s="141"/>
      <c r="C178" s="67" t="s">
        <v>316</v>
      </c>
      <c r="D178" s="151">
        <v>404</v>
      </c>
      <c r="E178" s="143">
        <v>14683833.419999998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>
        <f t="shared" si="124"/>
        <v>0</v>
      </c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>
        <f t="shared" si="125"/>
        <v>0</v>
      </c>
      <c r="CZ178" s="1">
        <f t="shared" si="126"/>
        <v>0</v>
      </c>
      <c r="DA178" s="125">
        <f t="shared" si="127"/>
        <v>14683833.419999998</v>
      </c>
    </row>
    <row r="179" spans="1:105" ht="11.25" customHeight="1" outlineLevel="2" x14ac:dyDescent="0.2">
      <c r="A179" s="46">
        <f>ROW()</f>
        <v>179</v>
      </c>
      <c r="B179" s="141"/>
      <c r="C179" s="67" t="s">
        <v>315</v>
      </c>
      <c r="D179" s="151">
        <v>404</v>
      </c>
      <c r="E179" s="155">
        <v>47872207.880419999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>
        <v>-7024539.9507745057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>
        <f t="shared" si="124"/>
        <v>-7024539.9507745057</v>
      </c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>
        <f t="shared" si="125"/>
        <v>0</v>
      </c>
      <c r="CZ179" s="1">
        <f t="shared" si="126"/>
        <v>-7024539.9507745057</v>
      </c>
      <c r="DA179" s="125">
        <f t="shared" si="127"/>
        <v>40847667.929645494</v>
      </c>
    </row>
    <row r="180" spans="1:105" ht="11.25" customHeight="1" outlineLevel="3" x14ac:dyDescent="0.2">
      <c r="A180" s="46">
        <f>ROW()</f>
        <v>180</v>
      </c>
      <c r="B180" s="141"/>
      <c r="C180" s="67" t="s">
        <v>314</v>
      </c>
      <c r="D180" s="151">
        <v>405</v>
      </c>
      <c r="E180" s="14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>
        <f t="shared" si="124"/>
        <v>0</v>
      </c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>
        <f t="shared" si="125"/>
        <v>0</v>
      </c>
      <c r="CZ180" s="1">
        <f t="shared" si="126"/>
        <v>0</v>
      </c>
      <c r="DA180" s="125">
        <f t="shared" si="127"/>
        <v>0</v>
      </c>
    </row>
    <row r="181" spans="1:105" ht="11.25" customHeight="1" outlineLevel="3" x14ac:dyDescent="0.2">
      <c r="A181" s="46">
        <f>ROW()</f>
        <v>181</v>
      </c>
      <c r="B181" s="141"/>
      <c r="C181" s="67" t="s">
        <v>313</v>
      </c>
      <c r="D181" s="151">
        <v>405</v>
      </c>
      <c r="E181" s="14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>
        <f t="shared" si="124"/>
        <v>0</v>
      </c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>
        <f t="shared" si="125"/>
        <v>0</v>
      </c>
      <c r="CZ181" s="1">
        <f t="shared" si="126"/>
        <v>0</v>
      </c>
      <c r="DA181" s="125">
        <f t="shared" si="127"/>
        <v>0</v>
      </c>
    </row>
    <row r="182" spans="1:105" ht="11.25" customHeight="1" outlineLevel="3" x14ac:dyDescent="0.2">
      <c r="A182" s="46">
        <f>ROW()</f>
        <v>182</v>
      </c>
      <c r="B182" s="141"/>
      <c r="C182" s="67" t="s">
        <v>312</v>
      </c>
      <c r="D182" s="151">
        <v>405</v>
      </c>
      <c r="E182" s="14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>
        <v>-113868.55999999998</v>
      </c>
      <c r="AV182" s="1"/>
      <c r="AW182" s="1"/>
      <c r="AX182" s="1"/>
      <c r="AY182" s="1"/>
      <c r="AZ182" s="1"/>
      <c r="BA182" s="1"/>
      <c r="BB182" s="1">
        <f t="shared" si="124"/>
        <v>-113868.55999999998</v>
      </c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>
        <f t="shared" si="125"/>
        <v>0</v>
      </c>
      <c r="CZ182" s="1">
        <f t="shared" si="126"/>
        <v>-113868.55999999998</v>
      </c>
      <c r="DA182" s="125">
        <f t="shared" si="127"/>
        <v>-113868.55999999998</v>
      </c>
    </row>
    <row r="183" spans="1:105" ht="11.25" customHeight="1" outlineLevel="3" x14ac:dyDescent="0.2">
      <c r="A183" s="46">
        <f>ROW()</f>
        <v>183</v>
      </c>
      <c r="B183" s="141"/>
      <c r="C183" s="67" t="s">
        <v>311</v>
      </c>
      <c r="D183" s="151">
        <v>405</v>
      </c>
      <c r="E183" s="14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>
        <f t="shared" si="124"/>
        <v>0</v>
      </c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>
        <f t="shared" si="125"/>
        <v>0</v>
      </c>
      <c r="CZ183" s="1">
        <f t="shared" si="126"/>
        <v>0</v>
      </c>
      <c r="DA183" s="125">
        <f t="shared" si="127"/>
        <v>0</v>
      </c>
    </row>
    <row r="184" spans="1:105" ht="11.25" customHeight="1" outlineLevel="3" x14ac:dyDescent="0.2">
      <c r="A184" s="46">
        <f>ROW()</f>
        <v>184</v>
      </c>
      <c r="B184" s="141"/>
      <c r="C184" s="67" t="s">
        <v>310</v>
      </c>
      <c r="D184" s="151">
        <v>405</v>
      </c>
      <c r="E184" s="14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>
        <f t="shared" si="124"/>
        <v>0</v>
      </c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>
        <f t="shared" si="125"/>
        <v>0</v>
      </c>
      <c r="CZ184" s="1">
        <f t="shared" si="126"/>
        <v>0</v>
      </c>
      <c r="DA184" s="125">
        <f t="shared" si="127"/>
        <v>0</v>
      </c>
    </row>
    <row r="185" spans="1:105" ht="11.25" customHeight="1" outlineLevel="3" x14ac:dyDescent="0.2">
      <c r="A185" s="46">
        <f>ROW()</f>
        <v>185</v>
      </c>
      <c r="B185" s="141"/>
      <c r="C185" s="67" t="s">
        <v>309</v>
      </c>
      <c r="D185" s="151">
        <v>405</v>
      </c>
      <c r="E185" s="14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>
        <f t="shared" si="124"/>
        <v>0</v>
      </c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>
        <f t="shared" si="125"/>
        <v>0</v>
      </c>
      <c r="CZ185" s="1">
        <f t="shared" si="126"/>
        <v>0</v>
      </c>
      <c r="DA185" s="125">
        <f t="shared" si="127"/>
        <v>0</v>
      </c>
    </row>
    <row r="186" spans="1:105" ht="11.25" customHeight="1" outlineLevel="3" x14ac:dyDescent="0.2">
      <c r="A186" s="46">
        <f>ROW()</f>
        <v>186</v>
      </c>
      <c r="B186" s="141"/>
      <c r="C186" s="67" t="s">
        <v>308</v>
      </c>
      <c r="D186" s="151">
        <v>405</v>
      </c>
      <c r="E186" s="14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>
        <f t="shared" si="124"/>
        <v>0</v>
      </c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>
        <f t="shared" si="125"/>
        <v>0</v>
      </c>
      <c r="CZ186" s="1">
        <f t="shared" si="126"/>
        <v>0</v>
      </c>
      <c r="DA186" s="125">
        <f t="shared" si="127"/>
        <v>0</v>
      </c>
    </row>
    <row r="187" spans="1:105" ht="11.25" customHeight="1" outlineLevel="3" x14ac:dyDescent="0.2">
      <c r="A187" s="46">
        <f>ROW()</f>
        <v>187</v>
      </c>
      <c r="B187" s="141"/>
      <c r="C187" s="79" t="s">
        <v>307</v>
      </c>
      <c r="D187" s="8">
        <v>406</v>
      </c>
      <c r="E187" s="143">
        <v>10398955.869999999</v>
      </c>
      <c r="F187" s="121"/>
      <c r="G187" s="121"/>
      <c r="H187" s="121"/>
      <c r="I187" s="121"/>
      <c r="J187" s="121"/>
      <c r="K187" s="121"/>
      <c r="L187" s="12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>
        <v>-715282.67999999993</v>
      </c>
      <c r="AX187" s="1"/>
      <c r="AY187" s="1"/>
      <c r="AZ187" s="1"/>
      <c r="BA187" s="1"/>
      <c r="BB187" s="1">
        <f t="shared" si="124"/>
        <v>-715282.67999999993</v>
      </c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>
        <f t="shared" si="125"/>
        <v>0</v>
      </c>
      <c r="CZ187" s="1">
        <f t="shared" si="126"/>
        <v>-715282.67999999993</v>
      </c>
      <c r="DA187" s="125">
        <f t="shared" si="127"/>
        <v>9683673.1899999995</v>
      </c>
    </row>
    <row r="188" spans="1:105" ht="11.25" customHeight="1" outlineLevel="3" x14ac:dyDescent="0.2">
      <c r="A188" s="46">
        <f>ROW()</f>
        <v>188</v>
      </c>
      <c r="B188" s="141"/>
      <c r="C188" s="79" t="s">
        <v>306</v>
      </c>
      <c r="D188" s="8">
        <f>+D187</f>
        <v>406</v>
      </c>
      <c r="E188" s="14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>
        <f t="shared" si="124"/>
        <v>0</v>
      </c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>
        <f t="shared" si="125"/>
        <v>0</v>
      </c>
      <c r="CZ188" s="1">
        <f t="shared" si="126"/>
        <v>0</v>
      </c>
      <c r="DA188" s="125">
        <f t="shared" si="127"/>
        <v>0</v>
      </c>
    </row>
    <row r="189" spans="1:105" ht="11.25" customHeight="1" outlineLevel="3" x14ac:dyDescent="0.2">
      <c r="A189" s="46">
        <f>ROW()</f>
        <v>189</v>
      </c>
      <c r="B189" s="141"/>
      <c r="C189" s="79" t="s">
        <v>305</v>
      </c>
      <c r="D189" s="8">
        <f>+D188</f>
        <v>406</v>
      </c>
      <c r="E189" s="14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>
        <f t="shared" si="124"/>
        <v>0</v>
      </c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>
        <f t="shared" si="125"/>
        <v>0</v>
      </c>
      <c r="CZ189" s="1">
        <f t="shared" si="126"/>
        <v>0</v>
      </c>
      <c r="DA189" s="125">
        <f t="shared" si="127"/>
        <v>0</v>
      </c>
    </row>
    <row r="190" spans="1:105" ht="11.25" customHeight="1" outlineLevel="3" x14ac:dyDescent="0.2">
      <c r="A190" s="46">
        <f>ROW()</f>
        <v>190</v>
      </c>
      <c r="B190" s="141"/>
      <c r="C190" s="79" t="s">
        <v>304</v>
      </c>
      <c r="D190" s="8">
        <f>+D189</f>
        <v>406</v>
      </c>
      <c r="E190" s="14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>
        <v>-884308.18000002205</v>
      </c>
      <c r="AY190" s="1"/>
      <c r="AZ190" s="1"/>
      <c r="BA190" s="1"/>
      <c r="BB190" s="1">
        <f t="shared" si="124"/>
        <v>-884308.18000002205</v>
      </c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>
        <v>0</v>
      </c>
      <c r="CV190" s="1"/>
      <c r="CW190" s="1"/>
      <c r="CX190" s="1"/>
      <c r="CY190" s="1">
        <f t="shared" si="125"/>
        <v>0</v>
      </c>
      <c r="CZ190" s="1">
        <f t="shared" si="126"/>
        <v>-884308.18000002205</v>
      </c>
      <c r="DA190" s="125">
        <f t="shared" si="127"/>
        <v>-884308.18000002205</v>
      </c>
    </row>
    <row r="191" spans="1:105" ht="11.25" customHeight="1" outlineLevel="3" x14ac:dyDescent="0.2">
      <c r="A191" s="46">
        <f>ROW()</f>
        <v>191</v>
      </c>
      <c r="B191" s="141"/>
      <c r="C191" s="79" t="s">
        <v>303</v>
      </c>
      <c r="D191" s="8">
        <v>407</v>
      </c>
      <c r="E191" s="143">
        <v>27712466</v>
      </c>
      <c r="F191" s="121"/>
      <c r="G191" s="121"/>
      <c r="H191" s="121"/>
      <c r="I191" s="121"/>
      <c r="J191" s="121"/>
      <c r="K191" s="121"/>
      <c r="L191" s="12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>
        <f t="shared" si="124"/>
        <v>0</v>
      </c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>
        <f t="shared" si="125"/>
        <v>0</v>
      </c>
      <c r="CZ191" s="1">
        <f t="shared" si="126"/>
        <v>0</v>
      </c>
      <c r="DA191" s="125">
        <f t="shared" si="127"/>
        <v>27712466</v>
      </c>
    </row>
    <row r="192" spans="1:105" ht="11.25" customHeight="1" outlineLevel="3" x14ac:dyDescent="0.2">
      <c r="A192" s="46">
        <f>ROW()</f>
        <v>192</v>
      </c>
      <c r="B192" s="141"/>
      <c r="C192" s="79" t="s">
        <v>302</v>
      </c>
      <c r="D192" s="8">
        <f>+D191</f>
        <v>407</v>
      </c>
      <c r="E192" s="14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>
        <v>6532622.449854847</v>
      </c>
      <c r="AW192" s="1"/>
      <c r="AX192" s="1"/>
      <c r="AY192" s="1"/>
      <c r="AZ192" s="1"/>
      <c r="BA192" s="1"/>
      <c r="BB192" s="1">
        <f t="shared" si="124"/>
        <v>6532622.449854847</v>
      </c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>
        <f t="shared" si="125"/>
        <v>0</v>
      </c>
      <c r="CZ192" s="1">
        <f t="shared" si="126"/>
        <v>6532622.449854847</v>
      </c>
      <c r="DA192" s="125">
        <f t="shared" si="127"/>
        <v>6532622.449854847</v>
      </c>
    </row>
    <row r="193" spans="1:105" ht="11.25" customHeight="1" outlineLevel="3" x14ac:dyDescent="0.2">
      <c r="A193" s="46">
        <f>ROW()</f>
        <v>193</v>
      </c>
      <c r="B193" s="141"/>
      <c r="C193" s="79" t="s">
        <v>301</v>
      </c>
      <c r="D193" s="8">
        <f>+D192</f>
        <v>407</v>
      </c>
      <c r="E193" s="14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>
        <f t="shared" si="124"/>
        <v>0</v>
      </c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>
        <f t="shared" si="125"/>
        <v>0</v>
      </c>
      <c r="CZ193" s="1">
        <f t="shared" si="126"/>
        <v>0</v>
      </c>
      <c r="DA193" s="125">
        <f t="shared" si="127"/>
        <v>0</v>
      </c>
    </row>
    <row r="194" spans="1:105" ht="11.25" customHeight="1" outlineLevel="3" x14ac:dyDescent="0.2">
      <c r="A194" s="46">
        <f>ROW()</f>
        <v>194</v>
      </c>
      <c r="B194" s="148"/>
      <c r="C194" s="80" t="s">
        <v>300</v>
      </c>
      <c r="D194" s="108">
        <f>+D193</f>
        <v>407</v>
      </c>
      <c r="E194" s="7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>
        <f t="shared" si="124"/>
        <v>0</v>
      </c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>
        <f t="shared" si="125"/>
        <v>0</v>
      </c>
      <c r="CZ194" s="1">
        <f t="shared" si="126"/>
        <v>0</v>
      </c>
      <c r="DA194" s="125">
        <f t="shared" si="127"/>
        <v>0</v>
      </c>
    </row>
    <row r="195" spans="1:105" ht="11.25" customHeight="1" outlineLevel="2" x14ac:dyDescent="0.2">
      <c r="A195" s="46">
        <f>ROW()</f>
        <v>195</v>
      </c>
      <c r="B195" s="149" t="s">
        <v>299</v>
      </c>
      <c r="C195" s="5"/>
      <c r="D195" s="5"/>
      <c r="E195" s="145">
        <f t="shared" ref="E195:AO195" si="128">SUM(E173:E194)</f>
        <v>101901679.94042</v>
      </c>
      <c r="F195" s="145">
        <f t="shared" si="128"/>
        <v>0</v>
      </c>
      <c r="G195" s="145">
        <f t="shared" si="128"/>
        <v>0</v>
      </c>
      <c r="H195" s="145">
        <f t="shared" si="128"/>
        <v>0</v>
      </c>
      <c r="I195" s="145">
        <f t="shared" si="128"/>
        <v>0</v>
      </c>
      <c r="J195" s="145">
        <f t="shared" si="128"/>
        <v>0</v>
      </c>
      <c r="K195" s="145">
        <f t="shared" si="128"/>
        <v>0</v>
      </c>
      <c r="L195" s="145">
        <f t="shared" si="128"/>
        <v>0</v>
      </c>
      <c r="M195" s="127">
        <f t="shared" si="128"/>
        <v>0</v>
      </c>
      <c r="N195" s="127">
        <f t="shared" si="128"/>
        <v>0</v>
      </c>
      <c r="O195" s="127">
        <f t="shared" si="128"/>
        <v>0</v>
      </c>
      <c r="P195" s="127">
        <f t="shared" si="128"/>
        <v>0</v>
      </c>
      <c r="Q195" s="127">
        <f t="shared" si="128"/>
        <v>0</v>
      </c>
      <c r="R195" s="127">
        <f t="shared" si="128"/>
        <v>0</v>
      </c>
      <c r="S195" s="127">
        <f t="shared" si="128"/>
        <v>0</v>
      </c>
      <c r="T195" s="127">
        <f t="shared" si="128"/>
        <v>0</v>
      </c>
      <c r="U195" s="127">
        <f t="shared" si="128"/>
        <v>0</v>
      </c>
      <c r="V195" s="127">
        <f t="shared" si="128"/>
        <v>0</v>
      </c>
      <c r="W195" s="127">
        <f t="shared" si="128"/>
        <v>0</v>
      </c>
      <c r="X195" s="127">
        <f t="shared" si="128"/>
        <v>0</v>
      </c>
      <c r="Y195" s="127">
        <f t="shared" si="128"/>
        <v>-10538590.580774505</v>
      </c>
      <c r="Z195" s="127">
        <f t="shared" si="128"/>
        <v>0</v>
      </c>
      <c r="AA195" s="127">
        <f t="shared" si="128"/>
        <v>0</v>
      </c>
      <c r="AB195" s="127">
        <f t="shared" si="128"/>
        <v>0</v>
      </c>
      <c r="AC195" s="127">
        <f t="shared" si="128"/>
        <v>0</v>
      </c>
      <c r="AD195" s="127">
        <f t="shared" si="128"/>
        <v>0</v>
      </c>
      <c r="AE195" s="127">
        <f t="shared" si="128"/>
        <v>0</v>
      </c>
      <c r="AF195" s="127">
        <f t="shared" si="128"/>
        <v>0</v>
      </c>
      <c r="AG195" s="127">
        <f t="shared" si="128"/>
        <v>0</v>
      </c>
      <c r="AH195" s="127">
        <f t="shared" si="128"/>
        <v>0</v>
      </c>
      <c r="AI195" s="127">
        <f t="shared" si="128"/>
        <v>0</v>
      </c>
      <c r="AJ195" s="127">
        <f t="shared" si="128"/>
        <v>0</v>
      </c>
      <c r="AK195" s="127">
        <f t="shared" si="128"/>
        <v>0</v>
      </c>
      <c r="AL195" s="127">
        <f t="shared" si="128"/>
        <v>0</v>
      </c>
      <c r="AM195" s="127">
        <f t="shared" si="128"/>
        <v>0</v>
      </c>
      <c r="AN195" s="127">
        <f t="shared" si="128"/>
        <v>0</v>
      </c>
      <c r="AO195" s="127">
        <f t="shared" si="128"/>
        <v>0</v>
      </c>
      <c r="AP195" s="127"/>
      <c r="AQ195" s="127">
        <f t="shared" ref="AQ195:BG195" si="129">SUM(AQ173:AQ194)</f>
        <v>0</v>
      </c>
      <c r="AR195" s="127">
        <f t="shared" si="129"/>
        <v>0</v>
      </c>
      <c r="AS195" s="127">
        <f t="shared" si="129"/>
        <v>0</v>
      </c>
      <c r="AT195" s="127">
        <f t="shared" si="129"/>
        <v>0</v>
      </c>
      <c r="AU195" s="127">
        <f t="shared" si="129"/>
        <v>-113868.55999999998</v>
      </c>
      <c r="AV195" s="127">
        <f t="shared" si="129"/>
        <v>6532622.449854847</v>
      </c>
      <c r="AW195" s="127">
        <f t="shared" si="129"/>
        <v>-715282.67999999993</v>
      </c>
      <c r="AX195" s="127">
        <f t="shared" si="129"/>
        <v>-884308.18000002205</v>
      </c>
      <c r="AY195" s="127">
        <f t="shared" si="129"/>
        <v>0</v>
      </c>
      <c r="AZ195" s="127">
        <f t="shared" si="129"/>
        <v>0</v>
      </c>
      <c r="BA195" s="127">
        <f t="shared" si="129"/>
        <v>0</v>
      </c>
      <c r="BB195" s="127">
        <f t="shared" si="129"/>
        <v>-5719427.5509196799</v>
      </c>
      <c r="BC195" s="127">
        <f t="shared" si="129"/>
        <v>0</v>
      </c>
      <c r="BD195" s="127">
        <f t="shared" si="129"/>
        <v>0</v>
      </c>
      <c r="BE195" s="127">
        <f t="shared" si="129"/>
        <v>0</v>
      </c>
      <c r="BF195" s="127">
        <f t="shared" si="129"/>
        <v>0</v>
      </c>
      <c r="BG195" s="127">
        <f t="shared" si="129"/>
        <v>0</v>
      </c>
      <c r="BH195" s="127">
        <f>SUM(BG173:BH194)</f>
        <v>0</v>
      </c>
      <c r="BI195" s="127">
        <f t="shared" ref="BI195:CW195" si="130">SUM(BI173:BI194)</f>
        <v>0</v>
      </c>
      <c r="BJ195" s="127">
        <f t="shared" si="130"/>
        <v>0</v>
      </c>
      <c r="BK195" s="127">
        <f t="shared" si="130"/>
        <v>0</v>
      </c>
      <c r="BL195" s="127">
        <f t="shared" si="130"/>
        <v>0</v>
      </c>
      <c r="BM195" s="127">
        <f t="shared" si="130"/>
        <v>0</v>
      </c>
      <c r="BN195" s="127">
        <f t="shared" si="130"/>
        <v>0</v>
      </c>
      <c r="BO195" s="127">
        <f t="shared" si="130"/>
        <v>0</v>
      </c>
      <c r="BP195" s="127">
        <f t="shared" si="130"/>
        <v>0</v>
      </c>
      <c r="BQ195" s="127">
        <f t="shared" si="130"/>
        <v>0</v>
      </c>
      <c r="BR195" s="127">
        <f t="shared" si="130"/>
        <v>0</v>
      </c>
      <c r="BS195" s="127">
        <f t="shared" si="130"/>
        <v>0</v>
      </c>
      <c r="BT195" s="127">
        <f t="shared" si="130"/>
        <v>0</v>
      </c>
      <c r="BU195" s="127">
        <f t="shared" si="130"/>
        <v>0</v>
      </c>
      <c r="BV195" s="127">
        <f t="shared" si="130"/>
        <v>0</v>
      </c>
      <c r="BW195" s="127">
        <f t="shared" si="130"/>
        <v>0</v>
      </c>
      <c r="BX195" s="127">
        <f t="shared" si="130"/>
        <v>0</v>
      </c>
      <c r="BY195" s="127">
        <f t="shared" si="130"/>
        <v>0</v>
      </c>
      <c r="BZ195" s="127">
        <f t="shared" si="130"/>
        <v>0</v>
      </c>
      <c r="CA195" s="127">
        <f t="shared" si="130"/>
        <v>0</v>
      </c>
      <c r="CB195" s="127">
        <f t="shared" si="130"/>
        <v>0</v>
      </c>
      <c r="CC195" s="127">
        <f t="shared" si="130"/>
        <v>-31809.370972750614</v>
      </c>
      <c r="CD195" s="127">
        <f t="shared" si="130"/>
        <v>0</v>
      </c>
      <c r="CE195" s="127">
        <f t="shared" si="130"/>
        <v>361037.52274000004</v>
      </c>
      <c r="CF195" s="127">
        <f t="shared" si="130"/>
        <v>2048.9499999999998</v>
      </c>
      <c r="CG195" s="127">
        <f t="shared" si="130"/>
        <v>0</v>
      </c>
      <c r="CH195" s="127">
        <f t="shared" si="130"/>
        <v>742178.91590000002</v>
      </c>
      <c r="CI195" s="127">
        <f t="shared" si="130"/>
        <v>0</v>
      </c>
      <c r="CJ195" s="127">
        <f t="shared" si="130"/>
        <v>0</v>
      </c>
      <c r="CK195" s="127">
        <f t="shared" si="130"/>
        <v>0</v>
      </c>
      <c r="CL195" s="127">
        <f t="shared" si="130"/>
        <v>0</v>
      </c>
      <c r="CM195" s="127">
        <f t="shared" si="130"/>
        <v>0</v>
      </c>
      <c r="CN195" s="127">
        <f t="shared" si="130"/>
        <v>0</v>
      </c>
      <c r="CO195" s="127">
        <f t="shared" si="130"/>
        <v>0</v>
      </c>
      <c r="CP195" s="127">
        <f t="shared" si="130"/>
        <v>0</v>
      </c>
      <c r="CQ195" s="127">
        <f t="shared" si="130"/>
        <v>0</v>
      </c>
      <c r="CR195" s="127">
        <f t="shared" si="130"/>
        <v>0</v>
      </c>
      <c r="CS195" s="127">
        <f t="shared" si="130"/>
        <v>0</v>
      </c>
      <c r="CT195" s="127">
        <f t="shared" si="130"/>
        <v>0</v>
      </c>
      <c r="CU195" s="127">
        <f t="shared" si="130"/>
        <v>0</v>
      </c>
      <c r="CV195" s="127">
        <f t="shared" si="130"/>
        <v>0</v>
      </c>
      <c r="CW195" s="127">
        <f t="shared" si="130"/>
        <v>0</v>
      </c>
      <c r="CX195" s="127"/>
      <c r="CY195" s="127">
        <f>SUM(CY173:CY194)</f>
        <v>1073456.0176672495</v>
      </c>
      <c r="CZ195" s="127">
        <f>SUM(CZ173:CZ194)</f>
        <v>-4645971.5332524311</v>
      </c>
      <c r="DA195" s="128">
        <f>SUM(DA173:DA194)</f>
        <v>97255708.407167569</v>
      </c>
    </row>
    <row r="196" spans="1:105" ht="11.25" customHeight="1" outlineLevel="2" x14ac:dyDescent="0.2">
      <c r="A196" s="46">
        <f>ROW()</f>
        <v>196</v>
      </c>
      <c r="B196" s="159" t="s">
        <v>298</v>
      </c>
      <c r="C196" s="79" t="s">
        <v>297</v>
      </c>
      <c r="D196" s="8">
        <v>407.3</v>
      </c>
      <c r="E196" s="143">
        <v>35697079.020000003</v>
      </c>
      <c r="F196" s="121"/>
      <c r="G196" s="121"/>
      <c r="H196" s="121"/>
      <c r="I196" s="121"/>
      <c r="J196" s="121"/>
      <c r="K196" s="121"/>
      <c r="L196" s="12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53379.854342309758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>
        <v>-15220985.370000001</v>
      </c>
      <c r="AX196" s="1"/>
      <c r="AY196" s="1"/>
      <c r="AZ196" s="1"/>
      <c r="BA196" s="1"/>
      <c r="BB196" s="1">
        <f t="shared" ref="BB196:BB203" si="131">SUM(F196:BA196)</f>
        <v>-15167605.515657691</v>
      </c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>
        <v>-2720.4305089763366</v>
      </c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>
        <v>3390172.9759582337</v>
      </c>
      <c r="CR196" s="1"/>
      <c r="CS196" s="1"/>
      <c r="CT196" s="1"/>
      <c r="CU196" s="1"/>
      <c r="CV196" s="1"/>
      <c r="CW196" s="1"/>
      <c r="CX196" s="1"/>
      <c r="CY196" s="1">
        <f t="shared" ref="CY196:CY203" si="132">SUM(BC196:CX196)</f>
        <v>3387452.5454492574</v>
      </c>
      <c r="CZ196" s="1">
        <f t="shared" ref="CZ196:CZ203" si="133">+CY196+BB196</f>
        <v>-11780152.970208434</v>
      </c>
      <c r="DA196" s="125">
        <f t="shared" ref="DA196:DA203" si="134">+CZ196+E196</f>
        <v>23916926.049791567</v>
      </c>
    </row>
    <row r="197" spans="1:105" ht="11.25" customHeight="1" outlineLevel="2" x14ac:dyDescent="0.2">
      <c r="A197" s="46">
        <f>ROW()</f>
        <v>197</v>
      </c>
      <c r="B197" s="141"/>
      <c r="C197" s="79" t="s">
        <v>296</v>
      </c>
      <c r="D197" s="8">
        <f>+D196</f>
        <v>407.3</v>
      </c>
      <c r="E197" s="7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>
        <f t="shared" si="131"/>
        <v>0</v>
      </c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>
        <f t="shared" si="132"/>
        <v>0</v>
      </c>
      <c r="CZ197" s="1">
        <f t="shared" si="133"/>
        <v>0</v>
      </c>
      <c r="DA197" s="125">
        <f t="shared" si="134"/>
        <v>0</v>
      </c>
    </row>
    <row r="198" spans="1:105" ht="11.25" customHeight="1" outlineLevel="2" x14ac:dyDescent="0.2">
      <c r="A198" s="46">
        <f>ROW()</f>
        <v>198</v>
      </c>
      <c r="B198" s="141"/>
      <c r="C198" s="79" t="s">
        <v>295</v>
      </c>
      <c r="D198" s="8">
        <f>+D197</f>
        <v>407.3</v>
      </c>
      <c r="E198" s="7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>
        <v>-1918650.51</v>
      </c>
      <c r="AZ198" s="1"/>
      <c r="BA198" s="1"/>
      <c r="BB198" s="1">
        <f t="shared" si="131"/>
        <v>-1918650.51</v>
      </c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>
        <f t="shared" si="132"/>
        <v>0</v>
      </c>
      <c r="CZ198" s="1">
        <f t="shared" si="133"/>
        <v>-1918650.51</v>
      </c>
      <c r="DA198" s="125">
        <f t="shared" si="134"/>
        <v>-1918650.51</v>
      </c>
    </row>
    <row r="199" spans="1:105" ht="11.25" customHeight="1" outlineLevel="2" x14ac:dyDescent="0.2">
      <c r="A199" s="46">
        <f>ROW()</f>
        <v>199</v>
      </c>
      <c r="B199" s="141"/>
      <c r="C199" s="79" t="s">
        <v>294</v>
      </c>
      <c r="D199" s="8">
        <f>+D198</f>
        <v>407.3</v>
      </c>
      <c r="E199" s="7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>
        <f t="shared" si="131"/>
        <v>0</v>
      </c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>
        <f t="shared" si="132"/>
        <v>0</v>
      </c>
      <c r="CZ199" s="1">
        <f t="shared" si="133"/>
        <v>0</v>
      </c>
      <c r="DA199" s="125">
        <f t="shared" si="134"/>
        <v>0</v>
      </c>
    </row>
    <row r="200" spans="1:105" ht="11.25" customHeight="1" outlineLevel="2" x14ac:dyDescent="0.2">
      <c r="A200" s="46">
        <f>ROW()</f>
        <v>200</v>
      </c>
      <c r="B200" s="141"/>
      <c r="C200" s="79" t="s">
        <v>293</v>
      </c>
      <c r="D200" s="8">
        <v>407.4</v>
      </c>
      <c r="E200" s="143">
        <v>-123160522.11</v>
      </c>
      <c r="F200" s="121">
        <v>11032590.689999999</v>
      </c>
      <c r="G200" s="121">
        <v>11274.67</v>
      </c>
      <c r="H200" s="121"/>
      <c r="I200" s="121"/>
      <c r="J200" s="121"/>
      <c r="K200" s="121"/>
      <c r="L200" s="12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>
        <v>91382167.120000005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>
        <v>12357123.300000001</v>
      </c>
      <c r="AX200" s="1"/>
      <c r="AY200" s="1"/>
      <c r="AZ200" s="1"/>
      <c r="BA200" s="1">
        <v>2074138.16</v>
      </c>
      <c r="BB200" s="1">
        <f t="shared" si="131"/>
        <v>116857293.94</v>
      </c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>
        <f t="shared" si="132"/>
        <v>0</v>
      </c>
      <c r="CZ200" s="1">
        <f t="shared" si="133"/>
        <v>116857293.94</v>
      </c>
      <c r="DA200" s="125">
        <f t="shared" si="134"/>
        <v>-6303228.1700000018</v>
      </c>
    </row>
    <row r="201" spans="1:105" ht="11.25" customHeight="1" outlineLevel="2" x14ac:dyDescent="0.2">
      <c r="A201" s="46">
        <f>ROW()</f>
        <v>201</v>
      </c>
      <c r="B201" s="141"/>
      <c r="C201" s="79" t="s">
        <v>292</v>
      </c>
      <c r="D201" s="8">
        <f>+D200</f>
        <v>407.4</v>
      </c>
      <c r="E201" s="7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>
        <f t="shared" si="131"/>
        <v>0</v>
      </c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>
        <f t="shared" si="132"/>
        <v>0</v>
      </c>
      <c r="CZ201" s="1">
        <f t="shared" si="133"/>
        <v>0</v>
      </c>
      <c r="DA201" s="125">
        <f t="shared" si="134"/>
        <v>0</v>
      </c>
    </row>
    <row r="202" spans="1:105" ht="11.25" customHeight="1" outlineLevel="2" x14ac:dyDescent="0.2">
      <c r="A202" s="46">
        <f>ROW()</f>
        <v>202</v>
      </c>
      <c r="B202" s="141"/>
      <c r="C202" s="79" t="s">
        <v>291</v>
      </c>
      <c r="D202" s="8">
        <f>+D201</f>
        <v>407.4</v>
      </c>
      <c r="E202" s="7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>
        <v>809325.5</v>
      </c>
      <c r="AZ202" s="1"/>
      <c r="BA202" s="1"/>
      <c r="BB202" s="1">
        <f t="shared" si="131"/>
        <v>809325.5</v>
      </c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>
        <f t="shared" si="132"/>
        <v>0</v>
      </c>
      <c r="CZ202" s="1">
        <f t="shared" si="133"/>
        <v>809325.5</v>
      </c>
      <c r="DA202" s="125">
        <f t="shared" si="134"/>
        <v>809325.5</v>
      </c>
    </row>
    <row r="203" spans="1:105" ht="11.25" customHeight="1" outlineLevel="2" x14ac:dyDescent="0.2">
      <c r="A203" s="46">
        <f>ROW()</f>
        <v>203</v>
      </c>
      <c r="B203" s="141"/>
      <c r="C203" s="79" t="s">
        <v>290</v>
      </c>
      <c r="D203" s="8">
        <f>+D202</f>
        <v>407.4</v>
      </c>
      <c r="E203" s="7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>
        <v>3405812.4870000007</v>
      </c>
      <c r="AM203" s="1">
        <v>5438339.7299999995</v>
      </c>
      <c r="AN203" s="1"/>
      <c r="AO203" s="1">
        <v>138703.19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>
        <f t="shared" si="131"/>
        <v>8982855.4069999997</v>
      </c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>
        <f t="shared" si="132"/>
        <v>0</v>
      </c>
      <c r="CZ203" s="1">
        <f t="shared" si="133"/>
        <v>8982855.4069999997</v>
      </c>
      <c r="DA203" s="125">
        <f t="shared" si="134"/>
        <v>8982855.4069999997</v>
      </c>
    </row>
    <row r="204" spans="1:105" ht="11.25" customHeight="1" outlineLevel="2" x14ac:dyDescent="0.2">
      <c r="A204" s="46">
        <f>ROW()</f>
        <v>204</v>
      </c>
      <c r="B204" s="153" t="s">
        <v>289</v>
      </c>
      <c r="C204" s="153"/>
      <c r="D204" s="153"/>
      <c r="E204" s="145">
        <f t="shared" ref="E204:AO204" si="135">SUM(E196:E203)</f>
        <v>-87463443.090000004</v>
      </c>
      <c r="F204" s="145">
        <f t="shared" si="135"/>
        <v>11032590.689999999</v>
      </c>
      <c r="G204" s="145">
        <f t="shared" si="135"/>
        <v>11274.67</v>
      </c>
      <c r="H204" s="145">
        <f t="shared" si="135"/>
        <v>0</v>
      </c>
      <c r="I204" s="145">
        <f t="shared" si="135"/>
        <v>0</v>
      </c>
      <c r="J204" s="145">
        <f t="shared" si="135"/>
        <v>0</v>
      </c>
      <c r="K204" s="145">
        <f t="shared" si="135"/>
        <v>0</v>
      </c>
      <c r="L204" s="145">
        <f t="shared" si="135"/>
        <v>0</v>
      </c>
      <c r="M204" s="127">
        <f t="shared" si="135"/>
        <v>0</v>
      </c>
      <c r="N204" s="127">
        <f t="shared" si="135"/>
        <v>0</v>
      </c>
      <c r="O204" s="127">
        <f t="shared" si="135"/>
        <v>0</v>
      </c>
      <c r="P204" s="127">
        <f t="shared" si="135"/>
        <v>0</v>
      </c>
      <c r="Q204" s="127">
        <f t="shared" si="135"/>
        <v>0</v>
      </c>
      <c r="R204" s="127">
        <f t="shared" si="135"/>
        <v>0</v>
      </c>
      <c r="S204" s="127">
        <f t="shared" si="135"/>
        <v>0</v>
      </c>
      <c r="T204" s="127">
        <f t="shared" si="135"/>
        <v>0</v>
      </c>
      <c r="U204" s="127">
        <f t="shared" si="135"/>
        <v>0</v>
      </c>
      <c r="V204" s="127">
        <f t="shared" si="135"/>
        <v>0</v>
      </c>
      <c r="W204" s="127">
        <f t="shared" si="135"/>
        <v>0</v>
      </c>
      <c r="X204" s="127">
        <f t="shared" si="135"/>
        <v>0</v>
      </c>
      <c r="Y204" s="127">
        <f t="shared" si="135"/>
        <v>0</v>
      </c>
      <c r="Z204" s="127">
        <f t="shared" si="135"/>
        <v>0</v>
      </c>
      <c r="AA204" s="127">
        <f t="shared" si="135"/>
        <v>0</v>
      </c>
      <c r="AB204" s="127">
        <f t="shared" si="135"/>
        <v>0</v>
      </c>
      <c r="AC204" s="127">
        <f t="shared" si="135"/>
        <v>0</v>
      </c>
      <c r="AD204" s="127">
        <f t="shared" si="135"/>
        <v>53379.854342309758</v>
      </c>
      <c r="AE204" s="127">
        <f t="shared" si="135"/>
        <v>0</v>
      </c>
      <c r="AF204" s="127">
        <f t="shared" si="135"/>
        <v>0</v>
      </c>
      <c r="AG204" s="127">
        <f t="shared" si="135"/>
        <v>0</v>
      </c>
      <c r="AH204" s="127">
        <f t="shared" si="135"/>
        <v>0</v>
      </c>
      <c r="AI204" s="127">
        <f t="shared" si="135"/>
        <v>0</v>
      </c>
      <c r="AJ204" s="127">
        <f t="shared" si="135"/>
        <v>0</v>
      </c>
      <c r="AK204" s="127">
        <f t="shared" si="135"/>
        <v>0</v>
      </c>
      <c r="AL204" s="127">
        <f t="shared" si="135"/>
        <v>94787979.607000008</v>
      </c>
      <c r="AM204" s="127">
        <f t="shared" si="135"/>
        <v>5438339.7299999995</v>
      </c>
      <c r="AN204" s="127">
        <f t="shared" si="135"/>
        <v>0</v>
      </c>
      <c r="AO204" s="127">
        <f t="shared" si="135"/>
        <v>138703.19</v>
      </c>
      <c r="AP204" s="127"/>
      <c r="AQ204" s="127">
        <f t="shared" ref="AQ204:BG204" si="136">SUM(AQ196:AQ203)</f>
        <v>0</v>
      </c>
      <c r="AR204" s="127">
        <f t="shared" si="136"/>
        <v>0</v>
      </c>
      <c r="AS204" s="127">
        <f t="shared" si="136"/>
        <v>0</v>
      </c>
      <c r="AT204" s="127">
        <f t="shared" si="136"/>
        <v>0</v>
      </c>
      <c r="AU204" s="127">
        <f t="shared" si="136"/>
        <v>0</v>
      </c>
      <c r="AV204" s="127">
        <f t="shared" si="136"/>
        <v>0</v>
      </c>
      <c r="AW204" s="127">
        <f t="shared" si="136"/>
        <v>-2863862.0700000003</v>
      </c>
      <c r="AX204" s="127">
        <f t="shared" si="136"/>
        <v>0</v>
      </c>
      <c r="AY204" s="127">
        <f t="shared" si="136"/>
        <v>-1109325.01</v>
      </c>
      <c r="AZ204" s="127">
        <f t="shared" si="136"/>
        <v>0</v>
      </c>
      <c r="BA204" s="127">
        <f t="shared" si="136"/>
        <v>2074138.16</v>
      </c>
      <c r="BB204" s="127">
        <f t="shared" si="136"/>
        <v>109563218.82134232</v>
      </c>
      <c r="BC204" s="127">
        <f t="shared" si="136"/>
        <v>0</v>
      </c>
      <c r="BD204" s="127">
        <f t="shared" si="136"/>
        <v>0</v>
      </c>
      <c r="BE204" s="127">
        <f t="shared" si="136"/>
        <v>0</v>
      </c>
      <c r="BF204" s="127">
        <f t="shared" si="136"/>
        <v>0</v>
      </c>
      <c r="BG204" s="127">
        <f t="shared" si="136"/>
        <v>0</v>
      </c>
      <c r="BH204" s="127">
        <f>SUM(BG196:BH203)</f>
        <v>0</v>
      </c>
      <c r="BI204" s="127">
        <f t="shared" ref="BI204:CW204" si="137">SUM(BI196:BI203)</f>
        <v>0</v>
      </c>
      <c r="BJ204" s="127">
        <f t="shared" si="137"/>
        <v>0</v>
      </c>
      <c r="BK204" s="127">
        <f t="shared" si="137"/>
        <v>0</v>
      </c>
      <c r="BL204" s="127">
        <f t="shared" si="137"/>
        <v>0</v>
      </c>
      <c r="BM204" s="127">
        <f t="shared" si="137"/>
        <v>0</v>
      </c>
      <c r="BN204" s="127">
        <f t="shared" si="137"/>
        <v>0</v>
      </c>
      <c r="BO204" s="127">
        <f t="shared" si="137"/>
        <v>0</v>
      </c>
      <c r="BP204" s="127">
        <f t="shared" si="137"/>
        <v>0</v>
      </c>
      <c r="BQ204" s="127">
        <f t="shared" si="137"/>
        <v>0</v>
      </c>
      <c r="BR204" s="127">
        <f t="shared" si="137"/>
        <v>0</v>
      </c>
      <c r="BS204" s="127">
        <f t="shared" si="137"/>
        <v>0</v>
      </c>
      <c r="BT204" s="127">
        <f t="shared" si="137"/>
        <v>0</v>
      </c>
      <c r="BU204" s="127">
        <f t="shared" si="137"/>
        <v>0</v>
      </c>
      <c r="BV204" s="127">
        <f t="shared" si="137"/>
        <v>0</v>
      </c>
      <c r="BW204" s="127">
        <f t="shared" si="137"/>
        <v>0</v>
      </c>
      <c r="BX204" s="127">
        <f t="shared" si="137"/>
        <v>0</v>
      </c>
      <c r="BY204" s="127">
        <f t="shared" si="137"/>
        <v>0</v>
      </c>
      <c r="BZ204" s="127">
        <f t="shared" si="137"/>
        <v>0</v>
      </c>
      <c r="CA204" s="127">
        <f t="shared" si="137"/>
        <v>-2720.4305089763366</v>
      </c>
      <c r="CB204" s="127">
        <f t="shared" si="137"/>
        <v>0</v>
      </c>
      <c r="CC204" s="127">
        <f t="shared" si="137"/>
        <v>0</v>
      </c>
      <c r="CD204" s="127">
        <f t="shared" si="137"/>
        <v>0</v>
      </c>
      <c r="CE204" s="127">
        <f t="shared" si="137"/>
        <v>0</v>
      </c>
      <c r="CF204" s="127">
        <f t="shared" si="137"/>
        <v>0</v>
      </c>
      <c r="CG204" s="127">
        <f t="shared" si="137"/>
        <v>0</v>
      </c>
      <c r="CH204" s="127">
        <f t="shared" si="137"/>
        <v>0</v>
      </c>
      <c r="CI204" s="127">
        <f t="shared" si="137"/>
        <v>0</v>
      </c>
      <c r="CJ204" s="127">
        <f t="shared" si="137"/>
        <v>0</v>
      </c>
      <c r="CK204" s="127">
        <f t="shared" si="137"/>
        <v>0</v>
      </c>
      <c r="CL204" s="127">
        <f t="shared" si="137"/>
        <v>0</v>
      </c>
      <c r="CM204" s="127">
        <f t="shared" si="137"/>
        <v>0</v>
      </c>
      <c r="CN204" s="127">
        <f t="shared" si="137"/>
        <v>0</v>
      </c>
      <c r="CO204" s="127">
        <f t="shared" si="137"/>
        <v>0</v>
      </c>
      <c r="CP204" s="127">
        <f t="shared" si="137"/>
        <v>0</v>
      </c>
      <c r="CQ204" s="127">
        <f t="shared" si="137"/>
        <v>3390172.9759582337</v>
      </c>
      <c r="CR204" s="127">
        <f t="shared" si="137"/>
        <v>0</v>
      </c>
      <c r="CS204" s="127">
        <f t="shared" si="137"/>
        <v>0</v>
      </c>
      <c r="CT204" s="127">
        <f t="shared" si="137"/>
        <v>0</v>
      </c>
      <c r="CU204" s="127">
        <f t="shared" si="137"/>
        <v>0</v>
      </c>
      <c r="CV204" s="127">
        <f t="shared" si="137"/>
        <v>0</v>
      </c>
      <c r="CW204" s="127">
        <f t="shared" si="137"/>
        <v>0</v>
      </c>
      <c r="CX204" s="127"/>
      <c r="CY204" s="127">
        <f>SUM(CY196:CY203)</f>
        <v>3387452.5454492574</v>
      </c>
      <c r="CZ204" s="127">
        <f>SUM(CZ196:CZ203)</f>
        <v>112950671.36679158</v>
      </c>
      <c r="DA204" s="128">
        <f>SUM(DA196:DA203)</f>
        <v>25487228.276791565</v>
      </c>
    </row>
    <row r="205" spans="1:105" ht="11.25" customHeight="1" outlineLevel="3" x14ac:dyDescent="0.2">
      <c r="A205" s="46">
        <f>ROW()</f>
        <v>205</v>
      </c>
      <c r="B205" s="138" t="s">
        <v>288</v>
      </c>
      <c r="C205" s="64" t="s">
        <v>287</v>
      </c>
      <c r="D205" s="160">
        <v>408.1</v>
      </c>
      <c r="E205" s="143">
        <v>267182421</v>
      </c>
      <c r="F205" s="121">
        <v>4322832.5987176867</v>
      </c>
      <c r="G205" s="121">
        <v>-159787914.03646788</v>
      </c>
      <c r="H205" s="121">
        <v>-2421844.0968900002</v>
      </c>
      <c r="I205" s="121"/>
      <c r="J205" s="121"/>
      <c r="K205" s="121"/>
      <c r="L205" s="121"/>
      <c r="M205" s="1">
        <v>27398.911120012403</v>
      </c>
      <c r="N205" s="1"/>
      <c r="O205" s="1"/>
      <c r="P205" s="1">
        <v>-329317.65543454024</v>
      </c>
      <c r="Q205" s="1"/>
      <c r="R205" s="1"/>
      <c r="S205" s="1"/>
      <c r="T205" s="1"/>
      <c r="U205" s="1"/>
      <c r="V205" s="1"/>
      <c r="W205" s="1">
        <v>365630.73767307645</v>
      </c>
      <c r="X205" s="1"/>
      <c r="Y205" s="1"/>
      <c r="Z205" s="1"/>
      <c r="AA205" s="1"/>
      <c r="AB205" s="1"/>
      <c r="AC205" s="1">
        <v>-297374.09605180001</v>
      </c>
      <c r="AD205" s="1"/>
      <c r="AE205" s="1"/>
      <c r="AF205" s="1"/>
      <c r="AG205" s="1"/>
      <c r="AH205" s="1">
        <v>0</v>
      </c>
      <c r="AI205" s="1"/>
      <c r="AJ205" s="1">
        <v>0</v>
      </c>
      <c r="AK205" s="1"/>
      <c r="AL205" s="1">
        <v>-1643.6347136100001</v>
      </c>
      <c r="AM205" s="1"/>
      <c r="AN205" s="1"/>
      <c r="AO205" s="1"/>
      <c r="AP205" s="1"/>
      <c r="AQ205" s="1"/>
      <c r="AR205" s="1"/>
      <c r="AS205" s="1">
        <v>17757.793333333349</v>
      </c>
      <c r="AT205" s="1"/>
      <c r="AU205" s="1"/>
      <c r="AV205" s="1"/>
      <c r="AW205" s="1">
        <v>-1956283.99989708</v>
      </c>
      <c r="AX205" s="1"/>
      <c r="AY205" s="1">
        <v>-116834.34608376001</v>
      </c>
      <c r="AZ205" s="1"/>
      <c r="BA205" s="1">
        <v>-1550.4800700000001</v>
      </c>
      <c r="BB205" s="1">
        <f t="shared" ref="BB205:BB210" si="138">SUM(F205:BA205)</f>
        <v>-160179142.30476463</v>
      </c>
      <c r="BC205" s="1">
        <v>-9258871.7014063336</v>
      </c>
      <c r="BD205" s="1">
        <v>-578781.84823691007</v>
      </c>
      <c r="BE205" s="1"/>
      <c r="BF205" s="1"/>
      <c r="BG205" s="1"/>
      <c r="BH205" s="1"/>
      <c r="BI205" s="1"/>
      <c r="BJ205" s="1"/>
      <c r="BK205" s="1"/>
      <c r="BL205" s="1"/>
      <c r="BM205" s="1">
        <v>77149.216680025449</v>
      </c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>
        <f t="shared" ref="CY205:CY210" si="139">SUM(BC205:CX205)</f>
        <v>-9760504.3329632189</v>
      </c>
      <c r="CZ205" s="1">
        <f t="shared" ref="CZ205:CZ210" si="140">+CY205+BB205</f>
        <v>-169939646.63772786</v>
      </c>
      <c r="DA205" s="125">
        <f t="shared" ref="DA205:DA210" si="141">+CZ205+E205</f>
        <v>97242774.362272143</v>
      </c>
    </row>
    <row r="206" spans="1:105" ht="11.25" customHeight="1" outlineLevel="3" x14ac:dyDescent="0.2">
      <c r="A206" s="46">
        <f>ROW()</f>
        <v>206</v>
      </c>
      <c r="B206" s="141"/>
      <c r="C206" s="67" t="s">
        <v>286</v>
      </c>
      <c r="D206" s="156">
        <v>409.1</v>
      </c>
      <c r="E206" s="143">
        <v>159200857.38000003</v>
      </c>
      <c r="F206" s="121">
        <v>20117457.447718438</v>
      </c>
      <c r="G206" s="121">
        <v>-92021.090596275331</v>
      </c>
      <c r="H206" s="121">
        <v>-12568698.740234699</v>
      </c>
      <c r="I206" s="121">
        <v>-51655882.221626803</v>
      </c>
      <c r="J206" s="121">
        <v>-30881913.7943177</v>
      </c>
      <c r="K206" s="121">
        <v>95620.305026399408</v>
      </c>
      <c r="L206" s="121">
        <v>47589.925200300051</v>
      </c>
      <c r="M206" s="1">
        <v>-5753.771335202604</v>
      </c>
      <c r="N206" s="1">
        <v>9543.1735206295925</v>
      </c>
      <c r="O206" s="1">
        <v>35080.63749996882</v>
      </c>
      <c r="P206" s="1">
        <v>855918.38239385316</v>
      </c>
      <c r="Q206" s="1">
        <v>-105585.17362423285</v>
      </c>
      <c r="R206" s="1"/>
      <c r="S206" s="1">
        <v>-217543.58037191868</v>
      </c>
      <c r="T206" s="1">
        <v>-308709.81329999998</v>
      </c>
      <c r="U206" s="1">
        <v>4855.9528591429089</v>
      </c>
      <c r="V206" s="1">
        <v>-780582.20625151973</v>
      </c>
      <c r="W206" s="1">
        <v>-1753212.5914906659</v>
      </c>
      <c r="X206" s="1"/>
      <c r="Y206" s="1">
        <v>837568.79850418167</v>
      </c>
      <c r="Z206" s="1">
        <v>-60351.159766799654</v>
      </c>
      <c r="AA206" s="1">
        <v>0</v>
      </c>
      <c r="AB206" s="1">
        <v>0</v>
      </c>
      <c r="AC206" s="1">
        <v>-1543289.0297209139</v>
      </c>
      <c r="AD206" s="1">
        <v>-11209.769411885049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-19914005.725483682</v>
      </c>
      <c r="AM206" s="1">
        <v>-1142051.3432999998</v>
      </c>
      <c r="AN206" s="1">
        <v>26853.539999999997</v>
      </c>
      <c r="AO206" s="1">
        <v>-29127.669900000001</v>
      </c>
      <c r="AP206" s="1"/>
      <c r="AQ206" s="1">
        <v>240000.30818934916</v>
      </c>
      <c r="AR206" s="1">
        <v>46108.86</v>
      </c>
      <c r="AS206" s="1">
        <v>-308349.8123999997</v>
      </c>
      <c r="AT206" s="1">
        <v>0</v>
      </c>
      <c r="AU206" s="1">
        <v>24781.797599999994</v>
      </c>
      <c r="AV206" s="1">
        <v>-1371850.7144695178</v>
      </c>
      <c r="AW206" s="1">
        <v>12266266.679316273</v>
      </c>
      <c r="AX206" s="1">
        <v>185704.71780000461</v>
      </c>
      <c r="AY206" s="1">
        <v>-691.69083308347967</v>
      </c>
      <c r="AZ206" s="1">
        <v>0</v>
      </c>
      <c r="BA206" s="1">
        <v>-443615.57486609998</v>
      </c>
      <c r="BB206" s="1">
        <f t="shared" si="138"/>
        <v>-88401094.947672442</v>
      </c>
      <c r="BC206" s="1">
        <v>-48050974.560624704</v>
      </c>
      <c r="BD206" s="1">
        <v>-3003717.1658355393</v>
      </c>
      <c r="BE206" s="1"/>
      <c r="BF206" s="1"/>
      <c r="BG206" s="1">
        <v>-2863596.510559116</v>
      </c>
      <c r="BH206" s="1"/>
      <c r="BI206" s="1"/>
      <c r="BJ206" s="1"/>
      <c r="BK206" s="1">
        <v>-142243.42361804823</v>
      </c>
      <c r="BL206" s="1"/>
      <c r="BM206" s="1">
        <v>-200515.9202794274</v>
      </c>
      <c r="BN206" s="1"/>
      <c r="BO206" s="1"/>
      <c r="BP206" s="1">
        <v>0</v>
      </c>
      <c r="BQ206" s="1"/>
      <c r="BR206" s="1"/>
      <c r="BS206" s="1"/>
      <c r="BT206" s="1"/>
      <c r="BU206" s="1"/>
      <c r="BV206" s="1"/>
      <c r="BW206" s="1"/>
      <c r="BX206" s="1"/>
      <c r="BY206" s="1">
        <v>993503.27579999971</v>
      </c>
      <c r="BZ206" s="1"/>
      <c r="CA206" s="1">
        <v>571.29040688503062</v>
      </c>
      <c r="CB206" s="1"/>
      <c r="CC206" s="1">
        <v>-235501.3771339879</v>
      </c>
      <c r="CD206" s="1">
        <v>36704.755499999999</v>
      </c>
      <c r="CE206" s="1">
        <v>-733202.57916990004</v>
      </c>
      <c r="CF206" s="1">
        <v>-63796.422900000005</v>
      </c>
      <c r="CG206" s="1">
        <v>-270255.53729999997</v>
      </c>
      <c r="CH206" s="1">
        <v>-280684.87024830002</v>
      </c>
      <c r="CI206" s="1"/>
      <c r="CJ206" s="1"/>
      <c r="CK206" s="1">
        <v>0</v>
      </c>
      <c r="CL206" s="1"/>
      <c r="CM206" s="1"/>
      <c r="CN206" s="1"/>
      <c r="CO206" s="1"/>
      <c r="CP206" s="1"/>
      <c r="CQ206" s="1">
        <v>-985640.13748263975</v>
      </c>
      <c r="CR206" s="1"/>
      <c r="CS206" s="1"/>
      <c r="CT206" s="1"/>
      <c r="CU206" s="1">
        <v>0</v>
      </c>
      <c r="CV206" s="1"/>
      <c r="CW206" s="1"/>
      <c r="CX206" s="1"/>
      <c r="CY206" s="1">
        <f t="shared" si="139"/>
        <v>-55799349.183444783</v>
      </c>
      <c r="CZ206" s="1">
        <f t="shared" si="140"/>
        <v>-144200444.13111722</v>
      </c>
      <c r="DA206" s="125">
        <f t="shared" si="141"/>
        <v>15000413.2488828</v>
      </c>
    </row>
    <row r="207" spans="1:105" ht="11.25" customHeight="1" outlineLevel="3" x14ac:dyDescent="0.2">
      <c r="A207" s="46">
        <f>ROW()</f>
        <v>207</v>
      </c>
      <c r="B207" s="141"/>
      <c r="C207" s="67" t="s">
        <v>285</v>
      </c>
      <c r="D207" s="156">
        <v>409.1</v>
      </c>
      <c r="E207" s="143"/>
      <c r="F207" s="121"/>
      <c r="I207" s="12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>
        <f t="shared" si="138"/>
        <v>0</v>
      </c>
      <c r="BC207" s="1"/>
      <c r="BD207" s="1"/>
      <c r="BE207" s="1"/>
      <c r="BF207" s="1">
        <v>0</v>
      </c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>
        <f t="shared" si="139"/>
        <v>0</v>
      </c>
      <c r="CZ207" s="1">
        <f t="shared" si="140"/>
        <v>0</v>
      </c>
      <c r="DA207" s="125">
        <f t="shared" si="141"/>
        <v>0</v>
      </c>
    </row>
    <row r="208" spans="1:105" ht="11.25" customHeight="1" outlineLevel="3" x14ac:dyDescent="0.2">
      <c r="A208" s="46">
        <f>ROW()</f>
        <v>208</v>
      </c>
      <c r="B208" s="141"/>
      <c r="C208" s="67" t="s">
        <v>284</v>
      </c>
      <c r="D208" s="156">
        <v>410.1</v>
      </c>
      <c r="E208" s="143">
        <v>268081462</v>
      </c>
      <c r="F208" s="121"/>
      <c r="G208" s="121"/>
      <c r="H208" s="121"/>
      <c r="I208" s="121">
        <v>48944521.449700005</v>
      </c>
      <c r="J208" s="121"/>
      <c r="K208" s="121"/>
      <c r="L208" s="12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>
        <f t="shared" si="138"/>
        <v>48944521.449700005</v>
      </c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>
        <f t="shared" si="139"/>
        <v>0</v>
      </c>
      <c r="CZ208" s="1">
        <f t="shared" si="140"/>
        <v>48944521.449700005</v>
      </c>
      <c r="DA208" s="125">
        <f t="shared" si="141"/>
        <v>317025983.4497</v>
      </c>
    </row>
    <row r="209" spans="1:105" ht="11.25" customHeight="1" outlineLevel="3" x14ac:dyDescent="0.2">
      <c r="A209" s="46">
        <f>ROW()</f>
        <v>209</v>
      </c>
      <c r="B209" s="141"/>
      <c r="C209" s="67" t="s">
        <v>283</v>
      </c>
      <c r="D209" s="156">
        <v>411.1</v>
      </c>
      <c r="E209" s="143">
        <v>-360442942.74000001</v>
      </c>
      <c r="F209" s="121"/>
      <c r="G209" s="121"/>
      <c r="H209" s="121"/>
      <c r="I209" s="121"/>
      <c r="J209" s="121"/>
      <c r="K209" s="121"/>
      <c r="L209" s="12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>
        <f t="shared" si="138"/>
        <v>0</v>
      </c>
      <c r="BC209" s="1"/>
      <c r="BD209" s="1"/>
      <c r="BE209" s="1"/>
      <c r="BF209" s="1">
        <v>-3832342.7665624972</v>
      </c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>
        <f t="shared" si="139"/>
        <v>-3832342.7665624972</v>
      </c>
      <c r="CZ209" s="1">
        <f t="shared" si="140"/>
        <v>-3832342.7665624972</v>
      </c>
      <c r="DA209" s="125">
        <f t="shared" si="141"/>
        <v>-364275285.50656253</v>
      </c>
    </row>
    <row r="210" spans="1:105" ht="11.25" customHeight="1" outlineLevel="2" x14ac:dyDescent="0.2">
      <c r="A210" s="46">
        <f>ROW()</f>
        <v>210</v>
      </c>
      <c r="B210" s="148"/>
      <c r="C210" s="69" t="s">
        <v>282</v>
      </c>
      <c r="D210" s="157">
        <v>411.4</v>
      </c>
      <c r="E210" s="7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>
        <f t="shared" si="138"/>
        <v>0</v>
      </c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>
        <f t="shared" si="139"/>
        <v>0</v>
      </c>
      <c r="CZ210" s="1">
        <f t="shared" si="140"/>
        <v>0</v>
      </c>
      <c r="DA210" s="125">
        <f t="shared" si="141"/>
        <v>0</v>
      </c>
    </row>
    <row r="211" spans="1:105" ht="11.25" customHeight="1" outlineLevel="2" x14ac:dyDescent="0.2">
      <c r="A211" s="46">
        <f>ROW()</f>
        <v>211</v>
      </c>
      <c r="B211" s="150" t="s">
        <v>281</v>
      </c>
      <c r="C211" s="150"/>
      <c r="D211" s="150"/>
      <c r="E211" s="145">
        <f t="shared" ref="E211:AO211" si="142">SUM(E205:E210)</f>
        <v>334021797.63999999</v>
      </c>
      <c r="F211" s="145">
        <f t="shared" si="142"/>
        <v>24440290.046436124</v>
      </c>
      <c r="G211" s="145">
        <f t="shared" si="142"/>
        <v>-159879935.12706417</v>
      </c>
      <c r="H211" s="145">
        <f t="shared" si="142"/>
        <v>-14990542.8371247</v>
      </c>
      <c r="I211" s="145">
        <f t="shared" si="142"/>
        <v>-2711360.7719267979</v>
      </c>
      <c r="J211" s="145">
        <f t="shared" si="142"/>
        <v>-30881913.7943177</v>
      </c>
      <c r="K211" s="145">
        <f t="shared" si="142"/>
        <v>95620.305026399408</v>
      </c>
      <c r="L211" s="145">
        <f t="shared" si="142"/>
        <v>47589.925200300051</v>
      </c>
      <c r="M211" s="127">
        <f t="shared" si="142"/>
        <v>21645.139784809799</v>
      </c>
      <c r="N211" s="127">
        <f t="shared" si="142"/>
        <v>9543.1735206295925</v>
      </c>
      <c r="O211" s="127">
        <f t="shared" si="142"/>
        <v>35080.63749996882</v>
      </c>
      <c r="P211" s="127">
        <f t="shared" si="142"/>
        <v>526600.72695931292</v>
      </c>
      <c r="Q211" s="127">
        <f t="shared" si="142"/>
        <v>-105585.17362423285</v>
      </c>
      <c r="R211" s="127">
        <f t="shared" si="142"/>
        <v>0</v>
      </c>
      <c r="S211" s="127">
        <f t="shared" si="142"/>
        <v>-217543.58037191868</v>
      </c>
      <c r="T211" s="127">
        <f t="shared" si="142"/>
        <v>-308709.81329999998</v>
      </c>
      <c r="U211" s="127">
        <f t="shared" si="142"/>
        <v>4855.9528591429089</v>
      </c>
      <c r="V211" s="127">
        <f t="shared" si="142"/>
        <v>-780582.20625151973</v>
      </c>
      <c r="W211" s="127">
        <f t="shared" si="142"/>
        <v>-1387581.8538175896</v>
      </c>
      <c r="X211" s="127">
        <f t="shared" si="142"/>
        <v>0</v>
      </c>
      <c r="Y211" s="127">
        <f t="shared" si="142"/>
        <v>837568.79850418167</v>
      </c>
      <c r="Z211" s="127">
        <f t="shared" si="142"/>
        <v>-60351.159766799654</v>
      </c>
      <c r="AA211" s="127">
        <f t="shared" si="142"/>
        <v>0</v>
      </c>
      <c r="AB211" s="127">
        <f t="shared" si="142"/>
        <v>0</v>
      </c>
      <c r="AC211" s="127">
        <f t="shared" si="142"/>
        <v>-1840663.1257727139</v>
      </c>
      <c r="AD211" s="127">
        <f t="shared" si="142"/>
        <v>-11209.769411885049</v>
      </c>
      <c r="AE211" s="127">
        <f t="shared" si="142"/>
        <v>0</v>
      </c>
      <c r="AF211" s="127">
        <f t="shared" si="142"/>
        <v>0</v>
      </c>
      <c r="AG211" s="127">
        <f t="shared" si="142"/>
        <v>0</v>
      </c>
      <c r="AH211" s="127">
        <f t="shared" si="142"/>
        <v>0</v>
      </c>
      <c r="AI211" s="127">
        <f t="shared" si="142"/>
        <v>0</v>
      </c>
      <c r="AJ211" s="127">
        <f t="shared" si="142"/>
        <v>0</v>
      </c>
      <c r="AK211" s="127">
        <f t="shared" si="142"/>
        <v>0</v>
      </c>
      <c r="AL211" s="127">
        <f t="shared" si="142"/>
        <v>-19915649.360197291</v>
      </c>
      <c r="AM211" s="127">
        <f t="shared" si="142"/>
        <v>-1142051.3432999998</v>
      </c>
      <c r="AN211" s="127">
        <f t="shared" si="142"/>
        <v>26853.539999999997</v>
      </c>
      <c r="AO211" s="127">
        <f t="shared" si="142"/>
        <v>-29127.669900000001</v>
      </c>
      <c r="AP211" s="127"/>
      <c r="AQ211" s="127">
        <f t="shared" ref="AQ211:BV211" si="143">SUM(AQ205:AQ210)</f>
        <v>240000.30818934916</v>
      </c>
      <c r="AR211" s="127">
        <f t="shared" si="143"/>
        <v>46108.86</v>
      </c>
      <c r="AS211" s="127">
        <f t="shared" si="143"/>
        <v>-290592.01906666637</v>
      </c>
      <c r="AT211" s="127">
        <f t="shared" si="143"/>
        <v>0</v>
      </c>
      <c r="AU211" s="127">
        <f t="shared" si="143"/>
        <v>24781.797599999994</v>
      </c>
      <c r="AV211" s="127">
        <f t="shared" si="143"/>
        <v>-1371850.7144695178</v>
      </c>
      <c r="AW211" s="127">
        <f t="shared" si="143"/>
        <v>10309982.679419193</v>
      </c>
      <c r="AX211" s="127">
        <f t="shared" si="143"/>
        <v>185704.71780000461</v>
      </c>
      <c r="AY211" s="127">
        <f t="shared" si="143"/>
        <v>-117526.0369168435</v>
      </c>
      <c r="AZ211" s="127">
        <f t="shared" si="143"/>
        <v>0</v>
      </c>
      <c r="BA211" s="127">
        <f t="shared" si="143"/>
        <v>-445166.05493609997</v>
      </c>
      <c r="BB211" s="127">
        <f t="shared" si="143"/>
        <v>-199635715.80273706</v>
      </c>
      <c r="BC211" s="127">
        <f t="shared" si="143"/>
        <v>-57309846.262031034</v>
      </c>
      <c r="BD211" s="127">
        <f t="shared" si="143"/>
        <v>-3582499.0140724494</v>
      </c>
      <c r="BE211" s="127">
        <f t="shared" si="143"/>
        <v>0</v>
      </c>
      <c r="BF211" s="127">
        <f t="shared" si="143"/>
        <v>-3832342.7665624972</v>
      </c>
      <c r="BG211" s="127">
        <f t="shared" si="143"/>
        <v>-2863596.510559116</v>
      </c>
      <c r="BH211" s="127">
        <f t="shared" si="143"/>
        <v>0</v>
      </c>
      <c r="BI211" s="127">
        <f t="shared" si="143"/>
        <v>0</v>
      </c>
      <c r="BJ211" s="127">
        <f t="shared" si="143"/>
        <v>0</v>
      </c>
      <c r="BK211" s="127">
        <f t="shared" si="143"/>
        <v>-142243.42361804823</v>
      </c>
      <c r="BL211" s="127">
        <f t="shared" si="143"/>
        <v>0</v>
      </c>
      <c r="BM211" s="127">
        <f t="shared" si="143"/>
        <v>-123366.70359940195</v>
      </c>
      <c r="BN211" s="127">
        <f t="shared" si="143"/>
        <v>0</v>
      </c>
      <c r="BO211" s="127">
        <f t="shared" si="143"/>
        <v>0</v>
      </c>
      <c r="BP211" s="127">
        <f t="shared" si="143"/>
        <v>0</v>
      </c>
      <c r="BQ211" s="127">
        <f t="shared" si="143"/>
        <v>0</v>
      </c>
      <c r="BR211" s="127">
        <f t="shared" si="143"/>
        <v>0</v>
      </c>
      <c r="BS211" s="127">
        <f t="shared" si="143"/>
        <v>0</v>
      </c>
      <c r="BT211" s="127">
        <f t="shared" si="143"/>
        <v>0</v>
      </c>
      <c r="BU211" s="127">
        <f t="shared" si="143"/>
        <v>0</v>
      </c>
      <c r="BV211" s="127">
        <f t="shared" si="143"/>
        <v>0</v>
      </c>
      <c r="BW211" s="127">
        <f t="shared" ref="BW211:DB211" si="144">SUM(BW205:BW210)</f>
        <v>0</v>
      </c>
      <c r="BX211" s="127">
        <f t="shared" si="144"/>
        <v>0</v>
      </c>
      <c r="BY211" s="127">
        <f t="shared" si="144"/>
        <v>993503.27579999971</v>
      </c>
      <c r="BZ211" s="127">
        <f t="shared" si="144"/>
        <v>0</v>
      </c>
      <c r="CA211" s="127">
        <f t="shared" si="144"/>
        <v>571.29040688503062</v>
      </c>
      <c r="CB211" s="127">
        <f t="shared" si="144"/>
        <v>0</v>
      </c>
      <c r="CC211" s="127">
        <f t="shared" si="144"/>
        <v>-235501.3771339879</v>
      </c>
      <c r="CD211" s="127">
        <f t="shared" si="144"/>
        <v>36704.755499999999</v>
      </c>
      <c r="CE211" s="127">
        <f t="shared" si="144"/>
        <v>-733202.57916990004</v>
      </c>
      <c r="CF211" s="127">
        <f t="shared" si="144"/>
        <v>-63796.422900000005</v>
      </c>
      <c r="CG211" s="127">
        <f t="shared" si="144"/>
        <v>-270255.53729999997</v>
      </c>
      <c r="CH211" s="127">
        <f t="shared" si="144"/>
        <v>-280684.87024830002</v>
      </c>
      <c r="CI211" s="127">
        <f t="shared" si="144"/>
        <v>0</v>
      </c>
      <c r="CJ211" s="127">
        <f t="shared" si="144"/>
        <v>0</v>
      </c>
      <c r="CK211" s="127">
        <f t="shared" si="144"/>
        <v>0</v>
      </c>
      <c r="CL211" s="127">
        <f t="shared" si="144"/>
        <v>0</v>
      </c>
      <c r="CM211" s="127">
        <f t="shared" si="144"/>
        <v>0</v>
      </c>
      <c r="CN211" s="127">
        <f t="shared" si="144"/>
        <v>0</v>
      </c>
      <c r="CO211" s="127">
        <f t="shared" si="144"/>
        <v>0</v>
      </c>
      <c r="CP211" s="127">
        <f t="shared" si="144"/>
        <v>0</v>
      </c>
      <c r="CQ211" s="127">
        <f t="shared" si="144"/>
        <v>-985640.13748263975</v>
      </c>
      <c r="CR211" s="127">
        <f t="shared" si="144"/>
        <v>0</v>
      </c>
      <c r="CS211" s="127">
        <f t="shared" si="144"/>
        <v>0</v>
      </c>
      <c r="CT211" s="127">
        <f t="shared" si="144"/>
        <v>0</v>
      </c>
      <c r="CU211" s="127">
        <f t="shared" si="144"/>
        <v>0</v>
      </c>
      <c r="CV211" s="127">
        <f t="shared" si="144"/>
        <v>0</v>
      </c>
      <c r="CW211" s="127">
        <f t="shared" si="144"/>
        <v>0</v>
      </c>
      <c r="CX211" s="127"/>
      <c r="CY211" s="127">
        <f>SUM(CY205:CY210)</f>
        <v>-69392196.282970503</v>
      </c>
      <c r="CZ211" s="127">
        <f>SUM(CZ205:CZ210)</f>
        <v>-269027912.0857076</v>
      </c>
      <c r="DA211" s="128">
        <f>SUM(DA205:DA210)</f>
        <v>64993885.554292381</v>
      </c>
    </row>
    <row r="212" spans="1:105" ht="11.25" customHeight="1" outlineLevel="3" x14ac:dyDescent="0.2">
      <c r="A212" s="46">
        <f>ROW()</f>
        <v>212</v>
      </c>
      <c r="B212" s="138" t="s">
        <v>280</v>
      </c>
      <c r="C212" s="79" t="s">
        <v>279</v>
      </c>
      <c r="D212" s="8">
        <v>411.6</v>
      </c>
      <c r="E212" s="143"/>
      <c r="F212" s="121"/>
      <c r="G212" s="121"/>
      <c r="H212" s="121"/>
      <c r="I212" s="121"/>
      <c r="J212" s="121"/>
      <c r="K212" s="121"/>
      <c r="L212" s="12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>
        <f t="shared" ref="BB212:BB227" si="145">SUM(F212:BA212)</f>
        <v>0</v>
      </c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>
        <f t="shared" ref="CY212:CY227" si="146">SUM(BC212:CX212)</f>
        <v>0</v>
      </c>
      <c r="CZ212" s="1">
        <f t="shared" ref="CZ212:CZ227" si="147">+CY212+BB212</f>
        <v>0</v>
      </c>
      <c r="DA212" s="125">
        <f t="shared" ref="DA212:DA227" si="148">+CZ212+E212</f>
        <v>0</v>
      </c>
    </row>
    <row r="213" spans="1:105" ht="11.25" customHeight="1" outlineLevel="3" x14ac:dyDescent="0.2">
      <c r="A213" s="46">
        <f>ROW()</f>
        <v>213</v>
      </c>
      <c r="B213" s="141"/>
      <c r="C213" s="79" t="s">
        <v>278</v>
      </c>
      <c r="D213" s="8">
        <f>+D212</f>
        <v>411.6</v>
      </c>
      <c r="E213" s="7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>
        <f t="shared" si="145"/>
        <v>0</v>
      </c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>
        <f t="shared" si="146"/>
        <v>0</v>
      </c>
      <c r="CZ213" s="1">
        <f t="shared" si="147"/>
        <v>0</v>
      </c>
      <c r="DA213" s="125">
        <f t="shared" si="148"/>
        <v>0</v>
      </c>
    </row>
    <row r="214" spans="1:105" ht="11.25" customHeight="1" outlineLevel="3" x14ac:dyDescent="0.2">
      <c r="A214" s="46">
        <f>ROW()</f>
        <v>214</v>
      </c>
      <c r="B214" s="141"/>
      <c r="C214" s="79" t="s">
        <v>277</v>
      </c>
      <c r="D214" s="8">
        <f>+D213</f>
        <v>411.6</v>
      </c>
      <c r="E214" s="143">
        <v>-2095653.05</v>
      </c>
      <c r="M214" s="1"/>
      <c r="N214" s="1"/>
      <c r="O214" s="1"/>
      <c r="P214" s="1"/>
      <c r="Q214" s="1"/>
      <c r="R214" s="1"/>
      <c r="S214" s="1"/>
      <c r="T214" s="1">
        <v>1467059.09</v>
      </c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>
        <f t="shared" si="145"/>
        <v>1467059.09</v>
      </c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>
        <f t="shared" si="146"/>
        <v>0</v>
      </c>
      <c r="CZ214" s="1">
        <f t="shared" si="147"/>
        <v>1467059.09</v>
      </c>
      <c r="DA214" s="125">
        <f t="shared" si="148"/>
        <v>-628593.96</v>
      </c>
    </row>
    <row r="215" spans="1:105" ht="11.25" customHeight="1" outlineLevel="3" x14ac:dyDescent="0.2">
      <c r="A215" s="46">
        <f>ROW()</f>
        <v>215</v>
      </c>
      <c r="B215" s="141"/>
      <c r="C215" s="79" t="s">
        <v>276</v>
      </c>
      <c r="D215" s="8">
        <f>+D214</f>
        <v>411.6</v>
      </c>
      <c r="E215" s="7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>
        <f t="shared" si="145"/>
        <v>0</v>
      </c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>
        <f t="shared" si="146"/>
        <v>0</v>
      </c>
      <c r="CZ215" s="1">
        <f t="shared" si="147"/>
        <v>0</v>
      </c>
      <c r="DA215" s="125">
        <f t="shared" si="148"/>
        <v>0</v>
      </c>
    </row>
    <row r="216" spans="1:105" ht="11.25" customHeight="1" outlineLevel="3" x14ac:dyDescent="0.2">
      <c r="A216" s="46">
        <f>ROW()</f>
        <v>216</v>
      </c>
      <c r="B216" s="141"/>
      <c r="C216" s="79" t="s">
        <v>275</v>
      </c>
      <c r="D216" s="8">
        <v>411.7</v>
      </c>
      <c r="E216" s="72"/>
      <c r="F216" s="121"/>
      <c r="G216" s="121"/>
      <c r="H216" s="121"/>
      <c r="I216" s="121"/>
      <c r="J216" s="121"/>
      <c r="K216" s="121"/>
      <c r="L216" s="12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>
        <f t="shared" si="145"/>
        <v>0</v>
      </c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>
        <f t="shared" si="146"/>
        <v>0</v>
      </c>
      <c r="CZ216" s="1">
        <f t="shared" si="147"/>
        <v>0</v>
      </c>
      <c r="DA216" s="125">
        <f t="shared" si="148"/>
        <v>0</v>
      </c>
    </row>
    <row r="217" spans="1:105" ht="11.25" customHeight="1" outlineLevel="3" x14ac:dyDescent="0.2">
      <c r="A217" s="46">
        <f>ROW()</f>
        <v>217</v>
      </c>
      <c r="B217" s="141"/>
      <c r="C217" s="79" t="s">
        <v>274</v>
      </c>
      <c r="D217" s="8">
        <f>+D216</f>
        <v>411.7</v>
      </c>
      <c r="E217" s="7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>
        <f t="shared" si="145"/>
        <v>0</v>
      </c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>
        <f t="shared" si="146"/>
        <v>0</v>
      </c>
      <c r="CZ217" s="1">
        <f t="shared" si="147"/>
        <v>0</v>
      </c>
      <c r="DA217" s="125">
        <f t="shared" si="148"/>
        <v>0</v>
      </c>
    </row>
    <row r="218" spans="1:105" ht="11.25" customHeight="1" outlineLevel="3" x14ac:dyDescent="0.2">
      <c r="A218" s="46">
        <f>ROW()</f>
        <v>218</v>
      </c>
      <c r="B218" s="141"/>
      <c r="C218" s="79" t="s">
        <v>273</v>
      </c>
      <c r="D218" s="8">
        <f>+D217</f>
        <v>411.7</v>
      </c>
      <c r="E218" s="72"/>
      <c r="M218" s="1"/>
      <c r="N218" s="1"/>
      <c r="O218" s="1"/>
      <c r="P218" s="1"/>
      <c r="Q218" s="1"/>
      <c r="R218" s="1"/>
      <c r="S218" s="1"/>
      <c r="T218" s="1">
        <v>2987.64</v>
      </c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>
        <f t="shared" si="145"/>
        <v>2987.64</v>
      </c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>
        <f t="shared" si="146"/>
        <v>0</v>
      </c>
      <c r="CZ218" s="1">
        <f t="shared" si="147"/>
        <v>2987.64</v>
      </c>
      <c r="DA218" s="125">
        <f t="shared" si="148"/>
        <v>2987.64</v>
      </c>
    </row>
    <row r="219" spans="1:105" ht="11.25" customHeight="1" outlineLevel="3" x14ac:dyDescent="0.2">
      <c r="A219" s="46">
        <f>ROW()</f>
        <v>219</v>
      </c>
      <c r="B219" s="141"/>
      <c r="C219" s="79" t="s">
        <v>272</v>
      </c>
      <c r="D219" s="8">
        <f>+D218</f>
        <v>411.7</v>
      </c>
      <c r="E219" s="143">
        <v>2683.32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>
        <f t="shared" si="145"/>
        <v>0</v>
      </c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>
        <f t="shared" si="146"/>
        <v>0</v>
      </c>
      <c r="CZ219" s="1">
        <f t="shared" si="147"/>
        <v>0</v>
      </c>
      <c r="DA219" s="125">
        <f t="shared" si="148"/>
        <v>2683.32</v>
      </c>
    </row>
    <row r="220" spans="1:105" ht="11.25" customHeight="1" outlineLevel="3" x14ac:dyDescent="0.2">
      <c r="A220" s="46">
        <f>ROW()</f>
        <v>220</v>
      </c>
      <c r="B220" s="141"/>
      <c r="C220" s="72" t="s">
        <v>271</v>
      </c>
      <c r="D220" s="147">
        <v>411.8</v>
      </c>
      <c r="E220" s="143"/>
      <c r="F220" s="121"/>
      <c r="G220" s="121"/>
      <c r="H220" s="121"/>
      <c r="I220" s="121"/>
      <c r="J220" s="121"/>
      <c r="K220" s="121"/>
      <c r="L220" s="12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>
        <f t="shared" si="145"/>
        <v>0</v>
      </c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>
        <f t="shared" si="146"/>
        <v>0</v>
      </c>
      <c r="CZ220" s="1">
        <f t="shared" si="147"/>
        <v>0</v>
      </c>
      <c r="DA220" s="125">
        <f t="shared" si="148"/>
        <v>0</v>
      </c>
    </row>
    <row r="221" spans="1:105" ht="11.25" customHeight="1" outlineLevel="3" x14ac:dyDescent="0.2">
      <c r="A221" s="46">
        <f>ROW()</f>
        <v>221</v>
      </c>
      <c r="B221" s="141"/>
      <c r="C221" s="72" t="s">
        <v>270</v>
      </c>
      <c r="D221" s="147">
        <v>411.9</v>
      </c>
      <c r="E221" s="7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>
        <f t="shared" si="145"/>
        <v>0</v>
      </c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>
        <f t="shared" si="146"/>
        <v>0</v>
      </c>
      <c r="CZ221" s="1">
        <f t="shared" si="147"/>
        <v>0</v>
      </c>
      <c r="DA221" s="125">
        <f t="shared" si="148"/>
        <v>0</v>
      </c>
    </row>
    <row r="222" spans="1:105" ht="11.25" customHeight="1" outlineLevel="3" x14ac:dyDescent="0.2">
      <c r="A222" s="46">
        <f>ROW()</f>
        <v>222</v>
      </c>
      <c r="B222" s="141"/>
      <c r="C222" s="79" t="s">
        <v>269</v>
      </c>
      <c r="D222" s="161">
        <v>411.1</v>
      </c>
      <c r="E222" s="155">
        <v>3241909.2199999997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>
        <v>-3241909.2231000019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>
        <f t="shared" si="145"/>
        <v>-3241909.2231000019</v>
      </c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>
        <f t="shared" si="146"/>
        <v>0</v>
      </c>
      <c r="CZ222" s="1">
        <f t="shared" si="147"/>
        <v>-3241909.2231000019</v>
      </c>
      <c r="DA222" s="125">
        <f t="shared" si="148"/>
        <v>-3.100002184510231E-3</v>
      </c>
    </row>
    <row r="223" spans="1:105" ht="11.25" customHeight="1" outlineLevel="3" x14ac:dyDescent="0.2">
      <c r="A223" s="46">
        <f>ROW()</f>
        <v>223</v>
      </c>
      <c r="B223" s="141"/>
      <c r="C223" s="72" t="s">
        <v>268</v>
      </c>
      <c r="D223" s="147">
        <v>412</v>
      </c>
      <c r="E223" s="7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>
        <f t="shared" si="145"/>
        <v>0</v>
      </c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>
        <f t="shared" si="146"/>
        <v>0</v>
      </c>
      <c r="CZ223" s="1">
        <f t="shared" si="147"/>
        <v>0</v>
      </c>
      <c r="DA223" s="125">
        <f t="shared" si="148"/>
        <v>0</v>
      </c>
    </row>
    <row r="224" spans="1:105" ht="11.25" customHeight="1" outlineLevel="3" x14ac:dyDescent="0.2">
      <c r="A224" s="46">
        <f>ROW()</f>
        <v>224</v>
      </c>
      <c r="B224" s="141"/>
      <c r="C224" s="72" t="s">
        <v>267</v>
      </c>
      <c r="D224" s="147">
        <v>413</v>
      </c>
      <c r="E224" s="7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>
        <f t="shared" si="145"/>
        <v>0</v>
      </c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>
        <f t="shared" si="146"/>
        <v>0</v>
      </c>
      <c r="CZ224" s="1">
        <f t="shared" si="147"/>
        <v>0</v>
      </c>
      <c r="DA224" s="125">
        <f t="shared" si="148"/>
        <v>0</v>
      </c>
    </row>
    <row r="225" spans="1:105" ht="11.25" customHeight="1" outlineLevel="2" x14ac:dyDescent="0.2">
      <c r="A225" s="46">
        <f>ROW()</f>
        <v>225</v>
      </c>
      <c r="B225" s="141"/>
      <c r="C225" s="72" t="s">
        <v>266</v>
      </c>
      <c r="D225" s="147">
        <v>414</v>
      </c>
      <c r="E225" s="7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>
        <f t="shared" si="145"/>
        <v>0</v>
      </c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>
        <f t="shared" si="146"/>
        <v>0</v>
      </c>
      <c r="CZ225" s="1">
        <f t="shared" si="147"/>
        <v>0</v>
      </c>
      <c r="DA225" s="125">
        <f t="shared" si="148"/>
        <v>0</v>
      </c>
    </row>
    <row r="226" spans="1:105" ht="11.25" customHeight="1" outlineLevel="2" x14ac:dyDescent="0.2">
      <c r="A226" s="46">
        <f>ROW()</f>
        <v>226</v>
      </c>
      <c r="B226" s="141"/>
      <c r="C226" s="72" t="s">
        <v>265</v>
      </c>
      <c r="D226" s="147">
        <v>421</v>
      </c>
      <c r="E226" s="7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>
        <f t="shared" si="145"/>
        <v>0</v>
      </c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>
        <f t="shared" si="146"/>
        <v>0</v>
      </c>
      <c r="CZ226" s="1">
        <f t="shared" si="147"/>
        <v>0</v>
      </c>
      <c r="DA226" s="125">
        <f t="shared" si="148"/>
        <v>0</v>
      </c>
    </row>
    <row r="227" spans="1:105" ht="11.25" customHeight="1" outlineLevel="2" x14ac:dyDescent="0.2">
      <c r="A227" s="46">
        <f>ROW()</f>
        <v>227</v>
      </c>
      <c r="B227" s="148"/>
      <c r="C227" s="83" t="s">
        <v>264</v>
      </c>
      <c r="D227" s="147">
        <v>426.5</v>
      </c>
      <c r="E227" s="7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>
        <f t="shared" si="145"/>
        <v>0</v>
      </c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>
        <f t="shared" si="146"/>
        <v>0</v>
      </c>
      <c r="CZ227" s="1">
        <f t="shared" si="147"/>
        <v>0</v>
      </c>
      <c r="DA227" s="125">
        <f t="shared" si="148"/>
        <v>0</v>
      </c>
    </row>
    <row r="228" spans="1:105" ht="11.25" customHeight="1" outlineLevel="2" x14ac:dyDescent="0.2">
      <c r="A228" s="46">
        <f>ROW()</f>
        <v>228</v>
      </c>
      <c r="B228" s="150" t="s">
        <v>263</v>
      </c>
      <c r="C228" s="150"/>
      <c r="D228" s="150"/>
      <c r="E228" s="145">
        <f t="shared" ref="E228:AO228" si="149">SUM(E212:E227)</f>
        <v>1148939.4899999998</v>
      </c>
      <c r="F228" s="145">
        <f t="shared" si="149"/>
        <v>0</v>
      </c>
      <c r="G228" s="145">
        <f t="shared" si="149"/>
        <v>0</v>
      </c>
      <c r="H228" s="145">
        <f t="shared" si="149"/>
        <v>0</v>
      </c>
      <c r="I228" s="145">
        <f t="shared" si="149"/>
        <v>0</v>
      </c>
      <c r="J228" s="145">
        <f t="shared" si="149"/>
        <v>0</v>
      </c>
      <c r="K228" s="145">
        <f t="shared" si="149"/>
        <v>0</v>
      </c>
      <c r="L228" s="145">
        <f t="shared" si="149"/>
        <v>0</v>
      </c>
      <c r="M228" s="127">
        <f t="shared" si="149"/>
        <v>0</v>
      </c>
      <c r="N228" s="127">
        <f t="shared" si="149"/>
        <v>0</v>
      </c>
      <c r="O228" s="127">
        <f t="shared" si="149"/>
        <v>0</v>
      </c>
      <c r="P228" s="127">
        <f t="shared" si="149"/>
        <v>0</v>
      </c>
      <c r="Q228" s="127">
        <f t="shared" si="149"/>
        <v>0</v>
      </c>
      <c r="R228" s="127">
        <f t="shared" si="149"/>
        <v>0</v>
      </c>
      <c r="S228" s="127">
        <f t="shared" si="149"/>
        <v>0</v>
      </c>
      <c r="T228" s="127">
        <f t="shared" si="149"/>
        <v>1470046.73</v>
      </c>
      <c r="U228" s="127">
        <f t="shared" si="149"/>
        <v>0</v>
      </c>
      <c r="V228" s="127">
        <f t="shared" si="149"/>
        <v>0</v>
      </c>
      <c r="W228" s="127">
        <f t="shared" si="149"/>
        <v>0</v>
      </c>
      <c r="X228" s="127">
        <f t="shared" si="149"/>
        <v>0</v>
      </c>
      <c r="Y228" s="127">
        <f t="shared" si="149"/>
        <v>-3241909.2231000019</v>
      </c>
      <c r="Z228" s="127">
        <f t="shared" si="149"/>
        <v>0</v>
      </c>
      <c r="AA228" s="127">
        <f t="shared" si="149"/>
        <v>0</v>
      </c>
      <c r="AB228" s="127">
        <f t="shared" si="149"/>
        <v>0</v>
      </c>
      <c r="AC228" s="127">
        <f t="shared" si="149"/>
        <v>0</v>
      </c>
      <c r="AD228" s="127">
        <f t="shared" si="149"/>
        <v>0</v>
      </c>
      <c r="AE228" s="127">
        <f t="shared" si="149"/>
        <v>0</v>
      </c>
      <c r="AF228" s="127">
        <f t="shared" si="149"/>
        <v>0</v>
      </c>
      <c r="AG228" s="127">
        <f t="shared" si="149"/>
        <v>0</v>
      </c>
      <c r="AH228" s="127">
        <f t="shared" si="149"/>
        <v>0</v>
      </c>
      <c r="AI228" s="127">
        <f t="shared" si="149"/>
        <v>0</v>
      </c>
      <c r="AJ228" s="127">
        <f t="shared" si="149"/>
        <v>0</v>
      </c>
      <c r="AK228" s="127">
        <f t="shared" si="149"/>
        <v>0</v>
      </c>
      <c r="AL228" s="127">
        <f t="shared" si="149"/>
        <v>0</v>
      </c>
      <c r="AM228" s="127">
        <f t="shared" si="149"/>
        <v>0</v>
      </c>
      <c r="AN228" s="127">
        <f t="shared" si="149"/>
        <v>0</v>
      </c>
      <c r="AO228" s="127">
        <f t="shared" si="149"/>
        <v>0</v>
      </c>
      <c r="AP228" s="127"/>
      <c r="AQ228" s="127">
        <f t="shared" ref="AQ228:BG228" si="150">SUM(AQ212:AQ227)</f>
        <v>0</v>
      </c>
      <c r="AR228" s="127">
        <f t="shared" si="150"/>
        <v>0</v>
      </c>
      <c r="AS228" s="127">
        <f t="shared" si="150"/>
        <v>0</v>
      </c>
      <c r="AT228" s="127">
        <f t="shared" si="150"/>
        <v>0</v>
      </c>
      <c r="AU228" s="127">
        <f t="shared" si="150"/>
        <v>0</v>
      </c>
      <c r="AV228" s="127">
        <f t="shared" si="150"/>
        <v>0</v>
      </c>
      <c r="AW228" s="127">
        <f t="shared" si="150"/>
        <v>0</v>
      </c>
      <c r="AX228" s="127">
        <f t="shared" si="150"/>
        <v>0</v>
      </c>
      <c r="AY228" s="127">
        <f t="shared" si="150"/>
        <v>0</v>
      </c>
      <c r="AZ228" s="127">
        <f t="shared" si="150"/>
        <v>0</v>
      </c>
      <c r="BA228" s="127">
        <f t="shared" si="150"/>
        <v>0</v>
      </c>
      <c r="BB228" s="127">
        <f t="shared" si="150"/>
        <v>-1771862.4931000019</v>
      </c>
      <c r="BC228" s="127">
        <f t="shared" si="150"/>
        <v>0</v>
      </c>
      <c r="BD228" s="127">
        <f t="shared" si="150"/>
        <v>0</v>
      </c>
      <c r="BE228" s="127">
        <f t="shared" si="150"/>
        <v>0</v>
      </c>
      <c r="BF228" s="127">
        <f t="shared" si="150"/>
        <v>0</v>
      </c>
      <c r="BG228" s="127">
        <f t="shared" si="150"/>
        <v>0</v>
      </c>
      <c r="BH228" s="127">
        <f>SUM(BG212:BH227)</f>
        <v>0</v>
      </c>
      <c r="BI228" s="127">
        <f t="shared" ref="BI228:CW228" si="151">SUM(BI212:BI227)</f>
        <v>0</v>
      </c>
      <c r="BJ228" s="127">
        <f t="shared" si="151"/>
        <v>0</v>
      </c>
      <c r="BK228" s="127">
        <f t="shared" si="151"/>
        <v>0</v>
      </c>
      <c r="BL228" s="127">
        <f t="shared" si="151"/>
        <v>0</v>
      </c>
      <c r="BM228" s="127">
        <f t="shared" si="151"/>
        <v>0</v>
      </c>
      <c r="BN228" s="127">
        <f t="shared" si="151"/>
        <v>0</v>
      </c>
      <c r="BO228" s="127">
        <f t="shared" si="151"/>
        <v>0</v>
      </c>
      <c r="BP228" s="127">
        <f t="shared" si="151"/>
        <v>0</v>
      </c>
      <c r="BQ228" s="127">
        <f t="shared" si="151"/>
        <v>0</v>
      </c>
      <c r="BR228" s="127">
        <f t="shared" si="151"/>
        <v>0</v>
      </c>
      <c r="BS228" s="127">
        <f t="shared" si="151"/>
        <v>0</v>
      </c>
      <c r="BT228" s="127">
        <f t="shared" si="151"/>
        <v>0</v>
      </c>
      <c r="BU228" s="127">
        <f t="shared" si="151"/>
        <v>0</v>
      </c>
      <c r="BV228" s="127">
        <f t="shared" si="151"/>
        <v>0</v>
      </c>
      <c r="BW228" s="127">
        <f t="shared" si="151"/>
        <v>0</v>
      </c>
      <c r="BX228" s="127">
        <f t="shared" si="151"/>
        <v>0</v>
      </c>
      <c r="BY228" s="127">
        <f t="shared" si="151"/>
        <v>0</v>
      </c>
      <c r="BZ228" s="127">
        <f t="shared" si="151"/>
        <v>0</v>
      </c>
      <c r="CA228" s="127">
        <f t="shared" si="151"/>
        <v>0</v>
      </c>
      <c r="CB228" s="127">
        <f t="shared" si="151"/>
        <v>0</v>
      </c>
      <c r="CC228" s="127">
        <f t="shared" si="151"/>
        <v>0</v>
      </c>
      <c r="CD228" s="127">
        <f t="shared" si="151"/>
        <v>0</v>
      </c>
      <c r="CE228" s="127">
        <f t="shared" si="151"/>
        <v>0</v>
      </c>
      <c r="CF228" s="127">
        <f t="shared" si="151"/>
        <v>0</v>
      </c>
      <c r="CG228" s="127">
        <f t="shared" si="151"/>
        <v>0</v>
      </c>
      <c r="CH228" s="127">
        <f t="shared" si="151"/>
        <v>0</v>
      </c>
      <c r="CI228" s="127">
        <f t="shared" si="151"/>
        <v>0</v>
      </c>
      <c r="CJ228" s="127">
        <f t="shared" si="151"/>
        <v>0</v>
      </c>
      <c r="CK228" s="127">
        <f t="shared" si="151"/>
        <v>0</v>
      </c>
      <c r="CL228" s="127">
        <f t="shared" si="151"/>
        <v>0</v>
      </c>
      <c r="CM228" s="127">
        <f t="shared" si="151"/>
        <v>0</v>
      </c>
      <c r="CN228" s="127">
        <f t="shared" si="151"/>
        <v>0</v>
      </c>
      <c r="CO228" s="127">
        <f t="shared" si="151"/>
        <v>0</v>
      </c>
      <c r="CP228" s="127">
        <f t="shared" si="151"/>
        <v>0</v>
      </c>
      <c r="CQ228" s="127">
        <f t="shared" si="151"/>
        <v>0</v>
      </c>
      <c r="CR228" s="127">
        <f t="shared" si="151"/>
        <v>0</v>
      </c>
      <c r="CS228" s="127">
        <f t="shared" si="151"/>
        <v>0</v>
      </c>
      <c r="CT228" s="127">
        <f t="shared" si="151"/>
        <v>0</v>
      </c>
      <c r="CU228" s="127">
        <f t="shared" si="151"/>
        <v>0</v>
      </c>
      <c r="CV228" s="127">
        <f t="shared" si="151"/>
        <v>0</v>
      </c>
      <c r="CW228" s="127">
        <f t="shared" si="151"/>
        <v>0</v>
      </c>
      <c r="CX228" s="127"/>
      <c r="CY228" s="127">
        <f>SUM(CY212:CY227)</f>
        <v>0</v>
      </c>
      <c r="CZ228" s="127">
        <f>SUM(CZ212:CZ227)</f>
        <v>-1771862.4931000019</v>
      </c>
      <c r="DA228" s="128">
        <f>SUM(DA212:DA227)</f>
        <v>-622923.00310000218</v>
      </c>
    </row>
    <row r="229" spans="1:105" ht="11.25" customHeight="1" outlineLevel="2" x14ac:dyDescent="0.2">
      <c r="A229" s="46">
        <f>ROW()</f>
        <v>229</v>
      </c>
      <c r="B229" s="149" t="s">
        <v>262</v>
      </c>
      <c r="C229" s="149"/>
      <c r="D229" s="149"/>
      <c r="E229" s="140">
        <f t="shared" ref="E229:AO229" si="152">E79+E107+E130+E136+E142+E157+E172+E195+E204+E211+E228</f>
        <v>3257349686.135035</v>
      </c>
      <c r="F229" s="29">
        <f t="shared" si="152"/>
        <v>36651007.917148411</v>
      </c>
      <c r="G229" s="29">
        <f t="shared" si="152"/>
        <v>-284303560.89662331</v>
      </c>
      <c r="H229" s="29">
        <f t="shared" si="152"/>
        <v>-15650582.3581647</v>
      </c>
      <c r="I229" s="29">
        <f t="shared" si="152"/>
        <v>-2711360.7719267979</v>
      </c>
      <c r="J229" s="29">
        <f t="shared" si="152"/>
        <v>-30881913.7943177</v>
      </c>
      <c r="K229" s="29">
        <f t="shared" si="152"/>
        <v>-359714.48081359779</v>
      </c>
      <c r="L229" s="29">
        <f t="shared" si="152"/>
        <v>-179028.76622970021</v>
      </c>
      <c r="M229" s="1">
        <f t="shared" si="152"/>
        <v>21645.139784809799</v>
      </c>
      <c r="N229" s="1">
        <f t="shared" si="152"/>
        <v>-35900.509910939894</v>
      </c>
      <c r="O229" s="1">
        <f t="shared" si="152"/>
        <v>-131970.01726178749</v>
      </c>
      <c r="P229" s="1">
        <f t="shared" si="152"/>
        <v>-3219883.4385292567</v>
      </c>
      <c r="Q229" s="1">
        <f t="shared" si="152"/>
        <v>397201.36744354269</v>
      </c>
      <c r="R229" s="1">
        <f t="shared" si="152"/>
        <v>131317.93692733094</v>
      </c>
      <c r="S229" s="1">
        <f t="shared" si="152"/>
        <v>818378.23092293227</v>
      </c>
      <c r="T229" s="1">
        <f t="shared" si="152"/>
        <v>1161336.9166999999</v>
      </c>
      <c r="U229" s="1">
        <f t="shared" si="152"/>
        <v>-18267.632184394755</v>
      </c>
      <c r="V229" s="1">
        <f t="shared" si="152"/>
        <v>2936475.9187557171</v>
      </c>
      <c r="W229" s="1">
        <f t="shared" si="152"/>
        <v>6595418.7965601664</v>
      </c>
      <c r="X229" s="1">
        <f t="shared" si="152"/>
        <v>0</v>
      </c>
      <c r="Y229" s="1">
        <f t="shared" si="152"/>
        <v>-3150854.0515182191</v>
      </c>
      <c r="Z229" s="1">
        <f t="shared" si="152"/>
        <v>227035.31531319872</v>
      </c>
      <c r="AA229" s="1">
        <f t="shared" si="152"/>
        <v>0</v>
      </c>
      <c r="AB229" s="1">
        <f t="shared" si="152"/>
        <v>0</v>
      </c>
      <c r="AC229" s="1">
        <f t="shared" si="152"/>
        <v>-1921708.2500975139</v>
      </c>
      <c r="AD229" s="1">
        <f t="shared" si="152"/>
        <v>42170.084930424709</v>
      </c>
      <c r="AE229" s="1">
        <f t="shared" si="152"/>
        <v>0</v>
      </c>
      <c r="AF229" s="1">
        <f t="shared" si="152"/>
        <v>0</v>
      </c>
      <c r="AG229" s="1">
        <f t="shared" si="152"/>
        <v>0</v>
      </c>
      <c r="AH229" s="1">
        <f t="shared" si="152"/>
        <v>0</v>
      </c>
      <c r="AI229" s="1">
        <f t="shared" si="152"/>
        <v>0</v>
      </c>
      <c r="AJ229" s="1">
        <f t="shared" si="152"/>
        <v>0</v>
      </c>
      <c r="AK229" s="1">
        <f t="shared" si="152"/>
        <v>0</v>
      </c>
      <c r="AL229" s="1">
        <f t="shared" si="152"/>
        <v>74871882.297295764</v>
      </c>
      <c r="AM229" s="1">
        <f t="shared" si="152"/>
        <v>4296288.3866999997</v>
      </c>
      <c r="AN229" s="1">
        <f t="shared" si="152"/>
        <v>-101020.46</v>
      </c>
      <c r="AO229" s="1">
        <f t="shared" si="152"/>
        <v>109575.52009999999</v>
      </c>
      <c r="AP229" s="1"/>
      <c r="AQ229" s="1">
        <f t="shared" ref="AQ229:BA229" si="153">AQ79+AQ107+AQ130+AQ136+AQ142+AQ157+AQ172+AQ195+AQ204+AQ211+AQ228</f>
        <v>-902858.30223612313</v>
      </c>
      <c r="AR229" s="1">
        <f t="shared" si="153"/>
        <v>-173457.14</v>
      </c>
      <c r="AS229" s="1">
        <f t="shared" si="153"/>
        <v>1159982.6275999998</v>
      </c>
      <c r="AT229" s="1">
        <f t="shared" si="153"/>
        <v>0</v>
      </c>
      <c r="AU229" s="1">
        <f t="shared" si="153"/>
        <v>-93226.762399999992</v>
      </c>
      <c r="AV229" s="1">
        <f t="shared" si="153"/>
        <v>5160771.7353853295</v>
      </c>
      <c r="AW229" s="1">
        <f t="shared" si="153"/>
        <v>-54592028.526951686</v>
      </c>
      <c r="AX229" s="1">
        <f t="shared" si="153"/>
        <v>-698603.46220001741</v>
      </c>
      <c r="AY229" s="1">
        <f t="shared" si="153"/>
        <v>-2014670.6449612579</v>
      </c>
      <c r="AZ229" s="1">
        <f t="shared" si="153"/>
        <v>0</v>
      </c>
      <c r="BA229" s="1">
        <f t="shared" si="153"/>
        <v>1628549.5435438999</v>
      </c>
      <c r="BB229" s="1">
        <f>SUM(F229:BA229)</f>
        <v>-264931572.53121546</v>
      </c>
      <c r="BC229" s="1">
        <f t="shared" ref="BC229:CW229" si="154">BC79+BC107+BC130+BC136+BC142+BC157+BC172+BC195+BC204+BC211+BC228</f>
        <v>-59833221.42520307</v>
      </c>
      <c r="BD229" s="1">
        <f t="shared" si="154"/>
        <v>-3740237.8604282094</v>
      </c>
      <c r="BE229" s="1">
        <f t="shared" si="154"/>
        <v>0</v>
      </c>
      <c r="BF229" s="1">
        <f t="shared" si="154"/>
        <v>-3832342.7665624972</v>
      </c>
      <c r="BG229" s="1">
        <f t="shared" si="154"/>
        <v>-2863596.510559116</v>
      </c>
      <c r="BH229" s="1">
        <f t="shared" si="154"/>
        <v>0</v>
      </c>
      <c r="BI229" s="1">
        <f t="shared" si="154"/>
        <v>0</v>
      </c>
      <c r="BJ229" s="1">
        <f t="shared" si="154"/>
        <v>0</v>
      </c>
      <c r="BK229" s="1">
        <f t="shared" si="154"/>
        <v>535106.21265837201</v>
      </c>
      <c r="BL229" s="1">
        <f t="shared" si="154"/>
        <v>0</v>
      </c>
      <c r="BM229" s="1">
        <f t="shared" si="154"/>
        <v>754321.79533689329</v>
      </c>
      <c r="BN229" s="1">
        <f t="shared" si="154"/>
        <v>0</v>
      </c>
      <c r="BO229" s="1">
        <f t="shared" si="154"/>
        <v>0</v>
      </c>
      <c r="BP229" s="1">
        <f t="shared" si="154"/>
        <v>0</v>
      </c>
      <c r="BQ229" s="1">
        <f t="shared" si="154"/>
        <v>0</v>
      </c>
      <c r="BR229" s="1">
        <f t="shared" si="154"/>
        <v>0</v>
      </c>
      <c r="BS229" s="1">
        <f t="shared" si="154"/>
        <v>0</v>
      </c>
      <c r="BT229" s="1">
        <f t="shared" si="154"/>
        <v>0</v>
      </c>
      <c r="BU229" s="1">
        <f t="shared" si="154"/>
        <v>0</v>
      </c>
      <c r="BV229" s="1">
        <f t="shared" si="154"/>
        <v>0</v>
      </c>
      <c r="BW229" s="1">
        <f t="shared" si="154"/>
        <v>0</v>
      </c>
      <c r="BX229" s="1">
        <f t="shared" si="154"/>
        <v>0</v>
      </c>
      <c r="BY229" s="1">
        <f t="shared" si="154"/>
        <v>-3737464.7041999986</v>
      </c>
      <c r="BZ229" s="1">
        <f t="shared" si="154"/>
        <v>0</v>
      </c>
      <c r="CA229" s="1">
        <f t="shared" si="154"/>
        <v>-2149.1401020913058</v>
      </c>
      <c r="CB229" s="1">
        <f t="shared" si="154"/>
        <v>0</v>
      </c>
      <c r="CC229" s="1">
        <f t="shared" si="154"/>
        <v>885933.75207619276</v>
      </c>
      <c r="CD229" s="1">
        <f t="shared" si="154"/>
        <v>-138079.79449999999</v>
      </c>
      <c r="CE229" s="1">
        <f t="shared" si="154"/>
        <v>2758238.2740200995</v>
      </c>
      <c r="CF229" s="1">
        <f t="shared" si="154"/>
        <v>239996.06710000004</v>
      </c>
      <c r="CG229" s="1">
        <f t="shared" si="154"/>
        <v>1016675.5927000002</v>
      </c>
      <c r="CH229" s="1">
        <f t="shared" si="154"/>
        <v>1055909.7499817</v>
      </c>
      <c r="CI229" s="1">
        <f t="shared" si="154"/>
        <v>0</v>
      </c>
      <c r="CJ229" s="1">
        <f t="shared" si="154"/>
        <v>0</v>
      </c>
      <c r="CK229" s="1">
        <f t="shared" si="154"/>
        <v>0</v>
      </c>
      <c r="CL229" s="1">
        <f t="shared" si="154"/>
        <v>0</v>
      </c>
      <c r="CM229" s="1">
        <f t="shared" si="154"/>
        <v>0</v>
      </c>
      <c r="CN229" s="1">
        <f t="shared" si="154"/>
        <v>0</v>
      </c>
      <c r="CO229" s="1">
        <f t="shared" si="154"/>
        <v>0</v>
      </c>
      <c r="CP229" s="1">
        <f t="shared" si="154"/>
        <v>0</v>
      </c>
      <c r="CQ229" s="1">
        <f t="shared" si="154"/>
        <v>2404532.8384755938</v>
      </c>
      <c r="CR229" s="1">
        <f t="shared" si="154"/>
        <v>0</v>
      </c>
      <c r="CS229" s="1">
        <f t="shared" si="154"/>
        <v>0</v>
      </c>
      <c r="CT229" s="1">
        <f t="shared" si="154"/>
        <v>0</v>
      </c>
      <c r="CU229" s="1">
        <f t="shared" si="154"/>
        <v>0</v>
      </c>
      <c r="CV229" s="1">
        <f t="shared" si="154"/>
        <v>0</v>
      </c>
      <c r="CW229" s="1">
        <f t="shared" si="154"/>
        <v>0</v>
      </c>
      <c r="CX229" s="1"/>
      <c r="CY229" s="1">
        <f>CY79+CY107+CY130+CY136+CY142+CY157+CY172+CY195+CY204+CY211+CY228</f>
        <v>-64496377.91920615</v>
      </c>
      <c r="CZ229" s="1">
        <f>+CY229+BB229</f>
        <v>-329427950.45042163</v>
      </c>
      <c r="DA229" s="125">
        <f>+CZ229+E229</f>
        <v>2927921735.6846132</v>
      </c>
    </row>
    <row r="230" spans="1:105" ht="11.25" customHeight="1" outlineLevel="2" x14ac:dyDescent="0.2">
      <c r="A230" s="46">
        <f>ROW()</f>
        <v>230</v>
      </c>
      <c r="B230" s="149" t="s">
        <v>261</v>
      </c>
      <c r="C230" s="149"/>
      <c r="D230" s="149"/>
      <c r="E230" s="145">
        <f t="shared" ref="E230:AO230" si="155">E28-E229</f>
        <v>311728415.27496481</v>
      </c>
      <c r="F230" s="145">
        <f t="shared" si="155"/>
        <v>75679959.059988409</v>
      </c>
      <c r="G230" s="145">
        <f t="shared" si="155"/>
        <v>-346174.57890981436</v>
      </c>
      <c r="H230" s="145">
        <f t="shared" si="155"/>
        <v>-47282247.641835295</v>
      </c>
      <c r="I230" s="145">
        <f t="shared" si="155"/>
        <v>2711360.7719267979</v>
      </c>
      <c r="J230" s="145">
        <f t="shared" si="155"/>
        <v>30881913.7943177</v>
      </c>
      <c r="K230" s="145">
        <f t="shared" si="155"/>
        <v>359714.48081359779</v>
      </c>
      <c r="L230" s="145">
        <f t="shared" si="155"/>
        <v>179028.76622970021</v>
      </c>
      <c r="M230" s="127">
        <f t="shared" si="155"/>
        <v>-21645.139784809799</v>
      </c>
      <c r="N230" s="127">
        <f t="shared" si="155"/>
        <v>35900.509910939894</v>
      </c>
      <c r="O230" s="127">
        <f t="shared" si="155"/>
        <v>131970.01726178749</v>
      </c>
      <c r="P230" s="127">
        <f t="shared" si="155"/>
        <v>3219883.4385292567</v>
      </c>
      <c r="Q230" s="127">
        <f t="shared" si="155"/>
        <v>-397201.36744354269</v>
      </c>
      <c r="R230" s="127">
        <f t="shared" si="155"/>
        <v>-131317.93692733094</v>
      </c>
      <c r="S230" s="127">
        <f t="shared" si="155"/>
        <v>-818378.23092293227</v>
      </c>
      <c r="T230" s="127">
        <f t="shared" si="155"/>
        <v>-1161336.9166999999</v>
      </c>
      <c r="U230" s="127">
        <f t="shared" si="155"/>
        <v>18267.632184394755</v>
      </c>
      <c r="V230" s="127">
        <f t="shared" si="155"/>
        <v>-2936475.9187557171</v>
      </c>
      <c r="W230" s="127">
        <f t="shared" si="155"/>
        <v>-6595418.7965601664</v>
      </c>
      <c r="X230" s="127">
        <f t="shared" si="155"/>
        <v>0</v>
      </c>
      <c r="Y230" s="127">
        <f t="shared" si="155"/>
        <v>3150854.0515182191</v>
      </c>
      <c r="Z230" s="127">
        <f t="shared" si="155"/>
        <v>-227035.31531319872</v>
      </c>
      <c r="AA230" s="127">
        <f t="shared" si="155"/>
        <v>0</v>
      </c>
      <c r="AB230" s="127">
        <f t="shared" si="155"/>
        <v>0</v>
      </c>
      <c r="AC230" s="127">
        <f t="shared" si="155"/>
        <v>-5805706.3499024855</v>
      </c>
      <c r="AD230" s="127">
        <f t="shared" si="155"/>
        <v>-42170.084930424709</v>
      </c>
      <c r="AE230" s="127">
        <f t="shared" si="155"/>
        <v>0</v>
      </c>
      <c r="AF230" s="127">
        <f t="shared" si="155"/>
        <v>0</v>
      </c>
      <c r="AG230" s="127">
        <f t="shared" si="155"/>
        <v>0</v>
      </c>
      <c r="AH230" s="127">
        <f t="shared" si="155"/>
        <v>0</v>
      </c>
      <c r="AI230" s="127">
        <f t="shared" si="155"/>
        <v>0</v>
      </c>
      <c r="AJ230" s="127">
        <f t="shared" si="155"/>
        <v>0</v>
      </c>
      <c r="AK230" s="127">
        <f t="shared" si="155"/>
        <v>0</v>
      </c>
      <c r="AL230" s="127">
        <f t="shared" si="155"/>
        <v>-74914592.967295766</v>
      </c>
      <c r="AM230" s="127">
        <f t="shared" si="155"/>
        <v>-4296288.3866999997</v>
      </c>
      <c r="AN230" s="127">
        <f t="shared" si="155"/>
        <v>101020.46</v>
      </c>
      <c r="AO230" s="127">
        <f t="shared" si="155"/>
        <v>-109575.52009999999</v>
      </c>
      <c r="AP230" s="127"/>
      <c r="AQ230" s="127">
        <f t="shared" ref="AQ230:BV230" si="156">AQ28-AQ229</f>
        <v>902858.30223612313</v>
      </c>
      <c r="AR230" s="127">
        <f t="shared" si="156"/>
        <v>173457.14</v>
      </c>
      <c r="AS230" s="127">
        <f t="shared" si="156"/>
        <v>-1159982.6275999998</v>
      </c>
      <c r="AT230" s="127">
        <f t="shared" si="156"/>
        <v>0</v>
      </c>
      <c r="AU230" s="127">
        <f t="shared" si="156"/>
        <v>93226.762399999992</v>
      </c>
      <c r="AV230" s="127">
        <f t="shared" si="156"/>
        <v>-5160771.7353853295</v>
      </c>
      <c r="AW230" s="127">
        <f t="shared" si="156"/>
        <v>28326477.766951688</v>
      </c>
      <c r="AX230" s="127">
        <f t="shared" si="156"/>
        <v>698603.46220001741</v>
      </c>
      <c r="AY230" s="127">
        <f t="shared" si="156"/>
        <v>-2602.075038742274</v>
      </c>
      <c r="AZ230" s="127">
        <f t="shared" si="156"/>
        <v>0</v>
      </c>
      <c r="BA230" s="127">
        <f t="shared" si="156"/>
        <v>-1668839.5435438999</v>
      </c>
      <c r="BB230" s="127">
        <f t="shared" si="156"/>
        <v>-6413264.7171808779</v>
      </c>
      <c r="BC230" s="127">
        <f t="shared" si="156"/>
        <v>-180763190.01377863</v>
      </c>
      <c r="BD230" s="127">
        <f t="shared" si="156"/>
        <v>-11299697.909571793</v>
      </c>
      <c r="BE230" s="127">
        <f t="shared" si="156"/>
        <v>0</v>
      </c>
      <c r="BF230" s="127">
        <f t="shared" si="156"/>
        <v>3832342.7665624972</v>
      </c>
      <c r="BG230" s="127">
        <f t="shared" si="156"/>
        <v>2863596.510559116</v>
      </c>
      <c r="BH230" s="127">
        <f t="shared" si="156"/>
        <v>0</v>
      </c>
      <c r="BI230" s="127">
        <f t="shared" si="156"/>
        <v>0</v>
      </c>
      <c r="BJ230" s="127">
        <f t="shared" si="156"/>
        <v>0</v>
      </c>
      <c r="BK230" s="127">
        <f t="shared" si="156"/>
        <v>-535106.21265837201</v>
      </c>
      <c r="BL230" s="127">
        <f t="shared" si="156"/>
        <v>0</v>
      </c>
      <c r="BM230" s="127">
        <f t="shared" si="156"/>
        <v>-754321.79533689329</v>
      </c>
      <c r="BN230" s="127">
        <f t="shared" si="156"/>
        <v>0</v>
      </c>
      <c r="BO230" s="127">
        <f t="shared" si="156"/>
        <v>0</v>
      </c>
      <c r="BP230" s="127">
        <f t="shared" si="156"/>
        <v>0</v>
      </c>
      <c r="BQ230" s="127">
        <f t="shared" si="156"/>
        <v>0</v>
      </c>
      <c r="BR230" s="127">
        <f t="shared" si="156"/>
        <v>0</v>
      </c>
      <c r="BS230" s="127">
        <f t="shared" si="156"/>
        <v>0</v>
      </c>
      <c r="BT230" s="127">
        <f t="shared" si="156"/>
        <v>0</v>
      </c>
      <c r="BU230" s="127">
        <f t="shared" si="156"/>
        <v>0</v>
      </c>
      <c r="BV230" s="127">
        <f t="shared" si="156"/>
        <v>0</v>
      </c>
      <c r="BW230" s="127">
        <f t="shared" ref="BW230:DB230" si="157">BW28-BW229</f>
        <v>0</v>
      </c>
      <c r="BX230" s="127">
        <f t="shared" si="157"/>
        <v>0</v>
      </c>
      <c r="BY230" s="127">
        <f t="shared" si="157"/>
        <v>3737464.7041999986</v>
      </c>
      <c r="BZ230" s="127">
        <f t="shared" si="157"/>
        <v>0</v>
      </c>
      <c r="CA230" s="127">
        <f t="shared" si="157"/>
        <v>2149.1401020913058</v>
      </c>
      <c r="CB230" s="127">
        <f t="shared" si="157"/>
        <v>0</v>
      </c>
      <c r="CC230" s="127">
        <f t="shared" si="157"/>
        <v>-885933.75207619276</v>
      </c>
      <c r="CD230" s="127">
        <f t="shared" si="157"/>
        <v>138079.79449999999</v>
      </c>
      <c r="CE230" s="127">
        <f t="shared" si="157"/>
        <v>-2758238.2740200995</v>
      </c>
      <c r="CF230" s="127">
        <f t="shared" si="157"/>
        <v>-239996.06710000004</v>
      </c>
      <c r="CG230" s="127">
        <f t="shared" si="157"/>
        <v>-1016675.5927000002</v>
      </c>
      <c r="CH230" s="127">
        <f t="shared" si="157"/>
        <v>-1055909.7499817</v>
      </c>
      <c r="CI230" s="127">
        <f t="shared" si="157"/>
        <v>0</v>
      </c>
      <c r="CJ230" s="127">
        <f t="shared" si="157"/>
        <v>0</v>
      </c>
      <c r="CK230" s="127">
        <f t="shared" si="157"/>
        <v>0</v>
      </c>
      <c r="CL230" s="127">
        <f t="shared" si="157"/>
        <v>0</v>
      </c>
      <c r="CM230" s="127">
        <f t="shared" si="157"/>
        <v>0</v>
      </c>
      <c r="CN230" s="127">
        <f t="shared" si="157"/>
        <v>0</v>
      </c>
      <c r="CO230" s="127">
        <f t="shared" si="157"/>
        <v>0</v>
      </c>
      <c r="CP230" s="127">
        <f t="shared" si="157"/>
        <v>0</v>
      </c>
      <c r="CQ230" s="127">
        <f t="shared" si="157"/>
        <v>-3707884.3267204068</v>
      </c>
      <c r="CR230" s="127">
        <f t="shared" si="157"/>
        <v>0</v>
      </c>
      <c r="CS230" s="127">
        <f t="shared" si="157"/>
        <v>0</v>
      </c>
      <c r="CT230" s="127">
        <f t="shared" si="157"/>
        <v>0</v>
      </c>
      <c r="CU230" s="127">
        <f t="shared" si="157"/>
        <v>0</v>
      </c>
      <c r="CV230" s="127">
        <f t="shared" si="157"/>
        <v>0</v>
      </c>
      <c r="CW230" s="127">
        <f t="shared" si="157"/>
        <v>0</v>
      </c>
      <c r="CX230" s="127"/>
      <c r="CY230" s="127">
        <f>CY28-CY229</f>
        <v>-192443320.77802035</v>
      </c>
      <c r="CZ230" s="127">
        <f>CZ28-CZ229</f>
        <v>-198856585.49520117</v>
      </c>
      <c r="DA230" s="128">
        <f>DA28-DA229</f>
        <v>112871829.77976418</v>
      </c>
    </row>
    <row r="231" spans="1:105" ht="11.25" customHeight="1" x14ac:dyDescent="0.2">
      <c r="A231" s="46">
        <f>ROW()</f>
        <v>231</v>
      </c>
      <c r="B231" s="71"/>
      <c r="C231" s="5"/>
      <c r="D231" s="8"/>
      <c r="E231" s="29"/>
      <c r="F231" s="29"/>
      <c r="G231" s="29"/>
      <c r="H231" s="29"/>
      <c r="I231" s="29"/>
      <c r="J231" s="29"/>
      <c r="K231" s="29"/>
      <c r="L231" s="2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25">
        <f t="shared" ref="DA231:DA244" si="158">+CZ231+E231</f>
        <v>0</v>
      </c>
    </row>
    <row r="232" spans="1:105" ht="11.25" customHeight="1" x14ac:dyDescent="0.2">
      <c r="A232" s="46">
        <f>ROW()</f>
        <v>232</v>
      </c>
      <c r="B232" s="71"/>
      <c r="C232" s="5"/>
      <c r="D232" s="8"/>
      <c r="E232" s="29"/>
      <c r="F232" s="29"/>
      <c r="G232" s="29"/>
      <c r="H232" s="29"/>
      <c r="I232" s="29"/>
      <c r="J232" s="29"/>
      <c r="K232" s="29"/>
      <c r="L232" s="2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25">
        <f t="shared" si="158"/>
        <v>0</v>
      </c>
    </row>
    <row r="233" spans="1:105" ht="11.25" customHeight="1" outlineLevel="2" x14ac:dyDescent="0.2">
      <c r="A233" s="46">
        <f>ROW()</f>
        <v>233</v>
      </c>
      <c r="B233" s="138" t="s">
        <v>260</v>
      </c>
      <c r="C233" s="85"/>
      <c r="D233" s="162">
        <v>301</v>
      </c>
      <c r="E233" s="29"/>
      <c r="F233" s="29"/>
      <c r="G233" s="29"/>
      <c r="H233" s="29"/>
      <c r="I233" s="29"/>
      <c r="J233" s="2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>
        <f t="shared" ref="BB233:BB244" si="159">SUM(F233:BA233)</f>
        <v>0</v>
      </c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>
        <f t="shared" ref="CY233:CY244" si="160">SUM(BC233:CX233)</f>
        <v>0</v>
      </c>
      <c r="CZ233" s="1">
        <f t="shared" ref="CZ233:CZ244" si="161">+CY233+BB233</f>
        <v>0</v>
      </c>
      <c r="DA233" s="125">
        <f t="shared" si="158"/>
        <v>0</v>
      </c>
    </row>
    <row r="234" spans="1:105" ht="11.25" customHeight="1" outlineLevel="3" x14ac:dyDescent="0.2">
      <c r="A234" s="46">
        <f>ROW()</f>
        <v>234</v>
      </c>
      <c r="B234" s="141"/>
      <c r="C234" s="67"/>
      <c r="D234" s="151">
        <f>+D233</f>
        <v>301</v>
      </c>
      <c r="E234" s="72"/>
      <c r="F234" s="29"/>
      <c r="G234" s="29"/>
      <c r="H234" s="29"/>
      <c r="I234" s="29"/>
      <c r="J234" s="2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>
        <f t="shared" si="159"/>
        <v>0</v>
      </c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>
        <f t="shared" si="160"/>
        <v>0</v>
      </c>
      <c r="CZ234" s="1">
        <f t="shared" si="161"/>
        <v>0</v>
      </c>
      <c r="DA234" s="125">
        <f t="shared" si="158"/>
        <v>0</v>
      </c>
    </row>
    <row r="235" spans="1:105" ht="11.25" customHeight="1" outlineLevel="3" x14ac:dyDescent="0.2">
      <c r="A235" s="46">
        <f>ROW()</f>
        <v>235</v>
      </c>
      <c r="B235" s="141"/>
      <c r="C235" s="67"/>
      <c r="D235" s="151">
        <f>+D234</f>
        <v>301</v>
      </c>
      <c r="E235" s="72"/>
      <c r="F235" s="29"/>
      <c r="G235" s="29"/>
      <c r="H235" s="29"/>
      <c r="I235" s="29"/>
      <c r="J235" s="2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>
        <f t="shared" si="159"/>
        <v>0</v>
      </c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>
        <f t="shared" si="160"/>
        <v>0</v>
      </c>
      <c r="CZ235" s="1">
        <f t="shared" si="161"/>
        <v>0</v>
      </c>
      <c r="DA235" s="125">
        <f t="shared" si="158"/>
        <v>0</v>
      </c>
    </row>
    <row r="236" spans="1:105" ht="11.25" customHeight="1" outlineLevel="1" x14ac:dyDescent="0.2">
      <c r="A236" s="46">
        <f>ROW()</f>
        <v>236</v>
      </c>
      <c r="B236" s="141"/>
      <c r="C236" s="67" t="s">
        <v>259</v>
      </c>
      <c r="D236" s="151">
        <f>+D235</f>
        <v>301</v>
      </c>
      <c r="E236" s="163">
        <v>114201.76000000001</v>
      </c>
      <c r="F236" s="29"/>
      <c r="G236" s="29"/>
      <c r="H236" s="29"/>
      <c r="I236" s="29"/>
      <c r="J236" s="2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>
        <v>0</v>
      </c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>
        <f t="shared" si="159"/>
        <v>0</v>
      </c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>
        <v>0</v>
      </c>
      <c r="CF236" s="1">
        <v>0</v>
      </c>
      <c r="CG236" s="1">
        <v>0</v>
      </c>
      <c r="CH236" s="1">
        <v>0</v>
      </c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>
        <f t="shared" si="160"/>
        <v>0</v>
      </c>
      <c r="CZ236" s="1">
        <f t="shared" si="161"/>
        <v>0</v>
      </c>
      <c r="DA236" s="125">
        <f t="shared" si="158"/>
        <v>114201.76000000001</v>
      </c>
    </row>
    <row r="237" spans="1:105" ht="11.25" customHeight="1" outlineLevel="1" x14ac:dyDescent="0.2">
      <c r="A237" s="46">
        <f>ROW()</f>
        <v>237</v>
      </c>
      <c r="B237" s="141"/>
      <c r="C237" s="86" t="s">
        <v>258</v>
      </c>
      <c r="D237" s="151">
        <v>302</v>
      </c>
      <c r="E237" s="163">
        <v>55713125.875000015</v>
      </c>
      <c r="F237" s="29"/>
      <c r="G237" s="29"/>
      <c r="H237" s="29"/>
      <c r="I237" s="29"/>
      <c r="J237" s="2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>
        <v>62531.234999984503</v>
      </c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>
        <f t="shared" si="159"/>
        <v>62531.234999984503</v>
      </c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>
        <v>0</v>
      </c>
      <c r="CF237" s="1">
        <v>0</v>
      </c>
      <c r="CG237" s="1">
        <v>0</v>
      </c>
      <c r="CH237" s="1">
        <v>0</v>
      </c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>
        <f t="shared" si="160"/>
        <v>0</v>
      </c>
      <c r="CZ237" s="1">
        <f t="shared" si="161"/>
        <v>62531.234999984503</v>
      </c>
      <c r="DA237" s="125">
        <f t="shared" si="158"/>
        <v>55775657.109999999</v>
      </c>
    </row>
    <row r="238" spans="1:105" ht="11.25" customHeight="1" outlineLevel="2" x14ac:dyDescent="0.2">
      <c r="A238" s="46">
        <f>ROW()</f>
        <v>238</v>
      </c>
      <c r="B238" s="141"/>
      <c r="C238" s="86"/>
      <c r="D238" s="151">
        <f>+D237</f>
        <v>302</v>
      </c>
      <c r="E238" s="72"/>
      <c r="F238" s="29"/>
      <c r="G238" s="29"/>
      <c r="H238" s="29"/>
      <c r="I238" s="29"/>
      <c r="J238" s="2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>
        <v>0</v>
      </c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>
        <f t="shared" si="159"/>
        <v>0</v>
      </c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>
        <f t="shared" si="160"/>
        <v>0</v>
      </c>
      <c r="CZ238" s="1">
        <f t="shared" si="161"/>
        <v>0</v>
      </c>
      <c r="DA238" s="125">
        <f t="shared" si="158"/>
        <v>0</v>
      </c>
    </row>
    <row r="239" spans="1:105" ht="11.25" customHeight="1" outlineLevel="2" x14ac:dyDescent="0.2">
      <c r="A239" s="46">
        <f>ROW()</f>
        <v>239</v>
      </c>
      <c r="B239" s="141"/>
      <c r="C239" s="86"/>
      <c r="D239" s="151">
        <f>+D238</f>
        <v>302</v>
      </c>
      <c r="E239" s="72"/>
      <c r="F239" s="29"/>
      <c r="G239" s="29"/>
      <c r="H239" s="29"/>
      <c r="I239" s="29"/>
      <c r="J239" s="2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>
        <f t="shared" si="159"/>
        <v>0</v>
      </c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>
        <f t="shared" si="160"/>
        <v>0</v>
      </c>
      <c r="CZ239" s="1">
        <f t="shared" si="161"/>
        <v>0</v>
      </c>
      <c r="DA239" s="125">
        <f t="shared" si="158"/>
        <v>0</v>
      </c>
    </row>
    <row r="240" spans="1:105" ht="11.25" customHeight="1" outlineLevel="1" x14ac:dyDescent="0.2">
      <c r="A240" s="46">
        <f>ROW()</f>
        <v>240</v>
      </c>
      <c r="B240" s="141"/>
      <c r="C240" s="86" t="s">
        <v>257</v>
      </c>
      <c r="D240" s="151">
        <f>+D239</f>
        <v>302</v>
      </c>
      <c r="E240" s="163">
        <v>23062158.560761664</v>
      </c>
      <c r="F240" s="29"/>
      <c r="G240" s="29"/>
      <c r="H240" s="29"/>
      <c r="I240" s="29"/>
      <c r="J240" s="2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176284.84333333373</v>
      </c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>
        <f t="shared" si="159"/>
        <v>176284.84333333373</v>
      </c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>
        <v>0</v>
      </c>
      <c r="CF240" s="1">
        <v>140635.66</v>
      </c>
      <c r="CG240" s="1">
        <v>0</v>
      </c>
      <c r="CH240" s="1">
        <v>4558658.0035249991</v>
      </c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>
        <f t="shared" si="160"/>
        <v>4699293.6635249993</v>
      </c>
      <c r="CZ240" s="1">
        <f t="shared" si="161"/>
        <v>4875578.506858333</v>
      </c>
      <c r="DA240" s="125">
        <f t="shared" si="158"/>
        <v>27937737.067619998</v>
      </c>
    </row>
    <row r="241" spans="1:105" ht="11.25" customHeight="1" outlineLevel="2" x14ac:dyDescent="0.2">
      <c r="A241" s="46">
        <f>ROW()</f>
        <v>241</v>
      </c>
      <c r="B241" s="141"/>
      <c r="C241" s="86"/>
      <c r="D241" s="151">
        <v>303</v>
      </c>
      <c r="E241" s="72"/>
      <c r="F241" s="29"/>
      <c r="G241" s="29"/>
      <c r="H241" s="29"/>
      <c r="I241" s="29"/>
      <c r="J241" s="2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>
        <f t="shared" si="159"/>
        <v>0</v>
      </c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>
        <f t="shared" si="160"/>
        <v>0</v>
      </c>
      <c r="CZ241" s="1">
        <f t="shared" si="161"/>
        <v>0</v>
      </c>
      <c r="DA241" s="125">
        <f t="shared" si="158"/>
        <v>0</v>
      </c>
    </row>
    <row r="242" spans="1:105" ht="11.25" customHeight="1" outlineLevel="2" x14ac:dyDescent="0.2">
      <c r="A242" s="46">
        <f>ROW()</f>
        <v>242</v>
      </c>
      <c r="B242" s="141"/>
      <c r="C242" s="86"/>
      <c r="D242" s="151">
        <f>+D241</f>
        <v>303</v>
      </c>
      <c r="E242" s="72"/>
      <c r="F242" s="29"/>
      <c r="G242" s="29"/>
      <c r="H242" s="29"/>
      <c r="I242" s="29"/>
      <c r="J242" s="2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>
        <f t="shared" si="159"/>
        <v>0</v>
      </c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>
        <f t="shared" si="160"/>
        <v>0</v>
      </c>
      <c r="CZ242" s="1">
        <f t="shared" si="161"/>
        <v>0</v>
      </c>
      <c r="DA242" s="125">
        <f t="shared" si="158"/>
        <v>0</v>
      </c>
    </row>
    <row r="243" spans="1:105" ht="11.25" customHeight="1" outlineLevel="2" x14ac:dyDescent="0.2">
      <c r="A243" s="46">
        <f>ROW()</f>
        <v>243</v>
      </c>
      <c r="B243" s="141"/>
      <c r="C243" s="86"/>
      <c r="D243" s="151">
        <f>+D242</f>
        <v>303</v>
      </c>
      <c r="E243" s="72"/>
      <c r="F243" s="29"/>
      <c r="G243" s="29"/>
      <c r="H243" s="29"/>
      <c r="I243" s="29"/>
      <c r="J243" s="2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>
        <f t="shared" si="159"/>
        <v>0</v>
      </c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>
        <f t="shared" si="160"/>
        <v>0</v>
      </c>
      <c r="CZ243" s="1">
        <f t="shared" si="161"/>
        <v>0</v>
      </c>
      <c r="DA243" s="125">
        <f t="shared" si="158"/>
        <v>0</v>
      </c>
    </row>
    <row r="244" spans="1:105" ht="11.25" customHeight="1" outlineLevel="1" x14ac:dyDescent="0.2">
      <c r="A244" s="46">
        <f>ROW()</f>
        <v>244</v>
      </c>
      <c r="B244" s="141"/>
      <c r="C244" s="86" t="s">
        <v>256</v>
      </c>
      <c r="D244" s="151">
        <f>+D243</f>
        <v>303</v>
      </c>
      <c r="E244" s="163">
        <v>425362730.82285267</v>
      </c>
      <c r="F244" s="29"/>
      <c r="G244" s="29"/>
      <c r="H244" s="29"/>
      <c r="I244" s="29"/>
      <c r="J244" s="2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-97881765.162360609</v>
      </c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>
        <v>-341605.68000000005</v>
      </c>
      <c r="AV244" s="1"/>
      <c r="AW244" s="1"/>
      <c r="AX244" s="1"/>
      <c r="AY244" s="1">
        <v>-254068.66937239072</v>
      </c>
      <c r="AZ244" s="1"/>
      <c r="BA244" s="1"/>
      <c r="BB244" s="1">
        <f t="shared" si="159"/>
        <v>-98477439.51173301</v>
      </c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>
        <v>24924872.657414999</v>
      </c>
      <c r="CF244" s="1">
        <v>0</v>
      </c>
      <c r="CG244" s="1">
        <v>0</v>
      </c>
      <c r="CH244" s="1">
        <v>56941758.192289993</v>
      </c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>
        <f t="shared" si="160"/>
        <v>81866630.849704996</v>
      </c>
      <c r="CZ244" s="1">
        <f t="shared" si="161"/>
        <v>-16610808.662028015</v>
      </c>
      <c r="DA244" s="125">
        <f t="shared" si="158"/>
        <v>408751922.16082466</v>
      </c>
    </row>
    <row r="245" spans="1:105" ht="11.25" customHeight="1" x14ac:dyDescent="0.2">
      <c r="A245" s="46">
        <f>ROW()</f>
        <v>245</v>
      </c>
      <c r="B245" s="141"/>
      <c r="C245" s="164" t="s">
        <v>255</v>
      </c>
      <c r="D245" s="144"/>
      <c r="E245" s="165">
        <f t="shared" ref="E245:AO245" si="162">SUM(E233:E244)</f>
        <v>504252217.01861435</v>
      </c>
      <c r="F245" s="165">
        <f t="shared" si="162"/>
        <v>0</v>
      </c>
      <c r="G245" s="165">
        <f t="shared" si="162"/>
        <v>0</v>
      </c>
      <c r="H245" s="165">
        <f t="shared" si="162"/>
        <v>0</v>
      </c>
      <c r="I245" s="165">
        <f t="shared" si="162"/>
        <v>0</v>
      </c>
      <c r="J245" s="165">
        <f t="shared" si="162"/>
        <v>0</v>
      </c>
      <c r="K245" s="165">
        <f t="shared" si="162"/>
        <v>0</v>
      </c>
      <c r="L245" s="165">
        <f t="shared" si="162"/>
        <v>0</v>
      </c>
      <c r="M245" s="127">
        <f t="shared" si="162"/>
        <v>0</v>
      </c>
      <c r="N245" s="127">
        <f t="shared" si="162"/>
        <v>0</v>
      </c>
      <c r="O245" s="127">
        <f t="shared" si="162"/>
        <v>0</v>
      </c>
      <c r="P245" s="127">
        <f t="shared" si="162"/>
        <v>0</v>
      </c>
      <c r="Q245" s="127">
        <f t="shared" si="162"/>
        <v>0</v>
      </c>
      <c r="R245" s="127">
        <f t="shared" si="162"/>
        <v>0</v>
      </c>
      <c r="S245" s="127">
        <f t="shared" si="162"/>
        <v>0</v>
      </c>
      <c r="T245" s="127">
        <f t="shared" si="162"/>
        <v>0</v>
      </c>
      <c r="U245" s="127">
        <f t="shared" si="162"/>
        <v>0</v>
      </c>
      <c r="V245" s="127">
        <f t="shared" si="162"/>
        <v>0</v>
      </c>
      <c r="W245" s="127">
        <f t="shared" si="162"/>
        <v>0</v>
      </c>
      <c r="X245" s="127">
        <f t="shared" si="162"/>
        <v>-97642949.08402729</v>
      </c>
      <c r="Y245" s="127">
        <f t="shared" si="162"/>
        <v>0</v>
      </c>
      <c r="Z245" s="127">
        <f t="shared" si="162"/>
        <v>0</v>
      </c>
      <c r="AA245" s="127">
        <f t="shared" si="162"/>
        <v>0</v>
      </c>
      <c r="AB245" s="127">
        <f t="shared" si="162"/>
        <v>0</v>
      </c>
      <c r="AC245" s="127">
        <f t="shared" si="162"/>
        <v>0</v>
      </c>
      <c r="AD245" s="127">
        <f t="shared" si="162"/>
        <v>0</v>
      </c>
      <c r="AE245" s="127">
        <f t="shared" si="162"/>
        <v>0</v>
      </c>
      <c r="AF245" s="127">
        <f t="shared" si="162"/>
        <v>0</v>
      </c>
      <c r="AG245" s="127">
        <f t="shared" si="162"/>
        <v>0</v>
      </c>
      <c r="AH245" s="127">
        <f t="shared" si="162"/>
        <v>0</v>
      </c>
      <c r="AI245" s="127">
        <f t="shared" si="162"/>
        <v>0</v>
      </c>
      <c r="AJ245" s="127">
        <f t="shared" si="162"/>
        <v>0</v>
      </c>
      <c r="AK245" s="127">
        <f t="shared" si="162"/>
        <v>0</v>
      </c>
      <c r="AL245" s="127">
        <f t="shared" si="162"/>
        <v>0</v>
      </c>
      <c r="AM245" s="127">
        <f t="shared" si="162"/>
        <v>0</v>
      </c>
      <c r="AN245" s="127">
        <f t="shared" si="162"/>
        <v>0</v>
      </c>
      <c r="AO245" s="127">
        <f t="shared" si="162"/>
        <v>0</v>
      </c>
      <c r="AP245" s="127"/>
      <c r="AQ245" s="127">
        <f t="shared" ref="AQ245:BG245" si="163">SUM(AQ233:AQ244)</f>
        <v>0</v>
      </c>
      <c r="AR245" s="127">
        <f t="shared" si="163"/>
        <v>0</v>
      </c>
      <c r="AS245" s="127">
        <f t="shared" si="163"/>
        <v>0</v>
      </c>
      <c r="AT245" s="127">
        <f t="shared" si="163"/>
        <v>0</v>
      </c>
      <c r="AU245" s="127">
        <f t="shared" si="163"/>
        <v>-341605.68000000005</v>
      </c>
      <c r="AV245" s="127">
        <f t="shared" si="163"/>
        <v>0</v>
      </c>
      <c r="AW245" s="127">
        <f t="shared" si="163"/>
        <v>0</v>
      </c>
      <c r="AX245" s="127">
        <f t="shared" si="163"/>
        <v>0</v>
      </c>
      <c r="AY245" s="127">
        <f t="shared" si="163"/>
        <v>-254068.66937239072</v>
      </c>
      <c r="AZ245" s="127">
        <f t="shared" si="163"/>
        <v>0</v>
      </c>
      <c r="BA245" s="127">
        <f t="shared" si="163"/>
        <v>0</v>
      </c>
      <c r="BB245" s="127">
        <f t="shared" si="163"/>
        <v>-98238623.433399692</v>
      </c>
      <c r="BC245" s="127">
        <f t="shared" si="163"/>
        <v>0</v>
      </c>
      <c r="BD245" s="127">
        <f t="shared" si="163"/>
        <v>0</v>
      </c>
      <c r="BE245" s="127">
        <f t="shared" si="163"/>
        <v>0</v>
      </c>
      <c r="BF245" s="127">
        <f t="shared" si="163"/>
        <v>0</v>
      </c>
      <c r="BG245" s="127">
        <f t="shared" si="163"/>
        <v>0</v>
      </c>
      <c r="BH245" s="127">
        <f>SUM(BG233:BH244)</f>
        <v>0</v>
      </c>
      <c r="BI245" s="127">
        <f t="shared" ref="BI245:CW245" si="164">SUM(BI233:BI244)</f>
        <v>0</v>
      </c>
      <c r="BJ245" s="127">
        <f t="shared" si="164"/>
        <v>0</v>
      </c>
      <c r="BK245" s="127">
        <f t="shared" si="164"/>
        <v>0</v>
      </c>
      <c r="BL245" s="127">
        <f t="shared" si="164"/>
        <v>0</v>
      </c>
      <c r="BM245" s="127">
        <f t="shared" si="164"/>
        <v>0</v>
      </c>
      <c r="BN245" s="127">
        <f t="shared" si="164"/>
        <v>0</v>
      </c>
      <c r="BO245" s="127">
        <f t="shared" si="164"/>
        <v>0</v>
      </c>
      <c r="BP245" s="127">
        <f t="shared" si="164"/>
        <v>0</v>
      </c>
      <c r="BQ245" s="127">
        <f t="shared" si="164"/>
        <v>0</v>
      </c>
      <c r="BR245" s="127">
        <f t="shared" si="164"/>
        <v>0</v>
      </c>
      <c r="BS245" s="127">
        <f t="shared" si="164"/>
        <v>0</v>
      </c>
      <c r="BT245" s="127">
        <f t="shared" si="164"/>
        <v>0</v>
      </c>
      <c r="BU245" s="127">
        <f t="shared" si="164"/>
        <v>0</v>
      </c>
      <c r="BV245" s="127">
        <f t="shared" si="164"/>
        <v>0</v>
      </c>
      <c r="BW245" s="127">
        <f t="shared" si="164"/>
        <v>0</v>
      </c>
      <c r="BX245" s="127">
        <f t="shared" si="164"/>
        <v>0</v>
      </c>
      <c r="BY245" s="127">
        <f t="shared" si="164"/>
        <v>0</v>
      </c>
      <c r="BZ245" s="127">
        <f t="shared" si="164"/>
        <v>0</v>
      </c>
      <c r="CA245" s="127">
        <f t="shared" si="164"/>
        <v>0</v>
      </c>
      <c r="CB245" s="127">
        <f t="shared" si="164"/>
        <v>0</v>
      </c>
      <c r="CC245" s="127">
        <f t="shared" si="164"/>
        <v>0</v>
      </c>
      <c r="CD245" s="127">
        <f t="shared" si="164"/>
        <v>0</v>
      </c>
      <c r="CE245" s="127">
        <f t="shared" si="164"/>
        <v>24924872.657414999</v>
      </c>
      <c r="CF245" s="127">
        <f t="shared" si="164"/>
        <v>140635.66</v>
      </c>
      <c r="CG245" s="127">
        <f t="shared" si="164"/>
        <v>0</v>
      </c>
      <c r="CH245" s="127">
        <f t="shared" si="164"/>
        <v>61500416.19581499</v>
      </c>
      <c r="CI245" s="127">
        <f t="shared" si="164"/>
        <v>0</v>
      </c>
      <c r="CJ245" s="127">
        <f t="shared" si="164"/>
        <v>0</v>
      </c>
      <c r="CK245" s="127">
        <f t="shared" si="164"/>
        <v>0</v>
      </c>
      <c r="CL245" s="127">
        <f t="shared" si="164"/>
        <v>0</v>
      </c>
      <c r="CM245" s="127">
        <f t="shared" si="164"/>
        <v>0</v>
      </c>
      <c r="CN245" s="127">
        <f t="shared" si="164"/>
        <v>0</v>
      </c>
      <c r="CO245" s="127">
        <f t="shared" si="164"/>
        <v>0</v>
      </c>
      <c r="CP245" s="127">
        <f t="shared" si="164"/>
        <v>0</v>
      </c>
      <c r="CQ245" s="127">
        <f t="shared" si="164"/>
        <v>0</v>
      </c>
      <c r="CR245" s="127">
        <f t="shared" si="164"/>
        <v>0</v>
      </c>
      <c r="CS245" s="127">
        <f t="shared" si="164"/>
        <v>0</v>
      </c>
      <c r="CT245" s="127">
        <f t="shared" si="164"/>
        <v>0</v>
      </c>
      <c r="CU245" s="127">
        <f t="shared" si="164"/>
        <v>0</v>
      </c>
      <c r="CV245" s="127">
        <f t="shared" si="164"/>
        <v>0</v>
      </c>
      <c r="CW245" s="127">
        <f t="shared" si="164"/>
        <v>0</v>
      </c>
      <c r="CX245" s="127"/>
      <c r="CY245" s="127">
        <f>SUM(CY233:CY244)</f>
        <v>86565924.513229996</v>
      </c>
      <c r="CZ245" s="127">
        <f>SUM(CZ233:CZ244)</f>
        <v>-11672698.920169696</v>
      </c>
      <c r="DA245" s="128">
        <f>SUM(DA233:DA244)</f>
        <v>492579518.09844464</v>
      </c>
    </row>
    <row r="246" spans="1:105" ht="11.25" customHeight="1" outlineLevel="1" x14ac:dyDescent="0.2">
      <c r="A246" s="46">
        <f>ROW()</f>
        <v>246</v>
      </c>
      <c r="B246" s="141"/>
      <c r="C246" s="64" t="s">
        <v>207</v>
      </c>
      <c r="D246" s="162">
        <v>310</v>
      </c>
      <c r="E246" s="163">
        <v>2788744.9799999995</v>
      </c>
      <c r="F246" s="29"/>
      <c r="G246" s="29"/>
      <c r="H246" s="29"/>
      <c r="I246" s="29"/>
      <c r="J246" s="29"/>
      <c r="K246" s="29"/>
      <c r="L246" s="2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>
        <v>0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>
        <f t="shared" ref="BB246:BB253" si="165">SUM(F246:BA246)</f>
        <v>0</v>
      </c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>
        <v>0</v>
      </c>
      <c r="CF246" s="1">
        <v>0</v>
      </c>
      <c r="CG246" s="1">
        <v>0</v>
      </c>
      <c r="CH246" s="1">
        <v>0</v>
      </c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>
        <f t="shared" ref="CY246:CY253" si="166">SUM(BC246:CX246)</f>
        <v>0</v>
      </c>
      <c r="CZ246" s="1">
        <f t="shared" ref="CZ246:CZ253" si="167">+CY246+BB246</f>
        <v>0</v>
      </c>
      <c r="DA246" s="125">
        <f t="shared" ref="DA246:DA253" si="168">+CZ246+E246</f>
        <v>2788744.9799999995</v>
      </c>
    </row>
    <row r="247" spans="1:105" ht="11.25" customHeight="1" outlineLevel="1" x14ac:dyDescent="0.2">
      <c r="A247" s="46">
        <f>ROW()</f>
        <v>247</v>
      </c>
      <c r="B247" s="141"/>
      <c r="C247" s="67" t="s">
        <v>206</v>
      </c>
      <c r="D247" s="151">
        <v>311</v>
      </c>
      <c r="E247" s="163">
        <v>136214102.55833334</v>
      </c>
      <c r="F247" s="29"/>
      <c r="G247" s="29"/>
      <c r="H247" s="29"/>
      <c r="I247" s="29"/>
      <c r="J247" s="29"/>
      <c r="K247" s="29"/>
      <c r="L247" s="2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>
        <v>-5868.8483333289623</v>
      </c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>
        <v>-129794060.86999999</v>
      </c>
      <c r="AX247" s="1"/>
      <c r="AY247" s="1"/>
      <c r="AZ247" s="1"/>
      <c r="BA247" s="1"/>
      <c r="BB247" s="1">
        <f t="shared" si="165"/>
        <v>-129799929.71833332</v>
      </c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>
        <v>0</v>
      </c>
      <c r="CF247" s="1">
        <v>0</v>
      </c>
      <c r="CG247" s="1">
        <v>0</v>
      </c>
      <c r="CH247" s="1">
        <v>359865.72</v>
      </c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>
        <f t="shared" si="166"/>
        <v>359865.72</v>
      </c>
      <c r="CZ247" s="1">
        <f t="shared" si="167"/>
        <v>-129440063.99833332</v>
      </c>
      <c r="DA247" s="125">
        <f t="shared" si="168"/>
        <v>6774038.5600000173</v>
      </c>
    </row>
    <row r="248" spans="1:105" ht="11.25" customHeight="1" outlineLevel="1" x14ac:dyDescent="0.2">
      <c r="A248" s="46">
        <f>ROW()</f>
        <v>248</v>
      </c>
      <c r="B248" s="141"/>
      <c r="C248" s="67" t="s">
        <v>254</v>
      </c>
      <c r="D248" s="151">
        <v>312</v>
      </c>
      <c r="E248" s="163">
        <v>526739453.92500001</v>
      </c>
      <c r="F248" s="29"/>
      <c r="G248" s="29"/>
      <c r="H248" s="29"/>
      <c r="I248" s="29"/>
      <c r="J248" s="29"/>
      <c r="K248" s="29"/>
      <c r="L248" s="2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>
        <v>-3697221.7766667008</v>
      </c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>
        <v>-286590228.51999998</v>
      </c>
      <c r="AX248" s="1"/>
      <c r="AY248" s="1"/>
      <c r="AZ248" s="1"/>
      <c r="BA248" s="1"/>
      <c r="BB248" s="1">
        <f t="shared" si="165"/>
        <v>-290287450.29666668</v>
      </c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>
        <v>0</v>
      </c>
      <c r="CF248" s="1">
        <v>0</v>
      </c>
      <c r="CG248" s="1">
        <v>0</v>
      </c>
      <c r="CH248" s="1">
        <v>748297.9</v>
      </c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>
        <f t="shared" si="166"/>
        <v>748297.9</v>
      </c>
      <c r="CZ248" s="1">
        <f t="shared" si="167"/>
        <v>-289539152.39666671</v>
      </c>
      <c r="DA248" s="125">
        <f t="shared" si="168"/>
        <v>237200301.52833331</v>
      </c>
    </row>
    <row r="249" spans="1:105" ht="11.25" customHeight="1" outlineLevel="1" x14ac:dyDescent="0.2">
      <c r="A249" s="46">
        <f>ROW()</f>
        <v>249</v>
      </c>
      <c r="B249" s="141"/>
      <c r="C249" s="67" t="s">
        <v>253</v>
      </c>
      <c r="D249" s="151">
        <v>313</v>
      </c>
      <c r="E249" s="163"/>
      <c r="F249" s="29"/>
      <c r="G249" s="29"/>
      <c r="H249" s="29"/>
      <c r="I249" s="29"/>
      <c r="J249" s="29"/>
      <c r="K249" s="29"/>
      <c r="L249" s="2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>
        <f t="shared" si="165"/>
        <v>0</v>
      </c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>
        <f t="shared" si="166"/>
        <v>0</v>
      </c>
      <c r="CZ249" s="1">
        <f t="shared" si="167"/>
        <v>0</v>
      </c>
      <c r="DA249" s="125">
        <f t="shared" si="168"/>
        <v>0</v>
      </c>
    </row>
    <row r="250" spans="1:105" ht="11.25" customHeight="1" outlineLevel="1" x14ac:dyDescent="0.2">
      <c r="A250" s="46">
        <f>ROW()</f>
        <v>250</v>
      </c>
      <c r="B250" s="141"/>
      <c r="C250" s="67" t="s">
        <v>252</v>
      </c>
      <c r="D250" s="151">
        <v>314</v>
      </c>
      <c r="E250" s="163">
        <v>281209032.84541667</v>
      </c>
      <c r="F250" s="29"/>
      <c r="G250" s="29"/>
      <c r="H250" s="29"/>
      <c r="I250" s="29"/>
      <c r="J250" s="29"/>
      <c r="K250" s="29"/>
      <c r="L250" s="2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>
        <v>-355203.90791666508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>
        <v>-83906443.980000004</v>
      </c>
      <c r="AX250" s="1"/>
      <c r="AY250" s="1"/>
      <c r="AZ250" s="1"/>
      <c r="BA250" s="1"/>
      <c r="BB250" s="1">
        <f t="shared" si="165"/>
        <v>-84261647.887916669</v>
      </c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>
        <v>0</v>
      </c>
      <c r="CF250" s="1">
        <v>0</v>
      </c>
      <c r="CG250" s="1">
        <v>0</v>
      </c>
      <c r="CH250" s="1">
        <v>785749.76</v>
      </c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>
        <f t="shared" si="166"/>
        <v>785749.76</v>
      </c>
      <c r="CZ250" s="1">
        <f t="shared" si="167"/>
        <v>-83475898.127916664</v>
      </c>
      <c r="DA250" s="125">
        <f t="shared" si="168"/>
        <v>197733134.7175</v>
      </c>
    </row>
    <row r="251" spans="1:105" ht="11.25" customHeight="1" outlineLevel="1" x14ac:dyDescent="0.2">
      <c r="A251" s="46">
        <f>ROW()</f>
        <v>251</v>
      </c>
      <c r="B251" s="141"/>
      <c r="C251" s="67" t="s">
        <v>241</v>
      </c>
      <c r="D251" s="151">
        <v>315</v>
      </c>
      <c r="E251" s="163">
        <v>38172557.793333337</v>
      </c>
      <c r="F251" s="29"/>
      <c r="G251" s="29"/>
      <c r="H251" s="29"/>
      <c r="I251" s="29"/>
      <c r="J251" s="29"/>
      <c r="K251" s="29"/>
      <c r="L251" s="2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>
        <v>501137.83583333343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>
        <v>-24140366.360000003</v>
      </c>
      <c r="AX251" s="1"/>
      <c r="AY251" s="1"/>
      <c r="AZ251" s="1"/>
      <c r="BA251" s="1"/>
      <c r="BB251" s="1">
        <f t="shared" si="165"/>
        <v>-23639228.52416667</v>
      </c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>
        <v>0</v>
      </c>
      <c r="CF251" s="1">
        <v>0</v>
      </c>
      <c r="CG251" s="1">
        <v>0</v>
      </c>
      <c r="CH251" s="1">
        <v>35412.04</v>
      </c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>
        <f t="shared" si="166"/>
        <v>35412.04</v>
      </c>
      <c r="CZ251" s="1">
        <f t="shared" si="167"/>
        <v>-23603816.484166671</v>
      </c>
      <c r="DA251" s="125">
        <f t="shared" si="168"/>
        <v>14568741.309166666</v>
      </c>
    </row>
    <row r="252" spans="1:105" ht="11.25" customHeight="1" outlineLevel="1" x14ac:dyDescent="0.2">
      <c r="A252" s="46">
        <f>ROW()</f>
        <v>252</v>
      </c>
      <c r="B252" s="141"/>
      <c r="C252" s="67" t="s">
        <v>240</v>
      </c>
      <c r="D252" s="151">
        <v>316</v>
      </c>
      <c r="E252" s="163">
        <v>7578938.8283333331</v>
      </c>
      <c r="F252" s="29"/>
      <c r="G252" s="29"/>
      <c r="H252" s="29"/>
      <c r="I252" s="29"/>
      <c r="J252" s="29"/>
      <c r="K252" s="29"/>
      <c r="L252" s="2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>
        <v>-58818.708333332092</v>
      </c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>
        <v>-6838529.2000000002</v>
      </c>
      <c r="AX252" s="1"/>
      <c r="AY252" s="1"/>
      <c r="AZ252" s="1"/>
      <c r="BA252" s="1"/>
      <c r="BB252" s="1">
        <f t="shared" si="165"/>
        <v>-6897347.9083333323</v>
      </c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>
        <v>0</v>
      </c>
      <c r="CF252" s="1">
        <v>0</v>
      </c>
      <c r="CG252" s="1">
        <v>0</v>
      </c>
      <c r="CH252" s="1">
        <v>801.3</v>
      </c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>
        <f t="shared" si="166"/>
        <v>801.3</v>
      </c>
      <c r="CZ252" s="1">
        <f t="shared" si="167"/>
        <v>-6896546.6083333325</v>
      </c>
      <c r="DA252" s="125">
        <f t="shared" si="168"/>
        <v>682392.22000000067</v>
      </c>
    </row>
    <row r="253" spans="1:105" ht="11.25" customHeight="1" outlineLevel="1" x14ac:dyDescent="0.2">
      <c r="A253" s="46">
        <f>ROW()</f>
        <v>253</v>
      </c>
      <c r="B253" s="141"/>
      <c r="C253" s="69" t="s">
        <v>251</v>
      </c>
      <c r="D253" s="154">
        <v>317</v>
      </c>
      <c r="E253" s="163">
        <v>43758247.279999994</v>
      </c>
      <c r="F253" s="29"/>
      <c r="G253" s="29"/>
      <c r="H253" s="29"/>
      <c r="I253" s="29"/>
      <c r="J253" s="29"/>
      <c r="K253" s="29"/>
      <c r="L253" s="2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>
        <v>0</v>
      </c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>
        <f t="shared" si="165"/>
        <v>0</v>
      </c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>
        <v>0</v>
      </c>
      <c r="CF253" s="1">
        <v>0</v>
      </c>
      <c r="CG253" s="1">
        <v>0</v>
      </c>
      <c r="CH253" s="1">
        <v>0</v>
      </c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>
        <f t="shared" si="166"/>
        <v>0</v>
      </c>
      <c r="CZ253" s="1">
        <f t="shared" si="167"/>
        <v>0</v>
      </c>
      <c r="DA253" s="125">
        <f t="shared" si="168"/>
        <v>43758247.279999994</v>
      </c>
    </row>
    <row r="254" spans="1:105" ht="11.25" customHeight="1" x14ac:dyDescent="0.2">
      <c r="A254" s="46">
        <f>ROW()</f>
        <v>254</v>
      </c>
      <c r="B254" s="141"/>
      <c r="C254" s="166" t="s">
        <v>250</v>
      </c>
      <c r="D254" s="166"/>
      <c r="E254" s="165">
        <f t="shared" ref="E254:AO254" si="169">SUM(E246:E253)</f>
        <v>1036461078.2104167</v>
      </c>
      <c r="F254" s="165">
        <f t="shared" si="169"/>
        <v>0</v>
      </c>
      <c r="G254" s="165">
        <f t="shared" si="169"/>
        <v>0</v>
      </c>
      <c r="H254" s="165">
        <f t="shared" si="169"/>
        <v>0</v>
      </c>
      <c r="I254" s="165">
        <f t="shared" si="169"/>
        <v>0</v>
      </c>
      <c r="J254" s="165">
        <f t="shared" si="169"/>
        <v>0</v>
      </c>
      <c r="K254" s="165">
        <f t="shared" si="169"/>
        <v>0</v>
      </c>
      <c r="L254" s="165">
        <f t="shared" si="169"/>
        <v>0</v>
      </c>
      <c r="M254" s="127">
        <f t="shared" si="169"/>
        <v>0</v>
      </c>
      <c r="N254" s="127">
        <f t="shared" si="169"/>
        <v>0</v>
      </c>
      <c r="O254" s="127">
        <f t="shared" si="169"/>
        <v>0</v>
      </c>
      <c r="P254" s="127">
        <f t="shared" si="169"/>
        <v>0</v>
      </c>
      <c r="Q254" s="127">
        <f t="shared" si="169"/>
        <v>0</v>
      </c>
      <c r="R254" s="127">
        <f t="shared" si="169"/>
        <v>0</v>
      </c>
      <c r="S254" s="127">
        <f t="shared" si="169"/>
        <v>0</v>
      </c>
      <c r="T254" s="127">
        <f t="shared" si="169"/>
        <v>0</v>
      </c>
      <c r="U254" s="127">
        <f t="shared" si="169"/>
        <v>0</v>
      </c>
      <c r="V254" s="127">
        <f t="shared" si="169"/>
        <v>0</v>
      </c>
      <c r="W254" s="127">
        <f t="shared" si="169"/>
        <v>0</v>
      </c>
      <c r="X254" s="127">
        <f t="shared" si="169"/>
        <v>-3615975.4054166935</v>
      </c>
      <c r="Y254" s="127">
        <f t="shared" si="169"/>
        <v>0</v>
      </c>
      <c r="Z254" s="127">
        <f t="shared" si="169"/>
        <v>0</v>
      </c>
      <c r="AA254" s="127">
        <f t="shared" si="169"/>
        <v>0</v>
      </c>
      <c r="AB254" s="127">
        <f t="shared" si="169"/>
        <v>0</v>
      </c>
      <c r="AC254" s="127">
        <f t="shared" si="169"/>
        <v>0</v>
      </c>
      <c r="AD254" s="127">
        <f t="shared" si="169"/>
        <v>0</v>
      </c>
      <c r="AE254" s="127">
        <f t="shared" si="169"/>
        <v>0</v>
      </c>
      <c r="AF254" s="127">
        <f t="shared" si="169"/>
        <v>0</v>
      </c>
      <c r="AG254" s="127">
        <f t="shared" si="169"/>
        <v>0</v>
      </c>
      <c r="AH254" s="127">
        <f t="shared" si="169"/>
        <v>0</v>
      </c>
      <c r="AI254" s="127">
        <f t="shared" si="169"/>
        <v>0</v>
      </c>
      <c r="AJ254" s="127">
        <f t="shared" si="169"/>
        <v>0</v>
      </c>
      <c r="AK254" s="127">
        <f t="shared" si="169"/>
        <v>0</v>
      </c>
      <c r="AL254" s="127">
        <f t="shared" si="169"/>
        <v>0</v>
      </c>
      <c r="AM254" s="127">
        <f t="shared" si="169"/>
        <v>0</v>
      </c>
      <c r="AN254" s="127">
        <f t="shared" si="169"/>
        <v>0</v>
      </c>
      <c r="AO254" s="127">
        <f t="shared" si="169"/>
        <v>0</v>
      </c>
      <c r="AP254" s="127"/>
      <c r="AQ254" s="127">
        <f t="shared" ref="AQ254:BG254" si="170">SUM(AQ246:AQ253)</f>
        <v>0</v>
      </c>
      <c r="AR254" s="127">
        <f t="shared" si="170"/>
        <v>0</v>
      </c>
      <c r="AS254" s="127">
        <f t="shared" si="170"/>
        <v>0</v>
      </c>
      <c r="AT254" s="127">
        <f t="shared" si="170"/>
        <v>0</v>
      </c>
      <c r="AU254" s="127">
        <f t="shared" si="170"/>
        <v>0</v>
      </c>
      <c r="AV254" s="127">
        <f t="shared" si="170"/>
        <v>0</v>
      </c>
      <c r="AW254" s="127">
        <f t="shared" si="170"/>
        <v>-531269628.93000001</v>
      </c>
      <c r="AX254" s="127">
        <f t="shared" si="170"/>
        <v>0</v>
      </c>
      <c r="AY254" s="127">
        <f t="shared" si="170"/>
        <v>0</v>
      </c>
      <c r="AZ254" s="127">
        <f t="shared" si="170"/>
        <v>0</v>
      </c>
      <c r="BA254" s="127">
        <f t="shared" si="170"/>
        <v>0</v>
      </c>
      <c r="BB254" s="127">
        <f t="shared" si="170"/>
        <v>-534885604.33541667</v>
      </c>
      <c r="BC254" s="127">
        <f t="shared" si="170"/>
        <v>0</v>
      </c>
      <c r="BD254" s="127">
        <f t="shared" si="170"/>
        <v>0</v>
      </c>
      <c r="BE254" s="127">
        <f t="shared" si="170"/>
        <v>0</v>
      </c>
      <c r="BF254" s="127">
        <f t="shared" si="170"/>
        <v>0</v>
      </c>
      <c r="BG254" s="127">
        <f t="shared" si="170"/>
        <v>0</v>
      </c>
      <c r="BH254" s="127">
        <f>SUM(BG246:BH253)</f>
        <v>0</v>
      </c>
      <c r="BI254" s="127">
        <f t="shared" ref="BI254:CW254" si="171">SUM(BI246:BI253)</f>
        <v>0</v>
      </c>
      <c r="BJ254" s="127">
        <f t="shared" si="171"/>
        <v>0</v>
      </c>
      <c r="BK254" s="127">
        <f t="shared" si="171"/>
        <v>0</v>
      </c>
      <c r="BL254" s="127">
        <f t="shared" si="171"/>
        <v>0</v>
      </c>
      <c r="BM254" s="127">
        <f t="shared" si="171"/>
        <v>0</v>
      </c>
      <c r="BN254" s="127">
        <f t="shared" si="171"/>
        <v>0</v>
      </c>
      <c r="BO254" s="127">
        <f t="shared" si="171"/>
        <v>0</v>
      </c>
      <c r="BP254" s="127">
        <f t="shared" si="171"/>
        <v>0</v>
      </c>
      <c r="BQ254" s="127">
        <f t="shared" si="171"/>
        <v>0</v>
      </c>
      <c r="BR254" s="127">
        <f t="shared" si="171"/>
        <v>0</v>
      </c>
      <c r="BS254" s="127">
        <f t="shared" si="171"/>
        <v>0</v>
      </c>
      <c r="BT254" s="127">
        <f t="shared" si="171"/>
        <v>0</v>
      </c>
      <c r="BU254" s="127">
        <f t="shared" si="171"/>
        <v>0</v>
      </c>
      <c r="BV254" s="127">
        <f t="shared" si="171"/>
        <v>0</v>
      </c>
      <c r="BW254" s="127">
        <f t="shared" si="171"/>
        <v>0</v>
      </c>
      <c r="BX254" s="127">
        <f t="shared" si="171"/>
        <v>0</v>
      </c>
      <c r="BY254" s="127">
        <f t="shared" si="171"/>
        <v>0</v>
      </c>
      <c r="BZ254" s="127">
        <f t="shared" si="171"/>
        <v>0</v>
      </c>
      <c r="CA254" s="127">
        <f t="shared" si="171"/>
        <v>0</v>
      </c>
      <c r="CB254" s="127">
        <f t="shared" si="171"/>
        <v>0</v>
      </c>
      <c r="CC254" s="127">
        <f t="shared" si="171"/>
        <v>0</v>
      </c>
      <c r="CD254" s="127">
        <f t="shared" si="171"/>
        <v>0</v>
      </c>
      <c r="CE254" s="127">
        <f t="shared" si="171"/>
        <v>0</v>
      </c>
      <c r="CF254" s="127">
        <f t="shared" si="171"/>
        <v>0</v>
      </c>
      <c r="CG254" s="127">
        <f t="shared" si="171"/>
        <v>0</v>
      </c>
      <c r="CH254" s="127">
        <f t="shared" si="171"/>
        <v>1930126.7200000002</v>
      </c>
      <c r="CI254" s="127">
        <f t="shared" si="171"/>
        <v>0</v>
      </c>
      <c r="CJ254" s="127">
        <f t="shared" si="171"/>
        <v>0</v>
      </c>
      <c r="CK254" s="127">
        <f t="shared" si="171"/>
        <v>0</v>
      </c>
      <c r="CL254" s="127">
        <f t="shared" si="171"/>
        <v>0</v>
      </c>
      <c r="CM254" s="127">
        <f t="shared" si="171"/>
        <v>0</v>
      </c>
      <c r="CN254" s="127">
        <f t="shared" si="171"/>
        <v>0</v>
      </c>
      <c r="CO254" s="127">
        <f t="shared" si="171"/>
        <v>0</v>
      </c>
      <c r="CP254" s="127">
        <f t="shared" si="171"/>
        <v>0</v>
      </c>
      <c r="CQ254" s="127">
        <f t="shared" si="171"/>
        <v>0</v>
      </c>
      <c r="CR254" s="127">
        <f t="shared" si="171"/>
        <v>0</v>
      </c>
      <c r="CS254" s="127">
        <f t="shared" si="171"/>
        <v>0</v>
      </c>
      <c r="CT254" s="127">
        <f t="shared" si="171"/>
        <v>0</v>
      </c>
      <c r="CU254" s="127">
        <f t="shared" si="171"/>
        <v>0</v>
      </c>
      <c r="CV254" s="127">
        <f t="shared" si="171"/>
        <v>0</v>
      </c>
      <c r="CW254" s="127">
        <f t="shared" si="171"/>
        <v>0</v>
      </c>
      <c r="CX254" s="127"/>
      <c r="CY254" s="127">
        <f>SUM(CY246:CY253)</f>
        <v>1930126.7200000002</v>
      </c>
      <c r="CZ254" s="127">
        <f>SUM(CZ246:CZ253)</f>
        <v>-532955477.61541671</v>
      </c>
      <c r="DA254" s="128">
        <f>SUM(DA246:DA253)</f>
        <v>503505600.59500003</v>
      </c>
    </row>
    <row r="255" spans="1:105" ht="11.25" customHeight="1" outlineLevel="1" x14ac:dyDescent="0.2">
      <c r="A255" s="46">
        <f>ROW()</f>
        <v>255</v>
      </c>
      <c r="B255" s="141"/>
      <c r="C255" s="64" t="s">
        <v>207</v>
      </c>
      <c r="D255" s="162">
        <v>330</v>
      </c>
      <c r="E255" s="163">
        <v>11306992.059999999</v>
      </c>
      <c r="F255" s="29"/>
      <c r="G255" s="29"/>
      <c r="H255" s="29"/>
      <c r="I255" s="29"/>
      <c r="J255" s="29"/>
      <c r="K255" s="29"/>
      <c r="L255" s="2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>
        <v>0</v>
      </c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>
        <f t="shared" ref="BB255:BB262" si="172">SUM(F255:BA255)</f>
        <v>0</v>
      </c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>
        <v>0</v>
      </c>
      <c r="CF255" s="1">
        <v>0</v>
      </c>
      <c r="CG255" s="1">
        <v>0</v>
      </c>
      <c r="CH255" s="1">
        <v>104202.05</v>
      </c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>
        <f t="shared" ref="CY255:CY262" si="173">SUM(BC255:CX255)</f>
        <v>104202.05</v>
      </c>
      <c r="CZ255" s="1">
        <f t="shared" ref="CZ255:CZ262" si="174">+CY255+BB255</f>
        <v>104202.05</v>
      </c>
      <c r="DA255" s="125">
        <f t="shared" ref="DA255:DA262" si="175">+CZ255+E255</f>
        <v>11411194.109999999</v>
      </c>
    </row>
    <row r="256" spans="1:105" ht="11.25" customHeight="1" outlineLevel="1" x14ac:dyDescent="0.2">
      <c r="A256" s="46">
        <f>ROW()</f>
        <v>256</v>
      </c>
      <c r="B256" s="141"/>
      <c r="C256" s="67" t="s">
        <v>206</v>
      </c>
      <c r="D256" s="151">
        <v>331</v>
      </c>
      <c r="E256" s="163">
        <v>168448112.99291667</v>
      </c>
      <c r="F256" s="29"/>
      <c r="G256" s="29"/>
      <c r="H256" s="29"/>
      <c r="I256" s="29"/>
      <c r="J256" s="29"/>
      <c r="K256" s="29"/>
      <c r="L256" s="2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0</v>
      </c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>
        <f t="shared" si="172"/>
        <v>0</v>
      </c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>
        <v>0</v>
      </c>
      <c r="CF256" s="1">
        <v>0</v>
      </c>
      <c r="CG256" s="1">
        <v>0</v>
      </c>
      <c r="CH256" s="1">
        <v>0</v>
      </c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>
        <f t="shared" si="173"/>
        <v>0</v>
      </c>
      <c r="CZ256" s="1">
        <f t="shared" si="174"/>
        <v>0</v>
      </c>
      <c r="DA256" s="125">
        <f t="shared" si="175"/>
        <v>168448112.99291667</v>
      </c>
    </row>
    <row r="257" spans="1:105" ht="11.25" customHeight="1" outlineLevel="1" x14ac:dyDescent="0.2">
      <c r="A257" s="46">
        <f>ROW()</f>
        <v>257</v>
      </c>
      <c r="B257" s="141"/>
      <c r="C257" s="67" t="s">
        <v>249</v>
      </c>
      <c r="D257" s="151">
        <v>332</v>
      </c>
      <c r="E257" s="163">
        <v>361882056.53708339</v>
      </c>
      <c r="F257" s="29"/>
      <c r="G257" s="29"/>
      <c r="H257" s="29"/>
      <c r="I257" s="29"/>
      <c r="J257" s="29"/>
      <c r="K257" s="29"/>
      <c r="L257" s="2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123811.08208331466</v>
      </c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>
        <f t="shared" si="172"/>
        <v>123811.08208331466</v>
      </c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>
        <v>0</v>
      </c>
      <c r="CF257" s="1">
        <v>0</v>
      </c>
      <c r="CG257" s="1">
        <v>0</v>
      </c>
      <c r="CH257" s="1">
        <v>223239.42</v>
      </c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>
        <f t="shared" si="173"/>
        <v>223239.42</v>
      </c>
      <c r="CZ257" s="1">
        <f t="shared" si="174"/>
        <v>347050.5020833147</v>
      </c>
      <c r="DA257" s="125">
        <f t="shared" si="175"/>
        <v>362229107.03916669</v>
      </c>
    </row>
    <row r="258" spans="1:105" ht="11.25" customHeight="1" outlineLevel="1" x14ac:dyDescent="0.2">
      <c r="A258" s="46">
        <f>ROW()</f>
        <v>258</v>
      </c>
      <c r="B258" s="141"/>
      <c r="C258" s="67" t="s">
        <v>248</v>
      </c>
      <c r="D258" s="151">
        <v>333</v>
      </c>
      <c r="E258" s="163">
        <v>129845814.36</v>
      </c>
      <c r="F258" s="29"/>
      <c r="G258" s="29"/>
      <c r="H258" s="29"/>
      <c r="I258" s="29"/>
      <c r="J258" s="29"/>
      <c r="K258" s="29"/>
      <c r="L258" s="2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>
        <v>1348611.8041665554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>
        <f t="shared" si="172"/>
        <v>1348611.8041665554</v>
      </c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>
        <v>0</v>
      </c>
      <c r="CF258" s="1">
        <v>0</v>
      </c>
      <c r="CG258" s="1">
        <v>0</v>
      </c>
      <c r="CH258" s="1">
        <v>461398.22</v>
      </c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>
        <f t="shared" si="173"/>
        <v>461398.22</v>
      </c>
      <c r="CZ258" s="1">
        <f t="shared" si="174"/>
        <v>1810010.0241665554</v>
      </c>
      <c r="DA258" s="125">
        <f t="shared" si="175"/>
        <v>131655824.38416655</v>
      </c>
    </row>
    <row r="259" spans="1:105" ht="11.25" customHeight="1" outlineLevel="1" x14ac:dyDescent="0.2">
      <c r="A259" s="46">
        <f>ROW()</f>
        <v>259</v>
      </c>
      <c r="B259" s="141"/>
      <c r="C259" s="67" t="s">
        <v>241</v>
      </c>
      <c r="D259" s="151">
        <v>334</v>
      </c>
      <c r="E259" s="163">
        <v>45786007.140833333</v>
      </c>
      <c r="F259" s="29"/>
      <c r="G259" s="29"/>
      <c r="H259" s="29"/>
      <c r="I259" s="29"/>
      <c r="J259" s="29"/>
      <c r="K259" s="29"/>
      <c r="L259" s="2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>
        <v>74868.493333354592</v>
      </c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>
        <f t="shared" si="172"/>
        <v>74868.493333354592</v>
      </c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>
        <v>0</v>
      </c>
      <c r="CF259" s="1">
        <v>0</v>
      </c>
      <c r="CG259" s="1">
        <v>0</v>
      </c>
      <c r="CH259" s="1">
        <v>0</v>
      </c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>
        <f t="shared" si="173"/>
        <v>0</v>
      </c>
      <c r="CZ259" s="1">
        <f t="shared" si="174"/>
        <v>74868.493333354592</v>
      </c>
      <c r="DA259" s="125">
        <f t="shared" si="175"/>
        <v>45860875.634166688</v>
      </c>
    </row>
    <row r="260" spans="1:105" ht="11.25" customHeight="1" outlineLevel="1" x14ac:dyDescent="0.2">
      <c r="A260" s="46">
        <f>ROW()</f>
        <v>260</v>
      </c>
      <c r="B260" s="141"/>
      <c r="C260" s="67" t="s">
        <v>240</v>
      </c>
      <c r="D260" s="151">
        <v>335</v>
      </c>
      <c r="E260" s="163">
        <v>16691581.241666663</v>
      </c>
      <c r="F260" s="29"/>
      <c r="G260" s="29"/>
      <c r="H260" s="29"/>
      <c r="I260" s="29"/>
      <c r="J260" s="29"/>
      <c r="K260" s="29"/>
      <c r="L260" s="2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>
        <v>39492.759166672826</v>
      </c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>
        <f t="shared" si="172"/>
        <v>39492.759166672826</v>
      </c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>
        <v>0</v>
      </c>
      <c r="CF260" s="1">
        <v>0</v>
      </c>
      <c r="CG260" s="1">
        <v>0</v>
      </c>
      <c r="CH260" s="1">
        <v>0</v>
      </c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>
        <f t="shared" si="173"/>
        <v>0</v>
      </c>
      <c r="CZ260" s="1">
        <f t="shared" si="174"/>
        <v>39492.759166672826</v>
      </c>
      <c r="DA260" s="125">
        <f t="shared" si="175"/>
        <v>16731074.000833336</v>
      </c>
    </row>
    <row r="261" spans="1:105" ht="11.25" customHeight="1" outlineLevel="1" x14ac:dyDescent="0.2">
      <c r="A261" s="46">
        <f>ROW()</f>
        <v>261</v>
      </c>
      <c r="B261" s="141"/>
      <c r="C261" s="67" t="s">
        <v>247</v>
      </c>
      <c r="D261" s="151">
        <v>336</v>
      </c>
      <c r="E261" s="163">
        <v>5045062.6500000004</v>
      </c>
      <c r="F261" s="29"/>
      <c r="G261" s="29"/>
      <c r="H261" s="29"/>
      <c r="I261" s="29"/>
      <c r="J261" s="29"/>
      <c r="K261" s="29"/>
      <c r="L261" s="2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>
        <v>8172157.4100000039</v>
      </c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>
        <f t="shared" si="172"/>
        <v>8172157.4100000039</v>
      </c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>
        <v>0</v>
      </c>
      <c r="CF261" s="1">
        <v>0</v>
      </c>
      <c r="CG261" s="1">
        <v>0</v>
      </c>
      <c r="CH261" s="1">
        <v>10586956.350000001</v>
      </c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>
        <f t="shared" si="173"/>
        <v>10586956.350000001</v>
      </c>
      <c r="CZ261" s="1">
        <f t="shared" si="174"/>
        <v>18759113.760000005</v>
      </c>
      <c r="DA261" s="125">
        <f t="shared" si="175"/>
        <v>23804176.410000004</v>
      </c>
    </row>
    <row r="262" spans="1:105" ht="11.25" customHeight="1" outlineLevel="1" x14ac:dyDescent="0.2">
      <c r="A262" s="46">
        <f>ROW()</f>
        <v>262</v>
      </c>
      <c r="B262" s="141"/>
      <c r="C262" s="69" t="s">
        <v>246</v>
      </c>
      <c r="D262" s="154">
        <v>337</v>
      </c>
      <c r="E262" s="163">
        <v>0</v>
      </c>
      <c r="F262" s="29"/>
      <c r="G262" s="29"/>
      <c r="H262" s="29"/>
      <c r="I262" s="29"/>
      <c r="J262" s="29"/>
      <c r="K262" s="29"/>
      <c r="L262" s="2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>
        <v>0</v>
      </c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>
        <f t="shared" si="172"/>
        <v>0</v>
      </c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>
        <v>0</v>
      </c>
      <c r="CF262" s="1">
        <v>0</v>
      </c>
      <c r="CG262" s="1">
        <v>0</v>
      </c>
      <c r="CH262" s="1">
        <v>0</v>
      </c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>
        <f t="shared" si="173"/>
        <v>0</v>
      </c>
      <c r="CZ262" s="1">
        <f t="shared" si="174"/>
        <v>0</v>
      </c>
      <c r="DA262" s="125">
        <f t="shared" si="175"/>
        <v>0</v>
      </c>
    </row>
    <row r="263" spans="1:105" ht="11.25" customHeight="1" x14ac:dyDescent="0.2">
      <c r="A263" s="46">
        <f>ROW()</f>
        <v>263</v>
      </c>
      <c r="B263" s="141"/>
      <c r="C263" s="166" t="s">
        <v>245</v>
      </c>
      <c r="D263" s="166"/>
      <c r="E263" s="165">
        <f t="shared" ref="E263:AO263" si="176">SUM(E255:E262)</f>
        <v>739005626.98250008</v>
      </c>
      <c r="F263" s="165">
        <f t="shared" si="176"/>
        <v>0</v>
      </c>
      <c r="G263" s="165">
        <f t="shared" si="176"/>
        <v>0</v>
      </c>
      <c r="H263" s="165">
        <f t="shared" si="176"/>
        <v>0</v>
      </c>
      <c r="I263" s="165">
        <f t="shared" si="176"/>
        <v>0</v>
      </c>
      <c r="J263" s="165">
        <f t="shared" si="176"/>
        <v>0</v>
      </c>
      <c r="K263" s="165">
        <f t="shared" si="176"/>
        <v>0</v>
      </c>
      <c r="L263" s="165">
        <f t="shared" si="176"/>
        <v>0</v>
      </c>
      <c r="M263" s="127">
        <f t="shared" si="176"/>
        <v>0</v>
      </c>
      <c r="N263" s="127">
        <f t="shared" si="176"/>
        <v>0</v>
      </c>
      <c r="O263" s="127">
        <f t="shared" si="176"/>
        <v>0</v>
      </c>
      <c r="P263" s="127">
        <f t="shared" si="176"/>
        <v>0</v>
      </c>
      <c r="Q263" s="127">
        <f t="shared" si="176"/>
        <v>0</v>
      </c>
      <c r="R263" s="127">
        <f t="shared" si="176"/>
        <v>0</v>
      </c>
      <c r="S263" s="127">
        <f t="shared" si="176"/>
        <v>0</v>
      </c>
      <c r="T263" s="127">
        <f t="shared" si="176"/>
        <v>0</v>
      </c>
      <c r="U263" s="127">
        <f t="shared" si="176"/>
        <v>0</v>
      </c>
      <c r="V263" s="127">
        <f t="shared" si="176"/>
        <v>0</v>
      </c>
      <c r="W263" s="127">
        <f t="shared" si="176"/>
        <v>0</v>
      </c>
      <c r="X263" s="127">
        <f t="shared" si="176"/>
        <v>9758941.5487499014</v>
      </c>
      <c r="Y263" s="127">
        <f t="shared" si="176"/>
        <v>0</v>
      </c>
      <c r="Z263" s="127">
        <f t="shared" si="176"/>
        <v>0</v>
      </c>
      <c r="AA263" s="127">
        <f t="shared" si="176"/>
        <v>0</v>
      </c>
      <c r="AB263" s="127">
        <f t="shared" si="176"/>
        <v>0</v>
      </c>
      <c r="AC263" s="127">
        <f t="shared" si="176"/>
        <v>0</v>
      </c>
      <c r="AD263" s="127">
        <f t="shared" si="176"/>
        <v>0</v>
      </c>
      <c r="AE263" s="127">
        <f t="shared" si="176"/>
        <v>0</v>
      </c>
      <c r="AF263" s="127">
        <f t="shared" si="176"/>
        <v>0</v>
      </c>
      <c r="AG263" s="127">
        <f t="shared" si="176"/>
        <v>0</v>
      </c>
      <c r="AH263" s="127">
        <f t="shared" si="176"/>
        <v>0</v>
      </c>
      <c r="AI263" s="127">
        <f t="shared" si="176"/>
        <v>0</v>
      </c>
      <c r="AJ263" s="127">
        <f t="shared" si="176"/>
        <v>0</v>
      </c>
      <c r="AK263" s="127">
        <f t="shared" si="176"/>
        <v>0</v>
      </c>
      <c r="AL263" s="127">
        <f t="shared" si="176"/>
        <v>0</v>
      </c>
      <c r="AM263" s="127">
        <f t="shared" si="176"/>
        <v>0</v>
      </c>
      <c r="AN263" s="127">
        <f t="shared" si="176"/>
        <v>0</v>
      </c>
      <c r="AO263" s="127">
        <f t="shared" si="176"/>
        <v>0</v>
      </c>
      <c r="AP263" s="127"/>
      <c r="AQ263" s="127">
        <f t="shared" ref="AQ263:BG263" si="177">SUM(AQ255:AQ262)</f>
        <v>0</v>
      </c>
      <c r="AR263" s="127">
        <f t="shared" si="177"/>
        <v>0</v>
      </c>
      <c r="AS263" s="127">
        <f t="shared" si="177"/>
        <v>0</v>
      </c>
      <c r="AT263" s="127">
        <f t="shared" si="177"/>
        <v>0</v>
      </c>
      <c r="AU263" s="127">
        <f t="shared" si="177"/>
        <v>0</v>
      </c>
      <c r="AV263" s="127">
        <f t="shared" si="177"/>
        <v>0</v>
      </c>
      <c r="AW263" s="127">
        <f t="shared" si="177"/>
        <v>0</v>
      </c>
      <c r="AX263" s="127">
        <f t="shared" si="177"/>
        <v>0</v>
      </c>
      <c r="AY263" s="127">
        <f t="shared" si="177"/>
        <v>0</v>
      </c>
      <c r="AZ263" s="127">
        <f t="shared" si="177"/>
        <v>0</v>
      </c>
      <c r="BA263" s="127">
        <f t="shared" si="177"/>
        <v>0</v>
      </c>
      <c r="BB263" s="127">
        <f t="shared" si="177"/>
        <v>9758941.5487499014</v>
      </c>
      <c r="BC263" s="127">
        <f t="shared" si="177"/>
        <v>0</v>
      </c>
      <c r="BD263" s="127">
        <f t="shared" si="177"/>
        <v>0</v>
      </c>
      <c r="BE263" s="127">
        <f t="shared" si="177"/>
        <v>0</v>
      </c>
      <c r="BF263" s="127">
        <f t="shared" si="177"/>
        <v>0</v>
      </c>
      <c r="BG263" s="127">
        <f t="shared" si="177"/>
        <v>0</v>
      </c>
      <c r="BH263" s="127">
        <f>SUM(BG255:BH262)</f>
        <v>0</v>
      </c>
      <c r="BI263" s="127">
        <f t="shared" ref="BI263:CW263" si="178">SUM(BI255:BI262)</f>
        <v>0</v>
      </c>
      <c r="BJ263" s="127">
        <f t="shared" si="178"/>
        <v>0</v>
      </c>
      <c r="BK263" s="127">
        <f t="shared" si="178"/>
        <v>0</v>
      </c>
      <c r="BL263" s="127">
        <f t="shared" si="178"/>
        <v>0</v>
      </c>
      <c r="BM263" s="127">
        <f t="shared" si="178"/>
        <v>0</v>
      </c>
      <c r="BN263" s="127">
        <f t="shared" si="178"/>
        <v>0</v>
      </c>
      <c r="BO263" s="127">
        <f t="shared" si="178"/>
        <v>0</v>
      </c>
      <c r="BP263" s="127">
        <f t="shared" si="178"/>
        <v>0</v>
      </c>
      <c r="BQ263" s="127">
        <f t="shared" si="178"/>
        <v>0</v>
      </c>
      <c r="BR263" s="127">
        <f t="shared" si="178"/>
        <v>0</v>
      </c>
      <c r="BS263" s="127">
        <f t="shared" si="178"/>
        <v>0</v>
      </c>
      <c r="BT263" s="127">
        <f t="shared" si="178"/>
        <v>0</v>
      </c>
      <c r="BU263" s="127">
        <f t="shared" si="178"/>
        <v>0</v>
      </c>
      <c r="BV263" s="127">
        <f t="shared" si="178"/>
        <v>0</v>
      </c>
      <c r="BW263" s="127">
        <f t="shared" si="178"/>
        <v>0</v>
      </c>
      <c r="BX263" s="127">
        <f t="shared" si="178"/>
        <v>0</v>
      </c>
      <c r="BY263" s="127">
        <f t="shared" si="178"/>
        <v>0</v>
      </c>
      <c r="BZ263" s="127">
        <f t="shared" si="178"/>
        <v>0</v>
      </c>
      <c r="CA263" s="127">
        <f t="shared" si="178"/>
        <v>0</v>
      </c>
      <c r="CB263" s="127">
        <f t="shared" si="178"/>
        <v>0</v>
      </c>
      <c r="CC263" s="127">
        <f t="shared" si="178"/>
        <v>0</v>
      </c>
      <c r="CD263" s="127">
        <f t="shared" si="178"/>
        <v>0</v>
      </c>
      <c r="CE263" s="127">
        <f t="shared" si="178"/>
        <v>0</v>
      </c>
      <c r="CF263" s="127">
        <f t="shared" si="178"/>
        <v>0</v>
      </c>
      <c r="CG263" s="127">
        <f t="shared" si="178"/>
        <v>0</v>
      </c>
      <c r="CH263" s="127">
        <f t="shared" si="178"/>
        <v>11375796.040000001</v>
      </c>
      <c r="CI263" s="127">
        <f t="shared" si="178"/>
        <v>0</v>
      </c>
      <c r="CJ263" s="127">
        <f t="shared" si="178"/>
        <v>0</v>
      </c>
      <c r="CK263" s="127">
        <f t="shared" si="178"/>
        <v>0</v>
      </c>
      <c r="CL263" s="127">
        <f t="shared" si="178"/>
        <v>0</v>
      </c>
      <c r="CM263" s="127">
        <f t="shared" si="178"/>
        <v>0</v>
      </c>
      <c r="CN263" s="127">
        <f t="shared" si="178"/>
        <v>0</v>
      </c>
      <c r="CO263" s="127">
        <f t="shared" si="178"/>
        <v>0</v>
      </c>
      <c r="CP263" s="127">
        <f t="shared" si="178"/>
        <v>0</v>
      </c>
      <c r="CQ263" s="127">
        <f t="shared" si="178"/>
        <v>0</v>
      </c>
      <c r="CR263" s="127">
        <f t="shared" si="178"/>
        <v>0</v>
      </c>
      <c r="CS263" s="127">
        <f t="shared" si="178"/>
        <v>0</v>
      </c>
      <c r="CT263" s="127">
        <f t="shared" si="178"/>
        <v>0</v>
      </c>
      <c r="CU263" s="127">
        <f t="shared" si="178"/>
        <v>0</v>
      </c>
      <c r="CV263" s="127">
        <f t="shared" si="178"/>
        <v>0</v>
      </c>
      <c r="CW263" s="127">
        <f t="shared" si="178"/>
        <v>0</v>
      </c>
      <c r="CX263" s="127"/>
      <c r="CY263" s="127">
        <f>SUM(CY255:CY262)</f>
        <v>11375796.040000001</v>
      </c>
      <c r="CZ263" s="127">
        <f>SUM(CZ255:CZ262)</f>
        <v>21134737.588749904</v>
      </c>
      <c r="DA263" s="128">
        <f>SUM(DA255:DA262)</f>
        <v>760140364.57125008</v>
      </c>
    </row>
    <row r="264" spans="1:105" ht="11.25" customHeight="1" outlineLevel="1" x14ac:dyDescent="0.2">
      <c r="A264" s="46">
        <f>ROW()</f>
        <v>264</v>
      </c>
      <c r="B264" s="141"/>
      <c r="C264" s="64" t="s">
        <v>207</v>
      </c>
      <c r="D264" s="162">
        <v>340</v>
      </c>
      <c r="E264" s="163">
        <v>16016760.85</v>
      </c>
      <c r="F264" s="29"/>
      <c r="G264" s="29"/>
      <c r="H264" s="29"/>
      <c r="I264" s="29"/>
      <c r="J264" s="29"/>
      <c r="K264" s="29"/>
      <c r="L264" s="2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>
        <v>0</v>
      </c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>
        <f t="shared" ref="BB264:BB272" si="179">SUM(F264:BA264)</f>
        <v>0</v>
      </c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>
        <v>0</v>
      </c>
      <c r="CF264" s="1">
        <v>0</v>
      </c>
      <c r="CG264" s="1">
        <v>0</v>
      </c>
      <c r="CH264" s="1">
        <v>0</v>
      </c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>
        <f t="shared" ref="CY264:CY272" si="180">SUM(BC264:CX264)</f>
        <v>0</v>
      </c>
      <c r="CZ264" s="1">
        <f t="shared" ref="CZ264:CZ272" si="181">+CY264+BB264</f>
        <v>0</v>
      </c>
      <c r="DA264" s="125">
        <f t="shared" ref="DA264:DA272" si="182">+CZ264+E264</f>
        <v>16016760.85</v>
      </c>
    </row>
    <row r="265" spans="1:105" ht="11.25" customHeight="1" outlineLevel="1" x14ac:dyDescent="0.2">
      <c r="A265" s="46">
        <f>ROW()</f>
        <v>265</v>
      </c>
      <c r="B265" s="141"/>
      <c r="C265" s="67" t="s">
        <v>206</v>
      </c>
      <c r="D265" s="151">
        <v>341</v>
      </c>
      <c r="E265" s="163">
        <v>132751109.10583335</v>
      </c>
      <c r="F265" s="29"/>
      <c r="G265" s="29"/>
      <c r="H265" s="29"/>
      <c r="I265" s="29"/>
      <c r="J265" s="29"/>
      <c r="K265" s="29"/>
      <c r="L265" s="2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>
        <v>0</v>
      </c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>
        <f t="shared" si="179"/>
        <v>0</v>
      </c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>
        <v>0</v>
      </c>
      <c r="CF265" s="1">
        <v>0</v>
      </c>
      <c r="CG265" s="1">
        <v>0</v>
      </c>
      <c r="CH265" s="1">
        <v>0</v>
      </c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>
        <f t="shared" si="180"/>
        <v>0</v>
      </c>
      <c r="CZ265" s="1">
        <f t="shared" si="181"/>
        <v>0</v>
      </c>
      <c r="DA265" s="125">
        <f t="shared" si="182"/>
        <v>132751109.10583335</v>
      </c>
    </row>
    <row r="266" spans="1:105" ht="11.25" customHeight="1" outlineLevel="1" x14ac:dyDescent="0.2">
      <c r="A266" s="46">
        <f>ROW()</f>
        <v>266</v>
      </c>
      <c r="B266" s="141"/>
      <c r="C266" s="67" t="s">
        <v>244</v>
      </c>
      <c r="D266" s="151">
        <v>342</v>
      </c>
      <c r="E266" s="163">
        <v>26274619.34</v>
      </c>
      <c r="F266" s="29"/>
      <c r="G266" s="29"/>
      <c r="H266" s="29"/>
      <c r="I266" s="29"/>
      <c r="J266" s="29"/>
      <c r="K266" s="29"/>
      <c r="L266" s="2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>
        <v>-80226.027083307505</v>
      </c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>
        <f t="shared" si="179"/>
        <v>-80226.027083307505</v>
      </c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>
        <v>0</v>
      </c>
      <c r="CF266" s="1">
        <v>0</v>
      </c>
      <c r="CG266" s="1">
        <v>0</v>
      </c>
      <c r="CH266" s="1">
        <v>373410.68</v>
      </c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>
        <f t="shared" si="180"/>
        <v>373410.68</v>
      </c>
      <c r="CZ266" s="1">
        <f t="shared" si="181"/>
        <v>293184.65291669249</v>
      </c>
      <c r="DA266" s="125">
        <f t="shared" si="182"/>
        <v>26567803.992916692</v>
      </c>
    </row>
    <row r="267" spans="1:105" ht="11.25" customHeight="1" outlineLevel="1" x14ac:dyDescent="0.2">
      <c r="A267" s="46">
        <f>ROW()</f>
        <v>267</v>
      </c>
      <c r="B267" s="141"/>
      <c r="C267" s="67" t="s">
        <v>243</v>
      </c>
      <c r="D267" s="151">
        <v>343</v>
      </c>
      <c r="E267" s="163"/>
      <c r="F267" s="29"/>
      <c r="G267" s="29"/>
      <c r="H267" s="29"/>
      <c r="I267" s="29"/>
      <c r="J267" s="29"/>
      <c r="K267" s="29"/>
      <c r="L267" s="2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>
        <v>0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>
        <f t="shared" si="179"/>
        <v>0</v>
      </c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>
        <v>0</v>
      </c>
      <c r="CF267" s="1">
        <v>0</v>
      </c>
      <c r="CG267" s="1">
        <v>0</v>
      </c>
      <c r="CH267" s="1">
        <v>117408.73</v>
      </c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>
        <f t="shared" si="180"/>
        <v>117408.73</v>
      </c>
      <c r="CZ267" s="1">
        <f t="shared" si="181"/>
        <v>117408.73</v>
      </c>
      <c r="DA267" s="125">
        <f t="shared" si="182"/>
        <v>117408.73</v>
      </c>
    </row>
    <row r="268" spans="1:105" ht="11.25" customHeight="1" outlineLevel="1" x14ac:dyDescent="0.2">
      <c r="A268" s="46">
        <f>ROW()</f>
        <v>268</v>
      </c>
      <c r="B268" s="141"/>
      <c r="C268" s="67" t="s">
        <v>242</v>
      </c>
      <c r="D268" s="151">
        <v>344</v>
      </c>
      <c r="E268" s="163">
        <v>1604827214.49125</v>
      </c>
      <c r="F268" s="29"/>
      <c r="G268" s="29"/>
      <c r="H268" s="29"/>
      <c r="I268" s="29"/>
      <c r="J268" s="29"/>
      <c r="K268" s="29"/>
      <c r="L268" s="2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>
        <v>-1917692.2224998474</v>
      </c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>
        <v>-3130666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>
        <f t="shared" si="179"/>
        <v>-5048358.2224998474</v>
      </c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>
        <v>50368519.079999998</v>
      </c>
      <c r="CF268" s="1">
        <v>0</v>
      </c>
      <c r="CG268" s="1">
        <v>0</v>
      </c>
      <c r="CH268" s="1">
        <v>16649250.809999999</v>
      </c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>
        <f t="shared" si="180"/>
        <v>67017769.890000001</v>
      </c>
      <c r="CZ268" s="1">
        <f t="shared" si="181"/>
        <v>61969411.667500153</v>
      </c>
      <c r="DA268" s="125">
        <f t="shared" si="182"/>
        <v>1666796626.1587503</v>
      </c>
    </row>
    <row r="269" spans="1:105" ht="11.25" customHeight="1" outlineLevel="1" x14ac:dyDescent="0.2">
      <c r="A269" s="46">
        <f>ROW()</f>
        <v>269</v>
      </c>
      <c r="B269" s="141"/>
      <c r="C269" s="67" t="s">
        <v>241</v>
      </c>
      <c r="D269" s="151">
        <v>345</v>
      </c>
      <c r="E269" s="163">
        <v>156673893.36166668</v>
      </c>
      <c r="F269" s="29"/>
      <c r="G269" s="29"/>
      <c r="H269" s="29"/>
      <c r="I269" s="29"/>
      <c r="J269" s="29"/>
      <c r="K269" s="29"/>
      <c r="L269" s="2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>
        <v>1179514.1891666353</v>
      </c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>
        <v>-1081259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>
        <f t="shared" si="179"/>
        <v>98255.189166635275</v>
      </c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>
        <v>0</v>
      </c>
      <c r="CF269" s="1">
        <v>0</v>
      </c>
      <c r="CG269" s="1">
        <v>0</v>
      </c>
      <c r="CH269" s="1">
        <v>2853086.44</v>
      </c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>
        <f t="shared" si="180"/>
        <v>2853086.44</v>
      </c>
      <c r="CZ269" s="1">
        <f t="shared" si="181"/>
        <v>2951341.6291666352</v>
      </c>
      <c r="DA269" s="125">
        <f t="shared" si="182"/>
        <v>159625234.99083331</v>
      </c>
    </row>
    <row r="270" spans="1:105" ht="11.25" customHeight="1" outlineLevel="1" x14ac:dyDescent="0.2">
      <c r="A270" s="46">
        <f>ROW()</f>
        <v>270</v>
      </c>
      <c r="B270" s="141"/>
      <c r="C270" s="67" t="s">
        <v>240</v>
      </c>
      <c r="D270" s="151">
        <v>346</v>
      </c>
      <c r="E270" s="163">
        <v>16878795.032083333</v>
      </c>
      <c r="F270" s="29"/>
      <c r="G270" s="29"/>
      <c r="H270" s="29"/>
      <c r="I270" s="29"/>
      <c r="J270" s="29"/>
      <c r="K270" s="29"/>
      <c r="L270" s="2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>
        <v>773686.91041667014</v>
      </c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>
        <f t="shared" si="179"/>
        <v>773686.91041667014</v>
      </c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>
        <v>0</v>
      </c>
      <c r="CF270" s="1">
        <v>0</v>
      </c>
      <c r="CG270" s="1">
        <v>0</v>
      </c>
      <c r="CH270" s="1">
        <v>239669.16000000003</v>
      </c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>
        <f t="shared" si="180"/>
        <v>239669.16000000003</v>
      </c>
      <c r="CZ270" s="1">
        <f t="shared" si="181"/>
        <v>1013356.0704166702</v>
      </c>
      <c r="DA270" s="125">
        <f t="shared" si="182"/>
        <v>17892151.102500003</v>
      </c>
    </row>
    <row r="271" spans="1:105" ht="11.25" customHeight="1" outlineLevel="1" x14ac:dyDescent="0.2">
      <c r="A271" s="46">
        <f>ROW()</f>
        <v>271</v>
      </c>
      <c r="B271" s="141"/>
      <c r="C271" s="67" t="s">
        <v>239</v>
      </c>
      <c r="D271" s="151">
        <v>347</v>
      </c>
      <c r="E271" s="163">
        <v>53575909.110000007</v>
      </c>
      <c r="F271" s="29"/>
      <c r="G271" s="29"/>
      <c r="H271" s="29"/>
      <c r="I271" s="29"/>
      <c r="J271" s="29"/>
      <c r="K271" s="29"/>
      <c r="L271" s="2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>
        <v>0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>
        <f t="shared" si="179"/>
        <v>0</v>
      </c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>
        <v>0</v>
      </c>
      <c r="CF271" s="1">
        <v>0</v>
      </c>
      <c r="CG271" s="1">
        <v>0</v>
      </c>
      <c r="CH271" s="1">
        <v>0</v>
      </c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>
        <f t="shared" si="180"/>
        <v>0</v>
      </c>
      <c r="CZ271" s="1">
        <f t="shared" si="181"/>
        <v>0</v>
      </c>
      <c r="DA271" s="125">
        <f t="shared" si="182"/>
        <v>53575909.110000007</v>
      </c>
    </row>
    <row r="272" spans="1:105" ht="11.25" customHeight="1" outlineLevel="1" x14ac:dyDescent="0.2">
      <c r="A272" s="46">
        <f>ROW()</f>
        <v>272</v>
      </c>
      <c r="B272" s="141"/>
      <c r="C272" s="67" t="s">
        <v>238</v>
      </c>
      <c r="D272" s="154">
        <v>348</v>
      </c>
      <c r="E272" s="163">
        <v>5025581.2999999989</v>
      </c>
      <c r="F272" s="29"/>
      <c r="G272" s="29"/>
      <c r="H272" s="29"/>
      <c r="I272" s="29"/>
      <c r="J272" s="29"/>
      <c r="K272" s="29"/>
      <c r="L272" s="2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>
        <v>0</v>
      </c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>
        <f t="shared" si="179"/>
        <v>0</v>
      </c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>
        <v>0</v>
      </c>
      <c r="CF272" s="1">
        <v>0</v>
      </c>
      <c r="CG272" s="1">
        <v>0</v>
      </c>
      <c r="CH272" s="1">
        <v>-91586.86</v>
      </c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>
        <f t="shared" si="180"/>
        <v>-91586.86</v>
      </c>
      <c r="CZ272" s="1">
        <f t="shared" si="181"/>
        <v>-91586.86</v>
      </c>
      <c r="DA272" s="125">
        <f t="shared" si="182"/>
        <v>4933994.4399999985</v>
      </c>
    </row>
    <row r="273" spans="1:105" ht="11.25" customHeight="1" x14ac:dyDescent="0.2">
      <c r="A273" s="46">
        <f>ROW()</f>
        <v>273</v>
      </c>
      <c r="B273" s="141"/>
      <c r="C273" s="166" t="s">
        <v>237</v>
      </c>
      <c r="D273" s="166"/>
      <c r="E273" s="165">
        <f t="shared" ref="E273:AO273" si="183">SUM(E264:E272)</f>
        <v>2012023882.5908332</v>
      </c>
      <c r="F273" s="165">
        <f t="shared" si="183"/>
        <v>0</v>
      </c>
      <c r="G273" s="165">
        <f t="shared" si="183"/>
        <v>0</v>
      </c>
      <c r="H273" s="165">
        <f t="shared" si="183"/>
        <v>0</v>
      </c>
      <c r="I273" s="165">
        <f t="shared" si="183"/>
        <v>0</v>
      </c>
      <c r="J273" s="165">
        <f t="shared" si="183"/>
        <v>0</v>
      </c>
      <c r="K273" s="165">
        <f t="shared" si="183"/>
        <v>0</v>
      </c>
      <c r="L273" s="165">
        <f t="shared" si="183"/>
        <v>0</v>
      </c>
      <c r="M273" s="127">
        <f t="shared" si="183"/>
        <v>0</v>
      </c>
      <c r="N273" s="127">
        <f t="shared" si="183"/>
        <v>0</v>
      </c>
      <c r="O273" s="127">
        <f t="shared" si="183"/>
        <v>0</v>
      </c>
      <c r="P273" s="127">
        <f t="shared" si="183"/>
        <v>0</v>
      </c>
      <c r="Q273" s="127">
        <f t="shared" si="183"/>
        <v>0</v>
      </c>
      <c r="R273" s="127">
        <f t="shared" si="183"/>
        <v>0</v>
      </c>
      <c r="S273" s="127">
        <f t="shared" si="183"/>
        <v>0</v>
      </c>
      <c r="T273" s="127">
        <f t="shared" si="183"/>
        <v>0</v>
      </c>
      <c r="U273" s="127">
        <f t="shared" si="183"/>
        <v>0</v>
      </c>
      <c r="V273" s="127">
        <f t="shared" si="183"/>
        <v>0</v>
      </c>
      <c r="W273" s="127">
        <f t="shared" si="183"/>
        <v>0</v>
      </c>
      <c r="X273" s="127">
        <f t="shared" si="183"/>
        <v>-44717.149999849498</v>
      </c>
      <c r="Y273" s="127">
        <f t="shared" si="183"/>
        <v>0</v>
      </c>
      <c r="Z273" s="127">
        <f t="shared" si="183"/>
        <v>0</v>
      </c>
      <c r="AA273" s="127">
        <f t="shared" si="183"/>
        <v>0</v>
      </c>
      <c r="AB273" s="127">
        <f t="shared" si="183"/>
        <v>0</v>
      </c>
      <c r="AC273" s="127">
        <f t="shared" si="183"/>
        <v>0</v>
      </c>
      <c r="AD273" s="127">
        <f t="shared" si="183"/>
        <v>0</v>
      </c>
      <c r="AE273" s="127">
        <f t="shared" si="183"/>
        <v>0</v>
      </c>
      <c r="AF273" s="127">
        <f t="shared" si="183"/>
        <v>0</v>
      </c>
      <c r="AG273" s="127">
        <f t="shared" si="183"/>
        <v>0</v>
      </c>
      <c r="AH273" s="127">
        <f t="shared" si="183"/>
        <v>0</v>
      </c>
      <c r="AI273" s="127">
        <f t="shared" si="183"/>
        <v>0</v>
      </c>
      <c r="AJ273" s="127">
        <f t="shared" si="183"/>
        <v>0</v>
      </c>
      <c r="AK273" s="127">
        <f t="shared" si="183"/>
        <v>0</v>
      </c>
      <c r="AL273" s="127">
        <f t="shared" si="183"/>
        <v>0</v>
      </c>
      <c r="AM273" s="127">
        <f t="shared" si="183"/>
        <v>0</v>
      </c>
      <c r="AN273" s="127">
        <f t="shared" si="183"/>
        <v>0</v>
      </c>
      <c r="AO273" s="127">
        <f t="shared" si="183"/>
        <v>0</v>
      </c>
      <c r="AP273" s="127"/>
      <c r="AQ273" s="127">
        <f t="shared" ref="AQ273:BG273" si="184">SUM(AQ264:AQ272)</f>
        <v>0</v>
      </c>
      <c r="AR273" s="127">
        <f t="shared" si="184"/>
        <v>-4211925</v>
      </c>
      <c r="AS273" s="127">
        <f t="shared" si="184"/>
        <v>0</v>
      </c>
      <c r="AT273" s="127">
        <f t="shared" si="184"/>
        <v>0</v>
      </c>
      <c r="AU273" s="127">
        <f t="shared" si="184"/>
        <v>0</v>
      </c>
      <c r="AV273" s="127">
        <f t="shared" si="184"/>
        <v>0</v>
      </c>
      <c r="AW273" s="127">
        <f t="shared" si="184"/>
        <v>0</v>
      </c>
      <c r="AX273" s="127">
        <f t="shared" si="184"/>
        <v>0</v>
      </c>
      <c r="AY273" s="127">
        <f t="shared" si="184"/>
        <v>0</v>
      </c>
      <c r="AZ273" s="127">
        <f t="shared" si="184"/>
        <v>0</v>
      </c>
      <c r="BA273" s="127">
        <f t="shared" si="184"/>
        <v>0</v>
      </c>
      <c r="BB273" s="127">
        <f t="shared" si="184"/>
        <v>-4256642.1499998495</v>
      </c>
      <c r="BC273" s="127">
        <f t="shared" si="184"/>
        <v>0</v>
      </c>
      <c r="BD273" s="127">
        <f t="shared" si="184"/>
        <v>0</v>
      </c>
      <c r="BE273" s="127">
        <f t="shared" si="184"/>
        <v>0</v>
      </c>
      <c r="BF273" s="127">
        <f t="shared" si="184"/>
        <v>0</v>
      </c>
      <c r="BG273" s="127">
        <f t="shared" si="184"/>
        <v>0</v>
      </c>
      <c r="BH273" s="127">
        <f>SUM(BG264:BH272)</f>
        <v>0</v>
      </c>
      <c r="BI273" s="127">
        <f t="shared" ref="BI273:CW273" si="185">SUM(BI264:BI272)</f>
        <v>0</v>
      </c>
      <c r="BJ273" s="127">
        <f t="shared" si="185"/>
        <v>0</v>
      </c>
      <c r="BK273" s="127">
        <f t="shared" si="185"/>
        <v>0</v>
      </c>
      <c r="BL273" s="127">
        <f t="shared" si="185"/>
        <v>0</v>
      </c>
      <c r="BM273" s="127">
        <f t="shared" si="185"/>
        <v>0</v>
      </c>
      <c r="BN273" s="127">
        <f t="shared" si="185"/>
        <v>0</v>
      </c>
      <c r="BO273" s="127">
        <f t="shared" si="185"/>
        <v>0</v>
      </c>
      <c r="BP273" s="127">
        <f t="shared" si="185"/>
        <v>0</v>
      </c>
      <c r="BQ273" s="127">
        <f t="shared" si="185"/>
        <v>0</v>
      </c>
      <c r="BR273" s="127">
        <f t="shared" si="185"/>
        <v>0</v>
      </c>
      <c r="BS273" s="127">
        <f t="shared" si="185"/>
        <v>0</v>
      </c>
      <c r="BT273" s="127">
        <f t="shared" si="185"/>
        <v>0</v>
      </c>
      <c r="BU273" s="127">
        <f t="shared" si="185"/>
        <v>0</v>
      </c>
      <c r="BV273" s="127">
        <f t="shared" si="185"/>
        <v>0</v>
      </c>
      <c r="BW273" s="127">
        <f t="shared" si="185"/>
        <v>0</v>
      </c>
      <c r="BX273" s="127">
        <f t="shared" si="185"/>
        <v>0</v>
      </c>
      <c r="BY273" s="127">
        <f t="shared" si="185"/>
        <v>0</v>
      </c>
      <c r="BZ273" s="127">
        <f t="shared" si="185"/>
        <v>0</v>
      </c>
      <c r="CA273" s="127">
        <f t="shared" si="185"/>
        <v>0</v>
      </c>
      <c r="CB273" s="127">
        <f t="shared" si="185"/>
        <v>0</v>
      </c>
      <c r="CC273" s="127">
        <f t="shared" si="185"/>
        <v>0</v>
      </c>
      <c r="CD273" s="127">
        <f t="shared" si="185"/>
        <v>0</v>
      </c>
      <c r="CE273" s="127">
        <f t="shared" si="185"/>
        <v>50368519.079999998</v>
      </c>
      <c r="CF273" s="127">
        <f t="shared" si="185"/>
        <v>0</v>
      </c>
      <c r="CG273" s="127">
        <f t="shared" si="185"/>
        <v>0</v>
      </c>
      <c r="CH273" s="127">
        <f t="shared" si="185"/>
        <v>20141238.960000001</v>
      </c>
      <c r="CI273" s="127">
        <f t="shared" si="185"/>
        <v>0</v>
      </c>
      <c r="CJ273" s="127">
        <f t="shared" si="185"/>
        <v>0</v>
      </c>
      <c r="CK273" s="127">
        <f t="shared" si="185"/>
        <v>0</v>
      </c>
      <c r="CL273" s="127">
        <f t="shared" si="185"/>
        <v>0</v>
      </c>
      <c r="CM273" s="127">
        <f t="shared" si="185"/>
        <v>0</v>
      </c>
      <c r="CN273" s="127">
        <f t="shared" si="185"/>
        <v>0</v>
      </c>
      <c r="CO273" s="127">
        <f t="shared" si="185"/>
        <v>0</v>
      </c>
      <c r="CP273" s="127">
        <f t="shared" si="185"/>
        <v>0</v>
      </c>
      <c r="CQ273" s="127">
        <f t="shared" si="185"/>
        <v>0</v>
      </c>
      <c r="CR273" s="127">
        <f t="shared" si="185"/>
        <v>0</v>
      </c>
      <c r="CS273" s="127">
        <f t="shared" si="185"/>
        <v>0</v>
      </c>
      <c r="CT273" s="127">
        <f t="shared" si="185"/>
        <v>0</v>
      </c>
      <c r="CU273" s="127">
        <f t="shared" si="185"/>
        <v>0</v>
      </c>
      <c r="CV273" s="127">
        <f t="shared" si="185"/>
        <v>0</v>
      </c>
      <c r="CW273" s="127">
        <f t="shared" si="185"/>
        <v>0</v>
      </c>
      <c r="CX273" s="127"/>
      <c r="CY273" s="127">
        <f>SUM(CY264:CY272)</f>
        <v>70509758.039999992</v>
      </c>
      <c r="CZ273" s="127">
        <f>SUM(CZ264:CZ272)</f>
        <v>66253115.890000142</v>
      </c>
      <c r="DA273" s="128">
        <f>SUM(DA264:DA272)</f>
        <v>2078276998.4808335</v>
      </c>
    </row>
    <row r="274" spans="1:105" ht="11.25" customHeight="1" outlineLevel="1" x14ac:dyDescent="0.2">
      <c r="A274" s="46">
        <f>ROW()</f>
        <v>274</v>
      </c>
      <c r="B274" s="141"/>
      <c r="C274" s="64" t="s">
        <v>207</v>
      </c>
      <c r="D274" s="162">
        <v>350</v>
      </c>
      <c r="E274" s="163">
        <v>63981469.457499996</v>
      </c>
      <c r="F274" s="29"/>
      <c r="G274" s="29"/>
      <c r="H274" s="29"/>
      <c r="I274" s="29"/>
      <c r="J274" s="29"/>
      <c r="K274" s="29"/>
      <c r="L274" s="2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>
        <v>203914.53249999881</v>
      </c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>
        <f t="shared" ref="BB274:BB293" si="186">SUM(F274:BA274)</f>
        <v>203914.53249999881</v>
      </c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>
        <v>75910.759999999995</v>
      </c>
      <c r="CF274" s="1">
        <v>14681.74</v>
      </c>
      <c r="CG274" s="1">
        <v>0</v>
      </c>
      <c r="CH274" s="1">
        <v>2513.5300000000002</v>
      </c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>
        <f t="shared" ref="CY274:CY293" si="187">SUM(BC274:CX274)</f>
        <v>93106.03</v>
      </c>
      <c r="CZ274" s="1">
        <f t="shared" ref="CZ274:CZ293" si="188">+CY274+BB274</f>
        <v>297020.56249999884</v>
      </c>
      <c r="DA274" s="125">
        <f t="shared" ref="DA274:DA293" si="189">+CZ274+E274</f>
        <v>64278490.019999996</v>
      </c>
    </row>
    <row r="275" spans="1:105" ht="11.25" customHeight="1" outlineLevel="1" x14ac:dyDescent="0.2">
      <c r="A275" s="46">
        <f>ROW()</f>
        <v>275</v>
      </c>
      <c r="B275" s="141"/>
      <c r="C275" s="86" t="s">
        <v>236</v>
      </c>
      <c r="D275" s="151">
        <f>+D274</f>
        <v>350</v>
      </c>
      <c r="E275" s="163">
        <v>170672.86</v>
      </c>
      <c r="F275" s="29"/>
      <c r="G275" s="29"/>
      <c r="H275" s="29"/>
      <c r="I275" s="29"/>
      <c r="J275" s="29"/>
      <c r="K275" s="29"/>
      <c r="L275" s="2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>
        <v>0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>
        <f t="shared" si="186"/>
        <v>0</v>
      </c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>
        <v>0</v>
      </c>
      <c r="CF275" s="1">
        <v>0</v>
      </c>
      <c r="CG275" s="1">
        <v>0</v>
      </c>
      <c r="CH275" s="1">
        <v>0</v>
      </c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>
        <f t="shared" si="187"/>
        <v>0</v>
      </c>
      <c r="CZ275" s="1">
        <f t="shared" si="188"/>
        <v>0</v>
      </c>
      <c r="DA275" s="125">
        <f t="shared" si="189"/>
        <v>170672.86</v>
      </c>
    </row>
    <row r="276" spans="1:105" ht="11.25" customHeight="1" outlineLevel="1" x14ac:dyDescent="0.2">
      <c r="A276" s="46">
        <f>ROW()</f>
        <v>276</v>
      </c>
      <c r="B276" s="141"/>
      <c r="C276" s="67" t="s">
        <v>206</v>
      </c>
      <c r="D276" s="151">
        <v>352</v>
      </c>
      <c r="E276" s="163">
        <v>9921870.6800000016</v>
      </c>
      <c r="F276" s="29"/>
      <c r="G276" s="29"/>
      <c r="H276" s="29"/>
      <c r="I276" s="29"/>
      <c r="J276" s="29"/>
      <c r="K276" s="29"/>
      <c r="L276" s="2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>
        <v>0</v>
      </c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>
        <f t="shared" si="186"/>
        <v>0</v>
      </c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>
        <v>0</v>
      </c>
      <c r="CF276" s="1">
        <v>0</v>
      </c>
      <c r="CG276" s="1">
        <v>0</v>
      </c>
      <c r="CH276" s="1">
        <v>29352.720000000001</v>
      </c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>
        <f t="shared" si="187"/>
        <v>29352.720000000001</v>
      </c>
      <c r="CZ276" s="1">
        <f t="shared" si="188"/>
        <v>29352.720000000001</v>
      </c>
      <c r="DA276" s="125">
        <f t="shared" si="189"/>
        <v>9951223.4000000022</v>
      </c>
    </row>
    <row r="277" spans="1:105" ht="11.25" customHeight="1" outlineLevel="1" x14ac:dyDescent="0.2">
      <c r="A277" s="46">
        <f>ROW()</f>
        <v>277</v>
      </c>
      <c r="B277" s="141"/>
      <c r="C277" s="86" t="s">
        <v>235</v>
      </c>
      <c r="D277" s="151">
        <f>+D276</f>
        <v>352</v>
      </c>
      <c r="E277" s="163">
        <v>1956303.54</v>
      </c>
      <c r="F277" s="29"/>
      <c r="G277" s="29"/>
      <c r="H277" s="29"/>
      <c r="I277" s="29"/>
      <c r="J277" s="29"/>
      <c r="K277" s="29"/>
      <c r="L277" s="2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>
        <v>0</v>
      </c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>
        <f t="shared" si="186"/>
        <v>0</v>
      </c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>
        <v>0</v>
      </c>
      <c r="CF277" s="1">
        <v>0</v>
      </c>
      <c r="CG277" s="1">
        <v>0</v>
      </c>
      <c r="CH277" s="1">
        <v>0</v>
      </c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>
        <f t="shared" si="187"/>
        <v>0</v>
      </c>
      <c r="CZ277" s="1">
        <f t="shared" si="188"/>
        <v>0</v>
      </c>
      <c r="DA277" s="125">
        <f t="shared" si="189"/>
        <v>1956303.54</v>
      </c>
    </row>
    <row r="278" spans="1:105" ht="11.25" customHeight="1" outlineLevel="1" x14ac:dyDescent="0.2">
      <c r="A278" s="46">
        <f>ROW()</f>
        <v>278</v>
      </c>
      <c r="B278" s="141"/>
      <c r="C278" s="67" t="s">
        <v>221</v>
      </c>
      <c r="D278" s="151">
        <v>353</v>
      </c>
      <c r="E278" s="163">
        <v>572909068.36500001</v>
      </c>
      <c r="F278" s="29"/>
      <c r="G278" s="29"/>
      <c r="H278" s="29"/>
      <c r="I278" s="29"/>
      <c r="J278" s="29"/>
      <c r="K278" s="29"/>
      <c r="L278" s="2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>
        <v>4546855.7125000954</v>
      </c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>
        <f t="shared" si="186"/>
        <v>4546855.7125000954</v>
      </c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>
        <v>5905745.9400000004</v>
      </c>
      <c r="CF278" s="1">
        <v>0</v>
      </c>
      <c r="CG278" s="1">
        <v>69605984.74000001</v>
      </c>
      <c r="CH278" s="1">
        <v>1726651.78</v>
      </c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>
        <f t="shared" si="187"/>
        <v>77238382.460000008</v>
      </c>
      <c r="CZ278" s="1">
        <f t="shared" si="188"/>
        <v>81785238.172500104</v>
      </c>
      <c r="DA278" s="125">
        <f t="shared" si="189"/>
        <v>654694306.53750014</v>
      </c>
    </row>
    <row r="279" spans="1:105" ht="11.25" customHeight="1" outlineLevel="1" x14ac:dyDescent="0.2">
      <c r="A279" s="46">
        <f>ROW()</f>
        <v>279</v>
      </c>
      <c r="B279" s="141"/>
      <c r="C279" s="86" t="s">
        <v>234</v>
      </c>
      <c r="D279" s="151">
        <f>+D278</f>
        <v>353</v>
      </c>
      <c r="E279" s="163">
        <v>405246.35999999993</v>
      </c>
      <c r="F279" s="29"/>
      <c r="G279" s="29"/>
      <c r="H279" s="29"/>
      <c r="I279" s="29"/>
      <c r="J279" s="29"/>
      <c r="K279" s="29"/>
      <c r="L279" s="2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>
        <v>0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>
        <f t="shared" si="186"/>
        <v>0</v>
      </c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>
        <v>0</v>
      </c>
      <c r="CF279" s="1">
        <v>0</v>
      </c>
      <c r="CG279" s="1">
        <v>0</v>
      </c>
      <c r="CH279" s="1">
        <v>0</v>
      </c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>
        <f t="shared" si="187"/>
        <v>0</v>
      </c>
      <c r="CZ279" s="1">
        <f t="shared" si="188"/>
        <v>0</v>
      </c>
      <c r="DA279" s="125">
        <f t="shared" si="189"/>
        <v>405246.35999999993</v>
      </c>
    </row>
    <row r="280" spans="1:105" ht="11.25" customHeight="1" outlineLevel="1" x14ac:dyDescent="0.2">
      <c r="A280" s="46">
        <f>ROW()</f>
        <v>280</v>
      </c>
      <c r="B280" s="141"/>
      <c r="C280" s="86" t="s">
        <v>233</v>
      </c>
      <c r="D280" s="151">
        <f>+D279</f>
        <v>353</v>
      </c>
      <c r="E280" s="163">
        <v>128820441.81999999</v>
      </c>
      <c r="F280" s="29"/>
      <c r="G280" s="29"/>
      <c r="H280" s="29"/>
      <c r="I280" s="29"/>
      <c r="J280" s="29"/>
      <c r="K280" s="29"/>
      <c r="L280" s="2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>
        <v>0</v>
      </c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>
        <f t="shared" si="186"/>
        <v>0</v>
      </c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>
        <v>0</v>
      </c>
      <c r="CF280" s="1">
        <v>0</v>
      </c>
      <c r="CG280" s="1">
        <v>0</v>
      </c>
      <c r="CH280" s="1">
        <v>0</v>
      </c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>
        <f t="shared" si="187"/>
        <v>0</v>
      </c>
      <c r="CZ280" s="1">
        <f t="shared" si="188"/>
        <v>0</v>
      </c>
      <c r="DA280" s="125">
        <f t="shared" si="189"/>
        <v>128820441.81999999</v>
      </c>
    </row>
    <row r="281" spans="1:105" ht="11.25" customHeight="1" outlineLevel="1" x14ac:dyDescent="0.2">
      <c r="A281" s="46">
        <f>ROW()</f>
        <v>281</v>
      </c>
      <c r="B281" s="141"/>
      <c r="C281" s="67" t="s">
        <v>232</v>
      </c>
      <c r="D281" s="151">
        <v>354</v>
      </c>
      <c r="E281" s="163">
        <v>92235003.851666674</v>
      </c>
      <c r="F281" s="29"/>
      <c r="G281" s="29"/>
      <c r="H281" s="29"/>
      <c r="I281" s="29"/>
      <c r="J281" s="29"/>
      <c r="K281" s="29"/>
      <c r="L281" s="2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>
        <v>-72.561666682362556</v>
      </c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>
        <f t="shared" si="186"/>
        <v>-72.561666682362556</v>
      </c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>
        <v>0</v>
      </c>
      <c r="CF281" s="1">
        <v>0</v>
      </c>
      <c r="CG281" s="1">
        <v>0</v>
      </c>
      <c r="CH281" s="1">
        <v>0</v>
      </c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>
        <f t="shared" si="187"/>
        <v>0</v>
      </c>
      <c r="CZ281" s="1">
        <f t="shared" si="188"/>
        <v>-72.561666682362556</v>
      </c>
      <c r="DA281" s="125">
        <f t="shared" si="189"/>
        <v>92234931.289999992</v>
      </c>
    </row>
    <row r="282" spans="1:105" ht="11.25" customHeight="1" outlineLevel="1" x14ac:dyDescent="0.2">
      <c r="A282" s="46">
        <f>ROW()</f>
        <v>282</v>
      </c>
      <c r="B282" s="141"/>
      <c r="C282" s="86" t="s">
        <v>231</v>
      </c>
      <c r="D282" s="151">
        <f>+D281</f>
        <v>354</v>
      </c>
      <c r="E282" s="163">
        <v>44822.33</v>
      </c>
      <c r="F282" s="29"/>
      <c r="G282" s="29"/>
      <c r="H282" s="29"/>
      <c r="I282" s="29"/>
      <c r="J282" s="29"/>
      <c r="K282" s="29"/>
      <c r="L282" s="2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0</v>
      </c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>
        <f t="shared" si="186"/>
        <v>0</v>
      </c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>
        <v>0</v>
      </c>
      <c r="CF282" s="1">
        <v>0</v>
      </c>
      <c r="CG282" s="1">
        <v>0</v>
      </c>
      <c r="CH282" s="1">
        <v>0</v>
      </c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>
        <f t="shared" si="187"/>
        <v>0</v>
      </c>
      <c r="CZ282" s="1">
        <f t="shared" si="188"/>
        <v>0</v>
      </c>
      <c r="DA282" s="125">
        <f t="shared" si="189"/>
        <v>44822.33</v>
      </c>
    </row>
    <row r="283" spans="1:105" ht="11.25" customHeight="1" outlineLevel="1" x14ac:dyDescent="0.2">
      <c r="A283" s="46">
        <f>ROW()</f>
        <v>283</v>
      </c>
      <c r="B283" s="141"/>
      <c r="C283" s="67" t="s">
        <v>230</v>
      </c>
      <c r="D283" s="151">
        <v>355</v>
      </c>
      <c r="E283" s="163">
        <v>425720410.44166666</v>
      </c>
      <c r="F283" s="29"/>
      <c r="G283" s="29"/>
      <c r="H283" s="29"/>
      <c r="I283" s="29"/>
      <c r="J283" s="29"/>
      <c r="K283" s="29"/>
      <c r="L283" s="2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>
        <v>7884942.0533332825</v>
      </c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>
        <f t="shared" si="186"/>
        <v>7884942.0533332825</v>
      </c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>
        <v>5180217.99</v>
      </c>
      <c r="CF283" s="1">
        <v>1416782.3599999999</v>
      </c>
      <c r="CG283" s="1">
        <v>137460578.74000001</v>
      </c>
      <c r="CH283" s="1">
        <v>1786253.21</v>
      </c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>
        <f t="shared" si="187"/>
        <v>145843832.30000001</v>
      </c>
      <c r="CZ283" s="1">
        <f t="shared" si="188"/>
        <v>153728774.35333329</v>
      </c>
      <c r="DA283" s="125">
        <f t="shared" si="189"/>
        <v>579449184.79499996</v>
      </c>
    </row>
    <row r="284" spans="1:105" ht="11.25" customHeight="1" outlineLevel="1" x14ac:dyDescent="0.2">
      <c r="A284" s="46">
        <f>ROW()</f>
        <v>284</v>
      </c>
      <c r="B284" s="141"/>
      <c r="C284" s="86" t="s">
        <v>229</v>
      </c>
      <c r="D284" s="151">
        <f>+D283</f>
        <v>355</v>
      </c>
      <c r="E284" s="163">
        <v>8805095.3058333341</v>
      </c>
      <c r="F284" s="29"/>
      <c r="G284" s="29"/>
      <c r="H284" s="29"/>
      <c r="I284" s="29"/>
      <c r="J284" s="29"/>
      <c r="K284" s="29"/>
      <c r="L284" s="2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>
        <v>788.14416666515172</v>
      </c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>
        <f t="shared" si="186"/>
        <v>788.14416666515172</v>
      </c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>
        <v>0</v>
      </c>
      <c r="CF284" s="1">
        <v>0</v>
      </c>
      <c r="CG284" s="1">
        <v>0</v>
      </c>
      <c r="CH284" s="1">
        <v>0</v>
      </c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>
        <f t="shared" si="187"/>
        <v>0</v>
      </c>
      <c r="CZ284" s="1">
        <f t="shared" si="188"/>
        <v>788.14416666515172</v>
      </c>
      <c r="DA284" s="125">
        <f t="shared" si="189"/>
        <v>8805883.4499999993</v>
      </c>
    </row>
    <row r="285" spans="1:105" ht="11.25" customHeight="1" outlineLevel="1" x14ac:dyDescent="0.2">
      <c r="A285" s="46">
        <f>ROW()</f>
        <v>285</v>
      </c>
      <c r="B285" s="141"/>
      <c r="C285" s="67" t="s">
        <v>218</v>
      </c>
      <c r="D285" s="151">
        <v>356</v>
      </c>
      <c r="E285" s="163">
        <v>330086070.62041664</v>
      </c>
      <c r="F285" s="29"/>
      <c r="G285" s="29"/>
      <c r="H285" s="29"/>
      <c r="I285" s="29"/>
      <c r="J285" s="29"/>
      <c r="K285" s="29"/>
      <c r="L285" s="2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>
        <v>49267.225416660309</v>
      </c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>
        <f t="shared" si="186"/>
        <v>49267.225416660309</v>
      </c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>
        <v>939651.2699999999</v>
      </c>
      <c r="CF285" s="1">
        <v>164977.25</v>
      </c>
      <c r="CG285" s="1">
        <v>20278242.650000002</v>
      </c>
      <c r="CH285" s="1">
        <v>323992.76999999996</v>
      </c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>
        <f t="shared" si="187"/>
        <v>21706863.940000001</v>
      </c>
      <c r="CZ285" s="1">
        <f t="shared" si="188"/>
        <v>21756131.165416662</v>
      </c>
      <c r="DA285" s="125">
        <f t="shared" si="189"/>
        <v>351842201.7858333</v>
      </c>
    </row>
    <row r="286" spans="1:105" ht="11.25" customHeight="1" outlineLevel="1" x14ac:dyDescent="0.2">
      <c r="A286" s="46">
        <f>ROW()</f>
        <v>286</v>
      </c>
      <c r="B286" s="141"/>
      <c r="C286" s="86" t="s">
        <v>228</v>
      </c>
      <c r="D286" s="151">
        <f>+D285</f>
        <v>356</v>
      </c>
      <c r="E286" s="163">
        <v>6055325.1199999992</v>
      </c>
      <c r="F286" s="29"/>
      <c r="G286" s="29"/>
      <c r="H286" s="29"/>
      <c r="I286" s="29"/>
      <c r="J286" s="29"/>
      <c r="K286" s="29"/>
      <c r="L286" s="2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>
        <v>0</v>
      </c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>
        <f t="shared" si="186"/>
        <v>0</v>
      </c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>
        <v>0</v>
      </c>
      <c r="CF286" s="1">
        <v>0</v>
      </c>
      <c r="CG286" s="1">
        <v>0</v>
      </c>
      <c r="CH286" s="1">
        <v>0</v>
      </c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>
        <f t="shared" si="187"/>
        <v>0</v>
      </c>
      <c r="CZ286" s="1">
        <f t="shared" si="188"/>
        <v>0</v>
      </c>
      <c r="DA286" s="125">
        <f t="shared" si="189"/>
        <v>6055325.1199999992</v>
      </c>
    </row>
    <row r="287" spans="1:105" ht="11.25" customHeight="1" outlineLevel="1" x14ac:dyDescent="0.2">
      <c r="A287" s="46">
        <f>ROW()</f>
        <v>287</v>
      </c>
      <c r="B287" s="141"/>
      <c r="C287" s="67" t="s">
        <v>217</v>
      </c>
      <c r="D287" s="151">
        <v>357</v>
      </c>
      <c r="E287" s="163">
        <v>700574.84999999974</v>
      </c>
      <c r="F287" s="29"/>
      <c r="G287" s="29"/>
      <c r="H287" s="29"/>
      <c r="I287" s="29"/>
      <c r="J287" s="29"/>
      <c r="K287" s="29"/>
      <c r="L287" s="2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>
        <v>0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>
        <f t="shared" si="186"/>
        <v>0</v>
      </c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>
        <v>0</v>
      </c>
      <c r="CF287" s="1">
        <v>0</v>
      </c>
      <c r="CG287" s="1">
        <v>0</v>
      </c>
      <c r="CH287" s="1">
        <v>0</v>
      </c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>
        <f t="shared" si="187"/>
        <v>0</v>
      </c>
      <c r="CZ287" s="1">
        <f t="shared" si="188"/>
        <v>0</v>
      </c>
      <c r="DA287" s="125">
        <f t="shared" si="189"/>
        <v>700574.84999999974</v>
      </c>
    </row>
    <row r="288" spans="1:105" ht="11.25" customHeight="1" outlineLevel="1" x14ac:dyDescent="0.2">
      <c r="A288" s="46">
        <f>ROW()</f>
        <v>288</v>
      </c>
      <c r="B288" s="141"/>
      <c r="C288" s="86" t="s">
        <v>227</v>
      </c>
      <c r="D288" s="151">
        <f>+D287</f>
        <v>357</v>
      </c>
      <c r="E288" s="163">
        <v>510284.37000000005</v>
      </c>
      <c r="F288" s="29"/>
      <c r="G288" s="29"/>
      <c r="H288" s="29"/>
      <c r="I288" s="29"/>
      <c r="J288" s="29"/>
      <c r="K288" s="29"/>
      <c r="L288" s="2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>
        <v>0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>
        <f t="shared" si="186"/>
        <v>0</v>
      </c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>
        <v>0</v>
      </c>
      <c r="CF288" s="1">
        <v>0</v>
      </c>
      <c r="CG288" s="1">
        <v>0</v>
      </c>
      <c r="CH288" s="1">
        <v>0</v>
      </c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>
        <f t="shared" si="187"/>
        <v>0</v>
      </c>
      <c r="CZ288" s="1">
        <f t="shared" si="188"/>
        <v>0</v>
      </c>
      <c r="DA288" s="125">
        <f t="shared" si="189"/>
        <v>510284.37000000005</v>
      </c>
    </row>
    <row r="289" spans="1:105" ht="11.25" customHeight="1" outlineLevel="1" x14ac:dyDescent="0.2">
      <c r="A289" s="46">
        <f>ROW()</f>
        <v>289</v>
      </c>
      <c r="B289" s="141"/>
      <c r="C289" s="67" t="s">
        <v>216</v>
      </c>
      <c r="D289" s="151">
        <v>358</v>
      </c>
      <c r="E289" s="163">
        <v>2932873.149999999</v>
      </c>
      <c r="F289" s="29"/>
      <c r="G289" s="29"/>
      <c r="H289" s="29"/>
      <c r="I289" s="29"/>
      <c r="J289" s="29"/>
      <c r="K289" s="29"/>
      <c r="L289" s="2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>
        <v>0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>
        <f t="shared" si="186"/>
        <v>0</v>
      </c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>
        <v>0</v>
      </c>
      <c r="CF289" s="1">
        <v>0</v>
      </c>
      <c r="CG289" s="1">
        <v>0</v>
      </c>
      <c r="CH289" s="1">
        <v>1272.3599999999999</v>
      </c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>
        <f t="shared" si="187"/>
        <v>1272.3599999999999</v>
      </c>
      <c r="CZ289" s="1">
        <f t="shared" si="188"/>
        <v>1272.3599999999999</v>
      </c>
      <c r="DA289" s="125">
        <f t="shared" si="189"/>
        <v>2934145.5099999988</v>
      </c>
    </row>
    <row r="290" spans="1:105" ht="11.25" customHeight="1" outlineLevel="1" x14ac:dyDescent="0.2">
      <c r="A290" s="46">
        <f>ROW()</f>
        <v>290</v>
      </c>
      <c r="B290" s="141"/>
      <c r="C290" s="86" t="s">
        <v>226</v>
      </c>
      <c r="D290" s="151">
        <f>+D289</f>
        <v>358</v>
      </c>
      <c r="E290" s="163">
        <v>34023856.659999996</v>
      </c>
      <c r="F290" s="29"/>
      <c r="G290" s="29"/>
      <c r="H290" s="29"/>
      <c r="I290" s="29"/>
      <c r="J290" s="29"/>
      <c r="K290" s="29"/>
      <c r="L290" s="2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>
        <v>0</v>
      </c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>
        <f t="shared" si="186"/>
        <v>0</v>
      </c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>
        <v>0</v>
      </c>
      <c r="CF290" s="1">
        <v>0</v>
      </c>
      <c r="CG290" s="1">
        <v>0</v>
      </c>
      <c r="CH290" s="1">
        <v>0</v>
      </c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>
        <f t="shared" si="187"/>
        <v>0</v>
      </c>
      <c r="CZ290" s="1">
        <f t="shared" si="188"/>
        <v>0</v>
      </c>
      <c r="DA290" s="125">
        <f t="shared" si="189"/>
        <v>34023856.659999996</v>
      </c>
    </row>
    <row r="291" spans="1:105" ht="11.25" customHeight="1" outlineLevel="1" x14ac:dyDescent="0.2">
      <c r="A291" s="46">
        <f>ROW()</f>
        <v>291</v>
      </c>
      <c r="B291" s="141"/>
      <c r="C291" s="67" t="s">
        <v>225</v>
      </c>
      <c r="D291" s="151">
        <v>359</v>
      </c>
      <c r="E291" s="163">
        <v>2486692.96</v>
      </c>
      <c r="F291" s="29"/>
      <c r="G291" s="29"/>
      <c r="H291" s="29"/>
      <c r="I291" s="29"/>
      <c r="J291" s="29"/>
      <c r="K291" s="29"/>
      <c r="L291" s="2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>
        <v>0</v>
      </c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>
        <f t="shared" si="186"/>
        <v>0</v>
      </c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>
        <v>0</v>
      </c>
      <c r="CF291" s="1">
        <v>0</v>
      </c>
      <c r="CG291" s="1">
        <v>0</v>
      </c>
      <c r="CH291" s="1">
        <v>0</v>
      </c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>
        <f t="shared" si="187"/>
        <v>0</v>
      </c>
      <c r="CZ291" s="1">
        <f t="shared" si="188"/>
        <v>0</v>
      </c>
      <c r="DA291" s="125">
        <f t="shared" si="189"/>
        <v>2486692.96</v>
      </c>
    </row>
    <row r="292" spans="1:105" ht="11.25" customHeight="1" outlineLevel="1" x14ac:dyDescent="0.2">
      <c r="A292" s="46">
        <f>ROW()</f>
        <v>292</v>
      </c>
      <c r="B292" s="141"/>
      <c r="C292" s="86" t="s">
        <v>224</v>
      </c>
      <c r="D292" s="151">
        <f>+D291</f>
        <v>359</v>
      </c>
      <c r="E292" s="163"/>
      <c r="F292" s="29"/>
      <c r="G292" s="29"/>
      <c r="H292" s="29"/>
      <c r="I292" s="29"/>
      <c r="J292" s="29"/>
      <c r="K292" s="29"/>
      <c r="L292" s="2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>
        <f t="shared" si="186"/>
        <v>0</v>
      </c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>
        <v>0</v>
      </c>
      <c r="CF292" s="1">
        <v>0</v>
      </c>
      <c r="CG292" s="1">
        <v>0</v>
      </c>
      <c r="CH292" s="1">
        <v>0</v>
      </c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>
        <f t="shared" si="187"/>
        <v>0</v>
      </c>
      <c r="CZ292" s="1">
        <f t="shared" si="188"/>
        <v>0</v>
      </c>
      <c r="DA292" s="125">
        <f t="shared" si="189"/>
        <v>0</v>
      </c>
    </row>
    <row r="293" spans="1:105" ht="11.25" customHeight="1" outlineLevel="1" x14ac:dyDescent="0.2">
      <c r="A293" s="46">
        <f>ROW()</f>
        <v>293</v>
      </c>
      <c r="B293" s="141"/>
      <c r="C293" s="69" t="s">
        <v>223</v>
      </c>
      <c r="D293" s="157">
        <v>359.1</v>
      </c>
      <c r="E293" s="163">
        <v>2945836.2412499995</v>
      </c>
      <c r="F293" s="29"/>
      <c r="G293" s="29"/>
      <c r="H293" s="29"/>
      <c r="I293" s="29"/>
      <c r="J293" s="29"/>
      <c r="K293" s="29"/>
      <c r="L293" s="2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>
        <v>296483.83875000058</v>
      </c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>
        <f t="shared" si="186"/>
        <v>296483.83875000058</v>
      </c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>
        <v>0</v>
      </c>
      <c r="CF293" s="1">
        <v>0</v>
      </c>
      <c r="CG293" s="1">
        <v>0</v>
      </c>
      <c r="CH293" s="1">
        <v>0</v>
      </c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>
        <f t="shared" si="187"/>
        <v>0</v>
      </c>
      <c r="CZ293" s="1">
        <f t="shared" si="188"/>
        <v>296483.83875000058</v>
      </c>
      <c r="DA293" s="125">
        <f t="shared" si="189"/>
        <v>3242320.08</v>
      </c>
    </row>
    <row r="294" spans="1:105" ht="11.25" customHeight="1" x14ac:dyDescent="0.2">
      <c r="A294" s="46">
        <f>ROW()</f>
        <v>294</v>
      </c>
      <c r="B294" s="141"/>
      <c r="C294" s="166" t="s">
        <v>222</v>
      </c>
      <c r="D294" s="166"/>
      <c r="E294" s="165">
        <f t="shared" ref="E294:AO294" si="190">SUM(E274:E293)</f>
        <v>1684711918.9833333</v>
      </c>
      <c r="F294" s="165">
        <f t="shared" si="190"/>
        <v>0</v>
      </c>
      <c r="G294" s="165">
        <f t="shared" si="190"/>
        <v>0</v>
      </c>
      <c r="H294" s="165">
        <f t="shared" si="190"/>
        <v>0</v>
      </c>
      <c r="I294" s="165">
        <f t="shared" si="190"/>
        <v>0</v>
      </c>
      <c r="J294" s="165">
        <f t="shared" si="190"/>
        <v>0</v>
      </c>
      <c r="K294" s="165">
        <f t="shared" si="190"/>
        <v>0</v>
      </c>
      <c r="L294" s="165">
        <f t="shared" si="190"/>
        <v>0</v>
      </c>
      <c r="M294" s="127">
        <f t="shared" si="190"/>
        <v>0</v>
      </c>
      <c r="N294" s="127">
        <f t="shared" si="190"/>
        <v>0</v>
      </c>
      <c r="O294" s="127">
        <f t="shared" si="190"/>
        <v>0</v>
      </c>
      <c r="P294" s="127">
        <f t="shared" si="190"/>
        <v>0</v>
      </c>
      <c r="Q294" s="127">
        <f t="shared" si="190"/>
        <v>0</v>
      </c>
      <c r="R294" s="127">
        <f t="shared" si="190"/>
        <v>0</v>
      </c>
      <c r="S294" s="127">
        <f t="shared" si="190"/>
        <v>0</v>
      </c>
      <c r="T294" s="127">
        <f t="shared" si="190"/>
        <v>0</v>
      </c>
      <c r="U294" s="127">
        <f t="shared" si="190"/>
        <v>0</v>
      </c>
      <c r="V294" s="127">
        <f t="shared" si="190"/>
        <v>0</v>
      </c>
      <c r="W294" s="127">
        <f t="shared" si="190"/>
        <v>0</v>
      </c>
      <c r="X294" s="127">
        <f t="shared" si="190"/>
        <v>12982178.945000021</v>
      </c>
      <c r="Y294" s="127">
        <f t="shared" si="190"/>
        <v>0</v>
      </c>
      <c r="Z294" s="127">
        <f t="shared" si="190"/>
        <v>0</v>
      </c>
      <c r="AA294" s="127">
        <f t="shared" si="190"/>
        <v>0</v>
      </c>
      <c r="AB294" s="127">
        <f t="shared" si="190"/>
        <v>0</v>
      </c>
      <c r="AC294" s="127">
        <f t="shared" si="190"/>
        <v>0</v>
      </c>
      <c r="AD294" s="127">
        <f t="shared" si="190"/>
        <v>0</v>
      </c>
      <c r="AE294" s="127">
        <f t="shared" si="190"/>
        <v>0</v>
      </c>
      <c r="AF294" s="127">
        <f t="shared" si="190"/>
        <v>0</v>
      </c>
      <c r="AG294" s="127">
        <f t="shared" si="190"/>
        <v>0</v>
      </c>
      <c r="AH294" s="127">
        <f t="shared" si="190"/>
        <v>0</v>
      </c>
      <c r="AI294" s="127">
        <f t="shared" si="190"/>
        <v>0</v>
      </c>
      <c r="AJ294" s="127">
        <f t="shared" si="190"/>
        <v>0</v>
      </c>
      <c r="AK294" s="127">
        <f t="shared" si="190"/>
        <v>0</v>
      </c>
      <c r="AL294" s="127">
        <f t="shared" si="190"/>
        <v>0</v>
      </c>
      <c r="AM294" s="127">
        <f t="shared" si="190"/>
        <v>0</v>
      </c>
      <c r="AN294" s="127">
        <f t="shared" si="190"/>
        <v>0</v>
      </c>
      <c r="AO294" s="127">
        <f t="shared" si="190"/>
        <v>0</v>
      </c>
      <c r="AP294" s="127"/>
      <c r="AQ294" s="127">
        <f t="shared" ref="AQ294:BG294" si="191">SUM(AQ274:AQ293)</f>
        <v>0</v>
      </c>
      <c r="AR294" s="127">
        <f t="shared" si="191"/>
        <v>0</v>
      </c>
      <c r="AS294" s="127">
        <f t="shared" si="191"/>
        <v>0</v>
      </c>
      <c r="AT294" s="127">
        <f t="shared" si="191"/>
        <v>0</v>
      </c>
      <c r="AU294" s="127">
        <f t="shared" si="191"/>
        <v>0</v>
      </c>
      <c r="AV294" s="127">
        <f t="shared" si="191"/>
        <v>0</v>
      </c>
      <c r="AW294" s="127">
        <f t="shared" si="191"/>
        <v>0</v>
      </c>
      <c r="AX294" s="127">
        <f t="shared" si="191"/>
        <v>0</v>
      </c>
      <c r="AY294" s="127">
        <f t="shared" si="191"/>
        <v>0</v>
      </c>
      <c r="AZ294" s="127">
        <f t="shared" si="191"/>
        <v>0</v>
      </c>
      <c r="BA294" s="127">
        <f t="shared" si="191"/>
        <v>0</v>
      </c>
      <c r="BB294" s="127">
        <f t="shared" si="191"/>
        <v>12982178.945000021</v>
      </c>
      <c r="BC294" s="127">
        <f t="shared" si="191"/>
        <v>0</v>
      </c>
      <c r="BD294" s="127">
        <f t="shared" si="191"/>
        <v>0</v>
      </c>
      <c r="BE294" s="127">
        <f t="shared" si="191"/>
        <v>0</v>
      </c>
      <c r="BF294" s="127">
        <f t="shared" si="191"/>
        <v>0</v>
      </c>
      <c r="BG294" s="127">
        <f t="shared" si="191"/>
        <v>0</v>
      </c>
      <c r="BH294" s="127">
        <f>SUM(BG274:BH293)</f>
        <v>0</v>
      </c>
      <c r="BI294" s="127">
        <f t="shared" ref="BI294:CW294" si="192">SUM(BI274:BI293)</f>
        <v>0</v>
      </c>
      <c r="BJ294" s="127">
        <f t="shared" si="192"/>
        <v>0</v>
      </c>
      <c r="BK294" s="127">
        <f t="shared" si="192"/>
        <v>0</v>
      </c>
      <c r="BL294" s="127">
        <f t="shared" si="192"/>
        <v>0</v>
      </c>
      <c r="BM294" s="127">
        <f t="shared" si="192"/>
        <v>0</v>
      </c>
      <c r="BN294" s="127">
        <f t="shared" si="192"/>
        <v>0</v>
      </c>
      <c r="BO294" s="127">
        <f t="shared" si="192"/>
        <v>0</v>
      </c>
      <c r="BP294" s="127">
        <f t="shared" si="192"/>
        <v>0</v>
      </c>
      <c r="BQ294" s="127">
        <f t="shared" si="192"/>
        <v>0</v>
      </c>
      <c r="BR294" s="127">
        <f t="shared" si="192"/>
        <v>0</v>
      </c>
      <c r="BS294" s="127">
        <f t="shared" si="192"/>
        <v>0</v>
      </c>
      <c r="BT294" s="127">
        <f t="shared" si="192"/>
        <v>0</v>
      </c>
      <c r="BU294" s="127">
        <f t="shared" si="192"/>
        <v>0</v>
      </c>
      <c r="BV294" s="127">
        <f t="shared" si="192"/>
        <v>0</v>
      </c>
      <c r="BW294" s="127">
        <f t="shared" si="192"/>
        <v>0</v>
      </c>
      <c r="BX294" s="127">
        <f t="shared" si="192"/>
        <v>0</v>
      </c>
      <c r="BY294" s="127">
        <f t="shared" si="192"/>
        <v>0</v>
      </c>
      <c r="BZ294" s="127">
        <f t="shared" si="192"/>
        <v>0</v>
      </c>
      <c r="CA294" s="127">
        <f t="shared" si="192"/>
        <v>0</v>
      </c>
      <c r="CB294" s="127">
        <f t="shared" si="192"/>
        <v>0</v>
      </c>
      <c r="CC294" s="127">
        <f t="shared" si="192"/>
        <v>0</v>
      </c>
      <c r="CD294" s="127">
        <f t="shared" si="192"/>
        <v>0</v>
      </c>
      <c r="CE294" s="127">
        <f t="shared" si="192"/>
        <v>12101525.960000001</v>
      </c>
      <c r="CF294" s="127">
        <f t="shared" si="192"/>
        <v>1596441.3499999999</v>
      </c>
      <c r="CG294" s="127">
        <f t="shared" si="192"/>
        <v>227344806.13000003</v>
      </c>
      <c r="CH294" s="127">
        <f t="shared" si="192"/>
        <v>3870036.37</v>
      </c>
      <c r="CI294" s="127">
        <f t="shared" si="192"/>
        <v>0</v>
      </c>
      <c r="CJ294" s="127">
        <f t="shared" si="192"/>
        <v>0</v>
      </c>
      <c r="CK294" s="127">
        <f t="shared" si="192"/>
        <v>0</v>
      </c>
      <c r="CL294" s="127">
        <f t="shared" si="192"/>
        <v>0</v>
      </c>
      <c r="CM294" s="127">
        <f t="shared" si="192"/>
        <v>0</v>
      </c>
      <c r="CN294" s="127">
        <f t="shared" si="192"/>
        <v>0</v>
      </c>
      <c r="CO294" s="127">
        <f t="shared" si="192"/>
        <v>0</v>
      </c>
      <c r="CP294" s="127">
        <f t="shared" si="192"/>
        <v>0</v>
      </c>
      <c r="CQ294" s="127">
        <f t="shared" si="192"/>
        <v>0</v>
      </c>
      <c r="CR294" s="127">
        <f t="shared" si="192"/>
        <v>0</v>
      </c>
      <c r="CS294" s="127">
        <f t="shared" si="192"/>
        <v>0</v>
      </c>
      <c r="CT294" s="127">
        <f t="shared" si="192"/>
        <v>0</v>
      </c>
      <c r="CU294" s="127">
        <f t="shared" si="192"/>
        <v>0</v>
      </c>
      <c r="CV294" s="127">
        <f t="shared" si="192"/>
        <v>0</v>
      </c>
      <c r="CW294" s="127">
        <f t="shared" si="192"/>
        <v>0</v>
      </c>
      <c r="CX294" s="127"/>
      <c r="CY294" s="127">
        <f>SUM(CY274:CY293)</f>
        <v>244912809.81000003</v>
      </c>
      <c r="CZ294" s="127">
        <f>SUM(CZ274:CZ293)</f>
        <v>257894988.75500008</v>
      </c>
      <c r="DA294" s="128">
        <f>SUM(DA274:DA293)</f>
        <v>1942606907.7383332</v>
      </c>
    </row>
    <row r="295" spans="1:105" ht="11.25" customHeight="1" outlineLevel="1" x14ac:dyDescent="0.2">
      <c r="A295" s="46">
        <f>ROW()</f>
        <v>295</v>
      </c>
      <c r="B295" s="141"/>
      <c r="C295" s="64" t="s">
        <v>207</v>
      </c>
      <c r="D295" s="162">
        <v>360</v>
      </c>
      <c r="E295" s="163">
        <v>46496559.917499997</v>
      </c>
      <c r="F295" s="29"/>
      <c r="G295" s="29"/>
      <c r="H295" s="29"/>
      <c r="I295" s="29"/>
      <c r="J295" s="29"/>
      <c r="K295" s="29"/>
      <c r="L295" s="2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>
        <v>877237.61083333194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>
        <f t="shared" ref="BB295:BB309" si="193">SUM(F295:BA295)</f>
        <v>877237.61083333194</v>
      </c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>
        <v>1294484.8599999999</v>
      </c>
      <c r="CF295" s="1">
        <v>9839.81</v>
      </c>
      <c r="CG295" s="1">
        <v>0</v>
      </c>
      <c r="CH295" s="1">
        <v>0</v>
      </c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>
        <f t="shared" ref="CY295:CY309" si="194">SUM(BC295:CX295)</f>
        <v>1304324.67</v>
      </c>
      <c r="CZ295" s="1">
        <f t="shared" ref="CZ295:CZ309" si="195">+CY295+BB295</f>
        <v>2181562.2808333319</v>
      </c>
      <c r="DA295" s="125">
        <f t="shared" ref="DA295:DA309" si="196">+CZ295+E295</f>
        <v>48678122.19833333</v>
      </c>
    </row>
    <row r="296" spans="1:105" ht="11.25" customHeight="1" outlineLevel="1" x14ac:dyDescent="0.2">
      <c r="A296" s="46">
        <f>ROW()</f>
        <v>296</v>
      </c>
      <c r="B296" s="141"/>
      <c r="C296" s="67" t="s">
        <v>206</v>
      </c>
      <c r="D296" s="151">
        <v>361</v>
      </c>
      <c r="E296" s="163">
        <v>8254720.9699999997</v>
      </c>
      <c r="F296" s="29"/>
      <c r="G296" s="29"/>
      <c r="H296" s="29"/>
      <c r="I296" s="29"/>
      <c r="J296" s="29"/>
      <c r="K296" s="29"/>
      <c r="L296" s="2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>
        <v>0</v>
      </c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>
        <f t="shared" si="193"/>
        <v>0</v>
      </c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>
        <v>25151.17</v>
      </c>
      <c r="CF296" s="1">
        <v>0</v>
      </c>
      <c r="CG296" s="1">
        <v>0</v>
      </c>
      <c r="CH296" s="1">
        <v>177010.25</v>
      </c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>
        <f t="shared" si="194"/>
        <v>202161.41999999998</v>
      </c>
      <c r="CZ296" s="1">
        <f t="shared" si="195"/>
        <v>202161.41999999998</v>
      </c>
      <c r="DA296" s="125">
        <f t="shared" si="196"/>
        <v>8456882.3900000006</v>
      </c>
    </row>
    <row r="297" spans="1:105" ht="11.25" customHeight="1" outlineLevel="1" x14ac:dyDescent="0.2">
      <c r="A297" s="46">
        <f>ROW()</f>
        <v>297</v>
      </c>
      <c r="B297" s="141"/>
      <c r="C297" s="67" t="s">
        <v>221</v>
      </c>
      <c r="D297" s="151">
        <v>362</v>
      </c>
      <c r="E297" s="163">
        <v>509408526.30791664</v>
      </c>
      <c r="F297" s="29"/>
      <c r="G297" s="29"/>
      <c r="H297" s="29"/>
      <c r="I297" s="29"/>
      <c r="J297" s="29"/>
      <c r="K297" s="29"/>
      <c r="L297" s="2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>
        <v>12894500.928333402</v>
      </c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>
        <v>-180679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>
        <f t="shared" si="193"/>
        <v>12713821.928333402</v>
      </c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>
        <v>13210581.910000002</v>
      </c>
      <c r="CF297" s="1">
        <v>146468.13</v>
      </c>
      <c r="CG297" s="1">
        <v>0</v>
      </c>
      <c r="CH297" s="1">
        <v>190500.96</v>
      </c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>
        <f t="shared" si="194"/>
        <v>13547551.000000004</v>
      </c>
      <c r="CZ297" s="1">
        <f t="shared" si="195"/>
        <v>26261372.928333405</v>
      </c>
      <c r="DA297" s="125">
        <f t="shared" si="196"/>
        <v>535669899.23625004</v>
      </c>
    </row>
    <row r="298" spans="1:105" ht="11.25" customHeight="1" outlineLevel="1" x14ac:dyDescent="0.2">
      <c r="A298" s="46">
        <f>ROW()</f>
        <v>298</v>
      </c>
      <c r="B298" s="141"/>
      <c r="C298" s="67" t="s">
        <v>220</v>
      </c>
      <c r="D298" s="151">
        <v>363</v>
      </c>
      <c r="E298" s="163">
        <v>1210115.1799999997</v>
      </c>
      <c r="F298" s="29"/>
      <c r="G298" s="29"/>
      <c r="H298" s="29"/>
      <c r="I298" s="29"/>
      <c r="J298" s="29"/>
      <c r="K298" s="29"/>
      <c r="L298" s="2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>
        <v>0</v>
      </c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>
        <f t="shared" si="193"/>
        <v>0</v>
      </c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>
        <v>25151.17</v>
      </c>
      <c r="CF298" s="1">
        <v>0</v>
      </c>
      <c r="CG298" s="1">
        <v>0</v>
      </c>
      <c r="CH298" s="1">
        <v>-23361.87</v>
      </c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>
        <f t="shared" si="194"/>
        <v>1789.2999999999993</v>
      </c>
      <c r="CZ298" s="1">
        <f t="shared" si="195"/>
        <v>1789.2999999999993</v>
      </c>
      <c r="DA298" s="125">
        <f t="shared" si="196"/>
        <v>1211904.4799999997</v>
      </c>
    </row>
    <row r="299" spans="1:105" ht="11.25" customHeight="1" outlineLevel="1" x14ac:dyDescent="0.2">
      <c r="A299" s="46">
        <f>ROW()</f>
        <v>299</v>
      </c>
      <c r="B299" s="141"/>
      <c r="C299" s="67" t="s">
        <v>219</v>
      </c>
      <c r="D299" s="151">
        <v>364</v>
      </c>
      <c r="E299" s="163">
        <v>445873386.58750004</v>
      </c>
      <c r="F299" s="29"/>
      <c r="G299" s="29"/>
      <c r="H299" s="29"/>
      <c r="I299" s="29"/>
      <c r="J299" s="29"/>
      <c r="K299" s="29"/>
      <c r="L299" s="2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>
        <v>16436833.675000012</v>
      </c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>
        <v>-71312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>
        <f t="shared" si="193"/>
        <v>16365521.675000012</v>
      </c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>
        <v>10735351.049999999</v>
      </c>
      <c r="CF299" s="1">
        <v>4047195.8</v>
      </c>
      <c r="CG299" s="1">
        <v>0</v>
      </c>
      <c r="CH299" s="1">
        <v>3463982.45</v>
      </c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>
        <f t="shared" si="194"/>
        <v>18246529.299999997</v>
      </c>
      <c r="CZ299" s="1">
        <f t="shared" si="195"/>
        <v>34612050.975000009</v>
      </c>
      <c r="DA299" s="125">
        <f t="shared" si="196"/>
        <v>480485437.56250006</v>
      </c>
    </row>
    <row r="300" spans="1:105" ht="11.25" customHeight="1" outlineLevel="1" x14ac:dyDescent="0.2">
      <c r="A300" s="46">
        <f>ROW()</f>
        <v>300</v>
      </c>
      <c r="B300" s="141"/>
      <c r="C300" s="67" t="s">
        <v>218</v>
      </c>
      <c r="D300" s="151">
        <v>365</v>
      </c>
      <c r="E300" s="163">
        <v>617549606.64249992</v>
      </c>
      <c r="F300" s="29"/>
      <c r="G300" s="29"/>
      <c r="H300" s="29"/>
      <c r="I300" s="29"/>
      <c r="J300" s="29"/>
      <c r="K300" s="29"/>
      <c r="L300" s="2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>
        <v>27067832.601666689</v>
      </c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>
        <v>-75387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>
        <f t="shared" si="193"/>
        <v>26992445.601666689</v>
      </c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>
        <v>19650520.09</v>
      </c>
      <c r="CF300" s="1">
        <v>3380209.84</v>
      </c>
      <c r="CG300" s="1">
        <v>0</v>
      </c>
      <c r="CH300" s="1">
        <v>2036819.95</v>
      </c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>
        <f t="shared" si="194"/>
        <v>25067549.879999999</v>
      </c>
      <c r="CZ300" s="1">
        <f t="shared" si="195"/>
        <v>52059995.481666684</v>
      </c>
      <c r="DA300" s="125">
        <f t="shared" si="196"/>
        <v>669609602.12416661</v>
      </c>
    </row>
    <row r="301" spans="1:105" ht="11.25" customHeight="1" outlineLevel="1" x14ac:dyDescent="0.2">
      <c r="A301" s="46">
        <f>ROW()</f>
        <v>301</v>
      </c>
      <c r="B301" s="141"/>
      <c r="C301" s="67" t="s">
        <v>217</v>
      </c>
      <c r="D301" s="151">
        <v>366</v>
      </c>
      <c r="E301" s="163">
        <v>843162024.70333338</v>
      </c>
      <c r="F301" s="29"/>
      <c r="G301" s="29"/>
      <c r="H301" s="29"/>
      <c r="I301" s="29"/>
      <c r="J301" s="29"/>
      <c r="K301" s="29"/>
      <c r="L301" s="2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>
        <v>25876306.617083311</v>
      </c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>
        <f t="shared" si="193"/>
        <v>25876306.617083311</v>
      </c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>
        <v>14775017.220000001</v>
      </c>
      <c r="CF301" s="1">
        <v>16065451.879999999</v>
      </c>
      <c r="CG301" s="1">
        <v>0</v>
      </c>
      <c r="CH301" s="1">
        <v>600722.85</v>
      </c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>
        <f t="shared" si="194"/>
        <v>31441191.950000003</v>
      </c>
      <c r="CZ301" s="1">
        <f t="shared" si="195"/>
        <v>57317498.567083314</v>
      </c>
      <c r="DA301" s="125">
        <f t="shared" si="196"/>
        <v>900479523.27041674</v>
      </c>
    </row>
    <row r="302" spans="1:105" ht="11.25" customHeight="1" outlineLevel="1" x14ac:dyDescent="0.2">
      <c r="A302" s="46">
        <f>ROW()</f>
        <v>302</v>
      </c>
      <c r="B302" s="141"/>
      <c r="C302" s="67" t="s">
        <v>216</v>
      </c>
      <c r="D302" s="151">
        <v>367</v>
      </c>
      <c r="E302" s="163">
        <v>1183473111.5433333</v>
      </c>
      <c r="F302" s="29"/>
      <c r="G302" s="29"/>
      <c r="H302" s="29"/>
      <c r="I302" s="29"/>
      <c r="J302" s="29"/>
      <c r="K302" s="29"/>
      <c r="L302" s="2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>
        <v>31205395.525416613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>
        <f t="shared" si="193"/>
        <v>31205395.525416613</v>
      </c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>
        <v>29346595.350000001</v>
      </c>
      <c r="CF302" s="1">
        <v>10696435.849999998</v>
      </c>
      <c r="CG302" s="1">
        <v>0</v>
      </c>
      <c r="CH302" s="1">
        <v>789165.15</v>
      </c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>
        <f t="shared" si="194"/>
        <v>40832196.350000001</v>
      </c>
      <c r="CZ302" s="1">
        <f t="shared" si="195"/>
        <v>72037591.875416607</v>
      </c>
      <c r="DA302" s="125">
        <f t="shared" si="196"/>
        <v>1255510703.4187498</v>
      </c>
    </row>
    <row r="303" spans="1:105" ht="11.25" customHeight="1" outlineLevel="1" x14ac:dyDescent="0.2">
      <c r="A303" s="46">
        <f>ROW()</f>
        <v>303</v>
      </c>
      <c r="B303" s="141"/>
      <c r="C303" s="67" t="s">
        <v>215</v>
      </c>
      <c r="D303" s="151">
        <v>368</v>
      </c>
      <c r="E303" s="163">
        <v>570698117.83833337</v>
      </c>
      <c r="F303" s="29"/>
      <c r="G303" s="29"/>
      <c r="H303" s="29"/>
      <c r="I303" s="29"/>
      <c r="J303" s="29"/>
      <c r="K303" s="29"/>
      <c r="L303" s="2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>
        <v>21132289.233749986</v>
      </c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>
        <f t="shared" si="193"/>
        <v>21132289.233749986</v>
      </c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>
        <v>5333743.5</v>
      </c>
      <c r="CF303" s="1">
        <v>4077908.75</v>
      </c>
      <c r="CG303" s="1">
        <v>0</v>
      </c>
      <c r="CH303" s="1">
        <v>4939152.7300000004</v>
      </c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>
        <f t="shared" si="194"/>
        <v>14350804.98</v>
      </c>
      <c r="CZ303" s="1">
        <f t="shared" si="195"/>
        <v>35483094.21374999</v>
      </c>
      <c r="DA303" s="125">
        <f t="shared" si="196"/>
        <v>606181212.05208337</v>
      </c>
    </row>
    <row r="304" spans="1:105" ht="11.25" customHeight="1" outlineLevel="1" x14ac:dyDescent="0.2">
      <c r="A304" s="46">
        <f>ROW()</f>
        <v>304</v>
      </c>
      <c r="B304" s="141"/>
      <c r="C304" s="67" t="s">
        <v>214</v>
      </c>
      <c r="D304" s="151">
        <v>369</v>
      </c>
      <c r="E304" s="163">
        <v>201260877.64958331</v>
      </c>
      <c r="F304" s="29"/>
      <c r="G304" s="29"/>
      <c r="H304" s="29"/>
      <c r="I304" s="29"/>
      <c r="J304" s="29"/>
      <c r="K304" s="29"/>
      <c r="L304" s="2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>
        <v>3787475.8062500358</v>
      </c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>
        <f t="shared" si="193"/>
        <v>3787475.8062500358</v>
      </c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>
        <v>308988.34999999998</v>
      </c>
      <c r="CF304" s="1">
        <v>1226918.83</v>
      </c>
      <c r="CG304" s="1">
        <v>0</v>
      </c>
      <c r="CH304" s="1">
        <v>1839.38</v>
      </c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>
        <f t="shared" si="194"/>
        <v>1537746.56</v>
      </c>
      <c r="CZ304" s="1">
        <f t="shared" si="195"/>
        <v>5325222.3662500363</v>
      </c>
      <c r="DA304" s="125">
        <f t="shared" si="196"/>
        <v>206586100.01583335</v>
      </c>
    </row>
    <row r="305" spans="1:105" ht="11.25" customHeight="1" outlineLevel="1" x14ac:dyDescent="0.2">
      <c r="A305" s="46">
        <f>ROW()</f>
        <v>305</v>
      </c>
      <c r="B305" s="141"/>
      <c r="C305" s="67" t="s">
        <v>213</v>
      </c>
      <c r="D305" s="151">
        <v>370</v>
      </c>
      <c r="E305" s="163">
        <v>256336777.25708333</v>
      </c>
      <c r="F305" s="29"/>
      <c r="G305" s="29"/>
      <c r="H305" s="29"/>
      <c r="I305" s="29"/>
      <c r="J305" s="29"/>
      <c r="K305" s="29"/>
      <c r="L305" s="2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>
        <v>7476803.0674999356</v>
      </c>
      <c r="Y305" s="1"/>
      <c r="Z305" s="1"/>
      <c r="AA305" s="1"/>
      <c r="AB305" s="1">
        <v>0</v>
      </c>
      <c r="AC305" s="1">
        <v>-135376217.45751399</v>
      </c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>
        <f t="shared" si="193"/>
        <v>-127899414.39001405</v>
      </c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>
        <v>-28770635.394200001</v>
      </c>
      <c r="BZ305" s="1">
        <f>-AC305</f>
        <v>135376217.45751399</v>
      </c>
      <c r="CA305" s="1"/>
      <c r="CB305" s="1"/>
      <c r="CC305" s="1"/>
      <c r="CD305" s="1"/>
      <c r="CE305" s="1">
        <v>382464.82</v>
      </c>
      <c r="CF305" s="1">
        <v>2754953.61</v>
      </c>
      <c r="CG305" s="1">
        <v>0</v>
      </c>
      <c r="CH305" s="1">
        <v>9880427.2199999988</v>
      </c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>
        <f t="shared" si="194"/>
        <v>119623427.71331398</v>
      </c>
      <c r="CZ305" s="1">
        <f t="shared" si="195"/>
        <v>-8275986.6767000705</v>
      </c>
      <c r="DA305" s="125">
        <f t="shared" si="196"/>
        <v>248060790.58038324</v>
      </c>
    </row>
    <row r="306" spans="1:105" ht="11.25" customHeight="1" outlineLevel="1" x14ac:dyDescent="0.2">
      <c r="A306" s="46">
        <f>ROW()</f>
        <v>306</v>
      </c>
      <c r="B306" s="141"/>
      <c r="C306" s="67" t="s">
        <v>212</v>
      </c>
      <c r="D306" s="151">
        <v>371</v>
      </c>
      <c r="E306" s="163">
        <v>853067.19000000006</v>
      </c>
      <c r="F306" s="29"/>
      <c r="G306" s="29"/>
      <c r="H306" s="29"/>
      <c r="I306" s="29"/>
      <c r="J306" s="29"/>
      <c r="K306" s="29"/>
      <c r="L306" s="2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>
        <v>0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>
        <v>-296636.57645201858</v>
      </c>
      <c r="AZ306" s="1"/>
      <c r="BA306" s="1"/>
      <c r="BB306" s="1">
        <f t="shared" si="193"/>
        <v>-296636.57645201858</v>
      </c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>
        <v>0</v>
      </c>
      <c r="CF306" s="1">
        <v>0</v>
      </c>
      <c r="CG306" s="1">
        <v>0</v>
      </c>
      <c r="CH306" s="1">
        <v>22855.31</v>
      </c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>
        <f t="shared" si="194"/>
        <v>22855.31</v>
      </c>
      <c r="CZ306" s="1">
        <f t="shared" si="195"/>
        <v>-273781.26645201858</v>
      </c>
      <c r="DA306" s="125">
        <f t="shared" si="196"/>
        <v>579285.92354798154</v>
      </c>
    </row>
    <row r="307" spans="1:105" ht="11.25" customHeight="1" outlineLevel="1" x14ac:dyDescent="0.2">
      <c r="A307" s="46">
        <f>ROW()</f>
        <v>307</v>
      </c>
      <c r="B307" s="141"/>
      <c r="C307" s="67" t="s">
        <v>211</v>
      </c>
      <c r="D307" s="151">
        <v>372</v>
      </c>
      <c r="E307" s="163">
        <v>0</v>
      </c>
      <c r="F307" s="29"/>
      <c r="G307" s="29"/>
      <c r="H307" s="29"/>
      <c r="I307" s="29"/>
      <c r="J307" s="29"/>
      <c r="K307" s="29"/>
      <c r="L307" s="2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>
        <v>0</v>
      </c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>
        <f t="shared" si="193"/>
        <v>0</v>
      </c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>
        <v>0</v>
      </c>
      <c r="CF307" s="1">
        <v>0</v>
      </c>
      <c r="CG307" s="1">
        <v>0</v>
      </c>
      <c r="CH307" s="1">
        <v>0</v>
      </c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>
        <f t="shared" si="194"/>
        <v>0</v>
      </c>
      <c r="CZ307" s="1">
        <f t="shared" si="195"/>
        <v>0</v>
      </c>
      <c r="DA307" s="125">
        <f t="shared" si="196"/>
        <v>0</v>
      </c>
    </row>
    <row r="308" spans="1:105" ht="11.25" customHeight="1" outlineLevel="1" x14ac:dyDescent="0.2">
      <c r="A308" s="46">
        <f>ROW()</f>
        <v>308</v>
      </c>
      <c r="B308" s="141"/>
      <c r="C308" s="67" t="s">
        <v>210</v>
      </c>
      <c r="D308" s="151">
        <v>373</v>
      </c>
      <c r="E308" s="163">
        <v>59268088.387499996</v>
      </c>
      <c r="F308" s="29"/>
      <c r="G308" s="29"/>
      <c r="H308" s="29"/>
      <c r="I308" s="29"/>
      <c r="J308" s="29"/>
      <c r="K308" s="29"/>
      <c r="L308" s="2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>
        <v>1047481.1545833349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>
        <f t="shared" si="193"/>
        <v>1047481.1545833349</v>
      </c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>
        <v>77370.64</v>
      </c>
      <c r="CF308" s="1">
        <v>3047.97</v>
      </c>
      <c r="CG308" s="1">
        <v>0</v>
      </c>
      <c r="CH308" s="1">
        <v>1005790.68</v>
      </c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>
        <f t="shared" si="194"/>
        <v>1086209.29</v>
      </c>
      <c r="CZ308" s="1">
        <f t="shared" si="195"/>
        <v>2133690.444583335</v>
      </c>
      <c r="DA308" s="125">
        <f t="shared" si="196"/>
        <v>61401778.83208333</v>
      </c>
    </row>
    <row r="309" spans="1:105" ht="11.25" customHeight="1" outlineLevel="1" x14ac:dyDescent="0.2">
      <c r="A309" s="46">
        <f>ROW()</f>
        <v>309</v>
      </c>
      <c r="B309" s="141"/>
      <c r="C309" s="69" t="s">
        <v>209</v>
      </c>
      <c r="D309" s="154">
        <v>374</v>
      </c>
      <c r="E309" s="163">
        <v>9157960.5908333361</v>
      </c>
      <c r="F309" s="29"/>
      <c r="G309" s="29"/>
      <c r="H309" s="29"/>
      <c r="I309" s="29"/>
      <c r="J309" s="29"/>
      <c r="K309" s="29"/>
      <c r="L309" s="2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>
        <v>1464725.1391666643</v>
      </c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>
        <f t="shared" si="193"/>
        <v>1464725.1391666643</v>
      </c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>
        <v>0</v>
      </c>
      <c r="CF309" s="1">
        <v>0</v>
      </c>
      <c r="CG309" s="1">
        <v>0</v>
      </c>
      <c r="CH309" s="1">
        <v>0</v>
      </c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>
        <f t="shared" si="194"/>
        <v>0</v>
      </c>
      <c r="CZ309" s="1">
        <f t="shared" si="195"/>
        <v>1464725.1391666643</v>
      </c>
      <c r="DA309" s="125">
        <f t="shared" si="196"/>
        <v>10622685.73</v>
      </c>
    </row>
    <row r="310" spans="1:105" ht="11.25" customHeight="1" x14ac:dyDescent="0.2">
      <c r="A310" s="46">
        <f>ROW()</f>
        <v>310</v>
      </c>
      <c r="B310" s="141"/>
      <c r="C310" s="166" t="s">
        <v>208</v>
      </c>
      <c r="D310" s="166"/>
      <c r="E310" s="165">
        <f t="shared" ref="E310:AO310" si="197">SUM(E295:E309)</f>
        <v>4753002940.7654152</v>
      </c>
      <c r="F310" s="165">
        <f t="shared" si="197"/>
        <v>0</v>
      </c>
      <c r="G310" s="165">
        <f t="shared" si="197"/>
        <v>0</v>
      </c>
      <c r="H310" s="165">
        <f t="shared" si="197"/>
        <v>0</v>
      </c>
      <c r="I310" s="165">
        <f t="shared" si="197"/>
        <v>0</v>
      </c>
      <c r="J310" s="165">
        <f t="shared" si="197"/>
        <v>0</v>
      </c>
      <c r="K310" s="165">
        <f t="shared" si="197"/>
        <v>0</v>
      </c>
      <c r="L310" s="165">
        <f t="shared" si="197"/>
        <v>0</v>
      </c>
      <c r="M310" s="127">
        <f t="shared" si="197"/>
        <v>0</v>
      </c>
      <c r="N310" s="127">
        <f t="shared" si="197"/>
        <v>0</v>
      </c>
      <c r="O310" s="127">
        <f t="shared" si="197"/>
        <v>0</v>
      </c>
      <c r="P310" s="127">
        <f t="shared" si="197"/>
        <v>0</v>
      </c>
      <c r="Q310" s="127">
        <f t="shared" si="197"/>
        <v>0</v>
      </c>
      <c r="R310" s="127">
        <f t="shared" si="197"/>
        <v>0</v>
      </c>
      <c r="S310" s="127">
        <f t="shared" si="197"/>
        <v>0</v>
      </c>
      <c r="T310" s="127">
        <f t="shared" si="197"/>
        <v>0</v>
      </c>
      <c r="U310" s="127">
        <f t="shared" si="197"/>
        <v>0</v>
      </c>
      <c r="V310" s="127">
        <f t="shared" si="197"/>
        <v>0</v>
      </c>
      <c r="W310" s="127">
        <f t="shared" si="197"/>
        <v>0</v>
      </c>
      <c r="X310" s="127">
        <f t="shared" si="197"/>
        <v>149266881.35958332</v>
      </c>
      <c r="Y310" s="127">
        <f t="shared" si="197"/>
        <v>0</v>
      </c>
      <c r="Z310" s="127">
        <f t="shared" si="197"/>
        <v>0</v>
      </c>
      <c r="AA310" s="127">
        <f t="shared" si="197"/>
        <v>0</v>
      </c>
      <c r="AB310" s="127">
        <f t="shared" si="197"/>
        <v>0</v>
      </c>
      <c r="AC310" s="127">
        <f t="shared" si="197"/>
        <v>-135376217.45751399</v>
      </c>
      <c r="AD310" s="127">
        <f t="shared" si="197"/>
        <v>0</v>
      </c>
      <c r="AE310" s="127">
        <f t="shared" si="197"/>
        <v>0</v>
      </c>
      <c r="AF310" s="127">
        <f t="shared" si="197"/>
        <v>0</v>
      </c>
      <c r="AG310" s="127">
        <f t="shared" si="197"/>
        <v>0</v>
      </c>
      <c r="AH310" s="127">
        <f t="shared" si="197"/>
        <v>0</v>
      </c>
      <c r="AI310" s="127">
        <f t="shared" si="197"/>
        <v>0</v>
      </c>
      <c r="AJ310" s="127">
        <f t="shared" si="197"/>
        <v>0</v>
      </c>
      <c r="AK310" s="127">
        <f t="shared" si="197"/>
        <v>0</v>
      </c>
      <c r="AL310" s="127">
        <f t="shared" si="197"/>
        <v>0</v>
      </c>
      <c r="AM310" s="127">
        <f t="shared" si="197"/>
        <v>0</v>
      </c>
      <c r="AN310" s="127">
        <f t="shared" si="197"/>
        <v>0</v>
      </c>
      <c r="AO310" s="127">
        <f t="shared" si="197"/>
        <v>0</v>
      </c>
      <c r="AP310" s="127"/>
      <c r="AQ310" s="127">
        <f t="shared" ref="AQ310:BG310" si="198">SUM(AQ295:AQ309)</f>
        <v>0</v>
      </c>
      <c r="AR310" s="127">
        <f t="shared" si="198"/>
        <v>-327378</v>
      </c>
      <c r="AS310" s="127">
        <f t="shared" si="198"/>
        <v>0</v>
      </c>
      <c r="AT310" s="127">
        <f t="shared" si="198"/>
        <v>0</v>
      </c>
      <c r="AU310" s="127">
        <f t="shared" si="198"/>
        <v>0</v>
      </c>
      <c r="AV310" s="127">
        <f t="shared" si="198"/>
        <v>0</v>
      </c>
      <c r="AW310" s="127">
        <f t="shared" si="198"/>
        <v>0</v>
      </c>
      <c r="AX310" s="127">
        <f t="shared" si="198"/>
        <v>0</v>
      </c>
      <c r="AY310" s="127">
        <f t="shared" si="198"/>
        <v>-296636.57645201858</v>
      </c>
      <c r="AZ310" s="127">
        <f t="shared" si="198"/>
        <v>0</v>
      </c>
      <c r="BA310" s="127">
        <f t="shared" si="198"/>
        <v>0</v>
      </c>
      <c r="BB310" s="127">
        <f t="shared" si="198"/>
        <v>13266649.325617323</v>
      </c>
      <c r="BC310" s="127">
        <f t="shared" si="198"/>
        <v>0</v>
      </c>
      <c r="BD310" s="127">
        <f t="shared" si="198"/>
        <v>0</v>
      </c>
      <c r="BE310" s="127">
        <f t="shared" si="198"/>
        <v>0</v>
      </c>
      <c r="BF310" s="127">
        <f t="shared" si="198"/>
        <v>0</v>
      </c>
      <c r="BG310" s="127">
        <f t="shared" si="198"/>
        <v>0</v>
      </c>
      <c r="BH310" s="127">
        <f>SUM(BG295:BH309)</f>
        <v>0</v>
      </c>
      <c r="BI310" s="127">
        <f t="shared" ref="BI310:CW310" si="199">SUM(BI295:BI309)</f>
        <v>0</v>
      </c>
      <c r="BJ310" s="127">
        <f t="shared" si="199"/>
        <v>0</v>
      </c>
      <c r="BK310" s="127">
        <f t="shared" si="199"/>
        <v>0</v>
      </c>
      <c r="BL310" s="127">
        <f t="shared" si="199"/>
        <v>0</v>
      </c>
      <c r="BM310" s="127">
        <f t="shared" si="199"/>
        <v>0</v>
      </c>
      <c r="BN310" s="127">
        <f t="shared" si="199"/>
        <v>0</v>
      </c>
      <c r="BO310" s="127">
        <f t="shared" si="199"/>
        <v>0</v>
      </c>
      <c r="BP310" s="127">
        <f t="shared" si="199"/>
        <v>0</v>
      </c>
      <c r="BQ310" s="127">
        <f t="shared" si="199"/>
        <v>0</v>
      </c>
      <c r="BR310" s="127">
        <f t="shared" si="199"/>
        <v>0</v>
      </c>
      <c r="BS310" s="127">
        <f t="shared" si="199"/>
        <v>0</v>
      </c>
      <c r="BT310" s="127">
        <f t="shared" si="199"/>
        <v>0</v>
      </c>
      <c r="BU310" s="127">
        <f t="shared" si="199"/>
        <v>0</v>
      </c>
      <c r="BV310" s="127">
        <f t="shared" si="199"/>
        <v>0</v>
      </c>
      <c r="BW310" s="127">
        <f t="shared" si="199"/>
        <v>0</v>
      </c>
      <c r="BX310" s="127">
        <f t="shared" si="199"/>
        <v>0</v>
      </c>
      <c r="BY310" s="127">
        <f t="shared" si="199"/>
        <v>-28770635.394200001</v>
      </c>
      <c r="BZ310" s="127">
        <f t="shared" si="199"/>
        <v>135376217.45751399</v>
      </c>
      <c r="CA310" s="127">
        <f t="shared" si="199"/>
        <v>0</v>
      </c>
      <c r="CB310" s="127">
        <f t="shared" si="199"/>
        <v>0</v>
      </c>
      <c r="CC310" s="127">
        <f t="shared" si="199"/>
        <v>0</v>
      </c>
      <c r="CD310" s="127">
        <f t="shared" si="199"/>
        <v>0</v>
      </c>
      <c r="CE310" s="127">
        <f t="shared" si="199"/>
        <v>95165420.12999998</v>
      </c>
      <c r="CF310" s="127">
        <f t="shared" si="199"/>
        <v>42408430.469999999</v>
      </c>
      <c r="CG310" s="127">
        <f t="shared" si="199"/>
        <v>0</v>
      </c>
      <c r="CH310" s="127">
        <f t="shared" si="199"/>
        <v>23084905.059999999</v>
      </c>
      <c r="CI310" s="127">
        <f t="shared" si="199"/>
        <v>0</v>
      </c>
      <c r="CJ310" s="127">
        <f t="shared" si="199"/>
        <v>0</v>
      </c>
      <c r="CK310" s="127">
        <f t="shared" si="199"/>
        <v>0</v>
      </c>
      <c r="CL310" s="127">
        <f t="shared" si="199"/>
        <v>0</v>
      </c>
      <c r="CM310" s="127">
        <f t="shared" si="199"/>
        <v>0</v>
      </c>
      <c r="CN310" s="127">
        <f t="shared" si="199"/>
        <v>0</v>
      </c>
      <c r="CO310" s="127">
        <f t="shared" si="199"/>
        <v>0</v>
      </c>
      <c r="CP310" s="127">
        <f t="shared" si="199"/>
        <v>0</v>
      </c>
      <c r="CQ310" s="127">
        <f t="shared" si="199"/>
        <v>0</v>
      </c>
      <c r="CR310" s="127">
        <f t="shared" si="199"/>
        <v>0</v>
      </c>
      <c r="CS310" s="127">
        <f t="shared" si="199"/>
        <v>0</v>
      </c>
      <c r="CT310" s="127">
        <f t="shared" si="199"/>
        <v>0</v>
      </c>
      <c r="CU310" s="127">
        <f t="shared" si="199"/>
        <v>0</v>
      </c>
      <c r="CV310" s="127">
        <f t="shared" si="199"/>
        <v>0</v>
      </c>
      <c r="CW310" s="127">
        <f t="shared" si="199"/>
        <v>0</v>
      </c>
      <c r="CX310" s="127"/>
      <c r="CY310" s="127">
        <f>SUM(CY295:CY309)</f>
        <v>267264337.72331396</v>
      </c>
      <c r="CZ310" s="127">
        <f>SUM(CZ295:CZ309)</f>
        <v>280530987.0489313</v>
      </c>
      <c r="DA310" s="128">
        <f>SUM(DA295:DA309)</f>
        <v>5033533927.8143473</v>
      </c>
    </row>
    <row r="311" spans="1:105" ht="11.25" customHeight="1" outlineLevel="1" x14ac:dyDescent="0.2">
      <c r="A311" s="46">
        <f>ROW()</f>
        <v>311</v>
      </c>
      <c r="B311" s="141"/>
      <c r="C311" s="64" t="s">
        <v>207</v>
      </c>
      <c r="D311" s="162">
        <v>389</v>
      </c>
      <c r="E311" s="163">
        <v>40105359.443640009</v>
      </c>
      <c r="F311" s="29"/>
      <c r="G311" s="29"/>
      <c r="H311" s="29"/>
      <c r="I311" s="29"/>
      <c r="J311" s="29"/>
      <c r="K311" s="29"/>
      <c r="L311" s="2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>
        <v>0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>
        <f t="shared" ref="BB311:BB322" si="200">SUM(F311:BA311)</f>
        <v>0</v>
      </c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>
        <v>0</v>
      </c>
      <c r="CF311" s="1">
        <v>0</v>
      </c>
      <c r="CG311" s="1">
        <v>0</v>
      </c>
      <c r="CH311" s="1">
        <v>0</v>
      </c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>
        <f t="shared" ref="CY311:CY322" si="201">SUM(BC311:CX311)</f>
        <v>0</v>
      </c>
      <c r="CZ311" s="1">
        <f t="shared" ref="CZ311:CZ322" si="202">+CY311+BB311</f>
        <v>0</v>
      </c>
      <c r="DA311" s="125">
        <f t="shared" ref="DA311:DA322" si="203">+CZ311+E311</f>
        <v>40105359.443640009</v>
      </c>
    </row>
    <row r="312" spans="1:105" ht="11.25" customHeight="1" outlineLevel="1" x14ac:dyDescent="0.2">
      <c r="A312" s="46">
        <f>ROW()</f>
        <v>312</v>
      </c>
      <c r="B312" s="141"/>
      <c r="C312" s="67" t="s">
        <v>206</v>
      </c>
      <c r="D312" s="151">
        <v>390</v>
      </c>
      <c r="E312" s="163">
        <v>198877142.85830501</v>
      </c>
      <c r="F312" s="29"/>
      <c r="G312" s="29"/>
      <c r="H312" s="29"/>
      <c r="I312" s="29"/>
      <c r="J312" s="29"/>
      <c r="K312" s="29"/>
      <c r="L312" s="2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>
        <v>3008593.3461800218</v>
      </c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>
        <f t="shared" si="200"/>
        <v>3008593.3461800218</v>
      </c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>
        <v>200268.83184</v>
      </c>
      <c r="CF312" s="1">
        <v>0</v>
      </c>
      <c r="CG312" s="1">
        <v>20235538.530000001</v>
      </c>
      <c r="CH312" s="1">
        <v>2402635.6468349998</v>
      </c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>
        <f t="shared" si="201"/>
        <v>22838443.008675002</v>
      </c>
      <c r="CZ312" s="1">
        <f t="shared" si="202"/>
        <v>25847036.354855023</v>
      </c>
      <c r="DA312" s="125">
        <f t="shared" si="203"/>
        <v>224724179.21316004</v>
      </c>
    </row>
    <row r="313" spans="1:105" ht="11.25" customHeight="1" outlineLevel="1" x14ac:dyDescent="0.2">
      <c r="A313" s="46">
        <f>ROW()</f>
        <v>313</v>
      </c>
      <c r="B313" s="141"/>
      <c r="C313" s="67" t="s">
        <v>205</v>
      </c>
      <c r="D313" s="151">
        <v>391</v>
      </c>
      <c r="E313" s="163">
        <v>101130326.86988583</v>
      </c>
      <c r="F313" s="29"/>
      <c r="G313" s="29"/>
      <c r="H313" s="29"/>
      <c r="I313" s="29"/>
      <c r="J313" s="29"/>
      <c r="K313" s="29"/>
      <c r="L313" s="2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>
        <v>-6764758.4233777151</v>
      </c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>
        <f t="shared" si="200"/>
        <v>-6764758.4233777151</v>
      </c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>
        <v>12658479.335124999</v>
      </c>
      <c r="CF313" s="1">
        <v>0</v>
      </c>
      <c r="CG313" s="1">
        <v>0</v>
      </c>
      <c r="CH313" s="1">
        <v>2430670.1086849999</v>
      </c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>
        <f t="shared" si="201"/>
        <v>15089149.443809999</v>
      </c>
      <c r="CZ313" s="1">
        <f t="shared" si="202"/>
        <v>8324391.0204322841</v>
      </c>
      <c r="DA313" s="125">
        <f t="shared" si="203"/>
        <v>109454717.89031811</v>
      </c>
    </row>
    <row r="314" spans="1:105" ht="11.25" customHeight="1" outlineLevel="1" x14ac:dyDescent="0.2">
      <c r="A314" s="46">
        <f>ROW()</f>
        <v>314</v>
      </c>
      <c r="B314" s="141"/>
      <c r="C314" s="67" t="s">
        <v>204</v>
      </c>
      <c r="D314" s="151">
        <v>392</v>
      </c>
      <c r="E314" s="163">
        <v>693613.57086500002</v>
      </c>
      <c r="F314" s="29"/>
      <c r="G314" s="29"/>
      <c r="H314" s="29"/>
      <c r="I314" s="29"/>
      <c r="J314" s="29"/>
      <c r="K314" s="29"/>
      <c r="L314" s="2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>
        <v>334399.72230041679</v>
      </c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>
        <f t="shared" si="200"/>
        <v>334399.72230041679</v>
      </c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>
        <v>0</v>
      </c>
      <c r="CF314" s="1">
        <v>0</v>
      </c>
      <c r="CG314" s="1">
        <v>0</v>
      </c>
      <c r="CH314" s="1">
        <v>835719.46557</v>
      </c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>
        <f t="shared" si="201"/>
        <v>835719.46557</v>
      </c>
      <c r="CZ314" s="1">
        <f t="shared" si="202"/>
        <v>1170119.1878704168</v>
      </c>
      <c r="DA314" s="125">
        <f t="shared" si="203"/>
        <v>1863732.7587354169</v>
      </c>
    </row>
    <row r="315" spans="1:105" ht="11.25" customHeight="1" outlineLevel="1" x14ac:dyDescent="0.2">
      <c r="A315" s="46">
        <f>ROW()</f>
        <v>315</v>
      </c>
      <c r="B315" s="141"/>
      <c r="C315" s="67" t="s">
        <v>203</v>
      </c>
      <c r="D315" s="151">
        <v>393</v>
      </c>
      <c r="E315" s="163">
        <v>231187.301465</v>
      </c>
      <c r="F315" s="29"/>
      <c r="G315" s="29"/>
      <c r="H315" s="29"/>
      <c r="I315" s="29"/>
      <c r="J315" s="29"/>
      <c r="K315" s="29"/>
      <c r="L315" s="2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>
        <v>0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>
        <f t="shared" si="200"/>
        <v>0</v>
      </c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>
        <v>0</v>
      </c>
      <c r="CF315" s="1">
        <v>0</v>
      </c>
      <c r="CG315" s="1">
        <v>0</v>
      </c>
      <c r="CH315" s="1">
        <v>-5.65</v>
      </c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>
        <f t="shared" si="201"/>
        <v>-5.65</v>
      </c>
      <c r="CZ315" s="1">
        <f t="shared" si="202"/>
        <v>-5.65</v>
      </c>
      <c r="DA315" s="125">
        <f t="shared" si="203"/>
        <v>231181.651465</v>
      </c>
    </row>
    <row r="316" spans="1:105" ht="11.25" customHeight="1" outlineLevel="1" x14ac:dyDescent="0.2">
      <c r="A316" s="46">
        <f>ROW()</f>
        <v>316</v>
      </c>
      <c r="B316" s="141"/>
      <c r="C316" s="67" t="s">
        <v>202</v>
      </c>
      <c r="D316" s="151">
        <v>394</v>
      </c>
      <c r="E316" s="163">
        <v>17757717.338995002</v>
      </c>
      <c r="F316" s="29"/>
      <c r="G316" s="29"/>
      <c r="H316" s="29"/>
      <c r="I316" s="29"/>
      <c r="J316" s="29"/>
      <c r="K316" s="29"/>
      <c r="L316" s="2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>
        <v>1167642.5841666609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>
        <f t="shared" si="200"/>
        <v>1167642.5841666609</v>
      </c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>
        <v>0</v>
      </c>
      <c r="CF316" s="1">
        <v>0</v>
      </c>
      <c r="CG316" s="1">
        <v>0</v>
      </c>
      <c r="CH316" s="1">
        <v>3286135.1713099997</v>
      </c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>
        <f t="shared" si="201"/>
        <v>3286135.1713099997</v>
      </c>
      <c r="CZ316" s="1">
        <f t="shared" si="202"/>
        <v>4453777.755476661</v>
      </c>
      <c r="DA316" s="125">
        <f t="shared" si="203"/>
        <v>22211495.094471663</v>
      </c>
    </row>
    <row r="317" spans="1:105" ht="11.25" customHeight="1" outlineLevel="1" x14ac:dyDescent="0.2">
      <c r="A317" s="46">
        <f>ROW()</f>
        <v>317</v>
      </c>
      <c r="B317" s="141"/>
      <c r="C317" s="67" t="s">
        <v>201</v>
      </c>
      <c r="D317" s="151">
        <v>395</v>
      </c>
      <c r="E317" s="163">
        <v>6390198.3658333337</v>
      </c>
      <c r="F317" s="29"/>
      <c r="G317" s="29"/>
      <c r="H317" s="29"/>
      <c r="I317" s="29"/>
      <c r="J317" s="29"/>
      <c r="K317" s="29"/>
      <c r="L317" s="2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>
        <v>-312740.68583333399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>
        <f t="shared" si="200"/>
        <v>-312740.68583333399</v>
      </c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>
        <v>0</v>
      </c>
      <c r="CF317" s="1">
        <v>0</v>
      </c>
      <c r="CG317" s="1">
        <v>0</v>
      </c>
      <c r="CH317" s="1">
        <v>-13986.43</v>
      </c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>
        <f t="shared" si="201"/>
        <v>-13986.43</v>
      </c>
      <c r="CZ317" s="1">
        <f t="shared" si="202"/>
        <v>-326727.11583333398</v>
      </c>
      <c r="DA317" s="125">
        <f t="shared" si="203"/>
        <v>6063471.25</v>
      </c>
    </row>
    <row r="318" spans="1:105" ht="11.25" customHeight="1" outlineLevel="1" x14ac:dyDescent="0.2">
      <c r="A318" s="46">
        <f>ROW()</f>
        <v>318</v>
      </c>
      <c r="B318" s="141"/>
      <c r="C318" s="67" t="s">
        <v>200</v>
      </c>
      <c r="D318" s="151">
        <v>396</v>
      </c>
      <c r="E318" s="163">
        <v>4277640.3947897917</v>
      </c>
      <c r="F318" s="29"/>
      <c r="G318" s="29"/>
      <c r="H318" s="29"/>
      <c r="I318" s="29"/>
      <c r="J318" s="29"/>
      <c r="K318" s="29"/>
      <c r="L318" s="2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>
        <v>-916748.6255397913</v>
      </c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>
        <f t="shared" si="200"/>
        <v>-916748.6255397913</v>
      </c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>
        <v>0</v>
      </c>
      <c r="CF318" s="1">
        <v>0</v>
      </c>
      <c r="CG318" s="1">
        <v>0</v>
      </c>
      <c r="CH318" s="1">
        <v>716056.33499500004</v>
      </c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>
        <f t="shared" si="201"/>
        <v>716056.33499500004</v>
      </c>
      <c r="CZ318" s="1">
        <f t="shared" si="202"/>
        <v>-200692.29054479126</v>
      </c>
      <c r="DA318" s="125">
        <f t="shared" si="203"/>
        <v>4076948.1042450005</v>
      </c>
    </row>
    <row r="319" spans="1:105" ht="11.25" customHeight="1" outlineLevel="1" x14ac:dyDescent="0.2">
      <c r="A319" s="46">
        <f>ROW()</f>
        <v>319</v>
      </c>
      <c r="B319" s="141"/>
      <c r="C319" s="67" t="s">
        <v>199</v>
      </c>
      <c r="D319" s="167" t="s">
        <v>198</v>
      </c>
      <c r="E319" s="163">
        <v>181765071.66416934</v>
      </c>
      <c r="F319" s="29"/>
      <c r="G319" s="29"/>
      <c r="H319" s="29"/>
      <c r="I319" s="29"/>
      <c r="J319" s="29"/>
      <c r="K319" s="29"/>
      <c r="L319" s="2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>
        <v>1874558.4818046093</v>
      </c>
      <c r="Y319" s="1"/>
      <c r="Z319" s="1"/>
      <c r="AA319" s="1"/>
      <c r="AB319" s="1"/>
      <c r="AC319" s="1">
        <v>-26103513.990091357</v>
      </c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>
        <f t="shared" si="200"/>
        <v>-24228955.508286748</v>
      </c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>
        <f>-AC319</f>
        <v>26103513.990091357</v>
      </c>
      <c r="CA319" s="1"/>
      <c r="CB319" s="1"/>
      <c r="CC319" s="1"/>
      <c r="CD319" s="1"/>
      <c r="CE319" s="1">
        <v>3114850.6438449998</v>
      </c>
      <c r="CF319" s="1">
        <v>52842.87</v>
      </c>
      <c r="CG319" s="1">
        <v>1277741</v>
      </c>
      <c r="CH319" s="1">
        <v>3981080.1177399997</v>
      </c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>
        <f t="shared" si="201"/>
        <v>34530028.621676356</v>
      </c>
      <c r="CZ319" s="1">
        <f t="shared" si="202"/>
        <v>10301073.113389608</v>
      </c>
      <c r="DA319" s="125">
        <f t="shared" si="203"/>
        <v>192066144.77755895</v>
      </c>
    </row>
    <row r="320" spans="1:105" ht="11.25" customHeight="1" outlineLevel="1" x14ac:dyDescent="0.2">
      <c r="A320" s="46">
        <f>ROW()</f>
        <v>320</v>
      </c>
      <c r="B320" s="141"/>
      <c r="C320" s="67" t="s">
        <v>197</v>
      </c>
      <c r="D320" s="151">
        <v>398</v>
      </c>
      <c r="E320" s="163">
        <v>828070.37112833327</v>
      </c>
      <c r="F320" s="29"/>
      <c r="G320" s="29"/>
      <c r="H320" s="29"/>
      <c r="I320" s="29"/>
      <c r="J320" s="29"/>
      <c r="K320" s="29"/>
      <c r="L320" s="2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>
        <v>-4672.9589133332483</v>
      </c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>
        <f t="shared" si="200"/>
        <v>-4672.9589133332483</v>
      </c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>
        <v>0</v>
      </c>
      <c r="CF320" s="1">
        <v>0</v>
      </c>
      <c r="CG320" s="1">
        <v>0</v>
      </c>
      <c r="CH320" s="1">
        <v>1113.93</v>
      </c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>
        <f t="shared" si="201"/>
        <v>1113.93</v>
      </c>
      <c r="CZ320" s="1">
        <f t="shared" si="202"/>
        <v>-3559.0289133332481</v>
      </c>
      <c r="DA320" s="125">
        <f t="shared" si="203"/>
        <v>824511.34221500007</v>
      </c>
    </row>
    <row r="321" spans="1:105" ht="11.25" customHeight="1" outlineLevel="1" x14ac:dyDescent="0.2">
      <c r="A321" s="46">
        <f>ROW()</f>
        <v>321</v>
      </c>
      <c r="B321" s="141"/>
      <c r="C321" s="67" t="s">
        <v>196</v>
      </c>
      <c r="D321" s="151">
        <v>399</v>
      </c>
      <c r="E321" s="163">
        <v>823692.45843499992</v>
      </c>
      <c r="F321" s="29"/>
      <c r="G321" s="29"/>
      <c r="H321" s="29"/>
      <c r="I321" s="29"/>
      <c r="J321" s="29"/>
      <c r="K321" s="29"/>
      <c r="L321" s="2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>
        <v>0</v>
      </c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>
        <f t="shared" si="200"/>
        <v>0</v>
      </c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>
        <v>0</v>
      </c>
      <c r="CF321" s="1">
        <v>0</v>
      </c>
      <c r="CG321" s="1">
        <v>0</v>
      </c>
      <c r="CH321" s="1">
        <v>0</v>
      </c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>
        <f t="shared" si="201"/>
        <v>0</v>
      </c>
      <c r="CZ321" s="1">
        <f t="shared" si="202"/>
        <v>0</v>
      </c>
      <c r="DA321" s="125">
        <f t="shared" si="203"/>
        <v>823692.45843499992</v>
      </c>
    </row>
    <row r="322" spans="1:105" ht="11.25" customHeight="1" outlineLevel="1" x14ac:dyDescent="0.2">
      <c r="A322" s="46">
        <f>ROW()</f>
        <v>322</v>
      </c>
      <c r="B322" s="141"/>
      <c r="C322" s="69" t="s">
        <v>195</v>
      </c>
      <c r="D322" s="157">
        <v>399.1</v>
      </c>
      <c r="E322" s="163"/>
      <c r="F322" s="29"/>
      <c r="G322" s="29"/>
      <c r="H322" s="29"/>
      <c r="I322" s="29"/>
      <c r="J322" s="29"/>
      <c r="K322" s="29"/>
      <c r="L322" s="2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>
        <f t="shared" si="200"/>
        <v>0</v>
      </c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>
        <f t="shared" si="201"/>
        <v>0</v>
      </c>
      <c r="CZ322" s="1">
        <f t="shared" si="202"/>
        <v>0</v>
      </c>
      <c r="DA322" s="125">
        <f t="shared" si="203"/>
        <v>0</v>
      </c>
    </row>
    <row r="323" spans="1:105" ht="11.25" customHeight="1" x14ac:dyDescent="0.2">
      <c r="A323" s="46">
        <f>ROW()</f>
        <v>323</v>
      </c>
      <c r="B323" s="148"/>
      <c r="C323" s="47" t="s">
        <v>194</v>
      </c>
      <c r="D323" s="47"/>
      <c r="E323" s="165">
        <f t="shared" ref="E323:AO323" si="204">SUM(E311:E322)</f>
        <v>552880020.63751173</v>
      </c>
      <c r="F323" s="165">
        <f t="shared" si="204"/>
        <v>0</v>
      </c>
      <c r="G323" s="165">
        <f t="shared" si="204"/>
        <v>0</v>
      </c>
      <c r="H323" s="165">
        <f t="shared" si="204"/>
        <v>0</v>
      </c>
      <c r="I323" s="165">
        <f t="shared" si="204"/>
        <v>0</v>
      </c>
      <c r="J323" s="165">
        <f t="shared" si="204"/>
        <v>0</v>
      </c>
      <c r="K323" s="165">
        <f t="shared" si="204"/>
        <v>0</v>
      </c>
      <c r="L323" s="165">
        <f t="shared" si="204"/>
        <v>0</v>
      </c>
      <c r="M323" s="127">
        <f t="shared" si="204"/>
        <v>0</v>
      </c>
      <c r="N323" s="127">
        <f t="shared" si="204"/>
        <v>0</v>
      </c>
      <c r="O323" s="127">
        <f t="shared" si="204"/>
        <v>0</v>
      </c>
      <c r="P323" s="127">
        <f t="shared" si="204"/>
        <v>0</v>
      </c>
      <c r="Q323" s="127">
        <f t="shared" si="204"/>
        <v>0</v>
      </c>
      <c r="R323" s="127">
        <f t="shared" si="204"/>
        <v>0</v>
      </c>
      <c r="S323" s="127">
        <f t="shared" si="204"/>
        <v>0</v>
      </c>
      <c r="T323" s="127">
        <f t="shared" si="204"/>
        <v>0</v>
      </c>
      <c r="U323" s="127">
        <f t="shared" si="204"/>
        <v>0</v>
      </c>
      <c r="V323" s="127">
        <f t="shared" si="204"/>
        <v>0</v>
      </c>
      <c r="W323" s="127">
        <f t="shared" si="204"/>
        <v>0</v>
      </c>
      <c r="X323" s="127">
        <f t="shared" si="204"/>
        <v>-1613726.5592124648</v>
      </c>
      <c r="Y323" s="127">
        <f t="shared" si="204"/>
        <v>0</v>
      </c>
      <c r="Z323" s="127">
        <f t="shared" si="204"/>
        <v>0</v>
      </c>
      <c r="AA323" s="127">
        <f t="shared" si="204"/>
        <v>0</v>
      </c>
      <c r="AB323" s="127">
        <f t="shared" si="204"/>
        <v>0</v>
      </c>
      <c r="AC323" s="127">
        <f t="shared" si="204"/>
        <v>-26103513.990091357</v>
      </c>
      <c r="AD323" s="127">
        <f t="shared" si="204"/>
        <v>0</v>
      </c>
      <c r="AE323" s="127">
        <f t="shared" si="204"/>
        <v>0</v>
      </c>
      <c r="AF323" s="127">
        <f t="shared" si="204"/>
        <v>0</v>
      </c>
      <c r="AG323" s="127">
        <f t="shared" si="204"/>
        <v>0</v>
      </c>
      <c r="AH323" s="127">
        <f t="shared" si="204"/>
        <v>0</v>
      </c>
      <c r="AI323" s="127">
        <f t="shared" si="204"/>
        <v>0</v>
      </c>
      <c r="AJ323" s="127">
        <f t="shared" si="204"/>
        <v>0</v>
      </c>
      <c r="AK323" s="127">
        <f t="shared" si="204"/>
        <v>0</v>
      </c>
      <c r="AL323" s="127">
        <f t="shared" si="204"/>
        <v>0</v>
      </c>
      <c r="AM323" s="127">
        <f t="shared" si="204"/>
        <v>0</v>
      </c>
      <c r="AN323" s="127">
        <f t="shared" si="204"/>
        <v>0</v>
      </c>
      <c r="AO323" s="127">
        <f t="shared" si="204"/>
        <v>0</v>
      </c>
      <c r="AP323" s="127"/>
      <c r="AQ323" s="127">
        <f t="shared" ref="AQ323:BG323" si="205">SUM(AQ311:AQ322)</f>
        <v>0</v>
      </c>
      <c r="AR323" s="127">
        <f t="shared" si="205"/>
        <v>0</v>
      </c>
      <c r="AS323" s="127">
        <f t="shared" si="205"/>
        <v>0</v>
      </c>
      <c r="AT323" s="127">
        <f t="shared" si="205"/>
        <v>0</v>
      </c>
      <c r="AU323" s="127">
        <f t="shared" si="205"/>
        <v>0</v>
      </c>
      <c r="AV323" s="127">
        <f t="shared" si="205"/>
        <v>0</v>
      </c>
      <c r="AW323" s="127">
        <f t="shared" si="205"/>
        <v>0</v>
      </c>
      <c r="AX323" s="127">
        <f t="shared" si="205"/>
        <v>0</v>
      </c>
      <c r="AY323" s="127">
        <f t="shared" si="205"/>
        <v>0</v>
      </c>
      <c r="AZ323" s="127">
        <f t="shared" si="205"/>
        <v>0</v>
      </c>
      <c r="BA323" s="127">
        <f t="shared" si="205"/>
        <v>0</v>
      </c>
      <c r="BB323" s="127">
        <f t="shared" si="205"/>
        <v>-27717240.549303822</v>
      </c>
      <c r="BC323" s="127">
        <f t="shared" si="205"/>
        <v>0</v>
      </c>
      <c r="BD323" s="127">
        <f t="shared" si="205"/>
        <v>0</v>
      </c>
      <c r="BE323" s="127">
        <f t="shared" si="205"/>
        <v>0</v>
      </c>
      <c r="BF323" s="127">
        <f t="shared" si="205"/>
        <v>0</v>
      </c>
      <c r="BG323" s="127">
        <f t="shared" si="205"/>
        <v>0</v>
      </c>
      <c r="BH323" s="127">
        <f>SUM(BG311:BH322)</f>
        <v>0</v>
      </c>
      <c r="BI323" s="127">
        <f t="shared" ref="BI323:CW323" si="206">SUM(BI311:BI322)</f>
        <v>0</v>
      </c>
      <c r="BJ323" s="127">
        <f t="shared" si="206"/>
        <v>0</v>
      </c>
      <c r="BK323" s="127">
        <f t="shared" si="206"/>
        <v>0</v>
      </c>
      <c r="BL323" s="127">
        <f t="shared" si="206"/>
        <v>0</v>
      </c>
      <c r="BM323" s="127">
        <f t="shared" si="206"/>
        <v>0</v>
      </c>
      <c r="BN323" s="127">
        <f t="shared" si="206"/>
        <v>0</v>
      </c>
      <c r="BO323" s="127">
        <f t="shared" si="206"/>
        <v>0</v>
      </c>
      <c r="BP323" s="127">
        <f t="shared" si="206"/>
        <v>0</v>
      </c>
      <c r="BQ323" s="127">
        <f t="shared" si="206"/>
        <v>0</v>
      </c>
      <c r="BR323" s="127">
        <f t="shared" si="206"/>
        <v>0</v>
      </c>
      <c r="BS323" s="127">
        <f t="shared" si="206"/>
        <v>0</v>
      </c>
      <c r="BT323" s="127">
        <f t="shared" si="206"/>
        <v>0</v>
      </c>
      <c r="BU323" s="127">
        <f t="shared" si="206"/>
        <v>0</v>
      </c>
      <c r="BV323" s="127">
        <f t="shared" si="206"/>
        <v>0</v>
      </c>
      <c r="BW323" s="127">
        <f t="shared" si="206"/>
        <v>0</v>
      </c>
      <c r="BX323" s="127">
        <f t="shared" si="206"/>
        <v>0</v>
      </c>
      <c r="BY323" s="127">
        <f t="shared" si="206"/>
        <v>0</v>
      </c>
      <c r="BZ323" s="127">
        <f t="shared" si="206"/>
        <v>26103513.990091357</v>
      </c>
      <c r="CA323" s="127">
        <f t="shared" si="206"/>
        <v>0</v>
      </c>
      <c r="CB323" s="127">
        <f t="shared" si="206"/>
        <v>0</v>
      </c>
      <c r="CC323" s="127">
        <f t="shared" si="206"/>
        <v>0</v>
      </c>
      <c r="CD323" s="127">
        <f t="shared" si="206"/>
        <v>0</v>
      </c>
      <c r="CE323" s="127">
        <f t="shared" si="206"/>
        <v>15973598.810809998</v>
      </c>
      <c r="CF323" s="127">
        <f t="shared" si="206"/>
        <v>52842.87</v>
      </c>
      <c r="CG323" s="127">
        <f t="shared" si="206"/>
        <v>21513279.530000001</v>
      </c>
      <c r="CH323" s="127">
        <f t="shared" si="206"/>
        <v>13639418.695134997</v>
      </c>
      <c r="CI323" s="127">
        <f t="shared" si="206"/>
        <v>0</v>
      </c>
      <c r="CJ323" s="127">
        <f t="shared" si="206"/>
        <v>0</v>
      </c>
      <c r="CK323" s="127">
        <f t="shared" si="206"/>
        <v>0</v>
      </c>
      <c r="CL323" s="127">
        <f t="shared" si="206"/>
        <v>0</v>
      </c>
      <c r="CM323" s="127">
        <f t="shared" si="206"/>
        <v>0</v>
      </c>
      <c r="CN323" s="127">
        <f t="shared" si="206"/>
        <v>0</v>
      </c>
      <c r="CO323" s="127">
        <f t="shared" si="206"/>
        <v>0</v>
      </c>
      <c r="CP323" s="127">
        <f t="shared" si="206"/>
        <v>0</v>
      </c>
      <c r="CQ323" s="127">
        <f t="shared" si="206"/>
        <v>0</v>
      </c>
      <c r="CR323" s="127">
        <f t="shared" si="206"/>
        <v>0</v>
      </c>
      <c r="CS323" s="127">
        <f t="shared" si="206"/>
        <v>0</v>
      </c>
      <c r="CT323" s="127">
        <f t="shared" si="206"/>
        <v>0</v>
      </c>
      <c r="CU323" s="127">
        <f t="shared" si="206"/>
        <v>0</v>
      </c>
      <c r="CV323" s="127">
        <f t="shared" si="206"/>
        <v>0</v>
      </c>
      <c r="CW323" s="127">
        <f t="shared" si="206"/>
        <v>0</v>
      </c>
      <c r="CX323" s="127"/>
      <c r="CY323" s="127">
        <f>SUM(CY311:CY322)</f>
        <v>77282653.896036372</v>
      </c>
      <c r="CZ323" s="127">
        <f>SUM(CZ311:CZ322)</f>
        <v>49565413.346732527</v>
      </c>
      <c r="DA323" s="128">
        <f>SUM(DA311:DA322)</f>
        <v>602445433.98424423</v>
      </c>
    </row>
    <row r="324" spans="1:105" ht="11.25" customHeight="1" thickBot="1" x14ac:dyDescent="0.25">
      <c r="A324" s="46">
        <f>ROW()</f>
        <v>324</v>
      </c>
      <c r="B324" s="149" t="s">
        <v>193</v>
      </c>
      <c r="C324" s="149"/>
      <c r="D324" s="149"/>
      <c r="E324" s="168">
        <f t="shared" ref="E324:AO324" si="207">+E323+E310+E294+E273+E263+E254+E245</f>
        <v>11282337685.188625</v>
      </c>
      <c r="F324" s="168">
        <f t="shared" si="207"/>
        <v>0</v>
      </c>
      <c r="G324" s="168">
        <f t="shared" si="207"/>
        <v>0</v>
      </c>
      <c r="H324" s="168">
        <f t="shared" si="207"/>
        <v>0</v>
      </c>
      <c r="I324" s="168">
        <f t="shared" si="207"/>
        <v>0</v>
      </c>
      <c r="J324" s="168">
        <f t="shared" si="207"/>
        <v>0</v>
      </c>
      <c r="K324" s="168">
        <f t="shared" si="207"/>
        <v>0</v>
      </c>
      <c r="L324" s="168">
        <f t="shared" si="207"/>
        <v>0</v>
      </c>
      <c r="M324" s="169">
        <f t="shared" si="207"/>
        <v>0</v>
      </c>
      <c r="N324" s="169">
        <f t="shared" si="207"/>
        <v>0</v>
      </c>
      <c r="O324" s="169">
        <f t="shared" si="207"/>
        <v>0</v>
      </c>
      <c r="P324" s="169">
        <f t="shared" si="207"/>
        <v>0</v>
      </c>
      <c r="Q324" s="169">
        <f t="shared" si="207"/>
        <v>0</v>
      </c>
      <c r="R324" s="169">
        <f t="shared" si="207"/>
        <v>0</v>
      </c>
      <c r="S324" s="169">
        <f t="shared" si="207"/>
        <v>0</v>
      </c>
      <c r="T324" s="169">
        <f t="shared" si="207"/>
        <v>0</v>
      </c>
      <c r="U324" s="169">
        <f t="shared" si="207"/>
        <v>0</v>
      </c>
      <c r="V324" s="169">
        <f t="shared" si="207"/>
        <v>0</v>
      </c>
      <c r="W324" s="169">
        <f t="shared" si="207"/>
        <v>0</v>
      </c>
      <c r="X324" s="169">
        <f t="shared" si="207"/>
        <v>69090633.654676914</v>
      </c>
      <c r="Y324" s="169">
        <f t="shared" si="207"/>
        <v>0</v>
      </c>
      <c r="Z324" s="169">
        <f t="shared" si="207"/>
        <v>0</v>
      </c>
      <c r="AA324" s="169">
        <f t="shared" si="207"/>
        <v>0</v>
      </c>
      <c r="AB324" s="169">
        <f t="shared" si="207"/>
        <v>0</v>
      </c>
      <c r="AC324" s="169">
        <f t="shared" si="207"/>
        <v>-161479731.44760534</v>
      </c>
      <c r="AD324" s="169">
        <f t="shared" si="207"/>
        <v>0</v>
      </c>
      <c r="AE324" s="169">
        <f t="shared" si="207"/>
        <v>0</v>
      </c>
      <c r="AF324" s="169">
        <f t="shared" si="207"/>
        <v>0</v>
      </c>
      <c r="AG324" s="169">
        <f t="shared" si="207"/>
        <v>0</v>
      </c>
      <c r="AH324" s="169">
        <f t="shared" si="207"/>
        <v>0</v>
      </c>
      <c r="AI324" s="169">
        <f t="shared" si="207"/>
        <v>0</v>
      </c>
      <c r="AJ324" s="169">
        <f t="shared" si="207"/>
        <v>0</v>
      </c>
      <c r="AK324" s="169">
        <f t="shared" si="207"/>
        <v>0</v>
      </c>
      <c r="AL324" s="169">
        <f t="shared" si="207"/>
        <v>0</v>
      </c>
      <c r="AM324" s="169">
        <f t="shared" si="207"/>
        <v>0</v>
      </c>
      <c r="AN324" s="169">
        <f t="shared" si="207"/>
        <v>0</v>
      </c>
      <c r="AO324" s="169">
        <f t="shared" si="207"/>
        <v>0</v>
      </c>
      <c r="AP324" s="169"/>
      <c r="AQ324" s="169">
        <f t="shared" ref="AQ324:BV324" si="208">+AQ323+AQ310+AQ294+AQ273+AQ263+AQ254+AQ245</f>
        <v>0</v>
      </c>
      <c r="AR324" s="169">
        <f t="shared" si="208"/>
        <v>-4539303</v>
      </c>
      <c r="AS324" s="169">
        <f t="shared" si="208"/>
        <v>0</v>
      </c>
      <c r="AT324" s="169">
        <f t="shared" si="208"/>
        <v>0</v>
      </c>
      <c r="AU324" s="169">
        <f t="shared" si="208"/>
        <v>-341605.68000000005</v>
      </c>
      <c r="AV324" s="169">
        <f t="shared" si="208"/>
        <v>0</v>
      </c>
      <c r="AW324" s="169">
        <f t="shared" si="208"/>
        <v>-531269628.93000001</v>
      </c>
      <c r="AX324" s="169">
        <f t="shared" si="208"/>
        <v>0</v>
      </c>
      <c r="AY324" s="169">
        <f t="shared" si="208"/>
        <v>-550705.2458244093</v>
      </c>
      <c r="AZ324" s="169">
        <f t="shared" si="208"/>
        <v>0</v>
      </c>
      <c r="BA324" s="169">
        <f t="shared" si="208"/>
        <v>0</v>
      </c>
      <c r="BB324" s="169">
        <f t="shared" si="208"/>
        <v>-629090340.64875281</v>
      </c>
      <c r="BC324" s="169">
        <f t="shared" si="208"/>
        <v>0</v>
      </c>
      <c r="BD324" s="169">
        <f t="shared" si="208"/>
        <v>0</v>
      </c>
      <c r="BE324" s="169">
        <f t="shared" si="208"/>
        <v>0</v>
      </c>
      <c r="BF324" s="169">
        <f t="shared" si="208"/>
        <v>0</v>
      </c>
      <c r="BG324" s="169">
        <f t="shared" si="208"/>
        <v>0</v>
      </c>
      <c r="BH324" s="169">
        <f t="shared" si="208"/>
        <v>0</v>
      </c>
      <c r="BI324" s="169">
        <f t="shared" si="208"/>
        <v>0</v>
      </c>
      <c r="BJ324" s="169">
        <f t="shared" si="208"/>
        <v>0</v>
      </c>
      <c r="BK324" s="169">
        <f t="shared" si="208"/>
        <v>0</v>
      </c>
      <c r="BL324" s="169">
        <f t="shared" si="208"/>
        <v>0</v>
      </c>
      <c r="BM324" s="169">
        <f t="shared" si="208"/>
        <v>0</v>
      </c>
      <c r="BN324" s="169">
        <f t="shared" si="208"/>
        <v>0</v>
      </c>
      <c r="BO324" s="169">
        <f t="shared" si="208"/>
        <v>0</v>
      </c>
      <c r="BP324" s="169">
        <f t="shared" si="208"/>
        <v>0</v>
      </c>
      <c r="BQ324" s="169">
        <f t="shared" si="208"/>
        <v>0</v>
      </c>
      <c r="BR324" s="169">
        <f t="shared" si="208"/>
        <v>0</v>
      </c>
      <c r="BS324" s="169">
        <f t="shared" si="208"/>
        <v>0</v>
      </c>
      <c r="BT324" s="169">
        <f t="shared" si="208"/>
        <v>0</v>
      </c>
      <c r="BU324" s="169">
        <f t="shared" si="208"/>
        <v>0</v>
      </c>
      <c r="BV324" s="169">
        <f t="shared" si="208"/>
        <v>0</v>
      </c>
      <c r="BW324" s="169">
        <f t="shared" ref="BW324:DB324" si="209">+BW323+BW310+BW294+BW273+BW263+BW254+BW245</f>
        <v>0</v>
      </c>
      <c r="BX324" s="169">
        <f t="shared" si="209"/>
        <v>0</v>
      </c>
      <c r="BY324" s="169">
        <f t="shared" si="209"/>
        <v>-28770635.394200001</v>
      </c>
      <c r="BZ324" s="169">
        <f t="shared" si="209"/>
        <v>161479731.44760534</v>
      </c>
      <c r="CA324" s="169">
        <f t="shared" si="209"/>
        <v>0</v>
      </c>
      <c r="CB324" s="169">
        <f t="shared" si="209"/>
        <v>0</v>
      </c>
      <c r="CC324" s="169">
        <f t="shared" si="209"/>
        <v>0</v>
      </c>
      <c r="CD324" s="169">
        <f t="shared" si="209"/>
        <v>0</v>
      </c>
      <c r="CE324" s="169">
        <f t="shared" si="209"/>
        <v>198533936.63822499</v>
      </c>
      <c r="CF324" s="169">
        <f t="shared" si="209"/>
        <v>44198350.349999994</v>
      </c>
      <c r="CG324" s="169">
        <f t="shared" si="209"/>
        <v>248858085.66000003</v>
      </c>
      <c r="CH324" s="169">
        <f t="shared" si="209"/>
        <v>135541938.04095</v>
      </c>
      <c r="CI324" s="169">
        <f t="shared" si="209"/>
        <v>0</v>
      </c>
      <c r="CJ324" s="169">
        <f t="shared" si="209"/>
        <v>0</v>
      </c>
      <c r="CK324" s="169">
        <f t="shared" si="209"/>
        <v>0</v>
      </c>
      <c r="CL324" s="169">
        <f t="shared" si="209"/>
        <v>0</v>
      </c>
      <c r="CM324" s="169">
        <f t="shared" si="209"/>
        <v>0</v>
      </c>
      <c r="CN324" s="169">
        <f t="shared" si="209"/>
        <v>0</v>
      </c>
      <c r="CO324" s="169">
        <f t="shared" si="209"/>
        <v>0</v>
      </c>
      <c r="CP324" s="169">
        <f t="shared" si="209"/>
        <v>0</v>
      </c>
      <c r="CQ324" s="169">
        <f t="shared" si="209"/>
        <v>0</v>
      </c>
      <c r="CR324" s="169">
        <f t="shared" si="209"/>
        <v>0</v>
      </c>
      <c r="CS324" s="169">
        <f t="shared" si="209"/>
        <v>0</v>
      </c>
      <c r="CT324" s="169">
        <f t="shared" si="209"/>
        <v>0</v>
      </c>
      <c r="CU324" s="169">
        <f t="shared" si="209"/>
        <v>0</v>
      </c>
      <c r="CV324" s="169">
        <f t="shared" si="209"/>
        <v>0</v>
      </c>
      <c r="CW324" s="169">
        <f t="shared" si="209"/>
        <v>0</v>
      </c>
      <c r="CX324" s="169"/>
      <c r="CY324" s="169">
        <f>+CY323+CY310+CY294+CY273+CY263+CY254+CY245</f>
        <v>759841406.74258029</v>
      </c>
      <c r="CZ324" s="169">
        <f>+CZ323+CZ310+CZ294+CZ273+CZ263+CZ254+CZ245</f>
        <v>130751066.09382756</v>
      </c>
      <c r="DA324" s="170">
        <f>+DA323+DA310+DA294+DA273+DA263+DA254+DA245</f>
        <v>11413088751.282452</v>
      </c>
    </row>
    <row r="325" spans="1:105" ht="11.25" customHeight="1" outlineLevel="1" x14ac:dyDescent="0.2">
      <c r="A325" s="46">
        <f>ROW()</f>
        <v>325</v>
      </c>
      <c r="B325" s="171" t="s">
        <v>192</v>
      </c>
      <c r="C325" s="87" t="s">
        <v>100</v>
      </c>
      <c r="D325" s="172">
        <v>101.1</v>
      </c>
      <c r="E325" s="72"/>
      <c r="F325" s="29"/>
      <c r="G325" s="29"/>
      <c r="H325" s="29"/>
      <c r="I325" s="29"/>
      <c r="J325" s="29"/>
      <c r="K325" s="29"/>
      <c r="L325" s="2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>
        <f t="shared" ref="BB325:BB331" si="210">SUM(F325:BA325)</f>
        <v>0</v>
      </c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>
        <f t="shared" ref="CY325:CY331" si="211">SUM(BC325:CX325)</f>
        <v>0</v>
      </c>
      <c r="CZ325" s="1">
        <f t="shared" ref="CZ325:CZ331" si="212">+CY325+BB325</f>
        <v>0</v>
      </c>
      <c r="DA325" s="125">
        <f t="shared" ref="DA325:DA331" si="213">+CZ325+E325</f>
        <v>0</v>
      </c>
    </row>
    <row r="326" spans="1:105" ht="11.25" customHeight="1" outlineLevel="1" x14ac:dyDescent="0.2">
      <c r="A326" s="46">
        <f>ROW()</f>
        <v>326</v>
      </c>
      <c r="B326" s="173"/>
      <c r="C326" s="72" t="s">
        <v>99</v>
      </c>
      <c r="D326" s="8">
        <v>101.1</v>
      </c>
      <c r="E326" s="72"/>
      <c r="F326" s="29"/>
      <c r="G326" s="29"/>
      <c r="H326" s="29"/>
      <c r="I326" s="29"/>
      <c r="J326" s="29"/>
      <c r="K326" s="29"/>
      <c r="L326" s="2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>
        <f t="shared" si="210"/>
        <v>0</v>
      </c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>
        <f t="shared" si="211"/>
        <v>0</v>
      </c>
      <c r="CZ326" s="1">
        <f t="shared" si="212"/>
        <v>0</v>
      </c>
      <c r="DA326" s="125">
        <f t="shared" si="213"/>
        <v>0</v>
      </c>
    </row>
    <row r="327" spans="1:105" ht="11.25" customHeight="1" outlineLevel="1" x14ac:dyDescent="0.2">
      <c r="A327" s="46">
        <f>ROW()</f>
        <v>327</v>
      </c>
      <c r="B327" s="173"/>
      <c r="C327" s="72" t="s">
        <v>98</v>
      </c>
      <c r="D327" s="8">
        <v>101.1</v>
      </c>
      <c r="E327" s="72"/>
      <c r="F327" s="29"/>
      <c r="G327" s="29"/>
      <c r="H327" s="29"/>
      <c r="I327" s="29"/>
      <c r="J327" s="29"/>
      <c r="K327" s="29"/>
      <c r="L327" s="2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>
        <f t="shared" si="210"/>
        <v>0</v>
      </c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>
        <f t="shared" si="211"/>
        <v>0</v>
      </c>
      <c r="CZ327" s="1">
        <f t="shared" si="212"/>
        <v>0</v>
      </c>
      <c r="DA327" s="125">
        <f t="shared" si="213"/>
        <v>0</v>
      </c>
    </row>
    <row r="328" spans="1:105" ht="11.25" customHeight="1" outlineLevel="1" x14ac:dyDescent="0.2">
      <c r="A328" s="46">
        <f>ROW()</f>
        <v>328</v>
      </c>
      <c r="B328" s="173"/>
      <c r="C328" s="72" t="s">
        <v>97</v>
      </c>
      <c r="D328" s="8">
        <v>101.1</v>
      </c>
      <c r="E328" s="72"/>
      <c r="F328" s="29"/>
      <c r="G328" s="29"/>
      <c r="H328" s="29"/>
      <c r="I328" s="29"/>
      <c r="J328" s="29"/>
      <c r="K328" s="29"/>
      <c r="L328" s="2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>
        <f t="shared" si="210"/>
        <v>0</v>
      </c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>
        <f t="shared" si="211"/>
        <v>0</v>
      </c>
      <c r="CZ328" s="1">
        <f t="shared" si="212"/>
        <v>0</v>
      </c>
      <c r="DA328" s="125">
        <f t="shared" si="213"/>
        <v>0</v>
      </c>
    </row>
    <row r="329" spans="1:105" ht="11.25" customHeight="1" outlineLevel="1" x14ac:dyDescent="0.2">
      <c r="A329" s="46">
        <f>ROW()</f>
        <v>329</v>
      </c>
      <c r="B329" s="173"/>
      <c r="C329" s="72" t="s">
        <v>96</v>
      </c>
      <c r="D329" s="8">
        <v>101.1</v>
      </c>
      <c r="E329" s="72"/>
      <c r="F329" s="29"/>
      <c r="G329" s="29"/>
      <c r="H329" s="29"/>
      <c r="I329" s="29"/>
      <c r="J329" s="29"/>
      <c r="K329" s="29"/>
      <c r="L329" s="2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>
        <f t="shared" si="210"/>
        <v>0</v>
      </c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>
        <f t="shared" si="211"/>
        <v>0</v>
      </c>
      <c r="CZ329" s="1">
        <f t="shared" si="212"/>
        <v>0</v>
      </c>
      <c r="DA329" s="125">
        <f t="shared" si="213"/>
        <v>0</v>
      </c>
    </row>
    <row r="330" spans="1:105" ht="11.25" customHeight="1" outlineLevel="1" x14ac:dyDescent="0.2">
      <c r="A330" s="46">
        <f>ROW()</f>
        <v>330</v>
      </c>
      <c r="B330" s="173"/>
      <c r="C330" s="72" t="s">
        <v>95</v>
      </c>
      <c r="D330" s="8">
        <v>101.1</v>
      </c>
      <c r="E330" s="72"/>
      <c r="F330" s="29"/>
      <c r="G330" s="29"/>
      <c r="H330" s="29"/>
      <c r="I330" s="29"/>
      <c r="J330" s="29"/>
      <c r="K330" s="29"/>
      <c r="L330" s="2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>
        <f t="shared" si="210"/>
        <v>0</v>
      </c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>
        <f t="shared" si="211"/>
        <v>0</v>
      </c>
      <c r="CZ330" s="1">
        <f t="shared" si="212"/>
        <v>0</v>
      </c>
      <c r="DA330" s="125">
        <f t="shared" si="213"/>
        <v>0</v>
      </c>
    </row>
    <row r="331" spans="1:105" ht="11.25" customHeight="1" x14ac:dyDescent="0.2">
      <c r="A331" s="46">
        <f>ROW()</f>
        <v>331</v>
      </c>
      <c r="B331" s="42"/>
      <c r="C331" s="83" t="s">
        <v>94</v>
      </c>
      <c r="D331" s="108">
        <v>101.1</v>
      </c>
      <c r="E331" s="72"/>
      <c r="F331" s="29"/>
      <c r="G331" s="29"/>
      <c r="H331" s="29"/>
      <c r="I331" s="29"/>
      <c r="J331" s="29"/>
      <c r="K331" s="29"/>
      <c r="L331" s="2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>
        <f t="shared" si="210"/>
        <v>0</v>
      </c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>
        <f t="shared" si="211"/>
        <v>0</v>
      </c>
      <c r="CZ331" s="1">
        <f t="shared" si="212"/>
        <v>0</v>
      </c>
      <c r="DA331" s="125">
        <f t="shared" si="213"/>
        <v>0</v>
      </c>
    </row>
    <row r="332" spans="1:105" ht="11.25" customHeight="1" x14ac:dyDescent="0.2">
      <c r="A332" s="46">
        <f>ROW()</f>
        <v>332</v>
      </c>
      <c r="B332" s="150" t="s">
        <v>191</v>
      </c>
      <c r="C332" s="153"/>
      <c r="D332" s="153"/>
      <c r="E332" s="165">
        <f t="shared" ref="E332:AO332" si="214">SUM(E325:E331)</f>
        <v>0</v>
      </c>
      <c r="F332" s="165">
        <f t="shared" si="214"/>
        <v>0</v>
      </c>
      <c r="G332" s="165">
        <f t="shared" si="214"/>
        <v>0</v>
      </c>
      <c r="H332" s="165">
        <f t="shared" si="214"/>
        <v>0</v>
      </c>
      <c r="I332" s="165">
        <f t="shared" si="214"/>
        <v>0</v>
      </c>
      <c r="J332" s="165">
        <f t="shared" si="214"/>
        <v>0</v>
      </c>
      <c r="K332" s="165">
        <f t="shared" si="214"/>
        <v>0</v>
      </c>
      <c r="L332" s="165">
        <f t="shared" si="214"/>
        <v>0</v>
      </c>
      <c r="M332" s="127">
        <f t="shared" si="214"/>
        <v>0</v>
      </c>
      <c r="N332" s="127">
        <f t="shared" si="214"/>
        <v>0</v>
      </c>
      <c r="O332" s="127">
        <f t="shared" si="214"/>
        <v>0</v>
      </c>
      <c r="P332" s="127">
        <f t="shared" si="214"/>
        <v>0</v>
      </c>
      <c r="Q332" s="127">
        <f t="shared" si="214"/>
        <v>0</v>
      </c>
      <c r="R332" s="127">
        <f t="shared" si="214"/>
        <v>0</v>
      </c>
      <c r="S332" s="127">
        <f t="shared" si="214"/>
        <v>0</v>
      </c>
      <c r="T332" s="127">
        <f t="shared" si="214"/>
        <v>0</v>
      </c>
      <c r="U332" s="127">
        <f t="shared" si="214"/>
        <v>0</v>
      </c>
      <c r="V332" s="127">
        <f t="shared" si="214"/>
        <v>0</v>
      </c>
      <c r="W332" s="127">
        <f t="shared" si="214"/>
        <v>0</v>
      </c>
      <c r="X332" s="127">
        <f t="shared" si="214"/>
        <v>0</v>
      </c>
      <c r="Y332" s="127">
        <f t="shared" si="214"/>
        <v>0</v>
      </c>
      <c r="Z332" s="127">
        <f t="shared" si="214"/>
        <v>0</v>
      </c>
      <c r="AA332" s="127">
        <f t="shared" si="214"/>
        <v>0</v>
      </c>
      <c r="AB332" s="127">
        <f t="shared" si="214"/>
        <v>0</v>
      </c>
      <c r="AC332" s="127">
        <f t="shared" si="214"/>
        <v>0</v>
      </c>
      <c r="AD332" s="127">
        <f t="shared" si="214"/>
        <v>0</v>
      </c>
      <c r="AE332" s="127">
        <f t="shared" si="214"/>
        <v>0</v>
      </c>
      <c r="AF332" s="127">
        <f t="shared" si="214"/>
        <v>0</v>
      </c>
      <c r="AG332" s="127">
        <f t="shared" si="214"/>
        <v>0</v>
      </c>
      <c r="AH332" s="127">
        <f t="shared" si="214"/>
        <v>0</v>
      </c>
      <c r="AI332" s="127">
        <f t="shared" si="214"/>
        <v>0</v>
      </c>
      <c r="AJ332" s="127">
        <f t="shared" si="214"/>
        <v>0</v>
      </c>
      <c r="AK332" s="127">
        <f t="shared" si="214"/>
        <v>0</v>
      </c>
      <c r="AL332" s="127">
        <f t="shared" si="214"/>
        <v>0</v>
      </c>
      <c r="AM332" s="127">
        <f t="shared" si="214"/>
        <v>0</v>
      </c>
      <c r="AN332" s="127">
        <f t="shared" si="214"/>
        <v>0</v>
      </c>
      <c r="AO332" s="127">
        <f t="shared" si="214"/>
        <v>0</v>
      </c>
      <c r="AP332" s="127"/>
      <c r="AQ332" s="127">
        <f t="shared" ref="AQ332:BG332" si="215">SUM(AQ325:AQ331)</f>
        <v>0</v>
      </c>
      <c r="AR332" s="127">
        <f t="shared" si="215"/>
        <v>0</v>
      </c>
      <c r="AS332" s="127">
        <f t="shared" si="215"/>
        <v>0</v>
      </c>
      <c r="AT332" s="127">
        <f t="shared" si="215"/>
        <v>0</v>
      </c>
      <c r="AU332" s="127">
        <f t="shared" si="215"/>
        <v>0</v>
      </c>
      <c r="AV332" s="127">
        <f t="shared" si="215"/>
        <v>0</v>
      </c>
      <c r="AW332" s="127">
        <f t="shared" si="215"/>
        <v>0</v>
      </c>
      <c r="AX332" s="127">
        <f t="shared" si="215"/>
        <v>0</v>
      </c>
      <c r="AY332" s="127">
        <f t="shared" si="215"/>
        <v>0</v>
      </c>
      <c r="AZ332" s="127">
        <f t="shared" si="215"/>
        <v>0</v>
      </c>
      <c r="BA332" s="127">
        <f t="shared" si="215"/>
        <v>0</v>
      </c>
      <c r="BB332" s="127">
        <f t="shared" si="215"/>
        <v>0</v>
      </c>
      <c r="BC332" s="127">
        <f t="shared" si="215"/>
        <v>0</v>
      </c>
      <c r="BD332" s="127">
        <f t="shared" si="215"/>
        <v>0</v>
      </c>
      <c r="BE332" s="127">
        <f t="shared" si="215"/>
        <v>0</v>
      </c>
      <c r="BF332" s="127">
        <f t="shared" si="215"/>
        <v>0</v>
      </c>
      <c r="BG332" s="127">
        <f t="shared" si="215"/>
        <v>0</v>
      </c>
      <c r="BH332" s="127">
        <f>SUM(BG325:BH331)</f>
        <v>0</v>
      </c>
      <c r="BI332" s="127">
        <f t="shared" ref="BI332:CF332" si="216">SUM(BI325:BI331)</f>
        <v>0</v>
      </c>
      <c r="BJ332" s="127">
        <f t="shared" si="216"/>
        <v>0</v>
      </c>
      <c r="BK332" s="127">
        <f t="shared" si="216"/>
        <v>0</v>
      </c>
      <c r="BL332" s="127">
        <f t="shared" si="216"/>
        <v>0</v>
      </c>
      <c r="BM332" s="127">
        <f t="shared" si="216"/>
        <v>0</v>
      </c>
      <c r="BN332" s="127">
        <f t="shared" si="216"/>
        <v>0</v>
      </c>
      <c r="BO332" s="127">
        <f t="shared" si="216"/>
        <v>0</v>
      </c>
      <c r="BP332" s="127">
        <f t="shared" si="216"/>
        <v>0</v>
      </c>
      <c r="BQ332" s="127">
        <f t="shared" si="216"/>
        <v>0</v>
      </c>
      <c r="BR332" s="127">
        <f t="shared" si="216"/>
        <v>0</v>
      </c>
      <c r="BS332" s="127">
        <f t="shared" si="216"/>
        <v>0</v>
      </c>
      <c r="BT332" s="127">
        <f t="shared" si="216"/>
        <v>0</v>
      </c>
      <c r="BU332" s="127">
        <f t="shared" si="216"/>
        <v>0</v>
      </c>
      <c r="BV332" s="127">
        <f t="shared" si="216"/>
        <v>0</v>
      </c>
      <c r="BW332" s="127">
        <f t="shared" si="216"/>
        <v>0</v>
      </c>
      <c r="BX332" s="127">
        <f t="shared" si="216"/>
        <v>0</v>
      </c>
      <c r="BY332" s="127">
        <f t="shared" si="216"/>
        <v>0</v>
      </c>
      <c r="BZ332" s="127">
        <f t="shared" si="216"/>
        <v>0</v>
      </c>
      <c r="CA332" s="127">
        <f t="shared" si="216"/>
        <v>0</v>
      </c>
      <c r="CB332" s="127">
        <f t="shared" si="216"/>
        <v>0</v>
      </c>
      <c r="CC332" s="127">
        <f t="shared" si="216"/>
        <v>0</v>
      </c>
      <c r="CD332" s="127">
        <f t="shared" si="216"/>
        <v>0</v>
      </c>
      <c r="CE332" s="127">
        <f t="shared" si="216"/>
        <v>0</v>
      </c>
      <c r="CF332" s="127">
        <f t="shared" si="216"/>
        <v>0</v>
      </c>
      <c r="CG332" s="127">
        <f>SUM(CG325:$DA331)</f>
        <v>0</v>
      </c>
      <c r="CH332" s="127">
        <f>SUM(CH325:$DA331)</f>
        <v>0</v>
      </c>
      <c r="CI332" s="127">
        <f t="shared" ref="CI332:CW332" si="217">SUM(CI325:CI331)</f>
        <v>0</v>
      </c>
      <c r="CJ332" s="127">
        <f t="shared" si="217"/>
        <v>0</v>
      </c>
      <c r="CK332" s="127">
        <f t="shared" si="217"/>
        <v>0</v>
      </c>
      <c r="CL332" s="127">
        <f t="shared" si="217"/>
        <v>0</v>
      </c>
      <c r="CM332" s="127">
        <f t="shared" si="217"/>
        <v>0</v>
      </c>
      <c r="CN332" s="127">
        <f t="shared" si="217"/>
        <v>0</v>
      </c>
      <c r="CO332" s="127">
        <f t="shared" si="217"/>
        <v>0</v>
      </c>
      <c r="CP332" s="127">
        <f t="shared" si="217"/>
        <v>0</v>
      </c>
      <c r="CQ332" s="127">
        <f t="shared" si="217"/>
        <v>0</v>
      </c>
      <c r="CR332" s="127">
        <f t="shared" si="217"/>
        <v>0</v>
      </c>
      <c r="CS332" s="127">
        <f t="shared" si="217"/>
        <v>0</v>
      </c>
      <c r="CT332" s="127">
        <f t="shared" si="217"/>
        <v>0</v>
      </c>
      <c r="CU332" s="127">
        <f t="shared" si="217"/>
        <v>0</v>
      </c>
      <c r="CV332" s="127">
        <f t="shared" si="217"/>
        <v>0</v>
      </c>
      <c r="CW332" s="127">
        <f t="shared" si="217"/>
        <v>0</v>
      </c>
      <c r="CX332" s="127"/>
      <c r="CY332" s="127">
        <f>SUM(CY325:CY331)</f>
        <v>0</v>
      </c>
      <c r="CZ332" s="127">
        <f>SUM(CZ325:CZ331)</f>
        <v>0</v>
      </c>
      <c r="DA332" s="128">
        <f>SUM(DA325:DA331)</f>
        <v>0</v>
      </c>
    </row>
    <row r="333" spans="1:105" ht="11.25" customHeight="1" x14ac:dyDescent="0.2">
      <c r="A333" s="46">
        <f>ROW()</f>
        <v>333</v>
      </c>
      <c r="B333" s="89" t="s">
        <v>190</v>
      </c>
      <c r="C333" s="90" t="s">
        <v>190</v>
      </c>
      <c r="D333" s="174">
        <v>102</v>
      </c>
      <c r="E333" s="7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>
        <f>SUM(F333:BA333)</f>
        <v>0</v>
      </c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>
        <f>SUM(BC333:CX333)</f>
        <v>0</v>
      </c>
      <c r="CZ333" s="1">
        <f>+CY333+BB333</f>
        <v>0</v>
      </c>
      <c r="DA333" s="125">
        <f>+CZ333+E333</f>
        <v>0</v>
      </c>
    </row>
    <row r="334" spans="1:105" ht="11.25" customHeight="1" x14ac:dyDescent="0.2">
      <c r="A334" s="46">
        <f>ROW()</f>
        <v>334</v>
      </c>
      <c r="B334" s="150" t="s">
        <v>189</v>
      </c>
      <c r="C334" s="149"/>
      <c r="D334" s="149"/>
      <c r="E334" s="165">
        <f t="shared" ref="E334:AO334" si="218">SUM(E333)</f>
        <v>0</v>
      </c>
      <c r="F334" s="165">
        <f t="shared" si="218"/>
        <v>0</v>
      </c>
      <c r="G334" s="165">
        <f t="shared" si="218"/>
        <v>0</v>
      </c>
      <c r="H334" s="165">
        <f t="shared" si="218"/>
        <v>0</v>
      </c>
      <c r="I334" s="165">
        <f t="shared" si="218"/>
        <v>0</v>
      </c>
      <c r="J334" s="165">
        <f t="shared" si="218"/>
        <v>0</v>
      </c>
      <c r="K334" s="165">
        <f t="shared" si="218"/>
        <v>0</v>
      </c>
      <c r="L334" s="165">
        <f t="shared" si="218"/>
        <v>0</v>
      </c>
      <c r="M334" s="127">
        <f t="shared" si="218"/>
        <v>0</v>
      </c>
      <c r="N334" s="127">
        <f t="shared" si="218"/>
        <v>0</v>
      </c>
      <c r="O334" s="127">
        <f t="shared" si="218"/>
        <v>0</v>
      </c>
      <c r="P334" s="127">
        <f t="shared" si="218"/>
        <v>0</v>
      </c>
      <c r="Q334" s="127">
        <f t="shared" si="218"/>
        <v>0</v>
      </c>
      <c r="R334" s="127">
        <f t="shared" si="218"/>
        <v>0</v>
      </c>
      <c r="S334" s="127">
        <f t="shared" si="218"/>
        <v>0</v>
      </c>
      <c r="T334" s="127">
        <f t="shared" si="218"/>
        <v>0</v>
      </c>
      <c r="U334" s="127">
        <f t="shared" si="218"/>
        <v>0</v>
      </c>
      <c r="V334" s="127">
        <f t="shared" si="218"/>
        <v>0</v>
      </c>
      <c r="W334" s="127">
        <f t="shared" si="218"/>
        <v>0</v>
      </c>
      <c r="X334" s="127">
        <f t="shared" si="218"/>
        <v>0</v>
      </c>
      <c r="Y334" s="127">
        <f t="shared" si="218"/>
        <v>0</v>
      </c>
      <c r="Z334" s="127">
        <f t="shared" si="218"/>
        <v>0</v>
      </c>
      <c r="AA334" s="127">
        <f t="shared" si="218"/>
        <v>0</v>
      </c>
      <c r="AB334" s="127">
        <f t="shared" si="218"/>
        <v>0</v>
      </c>
      <c r="AC334" s="127">
        <f t="shared" si="218"/>
        <v>0</v>
      </c>
      <c r="AD334" s="127">
        <f t="shared" si="218"/>
        <v>0</v>
      </c>
      <c r="AE334" s="127">
        <f t="shared" si="218"/>
        <v>0</v>
      </c>
      <c r="AF334" s="127">
        <f t="shared" si="218"/>
        <v>0</v>
      </c>
      <c r="AG334" s="127">
        <f t="shared" si="218"/>
        <v>0</v>
      </c>
      <c r="AH334" s="127">
        <f t="shared" si="218"/>
        <v>0</v>
      </c>
      <c r="AI334" s="127">
        <f t="shared" si="218"/>
        <v>0</v>
      </c>
      <c r="AJ334" s="127">
        <f t="shared" si="218"/>
        <v>0</v>
      </c>
      <c r="AK334" s="127">
        <f t="shared" si="218"/>
        <v>0</v>
      </c>
      <c r="AL334" s="127">
        <f t="shared" si="218"/>
        <v>0</v>
      </c>
      <c r="AM334" s="127">
        <f t="shared" si="218"/>
        <v>0</v>
      </c>
      <c r="AN334" s="127">
        <f t="shared" si="218"/>
        <v>0</v>
      </c>
      <c r="AO334" s="127">
        <f t="shared" si="218"/>
        <v>0</v>
      </c>
      <c r="AP334" s="127"/>
      <c r="AQ334" s="127">
        <f t="shared" ref="AQ334:BV334" si="219">SUM(AQ333)</f>
        <v>0</v>
      </c>
      <c r="AR334" s="127">
        <f t="shared" si="219"/>
        <v>0</v>
      </c>
      <c r="AS334" s="127">
        <f t="shared" si="219"/>
        <v>0</v>
      </c>
      <c r="AT334" s="127">
        <f t="shared" si="219"/>
        <v>0</v>
      </c>
      <c r="AU334" s="127">
        <f t="shared" si="219"/>
        <v>0</v>
      </c>
      <c r="AV334" s="127">
        <f t="shared" si="219"/>
        <v>0</v>
      </c>
      <c r="AW334" s="127">
        <f t="shared" si="219"/>
        <v>0</v>
      </c>
      <c r="AX334" s="127">
        <f t="shared" si="219"/>
        <v>0</v>
      </c>
      <c r="AY334" s="127">
        <f t="shared" si="219"/>
        <v>0</v>
      </c>
      <c r="AZ334" s="127">
        <f t="shared" si="219"/>
        <v>0</v>
      </c>
      <c r="BA334" s="127">
        <f t="shared" si="219"/>
        <v>0</v>
      </c>
      <c r="BB334" s="127">
        <f t="shared" si="219"/>
        <v>0</v>
      </c>
      <c r="BC334" s="127">
        <f t="shared" si="219"/>
        <v>0</v>
      </c>
      <c r="BD334" s="127">
        <f t="shared" si="219"/>
        <v>0</v>
      </c>
      <c r="BE334" s="127">
        <f t="shared" si="219"/>
        <v>0</v>
      </c>
      <c r="BF334" s="127">
        <f t="shared" si="219"/>
        <v>0</v>
      </c>
      <c r="BG334" s="127">
        <f t="shared" si="219"/>
        <v>0</v>
      </c>
      <c r="BH334" s="127">
        <f t="shared" si="219"/>
        <v>0</v>
      </c>
      <c r="BI334" s="127">
        <f t="shared" si="219"/>
        <v>0</v>
      </c>
      <c r="BJ334" s="127">
        <f t="shared" si="219"/>
        <v>0</v>
      </c>
      <c r="BK334" s="127">
        <f t="shared" si="219"/>
        <v>0</v>
      </c>
      <c r="BL334" s="127">
        <f t="shared" si="219"/>
        <v>0</v>
      </c>
      <c r="BM334" s="127">
        <f t="shared" si="219"/>
        <v>0</v>
      </c>
      <c r="BN334" s="127">
        <f t="shared" si="219"/>
        <v>0</v>
      </c>
      <c r="BO334" s="127">
        <f t="shared" si="219"/>
        <v>0</v>
      </c>
      <c r="BP334" s="127">
        <f t="shared" si="219"/>
        <v>0</v>
      </c>
      <c r="BQ334" s="127">
        <f t="shared" si="219"/>
        <v>0</v>
      </c>
      <c r="BR334" s="127">
        <f t="shared" si="219"/>
        <v>0</v>
      </c>
      <c r="BS334" s="127">
        <f t="shared" si="219"/>
        <v>0</v>
      </c>
      <c r="BT334" s="127">
        <f t="shared" si="219"/>
        <v>0</v>
      </c>
      <c r="BU334" s="127">
        <f t="shared" si="219"/>
        <v>0</v>
      </c>
      <c r="BV334" s="127">
        <f t="shared" si="219"/>
        <v>0</v>
      </c>
      <c r="BW334" s="127">
        <f t="shared" ref="BW334:DB334" si="220">SUM(BW333)</f>
        <v>0</v>
      </c>
      <c r="BX334" s="127">
        <f t="shared" si="220"/>
        <v>0</v>
      </c>
      <c r="BY334" s="127">
        <f t="shared" si="220"/>
        <v>0</v>
      </c>
      <c r="BZ334" s="127">
        <f t="shared" si="220"/>
        <v>0</v>
      </c>
      <c r="CA334" s="127">
        <f t="shared" si="220"/>
        <v>0</v>
      </c>
      <c r="CB334" s="127">
        <f t="shared" si="220"/>
        <v>0</v>
      </c>
      <c r="CC334" s="127">
        <f t="shared" si="220"/>
        <v>0</v>
      </c>
      <c r="CD334" s="127">
        <f t="shared" si="220"/>
        <v>0</v>
      </c>
      <c r="CE334" s="127">
        <f t="shared" si="220"/>
        <v>0</v>
      </c>
      <c r="CF334" s="127">
        <f t="shared" si="220"/>
        <v>0</v>
      </c>
      <c r="CG334" s="127">
        <f t="shared" si="220"/>
        <v>0</v>
      </c>
      <c r="CH334" s="127">
        <f t="shared" si="220"/>
        <v>0</v>
      </c>
      <c r="CI334" s="127">
        <f t="shared" si="220"/>
        <v>0</v>
      </c>
      <c r="CJ334" s="127">
        <f t="shared" si="220"/>
        <v>0</v>
      </c>
      <c r="CK334" s="127">
        <f t="shared" si="220"/>
        <v>0</v>
      </c>
      <c r="CL334" s="127">
        <f t="shared" si="220"/>
        <v>0</v>
      </c>
      <c r="CM334" s="127">
        <f t="shared" si="220"/>
        <v>0</v>
      </c>
      <c r="CN334" s="127">
        <f t="shared" si="220"/>
        <v>0</v>
      </c>
      <c r="CO334" s="127">
        <f t="shared" si="220"/>
        <v>0</v>
      </c>
      <c r="CP334" s="127">
        <f t="shared" si="220"/>
        <v>0</v>
      </c>
      <c r="CQ334" s="127">
        <f t="shared" si="220"/>
        <v>0</v>
      </c>
      <c r="CR334" s="127">
        <f t="shared" si="220"/>
        <v>0</v>
      </c>
      <c r="CS334" s="127">
        <f t="shared" si="220"/>
        <v>0</v>
      </c>
      <c r="CT334" s="127">
        <f t="shared" si="220"/>
        <v>0</v>
      </c>
      <c r="CU334" s="127">
        <f t="shared" si="220"/>
        <v>0</v>
      </c>
      <c r="CV334" s="127">
        <f t="shared" si="220"/>
        <v>0</v>
      </c>
      <c r="CW334" s="127">
        <f t="shared" si="220"/>
        <v>0</v>
      </c>
      <c r="CX334" s="127"/>
      <c r="CY334" s="127">
        <f>SUM(CY333)</f>
        <v>0</v>
      </c>
      <c r="CZ334" s="127">
        <f>SUM(CZ333)</f>
        <v>0</v>
      </c>
      <c r="DA334" s="128">
        <f>SUM(DA333)</f>
        <v>0</v>
      </c>
    </row>
    <row r="335" spans="1:105" ht="11.25" customHeight="1" outlineLevel="1" x14ac:dyDescent="0.2">
      <c r="A335" s="46">
        <f>ROW()</f>
        <v>335</v>
      </c>
      <c r="B335" s="171" t="s">
        <v>188</v>
      </c>
      <c r="C335" s="87" t="s">
        <v>100</v>
      </c>
      <c r="D335" s="172">
        <v>104</v>
      </c>
      <c r="E335" s="7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>
        <f t="shared" ref="BB335:BB341" si="221">SUM(F335:BA335)</f>
        <v>0</v>
      </c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>
        <f t="shared" ref="CY335:CY341" si="222">SUM(BC335:CX335)</f>
        <v>0</v>
      </c>
      <c r="CZ335" s="1">
        <f t="shared" ref="CZ335:CZ341" si="223">+CY335+BB335</f>
        <v>0</v>
      </c>
      <c r="DA335" s="125">
        <f t="shared" ref="DA335:DA341" si="224">+CZ335+E335</f>
        <v>0</v>
      </c>
    </row>
    <row r="336" spans="1:105" ht="11.25" customHeight="1" outlineLevel="1" x14ac:dyDescent="0.2">
      <c r="A336" s="46">
        <f>ROW()</f>
        <v>336</v>
      </c>
      <c r="B336" s="173"/>
      <c r="C336" s="72" t="s">
        <v>99</v>
      </c>
      <c r="D336" s="8">
        <v>104</v>
      </c>
      <c r="E336" s="7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>
        <f t="shared" si="221"/>
        <v>0</v>
      </c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>
        <f t="shared" si="222"/>
        <v>0</v>
      </c>
      <c r="CZ336" s="1">
        <f t="shared" si="223"/>
        <v>0</v>
      </c>
      <c r="DA336" s="125">
        <f t="shared" si="224"/>
        <v>0</v>
      </c>
    </row>
    <row r="337" spans="1:105" ht="11.25" customHeight="1" outlineLevel="1" x14ac:dyDescent="0.2">
      <c r="A337" s="46">
        <f>ROW()</f>
        <v>337</v>
      </c>
      <c r="B337" s="173"/>
      <c r="C337" s="72" t="s">
        <v>98</v>
      </c>
      <c r="D337" s="8">
        <v>104</v>
      </c>
      <c r="E337" s="7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>
        <f t="shared" si="221"/>
        <v>0</v>
      </c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>
        <f t="shared" si="222"/>
        <v>0</v>
      </c>
      <c r="CZ337" s="1">
        <f t="shared" si="223"/>
        <v>0</v>
      </c>
      <c r="DA337" s="125">
        <f t="shared" si="224"/>
        <v>0</v>
      </c>
    </row>
    <row r="338" spans="1:105" ht="11.25" customHeight="1" outlineLevel="1" x14ac:dyDescent="0.2">
      <c r="A338" s="46">
        <f>ROW()</f>
        <v>338</v>
      </c>
      <c r="B338" s="173"/>
      <c r="C338" s="72" t="s">
        <v>97</v>
      </c>
      <c r="D338" s="8">
        <v>104</v>
      </c>
      <c r="E338" s="7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>
        <f t="shared" si="221"/>
        <v>0</v>
      </c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>
        <f t="shared" si="222"/>
        <v>0</v>
      </c>
      <c r="CZ338" s="1">
        <f t="shared" si="223"/>
        <v>0</v>
      </c>
      <c r="DA338" s="125">
        <f t="shared" si="224"/>
        <v>0</v>
      </c>
    </row>
    <row r="339" spans="1:105" ht="11.25" customHeight="1" outlineLevel="1" x14ac:dyDescent="0.2">
      <c r="A339" s="46">
        <f>ROW()</f>
        <v>339</v>
      </c>
      <c r="B339" s="173"/>
      <c r="C339" s="72" t="s">
        <v>96</v>
      </c>
      <c r="D339" s="8">
        <v>104</v>
      </c>
      <c r="E339" s="7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>
        <f t="shared" si="221"/>
        <v>0</v>
      </c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>
        <f t="shared" si="222"/>
        <v>0</v>
      </c>
      <c r="CZ339" s="1">
        <f t="shared" si="223"/>
        <v>0</v>
      </c>
      <c r="DA339" s="125">
        <f t="shared" si="224"/>
        <v>0</v>
      </c>
    </row>
    <row r="340" spans="1:105" ht="11.25" customHeight="1" outlineLevel="1" x14ac:dyDescent="0.2">
      <c r="A340" s="46">
        <f>ROW()</f>
        <v>340</v>
      </c>
      <c r="B340" s="173"/>
      <c r="C340" s="72" t="s">
        <v>95</v>
      </c>
      <c r="D340" s="8">
        <v>104</v>
      </c>
      <c r="E340" s="7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>
        <f t="shared" si="221"/>
        <v>0</v>
      </c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>
        <f t="shared" si="222"/>
        <v>0</v>
      </c>
      <c r="CZ340" s="1">
        <f t="shared" si="223"/>
        <v>0</v>
      </c>
      <c r="DA340" s="125">
        <f t="shared" si="224"/>
        <v>0</v>
      </c>
    </row>
    <row r="341" spans="1:105" ht="11.25" customHeight="1" x14ac:dyDescent="0.2">
      <c r="A341" s="46">
        <f>ROW()</f>
        <v>341</v>
      </c>
      <c r="B341" s="42"/>
      <c r="C341" s="83" t="s">
        <v>94</v>
      </c>
      <c r="D341" s="108">
        <v>104</v>
      </c>
      <c r="E341" s="7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>
        <f t="shared" si="221"/>
        <v>0</v>
      </c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>
        <f t="shared" si="222"/>
        <v>0</v>
      </c>
      <c r="CZ341" s="1">
        <f t="shared" si="223"/>
        <v>0</v>
      </c>
      <c r="DA341" s="125">
        <f t="shared" si="224"/>
        <v>0</v>
      </c>
    </row>
    <row r="342" spans="1:105" ht="11.25" customHeight="1" x14ac:dyDescent="0.2">
      <c r="A342" s="46">
        <f>ROW()</f>
        <v>342</v>
      </c>
      <c r="B342" s="150" t="s">
        <v>187</v>
      </c>
      <c r="C342" s="5"/>
      <c r="D342" s="5"/>
      <c r="E342" s="165">
        <f t="shared" ref="E342:AO342" si="225">SUM(E335:E341)</f>
        <v>0</v>
      </c>
      <c r="F342" s="165">
        <f t="shared" si="225"/>
        <v>0</v>
      </c>
      <c r="G342" s="165">
        <f t="shared" si="225"/>
        <v>0</v>
      </c>
      <c r="H342" s="165">
        <f t="shared" si="225"/>
        <v>0</v>
      </c>
      <c r="I342" s="165">
        <f t="shared" si="225"/>
        <v>0</v>
      </c>
      <c r="J342" s="165">
        <f t="shared" si="225"/>
        <v>0</v>
      </c>
      <c r="K342" s="165">
        <f t="shared" si="225"/>
        <v>0</v>
      </c>
      <c r="L342" s="165">
        <f t="shared" si="225"/>
        <v>0</v>
      </c>
      <c r="M342" s="127">
        <f t="shared" si="225"/>
        <v>0</v>
      </c>
      <c r="N342" s="127">
        <f t="shared" si="225"/>
        <v>0</v>
      </c>
      <c r="O342" s="127">
        <f t="shared" si="225"/>
        <v>0</v>
      </c>
      <c r="P342" s="127">
        <f t="shared" si="225"/>
        <v>0</v>
      </c>
      <c r="Q342" s="127">
        <f t="shared" si="225"/>
        <v>0</v>
      </c>
      <c r="R342" s="127">
        <f t="shared" si="225"/>
        <v>0</v>
      </c>
      <c r="S342" s="127">
        <f t="shared" si="225"/>
        <v>0</v>
      </c>
      <c r="T342" s="127">
        <f t="shared" si="225"/>
        <v>0</v>
      </c>
      <c r="U342" s="127">
        <f t="shared" si="225"/>
        <v>0</v>
      </c>
      <c r="V342" s="127">
        <f t="shared" si="225"/>
        <v>0</v>
      </c>
      <c r="W342" s="127">
        <f t="shared" si="225"/>
        <v>0</v>
      </c>
      <c r="X342" s="127">
        <f t="shared" si="225"/>
        <v>0</v>
      </c>
      <c r="Y342" s="127">
        <f t="shared" si="225"/>
        <v>0</v>
      </c>
      <c r="Z342" s="127">
        <f t="shared" si="225"/>
        <v>0</v>
      </c>
      <c r="AA342" s="127">
        <f t="shared" si="225"/>
        <v>0</v>
      </c>
      <c r="AB342" s="127">
        <f t="shared" si="225"/>
        <v>0</v>
      </c>
      <c r="AC342" s="127">
        <f t="shared" si="225"/>
        <v>0</v>
      </c>
      <c r="AD342" s="127">
        <f t="shared" si="225"/>
        <v>0</v>
      </c>
      <c r="AE342" s="127">
        <f t="shared" si="225"/>
        <v>0</v>
      </c>
      <c r="AF342" s="127">
        <f t="shared" si="225"/>
        <v>0</v>
      </c>
      <c r="AG342" s="127">
        <f t="shared" si="225"/>
        <v>0</v>
      </c>
      <c r="AH342" s="127">
        <f t="shared" si="225"/>
        <v>0</v>
      </c>
      <c r="AI342" s="127">
        <f t="shared" si="225"/>
        <v>0</v>
      </c>
      <c r="AJ342" s="127">
        <f t="shared" si="225"/>
        <v>0</v>
      </c>
      <c r="AK342" s="127">
        <f t="shared" si="225"/>
        <v>0</v>
      </c>
      <c r="AL342" s="127">
        <f t="shared" si="225"/>
        <v>0</v>
      </c>
      <c r="AM342" s="127">
        <f t="shared" si="225"/>
        <v>0</v>
      </c>
      <c r="AN342" s="127">
        <f t="shared" si="225"/>
        <v>0</v>
      </c>
      <c r="AO342" s="127">
        <f t="shared" si="225"/>
        <v>0</v>
      </c>
      <c r="AP342" s="127"/>
      <c r="AQ342" s="127">
        <f t="shared" ref="AQ342:BG342" si="226">SUM(AQ335:AQ341)</f>
        <v>0</v>
      </c>
      <c r="AR342" s="127">
        <f t="shared" si="226"/>
        <v>0</v>
      </c>
      <c r="AS342" s="127">
        <f t="shared" si="226"/>
        <v>0</v>
      </c>
      <c r="AT342" s="127">
        <f t="shared" si="226"/>
        <v>0</v>
      </c>
      <c r="AU342" s="127">
        <f t="shared" si="226"/>
        <v>0</v>
      </c>
      <c r="AV342" s="127">
        <f t="shared" si="226"/>
        <v>0</v>
      </c>
      <c r="AW342" s="127">
        <f t="shared" si="226"/>
        <v>0</v>
      </c>
      <c r="AX342" s="127">
        <f t="shared" si="226"/>
        <v>0</v>
      </c>
      <c r="AY342" s="127">
        <f t="shared" si="226"/>
        <v>0</v>
      </c>
      <c r="AZ342" s="127">
        <f t="shared" si="226"/>
        <v>0</v>
      </c>
      <c r="BA342" s="127">
        <f t="shared" si="226"/>
        <v>0</v>
      </c>
      <c r="BB342" s="127">
        <f t="shared" si="226"/>
        <v>0</v>
      </c>
      <c r="BC342" s="127">
        <f t="shared" si="226"/>
        <v>0</v>
      </c>
      <c r="BD342" s="127">
        <f t="shared" si="226"/>
        <v>0</v>
      </c>
      <c r="BE342" s="127">
        <f t="shared" si="226"/>
        <v>0</v>
      </c>
      <c r="BF342" s="127">
        <f t="shared" si="226"/>
        <v>0</v>
      </c>
      <c r="BG342" s="127">
        <f t="shared" si="226"/>
        <v>0</v>
      </c>
      <c r="BH342" s="127">
        <f>SUM(BG335:BH341)</f>
        <v>0</v>
      </c>
      <c r="BI342" s="127">
        <f t="shared" ref="BI342:CF342" si="227">SUM(BI335:BI341)</f>
        <v>0</v>
      </c>
      <c r="BJ342" s="127">
        <f t="shared" si="227"/>
        <v>0</v>
      </c>
      <c r="BK342" s="127">
        <f t="shared" si="227"/>
        <v>0</v>
      </c>
      <c r="BL342" s="127">
        <f t="shared" si="227"/>
        <v>0</v>
      </c>
      <c r="BM342" s="127">
        <f t="shared" si="227"/>
        <v>0</v>
      </c>
      <c r="BN342" s="127">
        <f t="shared" si="227"/>
        <v>0</v>
      </c>
      <c r="BO342" s="127">
        <f t="shared" si="227"/>
        <v>0</v>
      </c>
      <c r="BP342" s="127">
        <f t="shared" si="227"/>
        <v>0</v>
      </c>
      <c r="BQ342" s="127">
        <f t="shared" si="227"/>
        <v>0</v>
      </c>
      <c r="BR342" s="127">
        <f t="shared" si="227"/>
        <v>0</v>
      </c>
      <c r="BS342" s="127">
        <f t="shared" si="227"/>
        <v>0</v>
      </c>
      <c r="BT342" s="127">
        <f t="shared" si="227"/>
        <v>0</v>
      </c>
      <c r="BU342" s="127">
        <f t="shared" si="227"/>
        <v>0</v>
      </c>
      <c r="BV342" s="127">
        <f t="shared" si="227"/>
        <v>0</v>
      </c>
      <c r="BW342" s="127">
        <f t="shared" si="227"/>
        <v>0</v>
      </c>
      <c r="BX342" s="127">
        <f t="shared" si="227"/>
        <v>0</v>
      </c>
      <c r="BY342" s="127">
        <f t="shared" si="227"/>
        <v>0</v>
      </c>
      <c r="BZ342" s="127">
        <f t="shared" si="227"/>
        <v>0</v>
      </c>
      <c r="CA342" s="127">
        <f t="shared" si="227"/>
        <v>0</v>
      </c>
      <c r="CB342" s="127">
        <f t="shared" si="227"/>
        <v>0</v>
      </c>
      <c r="CC342" s="127">
        <f t="shared" si="227"/>
        <v>0</v>
      </c>
      <c r="CD342" s="127">
        <f t="shared" si="227"/>
        <v>0</v>
      </c>
      <c r="CE342" s="127">
        <f t="shared" si="227"/>
        <v>0</v>
      </c>
      <c r="CF342" s="127">
        <f t="shared" si="227"/>
        <v>0</v>
      </c>
      <c r="CG342" s="127">
        <f>SUM(CG335:$DA341)</f>
        <v>0</v>
      </c>
      <c r="CH342" s="127">
        <f>SUM(CH335:$DA341)</f>
        <v>0</v>
      </c>
      <c r="CI342" s="127">
        <f t="shared" ref="CI342:CW342" si="228">SUM(CI335:CI341)</f>
        <v>0</v>
      </c>
      <c r="CJ342" s="127">
        <f t="shared" si="228"/>
        <v>0</v>
      </c>
      <c r="CK342" s="127">
        <f t="shared" si="228"/>
        <v>0</v>
      </c>
      <c r="CL342" s="127">
        <f t="shared" si="228"/>
        <v>0</v>
      </c>
      <c r="CM342" s="127">
        <f t="shared" si="228"/>
        <v>0</v>
      </c>
      <c r="CN342" s="127">
        <f t="shared" si="228"/>
        <v>0</v>
      </c>
      <c r="CO342" s="127">
        <f t="shared" si="228"/>
        <v>0</v>
      </c>
      <c r="CP342" s="127">
        <f t="shared" si="228"/>
        <v>0</v>
      </c>
      <c r="CQ342" s="127">
        <f t="shared" si="228"/>
        <v>0</v>
      </c>
      <c r="CR342" s="127">
        <f t="shared" si="228"/>
        <v>0</v>
      </c>
      <c r="CS342" s="127">
        <f t="shared" si="228"/>
        <v>0</v>
      </c>
      <c r="CT342" s="127">
        <f t="shared" si="228"/>
        <v>0</v>
      </c>
      <c r="CU342" s="127">
        <f t="shared" si="228"/>
        <v>0</v>
      </c>
      <c r="CV342" s="127">
        <f t="shared" si="228"/>
        <v>0</v>
      </c>
      <c r="CW342" s="127">
        <f t="shared" si="228"/>
        <v>0</v>
      </c>
      <c r="CX342" s="127"/>
      <c r="CY342" s="127">
        <f>SUM(CY335:CY341)</f>
        <v>0</v>
      </c>
      <c r="CZ342" s="127">
        <f>SUM(CZ335:CZ341)</f>
        <v>0</v>
      </c>
      <c r="DA342" s="128">
        <f>SUM(DA335:DA341)</f>
        <v>0</v>
      </c>
    </row>
    <row r="343" spans="1:105" ht="11.25" customHeight="1" outlineLevel="1" x14ac:dyDescent="0.2">
      <c r="A343" s="46">
        <f>ROW()</f>
        <v>343</v>
      </c>
      <c r="B343" s="171" t="s">
        <v>186</v>
      </c>
      <c r="C343" s="87" t="s">
        <v>99</v>
      </c>
      <c r="D343" s="172">
        <v>105</v>
      </c>
      <c r="E343" s="163">
        <v>0</v>
      </c>
      <c r="F343" s="29"/>
      <c r="G343" s="29"/>
      <c r="H343" s="29"/>
      <c r="I343" s="29"/>
      <c r="J343" s="29"/>
      <c r="K343" s="29"/>
      <c r="L343" s="2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>
        <f t="shared" ref="BB343:BB348" si="229">SUM(F343:BA343)</f>
        <v>0</v>
      </c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>
        <f t="shared" ref="CY343:CY348" si="230">SUM(BC343:CX343)</f>
        <v>0</v>
      </c>
      <c r="CZ343" s="1">
        <f t="shared" ref="CZ343:CZ348" si="231">+CY343+BB343</f>
        <v>0</v>
      </c>
      <c r="DA343" s="125">
        <f t="shared" ref="DA343:DA348" si="232">+CZ343+E343</f>
        <v>0</v>
      </c>
    </row>
    <row r="344" spans="1:105" ht="11.25" customHeight="1" outlineLevel="1" x14ac:dyDescent="0.2">
      <c r="A344" s="46">
        <f>ROW()</f>
        <v>344</v>
      </c>
      <c r="B344" s="173"/>
      <c r="C344" s="72" t="s">
        <v>98</v>
      </c>
      <c r="D344" s="8">
        <v>105</v>
      </c>
      <c r="E344" s="163">
        <v>26606.68</v>
      </c>
      <c r="F344" s="29"/>
      <c r="G344" s="29"/>
      <c r="H344" s="29"/>
      <c r="I344" s="29"/>
      <c r="J344" s="29"/>
      <c r="K344" s="29"/>
      <c r="L344" s="2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>
        <f t="shared" si="229"/>
        <v>0</v>
      </c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>
        <f t="shared" si="230"/>
        <v>0</v>
      </c>
      <c r="CZ344" s="1">
        <f t="shared" si="231"/>
        <v>0</v>
      </c>
      <c r="DA344" s="125">
        <f t="shared" si="232"/>
        <v>26606.68</v>
      </c>
    </row>
    <row r="345" spans="1:105" ht="11.25" customHeight="1" outlineLevel="1" x14ac:dyDescent="0.2">
      <c r="A345" s="46">
        <f>ROW()</f>
        <v>345</v>
      </c>
      <c r="B345" s="173"/>
      <c r="C345" s="72" t="s">
        <v>97</v>
      </c>
      <c r="D345" s="8">
        <v>105</v>
      </c>
      <c r="E345" s="163">
        <v>0</v>
      </c>
      <c r="F345" s="29"/>
      <c r="G345" s="29"/>
      <c r="H345" s="29"/>
      <c r="I345" s="29"/>
      <c r="J345" s="29"/>
      <c r="K345" s="29"/>
      <c r="L345" s="2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>
        <f t="shared" si="229"/>
        <v>0</v>
      </c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>
        <f t="shared" si="230"/>
        <v>0</v>
      </c>
      <c r="CZ345" s="1">
        <f t="shared" si="231"/>
        <v>0</v>
      </c>
      <c r="DA345" s="125">
        <f t="shared" si="232"/>
        <v>0</v>
      </c>
    </row>
    <row r="346" spans="1:105" ht="11.25" customHeight="1" outlineLevel="1" x14ac:dyDescent="0.2">
      <c r="A346" s="46">
        <f>ROW()</f>
        <v>346</v>
      </c>
      <c r="B346" s="173"/>
      <c r="C346" s="72" t="s">
        <v>96</v>
      </c>
      <c r="D346" s="8">
        <v>105</v>
      </c>
      <c r="E346" s="163">
        <v>5079260.4400000004</v>
      </c>
      <c r="F346" s="29"/>
      <c r="G346" s="29"/>
      <c r="H346" s="29"/>
      <c r="I346" s="29"/>
      <c r="J346" s="29"/>
      <c r="K346" s="29"/>
      <c r="L346" s="2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>
        <f t="shared" si="229"/>
        <v>0</v>
      </c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>
        <f t="shared" si="230"/>
        <v>0</v>
      </c>
      <c r="CZ346" s="1">
        <f t="shared" si="231"/>
        <v>0</v>
      </c>
      <c r="DA346" s="125">
        <f t="shared" si="232"/>
        <v>5079260.4400000004</v>
      </c>
    </row>
    <row r="347" spans="1:105" ht="11.25" customHeight="1" outlineLevel="1" x14ac:dyDescent="0.2">
      <c r="A347" s="46">
        <f>ROW()</f>
        <v>347</v>
      </c>
      <c r="B347" s="173"/>
      <c r="C347" s="72" t="s">
        <v>95</v>
      </c>
      <c r="D347" s="8">
        <v>105</v>
      </c>
      <c r="E347" s="163">
        <v>11136487.768750001</v>
      </c>
      <c r="F347" s="29"/>
      <c r="G347" s="29"/>
      <c r="H347" s="29"/>
      <c r="I347" s="29"/>
      <c r="J347" s="29"/>
      <c r="K347" s="29"/>
      <c r="L347" s="2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>
        <f t="shared" si="229"/>
        <v>0</v>
      </c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>
        <f t="shared" si="230"/>
        <v>0</v>
      </c>
      <c r="CZ347" s="1">
        <f t="shared" si="231"/>
        <v>0</v>
      </c>
      <c r="DA347" s="125">
        <f t="shared" si="232"/>
        <v>11136487.768750001</v>
      </c>
    </row>
    <row r="348" spans="1:105" ht="11.25" customHeight="1" x14ac:dyDescent="0.2">
      <c r="A348" s="46">
        <f>ROW()</f>
        <v>348</v>
      </c>
      <c r="B348" s="42"/>
      <c r="C348" s="83" t="s">
        <v>94</v>
      </c>
      <c r="D348" s="108">
        <v>105</v>
      </c>
      <c r="E348" s="163">
        <v>22647568.770000003</v>
      </c>
      <c r="F348" s="29"/>
      <c r="G348" s="29"/>
      <c r="H348" s="29"/>
      <c r="I348" s="29"/>
      <c r="J348" s="29"/>
      <c r="K348" s="29"/>
      <c r="L348" s="2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>
        <f t="shared" si="229"/>
        <v>0</v>
      </c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>
        <f t="shared" si="230"/>
        <v>0</v>
      </c>
      <c r="CZ348" s="1">
        <f t="shared" si="231"/>
        <v>0</v>
      </c>
      <c r="DA348" s="125">
        <f t="shared" si="232"/>
        <v>22647568.770000003</v>
      </c>
    </row>
    <row r="349" spans="1:105" ht="11.25" customHeight="1" x14ac:dyDescent="0.2">
      <c r="A349" s="46">
        <f>ROW()</f>
        <v>349</v>
      </c>
      <c r="B349" s="150" t="s">
        <v>185</v>
      </c>
      <c r="C349" s="153"/>
      <c r="D349" s="153"/>
      <c r="E349" s="165">
        <f t="shared" ref="E349:AO349" si="233">SUM(E343:E348)</f>
        <v>38889923.658750005</v>
      </c>
      <c r="F349" s="165">
        <f t="shared" si="233"/>
        <v>0</v>
      </c>
      <c r="G349" s="165">
        <f t="shared" si="233"/>
        <v>0</v>
      </c>
      <c r="H349" s="165">
        <f t="shared" si="233"/>
        <v>0</v>
      </c>
      <c r="I349" s="165">
        <f t="shared" si="233"/>
        <v>0</v>
      </c>
      <c r="J349" s="165">
        <f t="shared" si="233"/>
        <v>0</v>
      </c>
      <c r="K349" s="165">
        <f t="shared" si="233"/>
        <v>0</v>
      </c>
      <c r="L349" s="165">
        <f t="shared" si="233"/>
        <v>0</v>
      </c>
      <c r="M349" s="127">
        <f t="shared" si="233"/>
        <v>0</v>
      </c>
      <c r="N349" s="127">
        <f t="shared" si="233"/>
        <v>0</v>
      </c>
      <c r="O349" s="127">
        <f t="shared" si="233"/>
        <v>0</v>
      </c>
      <c r="P349" s="127">
        <f t="shared" si="233"/>
        <v>0</v>
      </c>
      <c r="Q349" s="127">
        <f t="shared" si="233"/>
        <v>0</v>
      </c>
      <c r="R349" s="127">
        <f t="shared" si="233"/>
        <v>0</v>
      </c>
      <c r="S349" s="127">
        <f t="shared" si="233"/>
        <v>0</v>
      </c>
      <c r="T349" s="127">
        <f t="shared" si="233"/>
        <v>0</v>
      </c>
      <c r="U349" s="127">
        <f t="shared" si="233"/>
        <v>0</v>
      </c>
      <c r="V349" s="127">
        <f t="shared" si="233"/>
        <v>0</v>
      </c>
      <c r="W349" s="127">
        <f t="shared" si="233"/>
        <v>0</v>
      </c>
      <c r="X349" s="127">
        <f t="shared" si="233"/>
        <v>0</v>
      </c>
      <c r="Y349" s="127">
        <f t="shared" si="233"/>
        <v>0</v>
      </c>
      <c r="Z349" s="127">
        <f t="shared" si="233"/>
        <v>0</v>
      </c>
      <c r="AA349" s="127">
        <f t="shared" si="233"/>
        <v>0</v>
      </c>
      <c r="AB349" s="127">
        <f t="shared" si="233"/>
        <v>0</v>
      </c>
      <c r="AC349" s="127">
        <f t="shared" si="233"/>
        <v>0</v>
      </c>
      <c r="AD349" s="127">
        <f t="shared" si="233"/>
        <v>0</v>
      </c>
      <c r="AE349" s="127">
        <f t="shared" si="233"/>
        <v>0</v>
      </c>
      <c r="AF349" s="127">
        <f t="shared" si="233"/>
        <v>0</v>
      </c>
      <c r="AG349" s="127">
        <f t="shared" si="233"/>
        <v>0</v>
      </c>
      <c r="AH349" s="127">
        <f t="shared" si="233"/>
        <v>0</v>
      </c>
      <c r="AI349" s="127">
        <f t="shared" si="233"/>
        <v>0</v>
      </c>
      <c r="AJ349" s="127">
        <f t="shared" si="233"/>
        <v>0</v>
      </c>
      <c r="AK349" s="127">
        <f t="shared" si="233"/>
        <v>0</v>
      </c>
      <c r="AL349" s="127">
        <f t="shared" si="233"/>
        <v>0</v>
      </c>
      <c r="AM349" s="127">
        <f t="shared" si="233"/>
        <v>0</v>
      </c>
      <c r="AN349" s="127">
        <f t="shared" si="233"/>
        <v>0</v>
      </c>
      <c r="AO349" s="127">
        <f t="shared" si="233"/>
        <v>0</v>
      </c>
      <c r="AP349" s="127"/>
      <c r="AQ349" s="127">
        <f t="shared" ref="AQ349:BG349" si="234">SUM(AQ343:AQ348)</f>
        <v>0</v>
      </c>
      <c r="AR349" s="127">
        <f t="shared" si="234"/>
        <v>0</v>
      </c>
      <c r="AS349" s="127">
        <f t="shared" si="234"/>
        <v>0</v>
      </c>
      <c r="AT349" s="127">
        <f t="shared" si="234"/>
        <v>0</v>
      </c>
      <c r="AU349" s="127">
        <f t="shared" si="234"/>
        <v>0</v>
      </c>
      <c r="AV349" s="127">
        <f t="shared" si="234"/>
        <v>0</v>
      </c>
      <c r="AW349" s="127">
        <f t="shared" si="234"/>
        <v>0</v>
      </c>
      <c r="AX349" s="127">
        <f t="shared" si="234"/>
        <v>0</v>
      </c>
      <c r="AY349" s="127">
        <f t="shared" si="234"/>
        <v>0</v>
      </c>
      <c r="AZ349" s="127">
        <f t="shared" si="234"/>
        <v>0</v>
      </c>
      <c r="BA349" s="127">
        <f t="shared" si="234"/>
        <v>0</v>
      </c>
      <c r="BB349" s="127">
        <f t="shared" si="234"/>
        <v>0</v>
      </c>
      <c r="BC349" s="127">
        <f t="shared" si="234"/>
        <v>0</v>
      </c>
      <c r="BD349" s="127">
        <f t="shared" si="234"/>
        <v>0</v>
      </c>
      <c r="BE349" s="127">
        <f t="shared" si="234"/>
        <v>0</v>
      </c>
      <c r="BF349" s="127">
        <f t="shared" si="234"/>
        <v>0</v>
      </c>
      <c r="BG349" s="127">
        <f t="shared" si="234"/>
        <v>0</v>
      </c>
      <c r="BH349" s="127">
        <f>SUM(BG343:BH348)</f>
        <v>0</v>
      </c>
      <c r="BI349" s="127">
        <f t="shared" ref="BI349:CW349" si="235">SUM(BI343:BI348)</f>
        <v>0</v>
      </c>
      <c r="BJ349" s="127">
        <f t="shared" si="235"/>
        <v>0</v>
      </c>
      <c r="BK349" s="127">
        <f t="shared" si="235"/>
        <v>0</v>
      </c>
      <c r="BL349" s="127">
        <f t="shared" si="235"/>
        <v>0</v>
      </c>
      <c r="BM349" s="127">
        <f t="shared" si="235"/>
        <v>0</v>
      </c>
      <c r="BN349" s="127">
        <f t="shared" si="235"/>
        <v>0</v>
      </c>
      <c r="BO349" s="127">
        <f t="shared" si="235"/>
        <v>0</v>
      </c>
      <c r="BP349" s="127">
        <f t="shared" si="235"/>
        <v>0</v>
      </c>
      <c r="BQ349" s="127">
        <f t="shared" si="235"/>
        <v>0</v>
      </c>
      <c r="BR349" s="127">
        <f t="shared" si="235"/>
        <v>0</v>
      </c>
      <c r="BS349" s="127">
        <f t="shared" si="235"/>
        <v>0</v>
      </c>
      <c r="BT349" s="127">
        <f t="shared" si="235"/>
        <v>0</v>
      </c>
      <c r="BU349" s="127">
        <f t="shared" si="235"/>
        <v>0</v>
      </c>
      <c r="BV349" s="127">
        <f t="shared" si="235"/>
        <v>0</v>
      </c>
      <c r="BW349" s="127">
        <f t="shared" si="235"/>
        <v>0</v>
      </c>
      <c r="BX349" s="127">
        <f t="shared" si="235"/>
        <v>0</v>
      </c>
      <c r="BY349" s="127">
        <f t="shared" si="235"/>
        <v>0</v>
      </c>
      <c r="BZ349" s="127">
        <f t="shared" si="235"/>
        <v>0</v>
      </c>
      <c r="CA349" s="127">
        <f t="shared" si="235"/>
        <v>0</v>
      </c>
      <c r="CB349" s="127">
        <f t="shared" si="235"/>
        <v>0</v>
      </c>
      <c r="CC349" s="127">
        <f t="shared" si="235"/>
        <v>0</v>
      </c>
      <c r="CD349" s="127">
        <f t="shared" si="235"/>
        <v>0</v>
      </c>
      <c r="CE349" s="127">
        <f t="shared" si="235"/>
        <v>0</v>
      </c>
      <c r="CF349" s="127">
        <f t="shared" si="235"/>
        <v>0</v>
      </c>
      <c r="CG349" s="127">
        <f t="shared" si="235"/>
        <v>0</v>
      </c>
      <c r="CH349" s="127">
        <f t="shared" si="235"/>
        <v>0</v>
      </c>
      <c r="CI349" s="127">
        <f t="shared" si="235"/>
        <v>0</v>
      </c>
      <c r="CJ349" s="127">
        <f t="shared" si="235"/>
        <v>0</v>
      </c>
      <c r="CK349" s="127">
        <f t="shared" si="235"/>
        <v>0</v>
      </c>
      <c r="CL349" s="127">
        <f t="shared" si="235"/>
        <v>0</v>
      </c>
      <c r="CM349" s="127">
        <f t="shared" si="235"/>
        <v>0</v>
      </c>
      <c r="CN349" s="127">
        <f t="shared" si="235"/>
        <v>0</v>
      </c>
      <c r="CO349" s="127">
        <f t="shared" si="235"/>
        <v>0</v>
      </c>
      <c r="CP349" s="127">
        <f t="shared" si="235"/>
        <v>0</v>
      </c>
      <c r="CQ349" s="127">
        <f t="shared" si="235"/>
        <v>0</v>
      </c>
      <c r="CR349" s="127">
        <f t="shared" si="235"/>
        <v>0</v>
      </c>
      <c r="CS349" s="127">
        <f t="shared" si="235"/>
        <v>0</v>
      </c>
      <c r="CT349" s="127">
        <f t="shared" si="235"/>
        <v>0</v>
      </c>
      <c r="CU349" s="127">
        <f t="shared" si="235"/>
        <v>0</v>
      </c>
      <c r="CV349" s="127">
        <f t="shared" si="235"/>
        <v>0</v>
      </c>
      <c r="CW349" s="127">
        <f t="shared" si="235"/>
        <v>0</v>
      </c>
      <c r="CX349" s="127"/>
      <c r="CY349" s="127">
        <f>SUM(CY343:CY348)</f>
        <v>0</v>
      </c>
      <c r="CZ349" s="127">
        <f>SUM(CZ343:CZ348)</f>
        <v>0</v>
      </c>
      <c r="DA349" s="128">
        <f>SUM(DA343:DA348)</f>
        <v>38889923.658750005</v>
      </c>
    </row>
    <row r="350" spans="1:105" ht="11.25" customHeight="1" x14ac:dyDescent="0.2">
      <c r="A350" s="46">
        <f>ROW()</f>
        <v>350</v>
      </c>
      <c r="B350" s="138" t="s">
        <v>184</v>
      </c>
      <c r="C350" s="79" t="s">
        <v>183</v>
      </c>
      <c r="D350" s="172">
        <v>106</v>
      </c>
      <c r="E350" s="163">
        <v>63661880.242916666</v>
      </c>
      <c r="F350" s="29"/>
      <c r="G350" s="29"/>
      <c r="H350" s="29"/>
      <c r="I350" s="29"/>
      <c r="J350" s="29"/>
      <c r="K350" s="29"/>
      <c r="L350" s="2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>
        <f>SUM(F350:BA350)</f>
        <v>0</v>
      </c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>
        <f>SUM(BC350:CX350)</f>
        <v>0</v>
      </c>
      <c r="CZ350" s="1">
        <f>+CY350+BB350</f>
        <v>0</v>
      </c>
      <c r="DA350" s="125">
        <f>+CZ350+E350</f>
        <v>63661880.242916666</v>
      </c>
    </row>
    <row r="351" spans="1:105" ht="11.25" customHeight="1" x14ac:dyDescent="0.2">
      <c r="A351" s="46">
        <f>ROW()</f>
        <v>351</v>
      </c>
      <c r="B351" s="159"/>
      <c r="C351" s="79" t="s">
        <v>182</v>
      </c>
      <c r="D351" s="8">
        <f>+D350</f>
        <v>106</v>
      </c>
      <c r="E351" s="163">
        <v>15065809.531666668</v>
      </c>
      <c r="F351" s="40"/>
      <c r="G351" s="40"/>
      <c r="H351" s="40"/>
      <c r="I351" s="40"/>
      <c r="J351" s="40"/>
      <c r="K351" s="40"/>
      <c r="L351" s="4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>
        <f>SUM(F351:BA351)</f>
        <v>0</v>
      </c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>
        <f>SUM(BC351:CX351)</f>
        <v>0</v>
      </c>
      <c r="CZ351" s="1">
        <f>+CY351+BB351</f>
        <v>0</v>
      </c>
      <c r="DA351" s="125">
        <f>+CZ351+E351</f>
        <v>15065809.531666668</v>
      </c>
    </row>
    <row r="352" spans="1:105" ht="11.25" customHeight="1" x14ac:dyDescent="0.2">
      <c r="A352" s="46">
        <f>ROW()</f>
        <v>352</v>
      </c>
      <c r="B352" s="159"/>
      <c r="C352" s="79" t="s">
        <v>181</v>
      </c>
      <c r="D352" s="8">
        <f>+D351</f>
        <v>106</v>
      </c>
      <c r="E352" s="163">
        <v>208555076.90625</v>
      </c>
      <c r="F352" s="29"/>
      <c r="G352" s="29"/>
      <c r="H352" s="29"/>
      <c r="I352" s="29"/>
      <c r="J352" s="29"/>
      <c r="K352" s="29"/>
      <c r="L352" s="2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>
        <f>SUM(F352:BA352)</f>
        <v>0</v>
      </c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>
        <f>SUM(BC352:CX352)</f>
        <v>0</v>
      </c>
      <c r="CZ352" s="1">
        <f>+CY352+BB352</f>
        <v>0</v>
      </c>
      <c r="DA352" s="125">
        <f>+CZ352+E352</f>
        <v>208555076.90625</v>
      </c>
    </row>
    <row r="353" spans="1:105" ht="11.25" customHeight="1" x14ac:dyDescent="0.2">
      <c r="A353" s="46">
        <f>ROW()</f>
        <v>353</v>
      </c>
      <c r="B353" s="175"/>
      <c r="C353" s="79" t="s">
        <v>180</v>
      </c>
      <c r="D353" s="108">
        <f>+D352</f>
        <v>106</v>
      </c>
      <c r="E353" s="163">
        <v>38785459.590773746</v>
      </c>
      <c r="F353" s="40"/>
      <c r="G353" s="40"/>
      <c r="H353" s="40"/>
      <c r="I353" s="40"/>
      <c r="J353" s="40"/>
      <c r="K353" s="40"/>
      <c r="L353" s="4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>
        <f>SUM(F353:BA353)</f>
        <v>0</v>
      </c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>
        <f>SUM(BC353:CX353)</f>
        <v>0</v>
      </c>
      <c r="CZ353" s="1">
        <f>+CY353+BB353</f>
        <v>0</v>
      </c>
      <c r="DA353" s="125">
        <f>+CZ353+E353</f>
        <v>38785459.590773746</v>
      </c>
    </row>
    <row r="354" spans="1:105" ht="11.25" customHeight="1" x14ac:dyDescent="0.2">
      <c r="A354" s="46">
        <f>ROW()</f>
        <v>354</v>
      </c>
      <c r="B354" s="150" t="s">
        <v>179</v>
      </c>
      <c r="C354" s="149"/>
      <c r="D354" s="149"/>
      <c r="E354" s="165">
        <f t="shared" ref="E354:AO354" si="236">SUM(E350:E353)</f>
        <v>326068226.2716071</v>
      </c>
      <c r="F354" s="165">
        <f t="shared" si="236"/>
        <v>0</v>
      </c>
      <c r="G354" s="165">
        <f t="shared" si="236"/>
        <v>0</v>
      </c>
      <c r="H354" s="165">
        <f t="shared" si="236"/>
        <v>0</v>
      </c>
      <c r="I354" s="165">
        <f t="shared" si="236"/>
        <v>0</v>
      </c>
      <c r="J354" s="165">
        <f t="shared" si="236"/>
        <v>0</v>
      </c>
      <c r="K354" s="165">
        <f t="shared" si="236"/>
        <v>0</v>
      </c>
      <c r="L354" s="165">
        <f t="shared" si="236"/>
        <v>0</v>
      </c>
      <c r="M354" s="127">
        <f t="shared" si="236"/>
        <v>0</v>
      </c>
      <c r="N354" s="127">
        <f t="shared" si="236"/>
        <v>0</v>
      </c>
      <c r="O354" s="127">
        <f t="shared" si="236"/>
        <v>0</v>
      </c>
      <c r="P354" s="127">
        <f t="shared" si="236"/>
        <v>0</v>
      </c>
      <c r="Q354" s="127">
        <f t="shared" si="236"/>
        <v>0</v>
      </c>
      <c r="R354" s="127">
        <f t="shared" si="236"/>
        <v>0</v>
      </c>
      <c r="S354" s="127">
        <f t="shared" si="236"/>
        <v>0</v>
      </c>
      <c r="T354" s="127">
        <f t="shared" si="236"/>
        <v>0</v>
      </c>
      <c r="U354" s="127">
        <f t="shared" si="236"/>
        <v>0</v>
      </c>
      <c r="V354" s="127">
        <f t="shared" si="236"/>
        <v>0</v>
      </c>
      <c r="W354" s="127">
        <f t="shared" si="236"/>
        <v>0</v>
      </c>
      <c r="X354" s="127">
        <f t="shared" si="236"/>
        <v>0</v>
      </c>
      <c r="Y354" s="127">
        <f t="shared" si="236"/>
        <v>0</v>
      </c>
      <c r="Z354" s="127">
        <f t="shared" si="236"/>
        <v>0</v>
      </c>
      <c r="AA354" s="127">
        <f t="shared" si="236"/>
        <v>0</v>
      </c>
      <c r="AB354" s="127">
        <f t="shared" si="236"/>
        <v>0</v>
      </c>
      <c r="AC354" s="127">
        <f t="shared" si="236"/>
        <v>0</v>
      </c>
      <c r="AD354" s="127">
        <f t="shared" si="236"/>
        <v>0</v>
      </c>
      <c r="AE354" s="127">
        <f t="shared" si="236"/>
        <v>0</v>
      </c>
      <c r="AF354" s="127">
        <f t="shared" si="236"/>
        <v>0</v>
      </c>
      <c r="AG354" s="127">
        <f t="shared" si="236"/>
        <v>0</v>
      </c>
      <c r="AH354" s="127">
        <f t="shared" si="236"/>
        <v>0</v>
      </c>
      <c r="AI354" s="127">
        <f t="shared" si="236"/>
        <v>0</v>
      </c>
      <c r="AJ354" s="127">
        <f t="shared" si="236"/>
        <v>0</v>
      </c>
      <c r="AK354" s="127">
        <f t="shared" si="236"/>
        <v>0</v>
      </c>
      <c r="AL354" s="127">
        <f t="shared" si="236"/>
        <v>0</v>
      </c>
      <c r="AM354" s="127">
        <f t="shared" si="236"/>
        <v>0</v>
      </c>
      <c r="AN354" s="127">
        <f t="shared" si="236"/>
        <v>0</v>
      </c>
      <c r="AO354" s="127">
        <f t="shared" si="236"/>
        <v>0</v>
      </c>
      <c r="AP354" s="127"/>
      <c r="AQ354" s="127">
        <f t="shared" ref="AQ354:BG354" si="237">SUM(AQ350:AQ353)</f>
        <v>0</v>
      </c>
      <c r="AR354" s="127">
        <f t="shared" si="237"/>
        <v>0</v>
      </c>
      <c r="AS354" s="127">
        <f t="shared" si="237"/>
        <v>0</v>
      </c>
      <c r="AT354" s="127">
        <f t="shared" si="237"/>
        <v>0</v>
      </c>
      <c r="AU354" s="127">
        <f t="shared" si="237"/>
        <v>0</v>
      </c>
      <c r="AV354" s="127">
        <f t="shared" si="237"/>
        <v>0</v>
      </c>
      <c r="AW354" s="127">
        <f t="shared" si="237"/>
        <v>0</v>
      </c>
      <c r="AX354" s="127">
        <f t="shared" si="237"/>
        <v>0</v>
      </c>
      <c r="AY354" s="127">
        <f t="shared" si="237"/>
        <v>0</v>
      </c>
      <c r="AZ354" s="127">
        <f t="shared" si="237"/>
        <v>0</v>
      </c>
      <c r="BA354" s="127">
        <f t="shared" si="237"/>
        <v>0</v>
      </c>
      <c r="BB354" s="127">
        <f t="shared" si="237"/>
        <v>0</v>
      </c>
      <c r="BC354" s="127">
        <f t="shared" si="237"/>
        <v>0</v>
      </c>
      <c r="BD354" s="127">
        <f t="shared" si="237"/>
        <v>0</v>
      </c>
      <c r="BE354" s="127">
        <f t="shared" si="237"/>
        <v>0</v>
      </c>
      <c r="BF354" s="127">
        <f t="shared" si="237"/>
        <v>0</v>
      </c>
      <c r="BG354" s="127">
        <f t="shared" si="237"/>
        <v>0</v>
      </c>
      <c r="BH354" s="127">
        <f>SUM(BG350:BH353)</f>
        <v>0</v>
      </c>
      <c r="BI354" s="127">
        <f t="shared" ref="BI354:CW354" si="238">SUM(BI350:BI353)</f>
        <v>0</v>
      </c>
      <c r="BJ354" s="127">
        <f t="shared" si="238"/>
        <v>0</v>
      </c>
      <c r="BK354" s="127">
        <f t="shared" si="238"/>
        <v>0</v>
      </c>
      <c r="BL354" s="127">
        <f t="shared" si="238"/>
        <v>0</v>
      </c>
      <c r="BM354" s="127">
        <f t="shared" si="238"/>
        <v>0</v>
      </c>
      <c r="BN354" s="127">
        <f t="shared" si="238"/>
        <v>0</v>
      </c>
      <c r="BO354" s="127">
        <f t="shared" si="238"/>
        <v>0</v>
      </c>
      <c r="BP354" s="127">
        <f t="shared" si="238"/>
        <v>0</v>
      </c>
      <c r="BQ354" s="127">
        <f t="shared" si="238"/>
        <v>0</v>
      </c>
      <c r="BR354" s="127">
        <f t="shared" si="238"/>
        <v>0</v>
      </c>
      <c r="BS354" s="127">
        <f t="shared" si="238"/>
        <v>0</v>
      </c>
      <c r="BT354" s="127">
        <f t="shared" si="238"/>
        <v>0</v>
      </c>
      <c r="BU354" s="127">
        <f t="shared" si="238"/>
        <v>0</v>
      </c>
      <c r="BV354" s="127">
        <f t="shared" si="238"/>
        <v>0</v>
      </c>
      <c r="BW354" s="127">
        <f t="shared" si="238"/>
        <v>0</v>
      </c>
      <c r="BX354" s="127">
        <f t="shared" si="238"/>
        <v>0</v>
      </c>
      <c r="BY354" s="127">
        <f t="shared" si="238"/>
        <v>0</v>
      </c>
      <c r="BZ354" s="127">
        <f t="shared" si="238"/>
        <v>0</v>
      </c>
      <c r="CA354" s="127">
        <f t="shared" si="238"/>
        <v>0</v>
      </c>
      <c r="CB354" s="127">
        <f t="shared" si="238"/>
        <v>0</v>
      </c>
      <c r="CC354" s="127">
        <f t="shared" si="238"/>
        <v>0</v>
      </c>
      <c r="CD354" s="127">
        <f t="shared" si="238"/>
        <v>0</v>
      </c>
      <c r="CE354" s="127">
        <f t="shared" si="238"/>
        <v>0</v>
      </c>
      <c r="CF354" s="127">
        <f t="shared" si="238"/>
        <v>0</v>
      </c>
      <c r="CG354" s="127">
        <f t="shared" si="238"/>
        <v>0</v>
      </c>
      <c r="CH354" s="127">
        <f t="shared" si="238"/>
        <v>0</v>
      </c>
      <c r="CI354" s="127">
        <f t="shared" si="238"/>
        <v>0</v>
      </c>
      <c r="CJ354" s="127">
        <f t="shared" si="238"/>
        <v>0</v>
      </c>
      <c r="CK354" s="127">
        <f t="shared" si="238"/>
        <v>0</v>
      </c>
      <c r="CL354" s="127">
        <f t="shared" si="238"/>
        <v>0</v>
      </c>
      <c r="CM354" s="127">
        <f t="shared" si="238"/>
        <v>0</v>
      </c>
      <c r="CN354" s="127">
        <f t="shared" si="238"/>
        <v>0</v>
      </c>
      <c r="CO354" s="127">
        <f t="shared" si="238"/>
        <v>0</v>
      </c>
      <c r="CP354" s="127">
        <f t="shared" si="238"/>
        <v>0</v>
      </c>
      <c r="CQ354" s="127">
        <f t="shared" si="238"/>
        <v>0</v>
      </c>
      <c r="CR354" s="127">
        <f t="shared" si="238"/>
        <v>0</v>
      </c>
      <c r="CS354" s="127">
        <f t="shared" si="238"/>
        <v>0</v>
      </c>
      <c r="CT354" s="127">
        <f t="shared" si="238"/>
        <v>0</v>
      </c>
      <c r="CU354" s="127">
        <f t="shared" si="238"/>
        <v>0</v>
      </c>
      <c r="CV354" s="127">
        <f t="shared" si="238"/>
        <v>0</v>
      </c>
      <c r="CW354" s="127">
        <f t="shared" si="238"/>
        <v>0</v>
      </c>
      <c r="CX354" s="127"/>
      <c r="CY354" s="127">
        <f>SUM(CY350:CY353)</f>
        <v>0</v>
      </c>
      <c r="CZ354" s="127">
        <f>SUM(CZ350:CZ353)</f>
        <v>0</v>
      </c>
      <c r="DA354" s="128">
        <f>SUM(DA350:DA353)</f>
        <v>326068226.2716071</v>
      </c>
    </row>
    <row r="355" spans="1:105" ht="11.25" customHeight="1" outlineLevel="1" x14ac:dyDescent="0.2">
      <c r="A355" s="46">
        <f>ROW()</f>
        <v>355</v>
      </c>
      <c r="B355" s="171" t="s">
        <v>178</v>
      </c>
      <c r="C355" s="87" t="s">
        <v>99</v>
      </c>
      <c r="D355" s="172">
        <v>107</v>
      </c>
      <c r="E355" s="72"/>
      <c r="F355" s="29"/>
      <c r="G355" s="29"/>
      <c r="H355" s="29"/>
      <c r="I355" s="29"/>
      <c r="J355" s="29"/>
      <c r="K355" s="29"/>
      <c r="L355" s="2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 t="s">
        <v>177</v>
      </c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>
        <f t="shared" ref="BB355:BB360" si="239">SUM(F355:BA355)</f>
        <v>0</v>
      </c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>
        <f t="shared" ref="CY355:CY360" si="240">SUM(BC355:CX355)</f>
        <v>0</v>
      </c>
      <c r="CZ355" s="1">
        <f t="shared" ref="CZ355:CZ360" si="241">+CY355+BB355</f>
        <v>0</v>
      </c>
      <c r="DA355" s="125">
        <f t="shared" ref="DA355:DA360" si="242">+CZ355+E355</f>
        <v>0</v>
      </c>
    </row>
    <row r="356" spans="1:105" ht="11.25" customHeight="1" outlineLevel="1" x14ac:dyDescent="0.2">
      <c r="A356" s="46">
        <f>ROW()</f>
        <v>356</v>
      </c>
      <c r="B356" s="173"/>
      <c r="C356" s="72" t="s">
        <v>98</v>
      </c>
      <c r="D356" s="8">
        <v>107</v>
      </c>
      <c r="E356" s="72"/>
      <c r="F356" s="29"/>
      <c r="G356" s="29"/>
      <c r="H356" s="29"/>
      <c r="I356" s="29"/>
      <c r="J356" s="29"/>
      <c r="K356" s="29"/>
      <c r="L356" s="2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>
        <f t="shared" si="239"/>
        <v>0</v>
      </c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>
        <f t="shared" si="240"/>
        <v>0</v>
      </c>
      <c r="CZ356" s="1">
        <f t="shared" si="241"/>
        <v>0</v>
      </c>
      <c r="DA356" s="125">
        <f t="shared" si="242"/>
        <v>0</v>
      </c>
    </row>
    <row r="357" spans="1:105" ht="11.25" customHeight="1" outlineLevel="1" x14ac:dyDescent="0.2">
      <c r="A357" s="46">
        <f>ROW()</f>
        <v>357</v>
      </c>
      <c r="B357" s="173"/>
      <c r="C357" s="72" t="s">
        <v>97</v>
      </c>
      <c r="D357" s="8">
        <v>107</v>
      </c>
      <c r="E357" s="72"/>
      <c r="F357" s="29"/>
      <c r="G357" s="29"/>
      <c r="H357" s="29"/>
      <c r="I357" s="29"/>
      <c r="J357" s="29"/>
      <c r="K357" s="29"/>
      <c r="L357" s="2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>
        <f t="shared" si="239"/>
        <v>0</v>
      </c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>
        <f t="shared" si="240"/>
        <v>0</v>
      </c>
      <c r="CZ357" s="1">
        <f t="shared" si="241"/>
        <v>0</v>
      </c>
      <c r="DA357" s="125">
        <f t="shared" si="242"/>
        <v>0</v>
      </c>
    </row>
    <row r="358" spans="1:105" ht="11.25" customHeight="1" outlineLevel="1" x14ac:dyDescent="0.2">
      <c r="A358" s="46">
        <f>ROW()</f>
        <v>358</v>
      </c>
      <c r="B358" s="173"/>
      <c r="C358" s="72" t="s">
        <v>96</v>
      </c>
      <c r="D358" s="8">
        <v>107</v>
      </c>
      <c r="E358" s="72"/>
      <c r="F358" s="29"/>
      <c r="G358" s="29"/>
      <c r="H358" s="29"/>
      <c r="I358" s="29"/>
      <c r="J358" s="29"/>
      <c r="K358" s="29"/>
      <c r="L358" s="2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>
        <f t="shared" si="239"/>
        <v>0</v>
      </c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>
        <f t="shared" si="240"/>
        <v>0</v>
      </c>
      <c r="CZ358" s="1">
        <f t="shared" si="241"/>
        <v>0</v>
      </c>
      <c r="DA358" s="125">
        <f t="shared" si="242"/>
        <v>0</v>
      </c>
    </row>
    <row r="359" spans="1:105" ht="11.25" customHeight="1" outlineLevel="1" x14ac:dyDescent="0.2">
      <c r="A359" s="46">
        <f>ROW()</f>
        <v>359</v>
      </c>
      <c r="B359" s="173"/>
      <c r="C359" s="72" t="s">
        <v>95</v>
      </c>
      <c r="D359" s="8">
        <v>107</v>
      </c>
      <c r="E359" s="72"/>
      <c r="F359" s="29"/>
      <c r="G359" s="29"/>
      <c r="H359" s="29"/>
      <c r="I359" s="29"/>
      <c r="J359" s="29"/>
      <c r="K359" s="29"/>
      <c r="L359" s="2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>
        <f t="shared" si="239"/>
        <v>0</v>
      </c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>
        <f t="shared" si="240"/>
        <v>0</v>
      </c>
      <c r="CZ359" s="1">
        <f t="shared" si="241"/>
        <v>0</v>
      </c>
      <c r="DA359" s="125">
        <f t="shared" si="242"/>
        <v>0</v>
      </c>
    </row>
    <row r="360" spans="1:105" ht="11.25" customHeight="1" x14ac:dyDescent="0.2">
      <c r="A360" s="46">
        <f>ROW()</f>
        <v>360</v>
      </c>
      <c r="B360" s="42"/>
      <c r="C360" s="83" t="s">
        <v>94</v>
      </c>
      <c r="D360" s="108">
        <v>107</v>
      </c>
      <c r="E360" s="72"/>
      <c r="F360" s="29"/>
      <c r="G360" s="29"/>
      <c r="H360" s="29"/>
      <c r="I360" s="29"/>
      <c r="J360" s="29"/>
      <c r="K360" s="29"/>
      <c r="L360" s="2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>
        <f t="shared" si="239"/>
        <v>0</v>
      </c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>
        <f t="shared" si="240"/>
        <v>0</v>
      </c>
      <c r="CZ360" s="1">
        <f t="shared" si="241"/>
        <v>0</v>
      </c>
      <c r="DA360" s="125">
        <f t="shared" si="242"/>
        <v>0</v>
      </c>
    </row>
    <row r="361" spans="1:105" ht="11.25" customHeight="1" x14ac:dyDescent="0.2">
      <c r="A361" s="46">
        <f>ROW()</f>
        <v>361</v>
      </c>
      <c r="B361" s="150" t="s">
        <v>176</v>
      </c>
      <c r="C361" s="150"/>
      <c r="D361" s="150"/>
      <c r="E361" s="165">
        <f t="shared" ref="E361:AO361" si="243">SUM(E355:E360)</f>
        <v>0</v>
      </c>
      <c r="F361" s="165">
        <f t="shared" si="243"/>
        <v>0</v>
      </c>
      <c r="G361" s="165">
        <f t="shared" si="243"/>
        <v>0</v>
      </c>
      <c r="H361" s="165">
        <f t="shared" si="243"/>
        <v>0</v>
      </c>
      <c r="I361" s="165">
        <f t="shared" si="243"/>
        <v>0</v>
      </c>
      <c r="J361" s="165">
        <f t="shared" si="243"/>
        <v>0</v>
      </c>
      <c r="K361" s="165">
        <f t="shared" si="243"/>
        <v>0</v>
      </c>
      <c r="L361" s="165">
        <f t="shared" si="243"/>
        <v>0</v>
      </c>
      <c r="M361" s="127">
        <f t="shared" si="243"/>
        <v>0</v>
      </c>
      <c r="N361" s="127">
        <f t="shared" si="243"/>
        <v>0</v>
      </c>
      <c r="O361" s="127">
        <f t="shared" si="243"/>
        <v>0</v>
      </c>
      <c r="P361" s="127">
        <f t="shared" si="243"/>
        <v>0</v>
      </c>
      <c r="Q361" s="127">
        <f t="shared" si="243"/>
        <v>0</v>
      </c>
      <c r="R361" s="127">
        <f t="shared" si="243"/>
        <v>0</v>
      </c>
      <c r="S361" s="127">
        <f t="shared" si="243"/>
        <v>0</v>
      </c>
      <c r="T361" s="127">
        <f t="shared" si="243"/>
        <v>0</v>
      </c>
      <c r="U361" s="127">
        <f t="shared" si="243"/>
        <v>0</v>
      </c>
      <c r="V361" s="127">
        <f t="shared" si="243"/>
        <v>0</v>
      </c>
      <c r="W361" s="127">
        <f t="shared" si="243"/>
        <v>0</v>
      </c>
      <c r="X361" s="127">
        <f t="shared" si="243"/>
        <v>0</v>
      </c>
      <c r="Y361" s="127">
        <f t="shared" si="243"/>
        <v>0</v>
      </c>
      <c r="Z361" s="127">
        <f t="shared" si="243"/>
        <v>0</v>
      </c>
      <c r="AA361" s="127">
        <f t="shared" si="243"/>
        <v>0</v>
      </c>
      <c r="AB361" s="127">
        <f t="shared" si="243"/>
        <v>0</v>
      </c>
      <c r="AC361" s="127">
        <f t="shared" si="243"/>
        <v>0</v>
      </c>
      <c r="AD361" s="127">
        <f t="shared" si="243"/>
        <v>0</v>
      </c>
      <c r="AE361" s="127">
        <f t="shared" si="243"/>
        <v>0</v>
      </c>
      <c r="AF361" s="127">
        <f t="shared" si="243"/>
        <v>0</v>
      </c>
      <c r="AG361" s="127">
        <f t="shared" si="243"/>
        <v>0</v>
      </c>
      <c r="AH361" s="127">
        <f t="shared" si="243"/>
        <v>0</v>
      </c>
      <c r="AI361" s="127">
        <f t="shared" si="243"/>
        <v>0</v>
      </c>
      <c r="AJ361" s="127">
        <f t="shared" si="243"/>
        <v>0</v>
      </c>
      <c r="AK361" s="127">
        <f t="shared" si="243"/>
        <v>0</v>
      </c>
      <c r="AL361" s="127">
        <f t="shared" si="243"/>
        <v>0</v>
      </c>
      <c r="AM361" s="127">
        <f t="shared" si="243"/>
        <v>0</v>
      </c>
      <c r="AN361" s="127">
        <f t="shared" si="243"/>
        <v>0</v>
      </c>
      <c r="AO361" s="127">
        <f t="shared" si="243"/>
        <v>0</v>
      </c>
      <c r="AP361" s="127"/>
      <c r="AQ361" s="127">
        <f t="shared" ref="AQ361:BG361" si="244">SUM(AQ355:AQ360)</f>
        <v>0</v>
      </c>
      <c r="AR361" s="127">
        <f t="shared" si="244"/>
        <v>0</v>
      </c>
      <c r="AS361" s="127">
        <f t="shared" si="244"/>
        <v>0</v>
      </c>
      <c r="AT361" s="127">
        <f t="shared" si="244"/>
        <v>0</v>
      </c>
      <c r="AU361" s="127">
        <f t="shared" si="244"/>
        <v>0</v>
      </c>
      <c r="AV361" s="127">
        <f t="shared" si="244"/>
        <v>0</v>
      </c>
      <c r="AW361" s="127">
        <f t="shared" si="244"/>
        <v>0</v>
      </c>
      <c r="AX361" s="127">
        <f t="shared" si="244"/>
        <v>0</v>
      </c>
      <c r="AY361" s="127">
        <f t="shared" si="244"/>
        <v>0</v>
      </c>
      <c r="AZ361" s="127">
        <f t="shared" si="244"/>
        <v>0</v>
      </c>
      <c r="BA361" s="127">
        <f t="shared" si="244"/>
        <v>0</v>
      </c>
      <c r="BB361" s="127">
        <f t="shared" si="244"/>
        <v>0</v>
      </c>
      <c r="BC361" s="127">
        <f t="shared" si="244"/>
        <v>0</v>
      </c>
      <c r="BD361" s="127">
        <f t="shared" si="244"/>
        <v>0</v>
      </c>
      <c r="BE361" s="127">
        <f t="shared" si="244"/>
        <v>0</v>
      </c>
      <c r="BF361" s="127">
        <f t="shared" si="244"/>
        <v>0</v>
      </c>
      <c r="BG361" s="127">
        <f t="shared" si="244"/>
        <v>0</v>
      </c>
      <c r="BH361" s="127">
        <f>SUM(BG355:BH360)</f>
        <v>0</v>
      </c>
      <c r="BI361" s="127">
        <f t="shared" ref="BI361:CF361" si="245">SUM(BI355:BI360)</f>
        <v>0</v>
      </c>
      <c r="BJ361" s="127">
        <f t="shared" si="245"/>
        <v>0</v>
      </c>
      <c r="BK361" s="127">
        <f t="shared" si="245"/>
        <v>0</v>
      </c>
      <c r="BL361" s="127">
        <f t="shared" si="245"/>
        <v>0</v>
      </c>
      <c r="BM361" s="127">
        <f t="shared" si="245"/>
        <v>0</v>
      </c>
      <c r="BN361" s="127">
        <f t="shared" si="245"/>
        <v>0</v>
      </c>
      <c r="BO361" s="127">
        <f t="shared" si="245"/>
        <v>0</v>
      </c>
      <c r="BP361" s="127">
        <f t="shared" si="245"/>
        <v>0</v>
      </c>
      <c r="BQ361" s="127">
        <f t="shared" si="245"/>
        <v>0</v>
      </c>
      <c r="BR361" s="127">
        <f t="shared" si="245"/>
        <v>0</v>
      </c>
      <c r="BS361" s="127">
        <f t="shared" si="245"/>
        <v>0</v>
      </c>
      <c r="BT361" s="127">
        <f t="shared" si="245"/>
        <v>0</v>
      </c>
      <c r="BU361" s="127">
        <f t="shared" si="245"/>
        <v>0</v>
      </c>
      <c r="BV361" s="127">
        <f t="shared" si="245"/>
        <v>0</v>
      </c>
      <c r="BW361" s="127">
        <f t="shared" si="245"/>
        <v>0</v>
      </c>
      <c r="BX361" s="127">
        <f t="shared" si="245"/>
        <v>0</v>
      </c>
      <c r="BY361" s="127">
        <f t="shared" si="245"/>
        <v>0</v>
      </c>
      <c r="BZ361" s="127">
        <f t="shared" si="245"/>
        <v>0</v>
      </c>
      <c r="CA361" s="127">
        <f t="shared" si="245"/>
        <v>0</v>
      </c>
      <c r="CB361" s="127">
        <f t="shared" si="245"/>
        <v>0</v>
      </c>
      <c r="CC361" s="127">
        <f t="shared" si="245"/>
        <v>0</v>
      </c>
      <c r="CD361" s="127">
        <f t="shared" si="245"/>
        <v>0</v>
      </c>
      <c r="CE361" s="127">
        <f t="shared" si="245"/>
        <v>0</v>
      </c>
      <c r="CF361" s="127">
        <f t="shared" si="245"/>
        <v>0</v>
      </c>
      <c r="CG361" s="127">
        <f>SUM(CG355:$DA360)</f>
        <v>0</v>
      </c>
      <c r="CH361" s="127">
        <f>SUM(CH355:$DA360)</f>
        <v>0</v>
      </c>
      <c r="CI361" s="127">
        <f t="shared" ref="CI361:CW361" si="246">SUM(CI355:CI360)</f>
        <v>0</v>
      </c>
      <c r="CJ361" s="127">
        <f t="shared" si="246"/>
        <v>0</v>
      </c>
      <c r="CK361" s="127">
        <f t="shared" si="246"/>
        <v>0</v>
      </c>
      <c r="CL361" s="127">
        <f t="shared" si="246"/>
        <v>0</v>
      </c>
      <c r="CM361" s="127">
        <f t="shared" si="246"/>
        <v>0</v>
      </c>
      <c r="CN361" s="127">
        <f t="shared" si="246"/>
        <v>0</v>
      </c>
      <c r="CO361" s="127">
        <f t="shared" si="246"/>
        <v>0</v>
      </c>
      <c r="CP361" s="127">
        <f t="shared" si="246"/>
        <v>0</v>
      </c>
      <c r="CQ361" s="127">
        <f t="shared" si="246"/>
        <v>0</v>
      </c>
      <c r="CR361" s="127">
        <f t="shared" si="246"/>
        <v>0</v>
      </c>
      <c r="CS361" s="127">
        <f t="shared" si="246"/>
        <v>0</v>
      </c>
      <c r="CT361" s="127">
        <f t="shared" si="246"/>
        <v>0</v>
      </c>
      <c r="CU361" s="127">
        <f t="shared" si="246"/>
        <v>0</v>
      </c>
      <c r="CV361" s="127">
        <f t="shared" si="246"/>
        <v>0</v>
      </c>
      <c r="CW361" s="127">
        <f t="shared" si="246"/>
        <v>0</v>
      </c>
      <c r="CX361" s="127"/>
      <c r="CY361" s="127">
        <f>SUM(CY355:CY360)</f>
        <v>0</v>
      </c>
      <c r="CZ361" s="127">
        <f>SUM(CZ355:CZ360)</f>
        <v>0</v>
      </c>
      <c r="DA361" s="128">
        <f>SUM(DA355:DA360)</f>
        <v>0</v>
      </c>
    </row>
    <row r="362" spans="1:105" ht="11.25" customHeight="1" outlineLevel="1" x14ac:dyDescent="0.2">
      <c r="A362" s="46">
        <f>ROW()</f>
        <v>362</v>
      </c>
      <c r="B362" s="173" t="s">
        <v>175</v>
      </c>
      <c r="C362" s="92" t="s">
        <v>174</v>
      </c>
      <c r="D362" s="172">
        <v>108</v>
      </c>
      <c r="E362" s="163">
        <v>0</v>
      </c>
      <c r="F362" s="29"/>
      <c r="G362" s="29"/>
      <c r="H362" s="29"/>
      <c r="I362" s="29"/>
      <c r="J362" s="29"/>
      <c r="K362" s="29"/>
      <c r="L362" s="2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>
        <v>0</v>
      </c>
      <c r="Y362" s="1">
        <v>0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>
        <f t="shared" ref="BB362:BB393" si="247">SUM(F362:BA362)</f>
        <v>0</v>
      </c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>
        <f t="shared" ref="CY362:CY393" si="248">SUM(BC362:CX362)</f>
        <v>0</v>
      </c>
      <c r="CZ362" s="1">
        <f t="shared" ref="CZ362:CZ393" si="249">+CY362+BB362</f>
        <v>0</v>
      </c>
      <c r="DA362" s="125">
        <f t="shared" ref="DA362:DA393" si="250">+CZ362+E362</f>
        <v>0</v>
      </c>
    </row>
    <row r="363" spans="1:105" ht="11.25" customHeight="1" outlineLevel="1" x14ac:dyDescent="0.2">
      <c r="A363" s="46">
        <f>ROW()</f>
        <v>363</v>
      </c>
      <c r="B363" s="173"/>
      <c r="C363" s="79" t="s">
        <v>173</v>
      </c>
      <c r="D363" s="8">
        <f t="shared" ref="D363:D369" si="251">+D362</f>
        <v>108</v>
      </c>
      <c r="E363" s="163">
        <v>-97350719.866666675</v>
      </c>
      <c r="F363" s="29"/>
      <c r="G363" s="29"/>
      <c r="H363" s="29"/>
      <c r="I363" s="29"/>
      <c r="J363" s="29"/>
      <c r="K363" s="29"/>
      <c r="L363" s="2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>
        <v>-1321695.5933333337</v>
      </c>
      <c r="Y363" s="1">
        <v>-32048.162979999979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>
        <v>123021492.73321179</v>
      </c>
      <c r="AX363" s="1"/>
      <c r="AY363" s="1"/>
      <c r="AZ363" s="1"/>
      <c r="BA363" s="1"/>
      <c r="BB363" s="1">
        <f t="shared" si="247"/>
        <v>121667748.97689845</v>
      </c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>
        <v>-55211.037020000163</v>
      </c>
      <c r="CD363" s="1">
        <v>0</v>
      </c>
      <c r="CE363" s="1">
        <v>0</v>
      </c>
      <c r="CF363" s="1">
        <v>0</v>
      </c>
      <c r="CG363" s="1">
        <v>0</v>
      </c>
      <c r="CH363" s="1">
        <v>-4202.1400000000003</v>
      </c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>
        <f t="shared" si="248"/>
        <v>-59413.177020000163</v>
      </c>
      <c r="CZ363" s="1">
        <f t="shared" si="249"/>
        <v>121608335.79987845</v>
      </c>
      <c r="DA363" s="125">
        <f t="shared" si="250"/>
        <v>24257615.933211774</v>
      </c>
    </row>
    <row r="364" spans="1:105" ht="11.25" customHeight="1" outlineLevel="1" x14ac:dyDescent="0.2">
      <c r="A364" s="46">
        <f>ROW()</f>
        <v>364</v>
      </c>
      <c r="B364" s="173"/>
      <c r="C364" s="79" t="s">
        <v>172</v>
      </c>
      <c r="D364" s="8">
        <f t="shared" si="251"/>
        <v>108</v>
      </c>
      <c r="E364" s="163">
        <v>-424303769.92041665</v>
      </c>
      <c r="F364" s="29"/>
      <c r="G364" s="29"/>
      <c r="H364" s="29"/>
      <c r="I364" s="29"/>
      <c r="J364" s="29"/>
      <c r="K364" s="29"/>
      <c r="L364" s="2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>
        <v>-10518248.109583318</v>
      </c>
      <c r="Y364" s="1">
        <v>-151586.58745900018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>
        <v>241328941.49265957</v>
      </c>
      <c r="AX364" s="1"/>
      <c r="AY364" s="1"/>
      <c r="AZ364" s="1"/>
      <c r="BA364" s="1"/>
      <c r="BB364" s="1">
        <f t="shared" si="247"/>
        <v>230659106.79561725</v>
      </c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>
        <v>-1995045.4125409722</v>
      </c>
      <c r="CD364" s="1">
        <v>277.5</v>
      </c>
      <c r="CE364" s="1">
        <v>0</v>
      </c>
      <c r="CF364" s="1">
        <v>0</v>
      </c>
      <c r="CG364" s="1">
        <v>0</v>
      </c>
      <c r="CH364" s="1">
        <v>-4409.25</v>
      </c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>
        <f t="shared" si="248"/>
        <v>-1999177.1625409722</v>
      </c>
      <c r="CZ364" s="1">
        <f t="shared" si="249"/>
        <v>228659929.63307628</v>
      </c>
      <c r="DA364" s="125">
        <f t="shared" si="250"/>
        <v>-195643840.28734037</v>
      </c>
    </row>
    <row r="365" spans="1:105" ht="11.25" customHeight="1" outlineLevel="1" x14ac:dyDescent="0.2">
      <c r="A365" s="46">
        <f>ROW()</f>
        <v>365</v>
      </c>
      <c r="B365" s="173"/>
      <c r="C365" s="79" t="s">
        <v>171</v>
      </c>
      <c r="D365" s="8">
        <f t="shared" si="251"/>
        <v>108</v>
      </c>
      <c r="E365" s="163"/>
      <c r="F365" s="29"/>
      <c r="G365" s="29"/>
      <c r="H365" s="29"/>
      <c r="I365" s="29"/>
      <c r="J365" s="29"/>
      <c r="K365" s="29"/>
      <c r="L365" s="2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>
        <v>-5737809.4962499142</v>
      </c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>
        <f t="shared" si="247"/>
        <v>-5737809.4962499142</v>
      </c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>
        <f t="shared" si="248"/>
        <v>0</v>
      </c>
      <c r="CZ365" s="1">
        <f t="shared" si="249"/>
        <v>-5737809.4962499142</v>
      </c>
      <c r="DA365" s="125">
        <f t="shared" si="250"/>
        <v>-5737809.4962499142</v>
      </c>
    </row>
    <row r="366" spans="1:105" ht="11.25" customHeight="1" outlineLevel="1" x14ac:dyDescent="0.2">
      <c r="A366" s="46">
        <f>ROW()</f>
        <v>366</v>
      </c>
      <c r="B366" s="173"/>
      <c r="C366" s="79" t="s">
        <v>170</v>
      </c>
      <c r="D366" s="8">
        <f t="shared" si="251"/>
        <v>108</v>
      </c>
      <c r="E366" s="163">
        <v>-206977325.63375005</v>
      </c>
      <c r="F366" s="29"/>
      <c r="G366" s="29"/>
      <c r="H366" s="29"/>
      <c r="I366" s="29"/>
      <c r="J366" s="29"/>
      <c r="K366" s="29"/>
      <c r="L366" s="2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>
        <v>-163652.82213400019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>
        <v>60411990.700081006</v>
      </c>
      <c r="AX366" s="1"/>
      <c r="AY366" s="1"/>
      <c r="AZ366" s="1"/>
      <c r="BA366" s="1"/>
      <c r="BB366" s="1">
        <f t="shared" si="247"/>
        <v>60248337.877947003</v>
      </c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>
        <v>-1689843.2978659868</v>
      </c>
      <c r="CD366" s="1">
        <v>1577.44</v>
      </c>
      <c r="CE366" s="1">
        <v>0</v>
      </c>
      <c r="CF366" s="1">
        <v>0</v>
      </c>
      <c r="CG366" s="1">
        <v>0</v>
      </c>
      <c r="CH366" s="1">
        <v>-6094.58</v>
      </c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>
        <f t="shared" si="248"/>
        <v>-1694360.437865987</v>
      </c>
      <c r="CZ366" s="1">
        <f t="shared" si="249"/>
        <v>58553977.440081015</v>
      </c>
      <c r="DA366" s="125">
        <f t="shared" si="250"/>
        <v>-148423348.19366902</v>
      </c>
    </row>
    <row r="367" spans="1:105" ht="11.25" customHeight="1" outlineLevel="1" x14ac:dyDescent="0.2">
      <c r="A367" s="46">
        <f>ROW()</f>
        <v>367</v>
      </c>
      <c r="B367" s="173"/>
      <c r="C367" s="79" t="s">
        <v>169</v>
      </c>
      <c r="D367" s="8">
        <f t="shared" si="251"/>
        <v>108</v>
      </c>
      <c r="E367" s="163">
        <v>-28980073.392499998</v>
      </c>
      <c r="F367" s="29"/>
      <c r="G367" s="29"/>
      <c r="H367" s="29"/>
      <c r="I367" s="29"/>
      <c r="J367" s="29"/>
      <c r="K367" s="29"/>
      <c r="L367" s="2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>
        <v>-1022731.4175000042</v>
      </c>
      <c r="Y367" s="1">
        <v>-7577.8241799999942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>
        <v>18649759.180050347</v>
      </c>
      <c r="AX367" s="1"/>
      <c r="AY367" s="1"/>
      <c r="AZ367" s="1"/>
      <c r="BA367" s="1"/>
      <c r="BB367" s="1">
        <f t="shared" si="247"/>
        <v>17619449.938370343</v>
      </c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>
        <v>-95536.915820000693</v>
      </c>
      <c r="CD367" s="1">
        <v>40.56</v>
      </c>
      <c r="CE367" s="1">
        <v>0</v>
      </c>
      <c r="CF367" s="1">
        <v>0</v>
      </c>
      <c r="CG367" s="1">
        <v>0</v>
      </c>
      <c r="CH367" s="1">
        <v>-196.36</v>
      </c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>
        <f t="shared" si="248"/>
        <v>-95692.715820000696</v>
      </c>
      <c r="CZ367" s="1">
        <f t="shared" si="249"/>
        <v>17523757.222550344</v>
      </c>
      <c r="DA367" s="125">
        <f t="shared" si="250"/>
        <v>-11456316.169949654</v>
      </c>
    </row>
    <row r="368" spans="1:105" ht="11.25" customHeight="1" outlineLevel="1" x14ac:dyDescent="0.2">
      <c r="A368" s="46">
        <f>ROW()</f>
        <v>368</v>
      </c>
      <c r="B368" s="173"/>
      <c r="C368" s="79" t="s">
        <v>168</v>
      </c>
      <c r="D368" s="8">
        <f t="shared" si="251"/>
        <v>108</v>
      </c>
      <c r="E368" s="163">
        <v>-6422603.9962500008</v>
      </c>
      <c r="F368" s="29"/>
      <c r="G368" s="29"/>
      <c r="H368" s="29"/>
      <c r="I368" s="29"/>
      <c r="J368" s="29"/>
      <c r="K368" s="29"/>
      <c r="L368" s="2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>
        <v>-152869.98374999873</v>
      </c>
      <c r="Y368" s="1">
        <v>-2236.2840039999992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>
        <v>5964425.1727523394</v>
      </c>
      <c r="AX368" s="1"/>
      <c r="AY368" s="1"/>
      <c r="AZ368" s="1"/>
      <c r="BA368" s="1"/>
      <c r="BB368" s="1">
        <f t="shared" si="247"/>
        <v>5809318.9049983406</v>
      </c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>
        <v>-7484.6159959998913</v>
      </c>
      <c r="CD368" s="1">
        <v>39.93</v>
      </c>
      <c r="CE368" s="1">
        <v>0</v>
      </c>
      <c r="CF368" s="1">
        <v>0</v>
      </c>
      <c r="CG368" s="1">
        <v>0</v>
      </c>
      <c r="CH368" s="1">
        <v>-1.01</v>
      </c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>
        <f t="shared" si="248"/>
        <v>-7445.6959959998912</v>
      </c>
      <c r="CZ368" s="1">
        <f t="shared" si="249"/>
        <v>5801873.2090023411</v>
      </c>
      <c r="DA368" s="125">
        <f t="shared" si="250"/>
        <v>-620730.78724765964</v>
      </c>
    </row>
    <row r="369" spans="1:105" ht="11.25" customHeight="1" outlineLevel="1" x14ac:dyDescent="0.2">
      <c r="A369" s="46">
        <f>ROW()</f>
        <v>369</v>
      </c>
      <c r="B369" s="173"/>
      <c r="C369" s="79" t="s">
        <v>167</v>
      </c>
      <c r="D369" s="8">
        <f t="shared" si="251"/>
        <v>108</v>
      </c>
      <c r="E369" s="163">
        <v>-27817702.914999995</v>
      </c>
      <c r="F369" s="29"/>
      <c r="G369" s="29"/>
      <c r="H369" s="29"/>
      <c r="I369" s="29"/>
      <c r="J369" s="29"/>
      <c r="K369" s="29"/>
      <c r="L369" s="2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>
        <v>-2965522.4350000061</v>
      </c>
      <c r="Y369" s="1">
        <v>3300098.43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>
        <f t="shared" si="247"/>
        <v>334575.99499999406</v>
      </c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>
        <v>-3300098.4299999997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>
        <f t="shared" si="248"/>
        <v>-3300098.4299999997</v>
      </c>
      <c r="CZ369" s="1">
        <f t="shared" si="249"/>
        <v>-2965522.4350000056</v>
      </c>
      <c r="DA369" s="125">
        <f t="shared" si="250"/>
        <v>-30783225.350000001</v>
      </c>
    </row>
    <row r="370" spans="1:105" ht="11.25" customHeight="1" outlineLevel="1" x14ac:dyDescent="0.2">
      <c r="A370" s="46">
        <f>ROW()</f>
        <v>370</v>
      </c>
      <c r="B370" s="173"/>
      <c r="C370" s="79" t="s">
        <v>166</v>
      </c>
      <c r="D370" s="8">
        <v>108</v>
      </c>
      <c r="E370" s="163">
        <v>-341575196.48409998</v>
      </c>
      <c r="F370" s="29"/>
      <c r="G370" s="29"/>
      <c r="H370" s="29"/>
      <c r="I370" s="29"/>
      <c r="J370" s="29"/>
      <c r="K370" s="29"/>
      <c r="L370" s="2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>
        <v>-9751609.0959000252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>
        <v>378577186.85115194</v>
      </c>
      <c r="AX370" s="1"/>
      <c r="AY370" s="1"/>
      <c r="AZ370" s="1"/>
      <c r="BA370" s="1"/>
      <c r="BB370" s="1">
        <f t="shared" si="247"/>
        <v>368825577.75525194</v>
      </c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>
        <f t="shared" si="248"/>
        <v>0</v>
      </c>
      <c r="CZ370" s="1">
        <f t="shared" si="249"/>
        <v>368825577.75525194</v>
      </c>
      <c r="DA370" s="125">
        <f t="shared" si="250"/>
        <v>27250381.27115196</v>
      </c>
    </row>
    <row r="371" spans="1:105" ht="11.25" customHeight="1" outlineLevel="1" x14ac:dyDescent="0.2">
      <c r="A371" s="46">
        <f>ROW()</f>
        <v>371</v>
      </c>
      <c r="B371" s="173"/>
      <c r="C371" s="79" t="s">
        <v>165</v>
      </c>
      <c r="D371" s="8">
        <v>108</v>
      </c>
      <c r="E371" s="163">
        <v>-15673.243333333332</v>
      </c>
      <c r="F371" s="29"/>
      <c r="G371" s="29"/>
      <c r="H371" s="29"/>
      <c r="I371" s="29"/>
      <c r="J371" s="29"/>
      <c r="K371" s="29"/>
      <c r="L371" s="2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>
        <v>-326.65666666666766</v>
      </c>
      <c r="Y371" s="1">
        <v>3.5451459999999031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>
        <f t="shared" si="247"/>
        <v>-323.11152066666773</v>
      </c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>
        <v>-329.22514600000068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>
        <f t="shared" si="248"/>
        <v>-329.22514600000068</v>
      </c>
      <c r="CZ371" s="1">
        <f t="shared" si="249"/>
        <v>-652.33666666666841</v>
      </c>
      <c r="DA371" s="125">
        <f t="shared" si="250"/>
        <v>-16325.58</v>
      </c>
    </row>
    <row r="372" spans="1:105" ht="11.25" customHeight="1" outlineLevel="1" x14ac:dyDescent="0.2">
      <c r="A372" s="46">
        <f>ROW()</f>
        <v>372</v>
      </c>
      <c r="B372" s="173"/>
      <c r="C372" s="79" t="s">
        <v>164</v>
      </c>
      <c r="D372" s="8">
        <f t="shared" ref="D372:D378" si="252">+D371</f>
        <v>108</v>
      </c>
      <c r="E372" s="163">
        <v>-54133080.013333343</v>
      </c>
      <c r="F372" s="29"/>
      <c r="G372" s="29"/>
      <c r="H372" s="29"/>
      <c r="I372" s="29"/>
      <c r="J372" s="29"/>
      <c r="K372" s="29"/>
      <c r="L372" s="2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>
        <v>-2620906.8366666511</v>
      </c>
      <c r="Y372" s="1">
        <v>1753.1146769999004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>
        <f t="shared" si="247"/>
        <v>-2619153.7219896512</v>
      </c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>
        <v>-2622323.0746770054</v>
      </c>
      <c r="CD372" s="1">
        <v>0</v>
      </c>
      <c r="CE372" s="1">
        <v>0</v>
      </c>
      <c r="CF372" s="1">
        <v>0</v>
      </c>
      <c r="CG372" s="1">
        <v>0</v>
      </c>
      <c r="CH372" s="1">
        <v>-158.27000000000001</v>
      </c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>
        <f t="shared" si="248"/>
        <v>-2622481.3446770054</v>
      </c>
      <c r="CZ372" s="1">
        <f t="shared" si="249"/>
        <v>-5241635.0666666571</v>
      </c>
      <c r="DA372" s="125">
        <f t="shared" si="250"/>
        <v>-59374715.079999998</v>
      </c>
    </row>
    <row r="373" spans="1:105" ht="11.25" customHeight="1" outlineLevel="1" x14ac:dyDescent="0.2">
      <c r="A373" s="46">
        <f>ROW()</f>
        <v>373</v>
      </c>
      <c r="B373" s="173"/>
      <c r="C373" s="79" t="s">
        <v>163</v>
      </c>
      <c r="D373" s="8">
        <f t="shared" si="252"/>
        <v>108</v>
      </c>
      <c r="E373" s="163">
        <v>-136266594.06791666</v>
      </c>
      <c r="F373" s="29"/>
      <c r="G373" s="29"/>
      <c r="H373" s="29"/>
      <c r="I373" s="29"/>
      <c r="J373" s="29"/>
      <c r="K373" s="29"/>
      <c r="L373" s="2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>
        <v>-4473557.2520833313</v>
      </c>
      <c r="Y373" s="1">
        <v>-51052.754499999712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>
        <f t="shared" si="247"/>
        <v>-4524610.0065833312</v>
      </c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>
        <v>-4463856.1055000126</v>
      </c>
      <c r="CD373" s="1">
        <v>98</v>
      </c>
      <c r="CE373" s="1">
        <v>0</v>
      </c>
      <c r="CF373" s="1">
        <v>0</v>
      </c>
      <c r="CG373" s="1">
        <v>0</v>
      </c>
      <c r="CH373" s="1">
        <v>-417.68</v>
      </c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>
        <f t="shared" si="248"/>
        <v>-4464175.7855000123</v>
      </c>
      <c r="CZ373" s="1">
        <f t="shared" si="249"/>
        <v>-8988785.7920833435</v>
      </c>
      <c r="DA373" s="125">
        <f t="shared" si="250"/>
        <v>-145255379.86000001</v>
      </c>
    </row>
    <row r="374" spans="1:105" ht="11.25" customHeight="1" outlineLevel="1" x14ac:dyDescent="0.2">
      <c r="A374" s="46">
        <f>ROW()</f>
        <v>374</v>
      </c>
      <c r="B374" s="173"/>
      <c r="C374" s="79" t="s">
        <v>162</v>
      </c>
      <c r="D374" s="8">
        <f t="shared" si="252"/>
        <v>108</v>
      </c>
      <c r="E374" s="163">
        <v>-40777131.767499998</v>
      </c>
      <c r="F374" s="29"/>
      <c r="G374" s="29"/>
      <c r="H374" s="29"/>
      <c r="I374" s="29"/>
      <c r="J374" s="29"/>
      <c r="K374" s="29"/>
      <c r="L374" s="2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>
        <v>-1945923.8425000012</v>
      </c>
      <c r="Y374" s="1">
        <v>-150139.31800699985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>
        <f t="shared" si="247"/>
        <v>-2096063.160507001</v>
      </c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>
        <v>-1833892.4419930056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>
        <f t="shared" si="248"/>
        <v>-1833892.4419930056</v>
      </c>
      <c r="CZ374" s="1">
        <f t="shared" si="249"/>
        <v>-3929955.6025000066</v>
      </c>
      <c r="DA374" s="125">
        <f t="shared" si="250"/>
        <v>-44707087.370000005</v>
      </c>
    </row>
    <row r="375" spans="1:105" ht="11.25" customHeight="1" outlineLevel="1" x14ac:dyDescent="0.2">
      <c r="A375" s="46">
        <f>ROW()</f>
        <v>375</v>
      </c>
      <c r="B375" s="173"/>
      <c r="C375" s="79" t="s">
        <v>161</v>
      </c>
      <c r="D375" s="8">
        <f t="shared" si="252"/>
        <v>108</v>
      </c>
      <c r="E375" s="163">
        <v>-13957459.837916667</v>
      </c>
      <c r="F375" s="29"/>
      <c r="G375" s="29"/>
      <c r="H375" s="29"/>
      <c r="I375" s="29"/>
      <c r="J375" s="29"/>
      <c r="K375" s="29"/>
      <c r="L375" s="2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>
        <v>-742590.43208333291</v>
      </c>
      <c r="Y375" s="1">
        <v>-89610.864824999939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>
        <f t="shared" si="247"/>
        <v>-832201.29690833285</v>
      </c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>
        <v>-674706.87517500296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>
        <f t="shared" si="248"/>
        <v>-674706.87517500296</v>
      </c>
      <c r="CZ375" s="1">
        <f t="shared" si="249"/>
        <v>-1506908.1720833359</v>
      </c>
      <c r="DA375" s="125">
        <f t="shared" si="250"/>
        <v>-15464368.010000002</v>
      </c>
    </row>
    <row r="376" spans="1:105" ht="11.25" customHeight="1" outlineLevel="1" x14ac:dyDescent="0.2">
      <c r="A376" s="46">
        <f>ROW()</f>
        <v>376</v>
      </c>
      <c r="B376" s="173"/>
      <c r="C376" s="79" t="s">
        <v>160</v>
      </c>
      <c r="D376" s="8">
        <f t="shared" si="252"/>
        <v>108</v>
      </c>
      <c r="E376" s="163">
        <v>-6115792.7141666673</v>
      </c>
      <c r="F376" s="29"/>
      <c r="G376" s="29"/>
      <c r="H376" s="29"/>
      <c r="I376" s="29"/>
      <c r="J376" s="29"/>
      <c r="K376" s="29"/>
      <c r="L376" s="2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>
        <v>-243876.80583333317</v>
      </c>
      <c r="Y376" s="1">
        <v>15389.999159000048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>
        <f t="shared" si="247"/>
        <v>-228486.80667433311</v>
      </c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>
        <v>-255399.89915899932</v>
      </c>
      <c r="CD376" s="1">
        <v>0</v>
      </c>
      <c r="CE376" s="1">
        <v>0</v>
      </c>
      <c r="CF376" s="1">
        <v>0</v>
      </c>
      <c r="CG376" s="1">
        <v>0</v>
      </c>
      <c r="CH376" s="1">
        <v>-34350.359999999986</v>
      </c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>
        <f t="shared" si="248"/>
        <v>-289750.25915899931</v>
      </c>
      <c r="CZ376" s="1">
        <f t="shared" si="249"/>
        <v>-518237.06583333242</v>
      </c>
      <c r="DA376" s="125">
        <f t="shared" si="250"/>
        <v>-6634029.7799999993</v>
      </c>
    </row>
    <row r="377" spans="1:105" ht="11.25" customHeight="1" outlineLevel="1" x14ac:dyDescent="0.2">
      <c r="A377" s="46">
        <f>ROW()</f>
        <v>377</v>
      </c>
      <c r="B377" s="173"/>
      <c r="C377" s="79" t="s">
        <v>159</v>
      </c>
      <c r="D377" s="8">
        <f t="shared" si="252"/>
        <v>108</v>
      </c>
      <c r="E377" s="163">
        <v>-1239897.2949999999</v>
      </c>
      <c r="F377" s="29"/>
      <c r="G377" s="29"/>
      <c r="H377" s="29"/>
      <c r="I377" s="29"/>
      <c r="J377" s="29"/>
      <c r="K377" s="29"/>
      <c r="L377" s="2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>
        <v>-65364.314999999944</v>
      </c>
      <c r="Y377" s="1">
        <v>87.305301999998619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>
        <f t="shared" si="247"/>
        <v>-65277.009697999943</v>
      </c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>
        <v>-65429.765301999869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>
        <f t="shared" si="248"/>
        <v>-65429.765301999869</v>
      </c>
      <c r="CZ377" s="1">
        <f t="shared" si="249"/>
        <v>-130706.77499999982</v>
      </c>
      <c r="DA377" s="125">
        <f t="shared" si="250"/>
        <v>-1370604.0699999998</v>
      </c>
    </row>
    <row r="378" spans="1:105" ht="11.25" customHeight="1" outlineLevel="1" x14ac:dyDescent="0.2">
      <c r="A378" s="46">
        <f>ROW()</f>
        <v>378</v>
      </c>
      <c r="B378" s="173"/>
      <c r="C378" s="79" t="s">
        <v>158</v>
      </c>
      <c r="D378" s="8">
        <f t="shared" si="252"/>
        <v>108</v>
      </c>
      <c r="E378" s="163">
        <v>0</v>
      </c>
      <c r="F378" s="29"/>
      <c r="G378" s="29"/>
      <c r="H378" s="29"/>
      <c r="I378" s="29"/>
      <c r="J378" s="29"/>
      <c r="K378" s="29"/>
      <c r="L378" s="2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>
        <v>0</v>
      </c>
      <c r="Y378" s="1">
        <v>0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>
        <f t="shared" si="247"/>
        <v>0</v>
      </c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>
        <f t="shared" si="248"/>
        <v>0</v>
      </c>
      <c r="CZ378" s="1">
        <f t="shared" si="249"/>
        <v>0</v>
      </c>
      <c r="DA378" s="125">
        <f t="shared" si="250"/>
        <v>0</v>
      </c>
    </row>
    <row r="379" spans="1:105" ht="11.25" customHeight="1" outlineLevel="1" x14ac:dyDescent="0.2">
      <c r="A379" s="46">
        <f>ROW()</f>
        <v>379</v>
      </c>
      <c r="B379" s="173"/>
      <c r="C379" s="79" t="s">
        <v>157</v>
      </c>
      <c r="D379" s="8">
        <v>108</v>
      </c>
      <c r="E379" s="163">
        <v>-220709.52500000002</v>
      </c>
      <c r="F379" s="29"/>
      <c r="G379" s="29"/>
      <c r="H379" s="29"/>
      <c r="I379" s="29"/>
      <c r="J379" s="29"/>
      <c r="K379" s="29"/>
      <c r="L379" s="2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>
        <v>-1010.6949999999779</v>
      </c>
      <c r="Y379" s="1">
        <v>421.65712500000041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>
        <f t="shared" si="247"/>
        <v>-589.03787499997748</v>
      </c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>
        <v>-1320.4571249999863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>
        <f t="shared" si="248"/>
        <v>-1320.4571249999863</v>
      </c>
      <c r="CZ379" s="1">
        <f t="shared" si="249"/>
        <v>-1909.4949999999637</v>
      </c>
      <c r="DA379" s="125">
        <f t="shared" si="250"/>
        <v>-222619.02</v>
      </c>
    </row>
    <row r="380" spans="1:105" ht="11.25" customHeight="1" outlineLevel="1" x14ac:dyDescent="0.2">
      <c r="A380" s="46">
        <f>ROW()</f>
        <v>380</v>
      </c>
      <c r="B380" s="173"/>
      <c r="C380" s="79" t="s">
        <v>156</v>
      </c>
      <c r="D380" s="8">
        <f t="shared" ref="D380:D387" si="253">+D379</f>
        <v>108</v>
      </c>
      <c r="E380" s="163">
        <v>-81225334.120000005</v>
      </c>
      <c r="F380" s="29"/>
      <c r="G380" s="29"/>
      <c r="H380" s="29"/>
      <c r="I380" s="29"/>
      <c r="J380" s="29"/>
      <c r="K380" s="29"/>
      <c r="L380" s="2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>
        <v>-1277190.7800000012</v>
      </c>
      <c r="Y380" s="1">
        <v>-329640.61922799994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>
        <f t="shared" si="247"/>
        <v>-1606831.399228001</v>
      </c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>
        <v>-1773250.3007719666</v>
      </c>
      <c r="CD380" s="1">
        <v>312.32</v>
      </c>
      <c r="CE380" s="1">
        <v>0</v>
      </c>
      <c r="CF380" s="1">
        <v>0</v>
      </c>
      <c r="CG380" s="1">
        <v>0</v>
      </c>
      <c r="CH380" s="1">
        <v>-1386.22</v>
      </c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>
        <f t="shared" si="248"/>
        <v>-1774324.2007719665</v>
      </c>
      <c r="CZ380" s="1">
        <f t="shared" si="249"/>
        <v>-3381155.5999999675</v>
      </c>
      <c r="DA380" s="125">
        <f t="shared" si="250"/>
        <v>-84606489.719999969</v>
      </c>
    </row>
    <row r="381" spans="1:105" ht="11.25" customHeight="1" outlineLevel="1" x14ac:dyDescent="0.2">
      <c r="A381" s="46">
        <f>ROW()</f>
        <v>381</v>
      </c>
      <c r="B381" s="173"/>
      <c r="C381" s="79" t="s">
        <v>155</v>
      </c>
      <c r="D381" s="8">
        <f t="shared" si="253"/>
        <v>108</v>
      </c>
      <c r="E381" s="163">
        <v>-22459912.905416664</v>
      </c>
      <c r="F381" s="29"/>
      <c r="G381" s="29"/>
      <c r="H381" s="29"/>
      <c r="I381" s="29"/>
      <c r="J381" s="29"/>
      <c r="K381" s="29"/>
      <c r="L381" s="2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>
        <v>-236018.68458333611</v>
      </c>
      <c r="Y381" s="1">
        <v>-18038.866063999994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>
        <f t="shared" si="247"/>
        <v>-254057.55064733612</v>
      </c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>
        <v>-217254.85393599793</v>
      </c>
      <c r="CD381" s="1">
        <v>17.75</v>
      </c>
      <c r="CE381" s="1">
        <v>0</v>
      </c>
      <c r="CF381" s="1">
        <v>0</v>
      </c>
      <c r="CG381" s="1">
        <v>0</v>
      </c>
      <c r="CH381" s="1">
        <v>-1634.3700000000001</v>
      </c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>
        <f t="shared" si="248"/>
        <v>-218871.47393599793</v>
      </c>
      <c r="CZ381" s="1">
        <f t="shared" si="249"/>
        <v>-472929.02458333405</v>
      </c>
      <c r="DA381" s="125">
        <f t="shared" si="250"/>
        <v>-22932841.929999996</v>
      </c>
    </row>
    <row r="382" spans="1:105" ht="11.25" customHeight="1" outlineLevel="1" x14ac:dyDescent="0.2">
      <c r="A382" s="46">
        <f>ROW()</f>
        <v>382</v>
      </c>
      <c r="B382" s="173"/>
      <c r="C382" s="79" t="s">
        <v>154</v>
      </c>
      <c r="D382" s="8">
        <f t="shared" si="253"/>
        <v>108</v>
      </c>
      <c r="E382" s="163"/>
      <c r="F382" s="29"/>
      <c r="G382" s="29"/>
      <c r="H382" s="29"/>
      <c r="I382" s="29"/>
      <c r="J382" s="29"/>
      <c r="K382" s="29"/>
      <c r="L382" s="2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>
        <f t="shared" si="247"/>
        <v>0</v>
      </c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>
        <f t="shared" si="248"/>
        <v>0</v>
      </c>
      <c r="CZ382" s="1">
        <f t="shared" si="249"/>
        <v>0</v>
      </c>
      <c r="DA382" s="125">
        <f t="shared" si="250"/>
        <v>0</v>
      </c>
    </row>
    <row r="383" spans="1:105" ht="11.25" customHeight="1" outlineLevel="1" x14ac:dyDescent="0.2">
      <c r="A383" s="46">
        <f>ROW()</f>
        <v>383</v>
      </c>
      <c r="B383" s="173"/>
      <c r="C383" s="79" t="s">
        <v>153</v>
      </c>
      <c r="D383" s="8">
        <f t="shared" si="253"/>
        <v>108</v>
      </c>
      <c r="E383" s="163">
        <v>-832629374.04791677</v>
      </c>
      <c r="F383" s="29"/>
      <c r="G383" s="29"/>
      <c r="H383" s="29"/>
      <c r="I383" s="29"/>
      <c r="J383" s="29"/>
      <c r="K383" s="29"/>
      <c r="L383" s="2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>
        <v>-21351822.532083154</v>
      </c>
      <c r="Y383" s="1">
        <v>-10689627.503384998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>
        <v>2070416</v>
      </c>
      <c r="AS383" s="1"/>
      <c r="AT383" s="1"/>
      <c r="AU383" s="1"/>
      <c r="AV383" s="1"/>
      <c r="AW383" s="1"/>
      <c r="AX383" s="1"/>
      <c r="AY383" s="1"/>
      <c r="AZ383" s="1"/>
      <c r="BA383" s="1"/>
      <c r="BB383" s="1">
        <f t="shared" si="247"/>
        <v>-29971034.035468154</v>
      </c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>
        <v>-30660601.896614909</v>
      </c>
      <c r="CD383" s="1">
        <v>53138.92</v>
      </c>
      <c r="CE383" s="1">
        <v>-2074403.29</v>
      </c>
      <c r="CF383" s="1">
        <v>0</v>
      </c>
      <c r="CG383" s="1">
        <v>0</v>
      </c>
      <c r="CH383" s="1">
        <v>-228310.7</v>
      </c>
      <c r="CI383" s="1"/>
      <c r="CJ383" s="1"/>
      <c r="CK383" s="1"/>
      <c r="CL383" s="1"/>
      <c r="CM383" s="1"/>
      <c r="CN383" s="1"/>
      <c r="CO383" s="1">
        <v>78945.500000000931</v>
      </c>
      <c r="CP383" s="1"/>
      <c r="CQ383" s="1"/>
      <c r="CR383" s="1"/>
      <c r="CS383" s="1"/>
      <c r="CT383" s="1"/>
      <c r="CU383" s="1"/>
      <c r="CV383" s="1"/>
      <c r="CW383" s="1"/>
      <c r="CX383" s="1"/>
      <c r="CY383" s="1">
        <f t="shared" si="248"/>
        <v>-32831231.466614906</v>
      </c>
      <c r="CZ383" s="1">
        <f t="shared" si="249"/>
        <v>-62802265.502083063</v>
      </c>
      <c r="DA383" s="125">
        <f t="shared" si="250"/>
        <v>-895431639.54999983</v>
      </c>
    </row>
    <row r="384" spans="1:105" ht="11.25" customHeight="1" outlineLevel="1" x14ac:dyDescent="0.2">
      <c r="A384" s="46">
        <f>ROW()</f>
        <v>384</v>
      </c>
      <c r="B384" s="173"/>
      <c r="C384" s="79" t="s">
        <v>152</v>
      </c>
      <c r="D384" s="8">
        <f t="shared" si="253"/>
        <v>108</v>
      </c>
      <c r="E384" s="163">
        <v>-87212550.265000015</v>
      </c>
      <c r="F384" s="29"/>
      <c r="G384" s="29"/>
      <c r="H384" s="29"/>
      <c r="I384" s="29"/>
      <c r="J384" s="29"/>
      <c r="K384" s="29"/>
      <c r="L384" s="2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>
        <v>-2169772.5049999803</v>
      </c>
      <c r="Y384" s="1">
        <v>-344626.49908700009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>
        <v>783706</v>
      </c>
      <c r="AS384" s="1"/>
      <c r="AT384" s="1"/>
      <c r="AU384" s="1"/>
      <c r="AV384" s="1"/>
      <c r="AW384" s="1"/>
      <c r="AX384" s="1"/>
      <c r="AY384" s="1"/>
      <c r="AZ384" s="1"/>
      <c r="BA384" s="1"/>
      <c r="BB384" s="1">
        <f t="shared" si="247"/>
        <v>-1730693.0040869806</v>
      </c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>
        <v>-3125980.9209129959</v>
      </c>
      <c r="CD384" s="1">
        <v>3558.5499999999997</v>
      </c>
      <c r="CE384" s="1">
        <v>0</v>
      </c>
      <c r="CF384" s="1">
        <v>0</v>
      </c>
      <c r="CG384" s="1">
        <v>0</v>
      </c>
      <c r="CH384" s="1">
        <v>-31275.03</v>
      </c>
      <c r="CI384" s="1"/>
      <c r="CJ384" s="1"/>
      <c r="CK384" s="1"/>
      <c r="CL384" s="1"/>
      <c r="CM384" s="1"/>
      <c r="CN384" s="1"/>
      <c r="CO384" s="1">
        <v>26377.5</v>
      </c>
      <c r="CP384" s="1"/>
      <c r="CQ384" s="1"/>
      <c r="CR384" s="1"/>
      <c r="CS384" s="1"/>
      <c r="CT384" s="1"/>
      <c r="CU384" s="1"/>
      <c r="CV384" s="1"/>
      <c r="CW384" s="1"/>
      <c r="CX384" s="1"/>
      <c r="CY384" s="1">
        <f t="shared" si="248"/>
        <v>-3127319.9009129959</v>
      </c>
      <c r="CZ384" s="1">
        <f t="shared" si="249"/>
        <v>-4858012.904999977</v>
      </c>
      <c r="DA384" s="125">
        <f t="shared" si="250"/>
        <v>-92070563.169999987</v>
      </c>
    </row>
    <row r="385" spans="1:105" ht="11.25" customHeight="1" outlineLevel="1" x14ac:dyDescent="0.2">
      <c r="A385" s="46">
        <f>ROW()</f>
        <v>385</v>
      </c>
      <c r="B385" s="173"/>
      <c r="C385" s="79" t="s">
        <v>151</v>
      </c>
      <c r="D385" s="8">
        <f t="shared" si="253"/>
        <v>108</v>
      </c>
      <c r="E385" s="163">
        <v>-10729687.562083334</v>
      </c>
      <c r="F385" s="29"/>
      <c r="G385" s="29"/>
      <c r="H385" s="29"/>
      <c r="I385" s="29"/>
      <c r="J385" s="29"/>
      <c r="K385" s="29"/>
      <c r="L385" s="2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>
        <v>-342493.40791666694</v>
      </c>
      <c r="Y385" s="1">
        <v>111835.22152199998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>
        <f t="shared" si="247"/>
        <v>-230658.18639466696</v>
      </c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>
        <v>-425269.22152199969</v>
      </c>
      <c r="CD385" s="1">
        <v>0</v>
      </c>
      <c r="CE385" s="1">
        <v>0</v>
      </c>
      <c r="CF385" s="1">
        <v>0</v>
      </c>
      <c r="CG385" s="1">
        <v>0</v>
      </c>
      <c r="CH385" s="1">
        <v>-1169.3700000000001</v>
      </c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>
        <f t="shared" si="248"/>
        <v>-426438.59152199968</v>
      </c>
      <c r="CZ385" s="1">
        <f t="shared" si="249"/>
        <v>-657096.77791666659</v>
      </c>
      <c r="DA385" s="125">
        <f t="shared" si="250"/>
        <v>-11386784.34</v>
      </c>
    </row>
    <row r="386" spans="1:105" ht="11.25" customHeight="1" outlineLevel="1" x14ac:dyDescent="0.2">
      <c r="A386" s="46">
        <f>ROW()</f>
        <v>386</v>
      </c>
      <c r="B386" s="173"/>
      <c r="C386" s="79" t="s">
        <v>150</v>
      </c>
      <c r="D386" s="8">
        <f t="shared" si="253"/>
        <v>108</v>
      </c>
      <c r="E386" s="163">
        <v>-22890791.730833337</v>
      </c>
      <c r="F386" s="29"/>
      <c r="G386" s="29"/>
      <c r="H386" s="29"/>
      <c r="I386" s="29"/>
      <c r="J386" s="29"/>
      <c r="K386" s="29"/>
      <c r="L386" s="2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>
        <v>-1608764.2491666637</v>
      </c>
      <c r="Y386" s="1">
        <v>5751861.3399999999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>
        <f t="shared" si="247"/>
        <v>4143097.0908333361</v>
      </c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>
        <v>-5751861.3399999999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>
        <f t="shared" si="248"/>
        <v>-5751861.3399999999</v>
      </c>
      <c r="CZ386" s="1">
        <f t="shared" si="249"/>
        <v>-1608764.2491666637</v>
      </c>
      <c r="DA386" s="125">
        <f t="shared" si="250"/>
        <v>-24499555.98</v>
      </c>
    </row>
    <row r="387" spans="1:105" ht="11.25" customHeight="1" outlineLevel="1" x14ac:dyDescent="0.2">
      <c r="A387" s="46">
        <f>ROW()</f>
        <v>387</v>
      </c>
      <c r="B387" s="173"/>
      <c r="C387" s="79" t="s">
        <v>149</v>
      </c>
      <c r="D387" s="8">
        <f t="shared" si="253"/>
        <v>108</v>
      </c>
      <c r="E387" s="163">
        <v>-1649240.7050000001</v>
      </c>
      <c r="F387" s="29"/>
      <c r="G387" s="29"/>
      <c r="H387" s="29"/>
      <c r="I387" s="29"/>
      <c r="J387" s="29"/>
      <c r="K387" s="29"/>
      <c r="L387" s="2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>
        <v>-124657.08499999996</v>
      </c>
      <c r="Y387" s="1">
        <v>1046.965650000031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>
        <f t="shared" si="247"/>
        <v>-123610.11934999994</v>
      </c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>
        <v>-125430.08565000002</v>
      </c>
      <c r="CD387" s="1">
        <v>0</v>
      </c>
      <c r="CE387" s="1">
        <v>0</v>
      </c>
      <c r="CF387" s="1">
        <v>0</v>
      </c>
      <c r="CG387" s="1">
        <v>0</v>
      </c>
      <c r="CH387" s="1">
        <v>944.5</v>
      </c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>
        <f t="shared" si="248"/>
        <v>-124485.58565000002</v>
      </c>
      <c r="CZ387" s="1">
        <f t="shared" si="249"/>
        <v>-248095.70499999996</v>
      </c>
      <c r="DA387" s="125">
        <f t="shared" si="250"/>
        <v>-1897336.4100000001</v>
      </c>
    </row>
    <row r="388" spans="1:105" ht="11.25" customHeight="1" outlineLevel="1" x14ac:dyDescent="0.2">
      <c r="A388" s="46">
        <f>ROW()</f>
        <v>388</v>
      </c>
      <c r="B388" s="173"/>
      <c r="C388" s="79" t="s">
        <v>148</v>
      </c>
      <c r="D388" s="8">
        <v>108</v>
      </c>
      <c r="E388" s="163">
        <v>-16123519.250000002</v>
      </c>
      <c r="F388" s="29"/>
      <c r="G388" s="29"/>
      <c r="H388" s="29"/>
      <c r="I388" s="29"/>
      <c r="J388" s="29"/>
      <c r="K388" s="29"/>
      <c r="L388" s="2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>
        <v>-284489.17999999784</v>
      </c>
      <c r="Y388" s="1">
        <v>-10885.501680999965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>
        <f t="shared" si="247"/>
        <v>-295374.68168099783</v>
      </c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>
        <v>-277217.08831899613</v>
      </c>
      <c r="CD388" s="1">
        <v>0</v>
      </c>
      <c r="CE388" s="1">
        <v>-217.04999999999998</v>
      </c>
      <c r="CF388" s="1">
        <v>-28.45</v>
      </c>
      <c r="CG388" s="1">
        <v>0</v>
      </c>
      <c r="CH388" s="1">
        <v>-10.76</v>
      </c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>
        <f t="shared" si="248"/>
        <v>-277473.34831899614</v>
      </c>
      <c r="CZ388" s="1">
        <f t="shared" si="249"/>
        <v>-572848.02999999397</v>
      </c>
      <c r="DA388" s="125">
        <f t="shared" si="250"/>
        <v>-16696367.279999996</v>
      </c>
    </row>
    <row r="389" spans="1:105" ht="11.25" customHeight="1" outlineLevel="1" x14ac:dyDescent="0.2">
      <c r="A389" s="46">
        <f>ROW()</f>
        <v>389</v>
      </c>
      <c r="B389" s="173"/>
      <c r="C389" s="79" t="s">
        <v>147</v>
      </c>
      <c r="D389" s="8">
        <f t="shared" ref="D389:D405" si="254">+D388</f>
        <v>108</v>
      </c>
      <c r="E389" s="163">
        <v>-40803.67</v>
      </c>
      <c r="F389" s="29"/>
      <c r="G389" s="29"/>
      <c r="H389" s="29"/>
      <c r="I389" s="29"/>
      <c r="J389" s="29"/>
      <c r="K389" s="29"/>
      <c r="L389" s="2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>
        <v>-841.6200000000008</v>
      </c>
      <c r="Y389" s="1">
        <v>0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>
        <f t="shared" si="247"/>
        <v>-841.6200000000008</v>
      </c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>
        <f t="shared" si="248"/>
        <v>0</v>
      </c>
      <c r="CZ389" s="1">
        <f t="shared" si="249"/>
        <v>-841.6200000000008</v>
      </c>
      <c r="DA389" s="125">
        <f t="shared" si="250"/>
        <v>-41645.29</v>
      </c>
    </row>
    <row r="390" spans="1:105" ht="11.25" customHeight="1" outlineLevel="1" x14ac:dyDescent="0.2">
      <c r="A390" s="46">
        <f>ROW()</f>
        <v>390</v>
      </c>
      <c r="B390" s="173"/>
      <c r="C390" s="79" t="s">
        <v>146</v>
      </c>
      <c r="D390" s="8">
        <f t="shared" si="254"/>
        <v>108</v>
      </c>
      <c r="E390" s="163">
        <v>-3095725.9170833332</v>
      </c>
      <c r="F390" s="29"/>
      <c r="G390" s="29"/>
      <c r="H390" s="29"/>
      <c r="I390" s="29"/>
      <c r="J390" s="29"/>
      <c r="K390" s="29"/>
      <c r="L390" s="2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>
        <v>-76537.23291666666</v>
      </c>
      <c r="Y390" s="1">
        <v>-3529.1428600000049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>
        <f t="shared" si="247"/>
        <v>-80066.375776666668</v>
      </c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>
        <v>-88758.266164000146</v>
      </c>
      <c r="CD390" s="1">
        <v>253.9</v>
      </c>
      <c r="CE390" s="1">
        <v>0</v>
      </c>
      <c r="CF390" s="1">
        <v>0</v>
      </c>
      <c r="CG390" s="1">
        <v>0</v>
      </c>
      <c r="CH390" s="1">
        <v>-266.16000000000003</v>
      </c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>
        <f t="shared" si="248"/>
        <v>-88770.526164000155</v>
      </c>
      <c r="CZ390" s="1">
        <f t="shared" si="249"/>
        <v>-168836.90194066684</v>
      </c>
      <c r="DA390" s="125">
        <f t="shared" si="250"/>
        <v>-3264562.8190240003</v>
      </c>
    </row>
    <row r="391" spans="1:105" ht="11.25" customHeight="1" outlineLevel="1" x14ac:dyDescent="0.2">
      <c r="A391" s="46">
        <f>ROW()</f>
        <v>391</v>
      </c>
      <c r="B391" s="173"/>
      <c r="C391" s="79" t="s">
        <v>145</v>
      </c>
      <c r="D391" s="8">
        <f t="shared" si="254"/>
        <v>108</v>
      </c>
      <c r="E391" s="163">
        <v>-541306.79666666663</v>
      </c>
      <c r="F391" s="29"/>
      <c r="G391" s="29"/>
      <c r="H391" s="29"/>
      <c r="I391" s="29"/>
      <c r="J391" s="29"/>
      <c r="K391" s="29"/>
      <c r="L391" s="2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>
        <v>-14274.243333333405</v>
      </c>
      <c r="Y391" s="1">
        <v>717.32902400000251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>
        <f t="shared" si="247"/>
        <v>-13556.914309333402</v>
      </c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>
        <f t="shared" si="248"/>
        <v>0</v>
      </c>
      <c r="CZ391" s="1">
        <f t="shared" si="249"/>
        <v>-13556.914309333402</v>
      </c>
      <c r="DA391" s="125">
        <f t="shared" si="250"/>
        <v>-554863.71097600006</v>
      </c>
    </row>
    <row r="392" spans="1:105" ht="11.25" customHeight="1" outlineLevel="1" x14ac:dyDescent="0.2">
      <c r="A392" s="46">
        <f>ROW()</f>
        <v>392</v>
      </c>
      <c r="B392" s="173"/>
      <c r="C392" s="79" t="s">
        <v>144</v>
      </c>
      <c r="D392" s="8">
        <f t="shared" si="254"/>
        <v>108</v>
      </c>
      <c r="E392" s="163">
        <v>-169486828.19666669</v>
      </c>
      <c r="F392" s="29"/>
      <c r="G392" s="29"/>
      <c r="H392" s="29"/>
      <c r="I392" s="29"/>
      <c r="J392" s="29"/>
      <c r="K392" s="29"/>
      <c r="L392" s="2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>
        <v>-7194453.643333286</v>
      </c>
      <c r="Y392" s="1">
        <v>-458114.62336500041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>
        <f t="shared" si="247"/>
        <v>-7652568.2666982869</v>
      </c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>
        <v>-8296678.3099570274</v>
      </c>
      <c r="CD392" s="1">
        <v>10611.45</v>
      </c>
      <c r="CE392" s="1">
        <v>-38260.890000000007</v>
      </c>
      <c r="CF392" s="1">
        <v>0</v>
      </c>
      <c r="CG392" s="1">
        <v>-365627.85</v>
      </c>
      <c r="CH392" s="1">
        <v>-10721.319999999996</v>
      </c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>
        <f t="shared" si="248"/>
        <v>-8700676.9199570268</v>
      </c>
      <c r="CZ392" s="1">
        <f t="shared" si="249"/>
        <v>-16353245.186655313</v>
      </c>
      <c r="DA392" s="125">
        <f t="shared" si="250"/>
        <v>-185840073.383322</v>
      </c>
    </row>
    <row r="393" spans="1:105" ht="11.25" customHeight="1" outlineLevel="1" x14ac:dyDescent="0.2">
      <c r="A393" s="46">
        <f>ROW()</f>
        <v>393</v>
      </c>
      <c r="B393" s="173"/>
      <c r="C393" s="79" t="s">
        <v>143</v>
      </c>
      <c r="D393" s="8">
        <f t="shared" si="254"/>
        <v>108</v>
      </c>
      <c r="E393" s="163">
        <v>-253840.14875000002</v>
      </c>
      <c r="F393" s="29"/>
      <c r="G393" s="29"/>
      <c r="H393" s="29"/>
      <c r="I393" s="29"/>
      <c r="J393" s="29"/>
      <c r="K393" s="29"/>
      <c r="L393" s="2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>
        <v>-4897.0312499999709</v>
      </c>
      <c r="Y393" s="1">
        <v>128.33735999999908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>
        <f t="shared" si="247"/>
        <v>-4768.6938899999714</v>
      </c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>
        <f t="shared" si="248"/>
        <v>0</v>
      </c>
      <c r="CZ393" s="1">
        <f t="shared" si="249"/>
        <v>-4768.6938899999714</v>
      </c>
      <c r="DA393" s="125">
        <f t="shared" si="250"/>
        <v>-258608.84263999999</v>
      </c>
    </row>
    <row r="394" spans="1:105" ht="11.25" customHeight="1" outlineLevel="1" x14ac:dyDescent="0.2">
      <c r="A394" s="46">
        <f>ROW()</f>
        <v>394</v>
      </c>
      <c r="B394" s="173"/>
      <c r="C394" s="79" t="s">
        <v>142</v>
      </c>
      <c r="D394" s="8">
        <f t="shared" si="254"/>
        <v>108</v>
      </c>
      <c r="E394" s="163">
        <v>-54151358.695416674</v>
      </c>
      <c r="F394" s="29"/>
      <c r="G394" s="29"/>
      <c r="H394" s="29"/>
      <c r="I394" s="29"/>
      <c r="J394" s="29"/>
      <c r="K394" s="29"/>
      <c r="L394" s="2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>
        <v>-1344563.4845833331</v>
      </c>
      <c r="Y394" s="1">
        <v>-6440.8840379997973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>
        <f t="shared" ref="BB394:BB425" si="255">SUM(F394:BA394)</f>
        <v>-1351004.368621333</v>
      </c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>
        <f t="shared" ref="CY394:CY425" si="256">SUM(BC394:CX394)</f>
        <v>0</v>
      </c>
      <c r="CZ394" s="1">
        <f t="shared" ref="CZ394:CZ425" si="257">+CY394+BB394</f>
        <v>-1351004.368621333</v>
      </c>
      <c r="DA394" s="125">
        <f t="shared" ref="DA394:DA425" si="258">+CZ394+E394</f>
        <v>-55502363.064038008</v>
      </c>
    </row>
    <row r="395" spans="1:105" ht="11.25" customHeight="1" outlineLevel="1" x14ac:dyDescent="0.2">
      <c r="A395" s="46">
        <f>ROW()</f>
        <v>395</v>
      </c>
      <c r="B395" s="173"/>
      <c r="C395" s="79" t="s">
        <v>141</v>
      </c>
      <c r="D395" s="8">
        <f t="shared" si="254"/>
        <v>108</v>
      </c>
      <c r="E395" s="163">
        <v>-52068553.568750001</v>
      </c>
      <c r="F395" s="29"/>
      <c r="G395" s="29"/>
      <c r="H395" s="29"/>
      <c r="I395" s="29"/>
      <c r="J395" s="29"/>
      <c r="K395" s="29"/>
      <c r="L395" s="2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>
        <v>-534482.51124999672</v>
      </c>
      <c r="Y395" s="1">
        <v>59201.825988000077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>
        <f t="shared" si="255"/>
        <v>-475280.68526199664</v>
      </c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>
        <v>-578710.10647400469</v>
      </c>
      <c r="CD395" s="1">
        <v>5.74</v>
      </c>
      <c r="CE395" s="1">
        <v>0</v>
      </c>
      <c r="CF395" s="1">
        <v>0</v>
      </c>
      <c r="CG395" s="1">
        <v>0</v>
      </c>
      <c r="CH395" s="1">
        <v>0</v>
      </c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>
        <f t="shared" si="256"/>
        <v>-578704.3664740047</v>
      </c>
      <c r="CZ395" s="1">
        <f t="shared" si="257"/>
        <v>-1053985.0517360014</v>
      </c>
      <c r="DA395" s="125">
        <f t="shared" si="258"/>
        <v>-53122538.620486006</v>
      </c>
    </row>
    <row r="396" spans="1:105" ht="11.25" customHeight="1" outlineLevel="1" x14ac:dyDescent="0.2">
      <c r="A396" s="46">
        <f>ROW()</f>
        <v>396</v>
      </c>
      <c r="B396" s="173"/>
      <c r="C396" s="79" t="s">
        <v>140</v>
      </c>
      <c r="D396" s="8">
        <f t="shared" si="254"/>
        <v>108</v>
      </c>
      <c r="E396" s="163">
        <v>-32554.427083333332</v>
      </c>
      <c r="F396" s="29"/>
      <c r="G396" s="29"/>
      <c r="H396" s="29"/>
      <c r="I396" s="29"/>
      <c r="J396" s="29"/>
      <c r="K396" s="29"/>
      <c r="L396" s="2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>
        <v>-122.67291666667006</v>
      </c>
      <c r="Y396" s="1">
        <v>-27.99951399999998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>
        <f t="shared" si="255"/>
        <v>-150.67243066667004</v>
      </c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>
        <f t="shared" si="256"/>
        <v>0</v>
      </c>
      <c r="CZ396" s="1">
        <f t="shared" si="257"/>
        <v>-150.67243066667004</v>
      </c>
      <c r="DA396" s="125">
        <f t="shared" si="258"/>
        <v>-32705.099514000001</v>
      </c>
    </row>
    <row r="397" spans="1:105" ht="11.25" customHeight="1" outlineLevel="1" x14ac:dyDescent="0.2">
      <c r="A397" s="46">
        <f>ROW()</f>
        <v>397</v>
      </c>
      <c r="B397" s="173"/>
      <c r="C397" s="79" t="s">
        <v>139</v>
      </c>
      <c r="D397" s="8">
        <f t="shared" si="254"/>
        <v>108</v>
      </c>
      <c r="E397" s="163">
        <v>-146943428.32249996</v>
      </c>
      <c r="F397" s="29"/>
      <c r="G397" s="29"/>
      <c r="H397" s="29"/>
      <c r="I397" s="29"/>
      <c r="J397" s="29"/>
      <c r="K397" s="29"/>
      <c r="L397" s="2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>
        <v>-5188445.6075000167</v>
      </c>
      <c r="Y397" s="1">
        <v>1086318.2721119991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>
        <f t="shared" si="255"/>
        <v>-4102127.3353880178</v>
      </c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>
        <v>-7061822.9075170755</v>
      </c>
      <c r="CD397" s="1">
        <v>5699.6600000000008</v>
      </c>
      <c r="CE397" s="1">
        <v>-29012.109999999997</v>
      </c>
      <c r="CF397" s="1">
        <v>-8746.76</v>
      </c>
      <c r="CG397" s="1">
        <v>-759333.71000000008</v>
      </c>
      <c r="CH397" s="1">
        <v>-8943.31</v>
      </c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>
        <f t="shared" si="256"/>
        <v>-7862159.1375170751</v>
      </c>
      <c r="CZ397" s="1">
        <f t="shared" si="257"/>
        <v>-11964286.472905092</v>
      </c>
      <c r="DA397" s="125">
        <f t="shared" si="258"/>
        <v>-158907714.79540506</v>
      </c>
    </row>
    <row r="398" spans="1:105" ht="11.25" customHeight="1" outlineLevel="1" x14ac:dyDescent="0.2">
      <c r="A398" s="46">
        <f>ROW()</f>
        <v>398</v>
      </c>
      <c r="B398" s="173"/>
      <c r="C398" s="79" t="s">
        <v>138</v>
      </c>
      <c r="D398" s="8">
        <f t="shared" si="254"/>
        <v>108</v>
      </c>
      <c r="E398" s="163">
        <v>-3754471.7783333333</v>
      </c>
      <c r="F398" s="29"/>
      <c r="G398" s="29"/>
      <c r="H398" s="29"/>
      <c r="I398" s="29"/>
      <c r="J398" s="29"/>
      <c r="K398" s="29"/>
      <c r="L398" s="2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>
        <v>-117612.50166666694</v>
      </c>
      <c r="Y398" s="1">
        <v>26833.385404999994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>
        <f t="shared" si="255"/>
        <v>-90779.116261666946</v>
      </c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>
        <f t="shared" si="256"/>
        <v>0</v>
      </c>
      <c r="CZ398" s="1">
        <f t="shared" si="257"/>
        <v>-90779.116261666946</v>
      </c>
      <c r="DA398" s="125">
        <f t="shared" si="258"/>
        <v>-3845250.8945950004</v>
      </c>
    </row>
    <row r="399" spans="1:105" ht="11.25" customHeight="1" outlineLevel="1" x14ac:dyDescent="0.2">
      <c r="A399" s="46">
        <f>ROW()</f>
        <v>399</v>
      </c>
      <c r="B399" s="173"/>
      <c r="C399" s="79" t="s">
        <v>137</v>
      </c>
      <c r="D399" s="8">
        <f t="shared" si="254"/>
        <v>108</v>
      </c>
      <c r="E399" s="163">
        <v>-169527685.54666668</v>
      </c>
      <c r="F399" s="29"/>
      <c r="G399" s="29"/>
      <c r="H399" s="29"/>
      <c r="I399" s="29"/>
      <c r="J399" s="29"/>
      <c r="K399" s="29"/>
      <c r="L399" s="2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>
        <v>-2072459.1033332944</v>
      </c>
      <c r="Y399" s="1">
        <v>261409.93072300008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>
        <f t="shared" si="255"/>
        <v>-1811049.1726102943</v>
      </c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>
        <v>-2339210.6940189898</v>
      </c>
      <c r="CD399" s="1">
        <v>224.05</v>
      </c>
      <c r="CE399" s="1">
        <v>-1469.6699999999998</v>
      </c>
      <c r="CF399" s="1">
        <v>-514.88</v>
      </c>
      <c r="CG399" s="1">
        <v>-67153.709999999992</v>
      </c>
      <c r="CH399" s="1">
        <v>-603.95999999999992</v>
      </c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>
        <f t="shared" si="256"/>
        <v>-2408728.8640189897</v>
      </c>
      <c r="CZ399" s="1">
        <f t="shared" si="257"/>
        <v>-4219778.0366292838</v>
      </c>
      <c r="DA399" s="125">
        <f t="shared" si="258"/>
        <v>-173747463.58329597</v>
      </c>
    </row>
    <row r="400" spans="1:105" ht="11.25" customHeight="1" outlineLevel="1" x14ac:dyDescent="0.2">
      <c r="A400" s="46">
        <f>ROW()</f>
        <v>400</v>
      </c>
      <c r="B400" s="173"/>
      <c r="C400" s="79" t="s">
        <v>136</v>
      </c>
      <c r="D400" s="8">
        <f t="shared" si="254"/>
        <v>108</v>
      </c>
      <c r="E400" s="163">
        <v>-2176482.0591666666</v>
      </c>
      <c r="F400" s="29"/>
      <c r="G400" s="29"/>
      <c r="H400" s="29"/>
      <c r="I400" s="29"/>
      <c r="J400" s="29"/>
      <c r="K400" s="29"/>
      <c r="L400" s="2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>
        <v>-44519.200833333191</v>
      </c>
      <c r="Y400" s="1">
        <v>5752.4232959999981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>
        <f t="shared" si="255"/>
        <v>-38766.77753733319</v>
      </c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>
        <f t="shared" si="256"/>
        <v>0</v>
      </c>
      <c r="CZ400" s="1">
        <f t="shared" si="257"/>
        <v>-38766.77753733319</v>
      </c>
      <c r="DA400" s="125">
        <f t="shared" si="258"/>
        <v>-2215248.8367039999</v>
      </c>
    </row>
    <row r="401" spans="1:105" ht="11.25" customHeight="1" outlineLevel="1" x14ac:dyDescent="0.2">
      <c r="A401" s="46">
        <f>ROW()</f>
        <v>401</v>
      </c>
      <c r="B401" s="173"/>
      <c r="C401" s="79" t="s">
        <v>135</v>
      </c>
      <c r="D401" s="8">
        <f t="shared" si="254"/>
        <v>108</v>
      </c>
      <c r="E401" s="163">
        <v>-484492.19541666674</v>
      </c>
      <c r="F401" s="29"/>
      <c r="G401" s="29"/>
      <c r="H401" s="29"/>
      <c r="I401" s="29"/>
      <c r="J401" s="29"/>
      <c r="K401" s="29"/>
      <c r="L401" s="2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>
        <v>-8425.874583333265</v>
      </c>
      <c r="Y401" s="1">
        <v>735.60102499999971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>
        <f t="shared" si="255"/>
        <v>-7690.2735583332651</v>
      </c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>
        <v>-13385.628297999967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>
        <f t="shared" si="256"/>
        <v>-13385.628297999967</v>
      </c>
      <c r="CZ401" s="1">
        <f t="shared" si="257"/>
        <v>-21075.901856333232</v>
      </c>
      <c r="DA401" s="125">
        <f t="shared" si="258"/>
        <v>-505568.09727299999</v>
      </c>
    </row>
    <row r="402" spans="1:105" ht="11.25" customHeight="1" outlineLevel="1" x14ac:dyDescent="0.2">
      <c r="A402" s="46">
        <f>ROW()</f>
        <v>402</v>
      </c>
      <c r="B402" s="173"/>
      <c r="C402" s="79" t="s">
        <v>134</v>
      </c>
      <c r="D402" s="8">
        <f t="shared" si="254"/>
        <v>108</v>
      </c>
      <c r="E402" s="163">
        <v>-172936.65791666668</v>
      </c>
      <c r="F402" s="29"/>
      <c r="G402" s="29"/>
      <c r="H402" s="29"/>
      <c r="I402" s="29"/>
      <c r="J402" s="29"/>
      <c r="K402" s="29"/>
      <c r="L402" s="2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>
        <v>-4378.0120833333349</v>
      </c>
      <c r="Y402" s="1">
        <v>55.30727300000035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>
        <f t="shared" si="255"/>
        <v>-4322.7048103333345</v>
      </c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>
        <f t="shared" si="256"/>
        <v>0</v>
      </c>
      <c r="CZ402" s="1">
        <f t="shared" si="257"/>
        <v>-4322.7048103333345</v>
      </c>
      <c r="DA402" s="125">
        <f t="shared" si="258"/>
        <v>-177259.362727</v>
      </c>
    </row>
    <row r="403" spans="1:105" ht="11.25" customHeight="1" outlineLevel="1" x14ac:dyDescent="0.2">
      <c r="A403" s="46">
        <f>ROW()</f>
        <v>403</v>
      </c>
      <c r="B403" s="173"/>
      <c r="C403" s="79" t="s">
        <v>133</v>
      </c>
      <c r="D403" s="8">
        <f t="shared" si="254"/>
        <v>108</v>
      </c>
      <c r="E403" s="163">
        <v>-2749840.9979166668</v>
      </c>
      <c r="F403" s="29"/>
      <c r="G403" s="29"/>
      <c r="H403" s="29"/>
      <c r="I403" s="29"/>
      <c r="J403" s="29"/>
      <c r="K403" s="29"/>
      <c r="L403" s="2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>
        <v>-7367.812083333265</v>
      </c>
      <c r="Y403" s="1">
        <v>5108.0900849999971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>
        <f t="shared" si="255"/>
        <v>-2259.7219983332679</v>
      </c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>
        <v>-275372.53585099988</v>
      </c>
      <c r="CD403" s="1">
        <v>0</v>
      </c>
      <c r="CE403" s="1">
        <v>0</v>
      </c>
      <c r="CF403" s="1">
        <v>0</v>
      </c>
      <c r="CG403" s="1">
        <v>0</v>
      </c>
      <c r="CH403" s="1">
        <v>-0.79</v>
      </c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>
        <f t="shared" si="256"/>
        <v>-275373.32585099986</v>
      </c>
      <c r="CZ403" s="1">
        <f t="shared" si="257"/>
        <v>-277633.04784933315</v>
      </c>
      <c r="DA403" s="125">
        <f t="shared" si="258"/>
        <v>-3027474.0457659997</v>
      </c>
    </row>
    <row r="404" spans="1:105" ht="11.25" customHeight="1" outlineLevel="1" x14ac:dyDescent="0.2">
      <c r="A404" s="46">
        <f>ROW()</f>
        <v>404</v>
      </c>
      <c r="B404" s="173"/>
      <c r="C404" s="79" t="s">
        <v>132</v>
      </c>
      <c r="D404" s="8">
        <f t="shared" si="254"/>
        <v>108</v>
      </c>
      <c r="E404" s="163">
        <v>-12416244.007083334</v>
      </c>
      <c r="F404" s="29"/>
      <c r="G404" s="29"/>
      <c r="H404" s="29"/>
      <c r="I404" s="29"/>
      <c r="J404" s="29"/>
      <c r="K404" s="29"/>
      <c r="L404" s="2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>
        <v>-256336.70291666687</v>
      </c>
      <c r="Y404" s="1">
        <v>10774.285765999968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>
        <f t="shared" si="255"/>
        <v>-245562.41715066691</v>
      </c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>
        <f t="shared" si="256"/>
        <v>0</v>
      </c>
      <c r="CZ404" s="1">
        <f t="shared" si="257"/>
        <v>-245562.41715066691</v>
      </c>
      <c r="DA404" s="125">
        <f t="shared" si="258"/>
        <v>-12661806.424234001</v>
      </c>
    </row>
    <row r="405" spans="1:105" ht="11.25" customHeight="1" outlineLevel="1" x14ac:dyDescent="0.2">
      <c r="A405" s="46">
        <f>ROW()</f>
        <v>405</v>
      </c>
      <c r="B405" s="173"/>
      <c r="C405" s="79" t="s">
        <v>131</v>
      </c>
      <c r="D405" s="8">
        <f t="shared" si="254"/>
        <v>108</v>
      </c>
      <c r="E405" s="163">
        <v>-888834.59541666671</v>
      </c>
      <c r="F405" s="29"/>
      <c r="G405" s="29"/>
      <c r="H405" s="29"/>
      <c r="I405" s="29"/>
      <c r="J405" s="29"/>
      <c r="K405" s="29"/>
      <c r="L405" s="2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>
        <v>-16575.964583333232</v>
      </c>
      <c r="Y405" s="1">
        <v>92370.101568999991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>
        <f t="shared" si="255"/>
        <v>75794.136985666759</v>
      </c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>
        <v>-108372.31425300008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>
        <f t="shared" si="256"/>
        <v>-108372.31425300008</v>
      </c>
      <c r="CZ405" s="1">
        <f t="shared" si="257"/>
        <v>-32578.177267333318</v>
      </c>
      <c r="DA405" s="125">
        <f t="shared" si="258"/>
        <v>-921412.77268399997</v>
      </c>
    </row>
    <row r="406" spans="1:105" ht="11.25" customHeight="1" outlineLevel="1" x14ac:dyDescent="0.2">
      <c r="A406" s="46">
        <f>ROW()</f>
        <v>406</v>
      </c>
      <c r="B406" s="173"/>
      <c r="C406" s="79" t="s">
        <v>130</v>
      </c>
      <c r="D406" s="8">
        <v>108</v>
      </c>
      <c r="E406" s="163">
        <v>-556945.41666666663</v>
      </c>
      <c r="F406" s="29"/>
      <c r="G406" s="29"/>
      <c r="H406" s="29"/>
      <c r="I406" s="29"/>
      <c r="J406" s="29"/>
      <c r="K406" s="29"/>
      <c r="L406" s="2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>
        <v>-32768.263333333365</v>
      </c>
      <c r="Y406" s="1">
        <v>9.6926839999999927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>
        <f t="shared" si="255"/>
        <v>-32758.570649333364</v>
      </c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>
        <f t="shared" si="256"/>
        <v>0</v>
      </c>
      <c r="CZ406" s="1">
        <f t="shared" si="257"/>
        <v>-32758.570649333364</v>
      </c>
      <c r="DA406" s="125">
        <f t="shared" si="258"/>
        <v>-589703.98731600004</v>
      </c>
    </row>
    <row r="407" spans="1:105" ht="11.25" customHeight="1" outlineLevel="1" x14ac:dyDescent="0.2">
      <c r="A407" s="46">
        <f>ROW()</f>
        <v>407</v>
      </c>
      <c r="B407" s="173"/>
      <c r="C407" s="79" t="s">
        <v>129</v>
      </c>
      <c r="D407" s="8">
        <v>108</v>
      </c>
      <c r="E407" s="163">
        <v>-3788120.5249999999</v>
      </c>
      <c r="F407" s="29"/>
      <c r="G407" s="29"/>
      <c r="H407" s="29"/>
      <c r="I407" s="29"/>
      <c r="J407" s="29"/>
      <c r="K407" s="29"/>
      <c r="L407" s="2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>
        <v>-73760.215000000317</v>
      </c>
      <c r="Y407" s="1">
        <v>-8895.7326650000141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>
        <f t="shared" si="255"/>
        <v>-82655.947665000334</v>
      </c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>
        <v>-67286.087334999815</v>
      </c>
      <c r="CD407" s="1">
        <v>0</v>
      </c>
      <c r="CE407" s="1">
        <v>-4429.2299999999996</v>
      </c>
      <c r="CF407" s="1">
        <v>-17.63</v>
      </c>
      <c r="CG407" s="1">
        <v>0</v>
      </c>
      <c r="CH407" s="1">
        <v>0</v>
      </c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>
        <f t="shared" si="256"/>
        <v>-71732.947334999815</v>
      </c>
      <c r="CZ407" s="1">
        <f t="shared" si="257"/>
        <v>-154388.89500000014</v>
      </c>
      <c r="DA407" s="125">
        <f t="shared" si="258"/>
        <v>-3942509.42</v>
      </c>
    </row>
    <row r="408" spans="1:105" ht="11.25" customHeight="1" outlineLevel="1" x14ac:dyDescent="0.2">
      <c r="A408" s="46">
        <f>ROW()</f>
        <v>408</v>
      </c>
      <c r="B408" s="173"/>
      <c r="C408" s="79" t="s">
        <v>128</v>
      </c>
      <c r="D408" s="8">
        <f t="shared" ref="D408:D431" si="259">+D407</f>
        <v>108</v>
      </c>
      <c r="E408" s="163">
        <v>-3156121.4766666666</v>
      </c>
      <c r="F408" s="29"/>
      <c r="G408" s="29"/>
      <c r="H408" s="29"/>
      <c r="I408" s="29"/>
      <c r="J408" s="29"/>
      <c r="K408" s="29"/>
      <c r="L408" s="2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>
        <v>-66711.333333333489</v>
      </c>
      <c r="Y408" s="1">
        <v>8736.232868000021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>
        <f t="shared" si="255"/>
        <v>-57975.100465333468</v>
      </c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>
        <v>-73123.072867999785</v>
      </c>
      <c r="CD408" s="1">
        <v>0</v>
      </c>
      <c r="CE408" s="1">
        <v>-16.350000000000001</v>
      </c>
      <c r="CF408" s="1">
        <v>0</v>
      </c>
      <c r="CG408" s="1">
        <v>0</v>
      </c>
      <c r="CH408" s="1">
        <v>-116.83</v>
      </c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>
        <f t="shared" si="256"/>
        <v>-73256.252867999792</v>
      </c>
      <c r="CZ408" s="1">
        <f t="shared" si="257"/>
        <v>-131231.35333333327</v>
      </c>
      <c r="DA408" s="125">
        <f t="shared" si="258"/>
        <v>-3287352.83</v>
      </c>
    </row>
    <row r="409" spans="1:105" ht="11.25" customHeight="1" outlineLevel="1" x14ac:dyDescent="0.2">
      <c r="A409" s="46">
        <f>ROW()</f>
        <v>409</v>
      </c>
      <c r="B409" s="173"/>
      <c r="C409" s="79" t="s">
        <v>127</v>
      </c>
      <c r="D409" s="8">
        <f t="shared" si="259"/>
        <v>108</v>
      </c>
      <c r="E409" s="163">
        <v>-161495292.32624999</v>
      </c>
      <c r="F409" s="29"/>
      <c r="G409" s="29"/>
      <c r="H409" s="29"/>
      <c r="I409" s="29"/>
      <c r="J409" s="29"/>
      <c r="K409" s="29"/>
      <c r="L409" s="2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>
        <v>-4488708.3537500203</v>
      </c>
      <c r="Y409" s="1">
        <v>-300339.98177599971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>
        <v>56633</v>
      </c>
      <c r="AS409" s="1"/>
      <c r="AT409" s="1"/>
      <c r="AU409" s="1"/>
      <c r="AV409" s="1"/>
      <c r="AW409" s="1"/>
      <c r="AX409" s="1"/>
      <c r="AY409" s="1"/>
      <c r="AZ409" s="1"/>
      <c r="BA409" s="1"/>
      <c r="BB409" s="1">
        <f t="shared" si="255"/>
        <v>-4732415.3355260203</v>
      </c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>
        <v>-5246357.5582239926</v>
      </c>
      <c r="CD409" s="1">
        <v>6915.24</v>
      </c>
      <c r="CE409" s="1">
        <v>-47181.329999999994</v>
      </c>
      <c r="CF409" s="1">
        <v>-416.7</v>
      </c>
      <c r="CG409" s="1">
        <v>0</v>
      </c>
      <c r="CH409" s="1">
        <v>-87.75</v>
      </c>
      <c r="CI409" s="1"/>
      <c r="CJ409" s="1"/>
      <c r="CK409" s="1"/>
      <c r="CL409" s="1"/>
      <c r="CM409" s="1"/>
      <c r="CN409" s="1"/>
      <c r="CO409" s="1">
        <v>1859.4999999999854</v>
      </c>
      <c r="CP409" s="1"/>
      <c r="CQ409" s="1"/>
      <c r="CR409" s="1"/>
      <c r="CS409" s="1"/>
      <c r="CT409" s="1"/>
      <c r="CU409" s="1"/>
      <c r="CV409" s="1"/>
      <c r="CW409" s="1"/>
      <c r="CX409" s="1"/>
      <c r="CY409" s="1">
        <f t="shared" si="256"/>
        <v>-5285268.5982239926</v>
      </c>
      <c r="CZ409" s="1">
        <f t="shared" si="257"/>
        <v>-10017683.933750013</v>
      </c>
      <c r="DA409" s="125">
        <f t="shared" si="258"/>
        <v>-171512976.25999999</v>
      </c>
    </row>
    <row r="410" spans="1:105" ht="11.25" customHeight="1" outlineLevel="1" x14ac:dyDescent="0.2">
      <c r="A410" s="46">
        <f>ROW()</f>
        <v>410</v>
      </c>
      <c r="B410" s="173"/>
      <c r="C410" s="79" t="s">
        <v>126</v>
      </c>
      <c r="D410" s="8">
        <f t="shared" si="259"/>
        <v>108</v>
      </c>
      <c r="E410" s="163">
        <v>-380152.47625000007</v>
      </c>
      <c r="F410" s="29"/>
      <c r="G410" s="29"/>
      <c r="H410" s="29"/>
      <c r="I410" s="29"/>
      <c r="J410" s="29"/>
      <c r="K410" s="29"/>
      <c r="L410" s="2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>
        <v>-31527.703749999928</v>
      </c>
      <c r="Y410" s="1">
        <v>1769.7697480000015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>
        <f t="shared" si="255"/>
        <v>-29757.934001999925</v>
      </c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>
        <v>-32869.74974800006</v>
      </c>
      <c r="CD410" s="1">
        <v>0</v>
      </c>
      <c r="CE410" s="1">
        <v>-53.87</v>
      </c>
      <c r="CF410" s="1">
        <v>0</v>
      </c>
      <c r="CG410" s="1">
        <v>0</v>
      </c>
      <c r="CH410" s="1">
        <v>250.17</v>
      </c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>
        <f t="shared" si="256"/>
        <v>-32673.449748000065</v>
      </c>
      <c r="CZ410" s="1">
        <f t="shared" si="257"/>
        <v>-62431.383749999994</v>
      </c>
      <c r="DA410" s="125">
        <f t="shared" si="258"/>
        <v>-442583.86000000004</v>
      </c>
    </row>
    <row r="411" spans="1:105" ht="11.25" customHeight="1" outlineLevel="1" x14ac:dyDescent="0.2">
      <c r="A411" s="46">
        <f>ROW()</f>
        <v>411</v>
      </c>
      <c r="B411" s="173"/>
      <c r="C411" s="79" t="s">
        <v>125</v>
      </c>
      <c r="D411" s="8">
        <f t="shared" si="259"/>
        <v>108</v>
      </c>
      <c r="E411" s="163">
        <v>-196702886.70499998</v>
      </c>
      <c r="F411" s="29"/>
      <c r="G411" s="29"/>
      <c r="H411" s="29"/>
      <c r="I411" s="29"/>
      <c r="J411" s="29"/>
      <c r="K411" s="29"/>
      <c r="L411" s="2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>
        <v>-6022134.7350000143</v>
      </c>
      <c r="Y411" s="1">
        <v>-1614336.8437200021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>
        <v>30282</v>
      </c>
      <c r="AS411" s="1"/>
      <c r="AT411" s="1"/>
      <c r="AU411" s="1"/>
      <c r="AV411" s="1"/>
      <c r="AW411" s="1"/>
      <c r="AX411" s="1"/>
      <c r="AY411" s="1"/>
      <c r="AZ411" s="1"/>
      <c r="BA411" s="1"/>
      <c r="BB411" s="1">
        <f t="shared" si="255"/>
        <v>-7606189.5787200164</v>
      </c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>
        <v>-7271885.6362800002</v>
      </c>
      <c r="CD411" s="1">
        <v>11247.86</v>
      </c>
      <c r="CE411" s="1">
        <v>-101664.43</v>
      </c>
      <c r="CF411" s="1">
        <v>-30955.440000000002</v>
      </c>
      <c r="CG411" s="1">
        <v>0</v>
      </c>
      <c r="CH411" s="1">
        <v>-12112.45</v>
      </c>
      <c r="CI411" s="1"/>
      <c r="CJ411" s="1"/>
      <c r="CK411" s="1"/>
      <c r="CL411" s="1"/>
      <c r="CM411" s="1"/>
      <c r="CN411" s="1"/>
      <c r="CO411" s="1">
        <v>1167.5000000000073</v>
      </c>
      <c r="CP411" s="1"/>
      <c r="CQ411" s="1"/>
      <c r="CR411" s="1"/>
      <c r="CS411" s="1"/>
      <c r="CT411" s="1"/>
      <c r="CU411" s="1"/>
      <c r="CV411" s="1"/>
      <c r="CW411" s="1"/>
      <c r="CX411" s="1"/>
      <c r="CY411" s="1">
        <f t="shared" si="256"/>
        <v>-7404202.5962800002</v>
      </c>
      <c r="CZ411" s="1">
        <f t="shared" si="257"/>
        <v>-15010392.175000016</v>
      </c>
      <c r="DA411" s="125">
        <f t="shared" si="258"/>
        <v>-211713278.88</v>
      </c>
    </row>
    <row r="412" spans="1:105" ht="11.25" customHeight="1" outlineLevel="1" x14ac:dyDescent="0.2">
      <c r="A412" s="46">
        <f>ROW()</f>
        <v>412</v>
      </c>
      <c r="B412" s="173"/>
      <c r="C412" s="79" t="s">
        <v>124</v>
      </c>
      <c r="D412" s="8">
        <f t="shared" si="259"/>
        <v>108</v>
      </c>
      <c r="E412" s="163">
        <v>-182648175.37083334</v>
      </c>
      <c r="F412" s="29"/>
      <c r="G412" s="29"/>
      <c r="H412" s="29"/>
      <c r="I412" s="29"/>
      <c r="J412" s="29"/>
      <c r="K412" s="29"/>
      <c r="L412" s="2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>
        <v>-7436387.2691666782</v>
      </c>
      <c r="Y412" s="1">
        <v>-1405592.4177950001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>
        <v>29226</v>
      </c>
      <c r="AS412" s="1"/>
      <c r="AT412" s="1"/>
      <c r="AU412" s="1"/>
      <c r="AV412" s="1"/>
      <c r="AW412" s="1"/>
      <c r="AX412" s="1"/>
      <c r="AY412" s="1"/>
      <c r="AZ412" s="1"/>
      <c r="BA412" s="1"/>
      <c r="BB412" s="1">
        <f t="shared" si="255"/>
        <v>-8812753.6869616788</v>
      </c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>
        <v>-11613551.262204975</v>
      </c>
      <c r="CD412" s="1">
        <v>27370.63</v>
      </c>
      <c r="CE412" s="1">
        <v>-189357.08</v>
      </c>
      <c r="CF412" s="1">
        <v>-30117.149999999998</v>
      </c>
      <c r="CG412" s="1">
        <v>0</v>
      </c>
      <c r="CH412" s="1">
        <v>-14414.78</v>
      </c>
      <c r="CI412" s="1"/>
      <c r="CJ412" s="1"/>
      <c r="CK412" s="1"/>
      <c r="CL412" s="1"/>
      <c r="CM412" s="1"/>
      <c r="CN412" s="1"/>
      <c r="CO412" s="1">
        <v>1433</v>
      </c>
      <c r="CP412" s="1"/>
      <c r="CQ412" s="1"/>
      <c r="CR412" s="1"/>
      <c r="CS412" s="1"/>
      <c r="CT412" s="1"/>
      <c r="CU412" s="1"/>
      <c r="CV412" s="1"/>
      <c r="CW412" s="1"/>
      <c r="CX412" s="1"/>
      <c r="CY412" s="1">
        <f t="shared" si="256"/>
        <v>-11818636.642204974</v>
      </c>
      <c r="CZ412" s="1">
        <f t="shared" si="257"/>
        <v>-20631390.329166651</v>
      </c>
      <c r="DA412" s="125">
        <f t="shared" si="258"/>
        <v>-203279565.69999999</v>
      </c>
    </row>
    <row r="413" spans="1:105" ht="11.25" customHeight="1" outlineLevel="1" x14ac:dyDescent="0.2">
      <c r="A413" s="46">
        <f>ROW()</f>
        <v>413</v>
      </c>
      <c r="B413" s="173"/>
      <c r="C413" s="79" t="s">
        <v>123</v>
      </c>
      <c r="D413" s="8">
        <f t="shared" si="259"/>
        <v>108</v>
      </c>
      <c r="E413" s="163">
        <v>-338129879.58958322</v>
      </c>
      <c r="F413" s="29"/>
      <c r="G413" s="29"/>
      <c r="H413" s="29"/>
      <c r="I413" s="29"/>
      <c r="J413" s="29"/>
      <c r="K413" s="29"/>
      <c r="L413" s="2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>
        <v>-7154537.1804167628</v>
      </c>
      <c r="Y413" s="1">
        <v>-731424.78561600065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>
        <f t="shared" si="255"/>
        <v>-7885961.9660327639</v>
      </c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>
        <v>-7566252.5343840122</v>
      </c>
      <c r="CD413" s="1">
        <v>3798.46</v>
      </c>
      <c r="CE413" s="1">
        <v>-77429.440000000002</v>
      </c>
      <c r="CF413" s="1">
        <v>-66795.930000000008</v>
      </c>
      <c r="CG413" s="1">
        <v>0</v>
      </c>
      <c r="CH413" s="1">
        <v>-2708.64</v>
      </c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>
        <f t="shared" si="256"/>
        <v>-7709388.084384012</v>
      </c>
      <c r="CZ413" s="1">
        <f t="shared" si="257"/>
        <v>-15595350.050416775</v>
      </c>
      <c r="DA413" s="125">
        <f t="shared" si="258"/>
        <v>-353725229.63999999</v>
      </c>
    </row>
    <row r="414" spans="1:105" ht="11.25" customHeight="1" outlineLevel="1" x14ac:dyDescent="0.2">
      <c r="A414" s="46">
        <f>ROW()</f>
        <v>414</v>
      </c>
      <c r="B414" s="173"/>
      <c r="C414" s="79" t="s">
        <v>122</v>
      </c>
      <c r="D414" s="8">
        <f t="shared" si="259"/>
        <v>108</v>
      </c>
      <c r="E414" s="163">
        <v>-516455829.47791672</v>
      </c>
      <c r="F414" s="29"/>
      <c r="G414" s="29"/>
      <c r="H414" s="29"/>
      <c r="I414" s="29"/>
      <c r="J414" s="29"/>
      <c r="K414" s="29"/>
      <c r="L414" s="2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>
        <v>-20615663.332083225</v>
      </c>
      <c r="Y414" s="1">
        <v>-3941552.2729949979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>
        <f t="shared" si="255"/>
        <v>-24557215.605078224</v>
      </c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>
        <v>-23242407.067005038</v>
      </c>
      <c r="CD414" s="1">
        <v>29654.35</v>
      </c>
      <c r="CE414" s="1">
        <v>-344751.35</v>
      </c>
      <c r="CF414" s="1">
        <v>-92516.579999999987</v>
      </c>
      <c r="CG414" s="1">
        <v>0</v>
      </c>
      <c r="CH414" s="1">
        <v>-7954.75</v>
      </c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>
        <f t="shared" si="256"/>
        <v>-23657975.397005036</v>
      </c>
      <c r="CZ414" s="1">
        <f t="shared" si="257"/>
        <v>-48215191.002083257</v>
      </c>
      <c r="DA414" s="125">
        <f t="shared" si="258"/>
        <v>-564671020.48000002</v>
      </c>
    </row>
    <row r="415" spans="1:105" ht="11.25" customHeight="1" outlineLevel="1" x14ac:dyDescent="0.2">
      <c r="A415" s="46">
        <f>ROW()</f>
        <v>415</v>
      </c>
      <c r="B415" s="173"/>
      <c r="C415" s="79" t="s">
        <v>121</v>
      </c>
      <c r="D415" s="8">
        <f t="shared" si="259"/>
        <v>108</v>
      </c>
      <c r="E415" s="163">
        <v>-274160242.79375005</v>
      </c>
      <c r="F415" s="29"/>
      <c r="G415" s="29"/>
      <c r="H415" s="29"/>
      <c r="I415" s="29"/>
      <c r="J415" s="29"/>
      <c r="K415" s="29"/>
      <c r="L415" s="2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>
        <v>-7491072.4062499404</v>
      </c>
      <c r="Y415" s="1">
        <v>1714409.4265740018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>
        <f t="shared" si="255"/>
        <v>-5776662.9796759384</v>
      </c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>
        <v>-11871620.306573987</v>
      </c>
      <c r="CD415" s="1">
        <v>19000.29</v>
      </c>
      <c r="CE415" s="1">
        <v>-47310.59</v>
      </c>
      <c r="CF415" s="1">
        <v>-30267.25</v>
      </c>
      <c r="CG415" s="1">
        <v>0</v>
      </c>
      <c r="CH415" s="1">
        <v>-50905.85</v>
      </c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>
        <f t="shared" si="256"/>
        <v>-11981103.706573987</v>
      </c>
      <c r="CZ415" s="1">
        <f t="shared" si="257"/>
        <v>-17757766.686249927</v>
      </c>
      <c r="DA415" s="125">
        <f t="shared" si="258"/>
        <v>-291918009.47999996</v>
      </c>
    </row>
    <row r="416" spans="1:105" ht="11.25" customHeight="1" outlineLevel="1" x14ac:dyDescent="0.2">
      <c r="A416" s="46">
        <f>ROW()</f>
        <v>416</v>
      </c>
      <c r="B416" s="173"/>
      <c r="C416" s="79" t="s">
        <v>120</v>
      </c>
      <c r="D416" s="8">
        <f t="shared" si="259"/>
        <v>108</v>
      </c>
      <c r="E416" s="163">
        <v>-148499712.45083335</v>
      </c>
      <c r="F416" s="29"/>
      <c r="G416" s="29"/>
      <c r="H416" s="29"/>
      <c r="I416" s="29"/>
      <c r="J416" s="29"/>
      <c r="K416" s="29"/>
      <c r="L416" s="2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>
        <v>-2416534.8491666615</v>
      </c>
      <c r="Y416" s="1">
        <v>516652.98951900005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>
        <f t="shared" si="255"/>
        <v>-1899881.8596476614</v>
      </c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>
        <v>-3207376.1495189965</v>
      </c>
      <c r="CD416" s="1">
        <v>909.46</v>
      </c>
      <c r="CE416" s="1">
        <v>-1922.49</v>
      </c>
      <c r="CF416" s="1">
        <v>-5047.22</v>
      </c>
      <c r="CG416" s="1">
        <v>0</v>
      </c>
      <c r="CH416" s="1">
        <v>-13.36</v>
      </c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>
        <f t="shared" si="256"/>
        <v>-3213449.7595189968</v>
      </c>
      <c r="CZ416" s="1">
        <f t="shared" si="257"/>
        <v>-5113331.6191666583</v>
      </c>
      <c r="DA416" s="125">
        <f t="shared" si="258"/>
        <v>-153613044.07000002</v>
      </c>
    </row>
    <row r="417" spans="1:107" ht="11.25" customHeight="1" outlineLevel="1" x14ac:dyDescent="0.2">
      <c r="A417" s="46">
        <f>ROW()</f>
        <v>417</v>
      </c>
      <c r="B417" s="173"/>
      <c r="C417" s="79" t="s">
        <v>119</v>
      </c>
      <c r="D417" s="8">
        <f t="shared" si="259"/>
        <v>108</v>
      </c>
      <c r="E417" s="163">
        <v>-5344513.8666666634</v>
      </c>
      <c r="F417" s="29"/>
      <c r="G417" s="29"/>
      <c r="H417" s="29"/>
      <c r="I417" s="29"/>
      <c r="J417" s="29"/>
      <c r="K417" s="29"/>
      <c r="L417" s="2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>
        <v>7204654.0866666622</v>
      </c>
      <c r="Y417" s="1">
        <v>-1024811.631479001</v>
      </c>
      <c r="Z417" s="1"/>
      <c r="AA417" s="1"/>
      <c r="AB417" s="1">
        <v>0</v>
      </c>
      <c r="AC417" s="1">
        <v>20094836.319164261</v>
      </c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>
        <f t="shared" si="255"/>
        <v>26274678.774351925</v>
      </c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>
        <v>-52057610.180075027</v>
      </c>
      <c r="BZ417" s="1">
        <v>-20094836.319164261</v>
      </c>
      <c r="CA417" s="1"/>
      <c r="CB417" s="1"/>
      <c r="CC417" s="1">
        <v>-5757146.8285209909</v>
      </c>
      <c r="CD417" s="1">
        <v>0</v>
      </c>
      <c r="CE417" s="1">
        <v>-7380.33</v>
      </c>
      <c r="CF417" s="1">
        <v>-35811.64</v>
      </c>
      <c r="CG417" s="1">
        <v>0</v>
      </c>
      <c r="CH417" s="1">
        <v>-96906.52</v>
      </c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>
        <f t="shared" si="256"/>
        <v>-78049691.817760274</v>
      </c>
      <c r="CZ417" s="1">
        <f t="shared" si="257"/>
        <v>-51775013.043408349</v>
      </c>
      <c r="DA417" s="125">
        <f t="shared" si="258"/>
        <v>-57119526.910075009</v>
      </c>
    </row>
    <row r="418" spans="1:107" ht="11.25" customHeight="1" outlineLevel="1" x14ac:dyDescent="0.2">
      <c r="A418" s="46">
        <f>ROW()</f>
        <v>418</v>
      </c>
      <c r="B418" s="173"/>
      <c r="C418" s="79" t="s">
        <v>118</v>
      </c>
      <c r="D418" s="8">
        <f t="shared" si="259"/>
        <v>108</v>
      </c>
      <c r="E418" s="163">
        <v>-331278.40333333338</v>
      </c>
      <c r="F418" s="29"/>
      <c r="G418" s="29"/>
      <c r="H418" s="29"/>
      <c r="I418" s="29"/>
      <c r="J418" s="29"/>
      <c r="K418" s="29"/>
      <c r="L418" s="2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>
        <v>-61291.556666666642</v>
      </c>
      <c r="Y418" s="1">
        <v>-313.42412400000649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>
        <v>1774.8755157712446</v>
      </c>
      <c r="AZ418" s="1"/>
      <c r="BA418" s="1"/>
      <c r="BB418" s="1">
        <f t="shared" si="255"/>
        <v>-59830.105274895403</v>
      </c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>
        <v>-61060.635875999986</v>
      </c>
      <c r="CD418" s="1">
        <v>0</v>
      </c>
      <c r="CE418" s="1">
        <v>0</v>
      </c>
      <c r="CF418" s="1">
        <v>0</v>
      </c>
      <c r="CG418" s="1">
        <v>0</v>
      </c>
      <c r="CH418" s="1">
        <v>-1482.98</v>
      </c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>
        <f t="shared" si="256"/>
        <v>-62543.615875999989</v>
      </c>
      <c r="CZ418" s="1">
        <f t="shared" si="257"/>
        <v>-122373.72115089539</v>
      </c>
      <c r="DA418" s="125">
        <f t="shared" si="258"/>
        <v>-453652.12448422879</v>
      </c>
    </row>
    <row r="419" spans="1:107" ht="11.25" customHeight="1" outlineLevel="1" x14ac:dyDescent="0.2">
      <c r="A419" s="46">
        <f>ROW()</f>
        <v>419</v>
      </c>
      <c r="B419" s="173"/>
      <c r="C419" s="79" t="s">
        <v>117</v>
      </c>
      <c r="D419" s="8">
        <f t="shared" si="259"/>
        <v>108</v>
      </c>
      <c r="E419" s="163">
        <v>0</v>
      </c>
      <c r="F419" s="29"/>
      <c r="G419" s="29"/>
      <c r="H419" s="29"/>
      <c r="I419" s="29"/>
      <c r="J419" s="29"/>
      <c r="K419" s="29"/>
      <c r="L419" s="2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>
        <v>0</v>
      </c>
      <c r="Y419" s="1">
        <v>0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>
        <f t="shared" si="255"/>
        <v>0</v>
      </c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>
        <f t="shared" si="256"/>
        <v>0</v>
      </c>
      <c r="CZ419" s="1">
        <f t="shared" si="257"/>
        <v>0</v>
      </c>
      <c r="DA419" s="125">
        <f t="shared" si="258"/>
        <v>0</v>
      </c>
    </row>
    <row r="420" spans="1:107" ht="11.25" customHeight="1" outlineLevel="1" x14ac:dyDescent="0.2">
      <c r="A420" s="46">
        <f>ROW()</f>
        <v>420</v>
      </c>
      <c r="B420" s="173"/>
      <c r="C420" s="79" t="s">
        <v>116</v>
      </c>
      <c r="D420" s="8">
        <f t="shared" si="259"/>
        <v>108</v>
      </c>
      <c r="E420" s="163">
        <v>-31280556.798750002</v>
      </c>
      <c r="F420" s="29"/>
      <c r="G420" s="29"/>
      <c r="H420" s="29"/>
      <c r="I420" s="29"/>
      <c r="J420" s="29"/>
      <c r="K420" s="29"/>
      <c r="L420" s="2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>
        <v>-1335409.0512499996</v>
      </c>
      <c r="Y420" s="1">
        <v>242895.07201000021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>
        <f t="shared" si="255"/>
        <v>-1092513.9792399993</v>
      </c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>
        <v>-1514898.6720100008</v>
      </c>
      <c r="CD420" s="1">
        <v>32.49</v>
      </c>
      <c r="CE420" s="1">
        <v>-782.06000000000006</v>
      </c>
      <c r="CF420" s="1">
        <v>-26.759999999999998</v>
      </c>
      <c r="CG420" s="1">
        <v>0</v>
      </c>
      <c r="CH420" s="1">
        <v>-9638.89</v>
      </c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>
        <f t="shared" si="256"/>
        <v>-1525313.8920100008</v>
      </c>
      <c r="CZ420" s="1">
        <f t="shared" si="257"/>
        <v>-2617827.8712499999</v>
      </c>
      <c r="DA420" s="125">
        <f t="shared" si="258"/>
        <v>-33898384.670000002</v>
      </c>
    </row>
    <row r="421" spans="1:107" ht="11.25" customHeight="1" outlineLevel="1" x14ac:dyDescent="0.2">
      <c r="A421" s="46">
        <f>ROW()</f>
        <v>421</v>
      </c>
      <c r="B421" s="173"/>
      <c r="C421" s="79" t="s">
        <v>115</v>
      </c>
      <c r="D421" s="8">
        <f t="shared" si="259"/>
        <v>108</v>
      </c>
      <c r="E421" s="163">
        <v>-913234.46</v>
      </c>
      <c r="F421" s="29"/>
      <c r="G421" s="29"/>
      <c r="H421" s="29"/>
      <c r="I421" s="29"/>
      <c r="J421" s="29"/>
      <c r="K421" s="29"/>
      <c r="L421" s="2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>
        <v>-107847.17000000004</v>
      </c>
      <c r="Y421" s="1">
        <v>357834.56000000006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>
        <f t="shared" si="255"/>
        <v>249987.39</v>
      </c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>
        <v>-357834.56000000006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>
        <f t="shared" si="256"/>
        <v>-357834.56000000006</v>
      </c>
      <c r="CZ421" s="1">
        <f t="shared" si="257"/>
        <v>-107847.17000000004</v>
      </c>
      <c r="DA421" s="125">
        <f t="shared" si="258"/>
        <v>-1021081.63</v>
      </c>
    </row>
    <row r="422" spans="1:107" ht="11.25" customHeight="1" outlineLevel="1" x14ac:dyDescent="0.2">
      <c r="A422" s="46">
        <f>ROW()</f>
        <v>422</v>
      </c>
      <c r="B422" s="173"/>
      <c r="C422" s="79" t="s">
        <v>114</v>
      </c>
      <c r="D422" s="8">
        <f t="shared" si="259"/>
        <v>108</v>
      </c>
      <c r="E422" s="163">
        <v>-2060711.3141725</v>
      </c>
      <c r="F422" s="29"/>
      <c r="G422" s="29"/>
      <c r="H422" s="29"/>
      <c r="I422" s="29"/>
      <c r="J422" s="29"/>
      <c r="K422" s="29"/>
      <c r="L422" s="2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>
        <v>-11504587.3875625</v>
      </c>
      <c r="Y422" s="1">
        <v>460.86727979598919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>
        <f t="shared" si="255"/>
        <v>-11504126.520282704</v>
      </c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>
        <v>-76040.616139796097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>
        <f t="shared" si="256"/>
        <v>-76040.616139796097</v>
      </c>
      <c r="CZ422" s="1">
        <f t="shared" si="257"/>
        <v>-11580167.1364225</v>
      </c>
      <c r="DA422" s="125">
        <f t="shared" si="258"/>
        <v>-13640878.450595001</v>
      </c>
    </row>
    <row r="423" spans="1:107" ht="11.25" customHeight="1" outlineLevel="1" x14ac:dyDescent="0.2">
      <c r="A423" s="46">
        <f>ROW()</f>
        <v>423</v>
      </c>
      <c r="B423" s="173"/>
      <c r="C423" s="79" t="s">
        <v>113</v>
      </c>
      <c r="D423" s="8">
        <f t="shared" si="259"/>
        <v>108</v>
      </c>
      <c r="E423" s="163">
        <v>-70241155.494230002</v>
      </c>
      <c r="F423" s="29"/>
      <c r="G423" s="29"/>
      <c r="H423" s="29"/>
      <c r="I423" s="29"/>
      <c r="J423" s="29"/>
      <c r="K423" s="29"/>
      <c r="L423" s="2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>
        <v>9772831.370313745</v>
      </c>
      <c r="Y423" s="1">
        <v>-371.30489162306185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>
        <f t="shared" si="255"/>
        <v>9772460.0654221214</v>
      </c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>
        <v>-1740784.9095683843</v>
      </c>
      <c r="CD423" s="1">
        <v>0</v>
      </c>
      <c r="CE423" s="1">
        <v>-138.51837999999998</v>
      </c>
      <c r="CF423" s="1">
        <v>0</v>
      </c>
      <c r="CG423" s="1">
        <v>-71962.48</v>
      </c>
      <c r="CH423" s="1">
        <v>-1710.2420149999998</v>
      </c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>
        <f t="shared" si="256"/>
        <v>-1814596.1499633843</v>
      </c>
      <c r="CZ423" s="1">
        <f t="shared" si="257"/>
        <v>7957863.9154587369</v>
      </c>
      <c r="DA423" s="125">
        <f t="shared" si="258"/>
        <v>-62283291.578771263</v>
      </c>
    </row>
    <row r="424" spans="1:107" ht="11.25" customHeight="1" outlineLevel="1" x14ac:dyDescent="0.2">
      <c r="A424" s="46">
        <f>ROW()</f>
        <v>424</v>
      </c>
      <c r="B424" s="173"/>
      <c r="C424" s="79" t="s">
        <v>112</v>
      </c>
      <c r="D424" s="8">
        <f t="shared" si="259"/>
        <v>108</v>
      </c>
      <c r="E424" s="163">
        <v>-47500607.417851664</v>
      </c>
      <c r="F424" s="29"/>
      <c r="G424" s="29"/>
      <c r="H424" s="29"/>
      <c r="I424" s="29"/>
      <c r="J424" s="29"/>
      <c r="K424" s="29"/>
      <c r="L424" s="2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>
        <v>8619498.0498349965</v>
      </c>
      <c r="Y424" s="1">
        <v>1511362.850486997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>
        <f t="shared" si="255"/>
        <v>10130860.900321994</v>
      </c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>
        <v>-9076438.8572669979</v>
      </c>
      <c r="CD424" s="1">
        <v>0</v>
      </c>
      <c r="CE424" s="1">
        <v>-136332.80901999999</v>
      </c>
      <c r="CF424" s="1">
        <v>0</v>
      </c>
      <c r="CG424" s="1">
        <v>0</v>
      </c>
      <c r="CH424" s="1">
        <v>-17494.124169999999</v>
      </c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>
        <f t="shared" si="256"/>
        <v>-9230265.7904569972</v>
      </c>
      <c r="CZ424" s="1">
        <f t="shared" si="257"/>
        <v>900595.10986499675</v>
      </c>
      <c r="DA424" s="125">
        <f t="shared" si="258"/>
        <v>-46600012.307986669</v>
      </c>
    </row>
    <row r="425" spans="1:107" ht="11.25" customHeight="1" outlineLevel="1" x14ac:dyDescent="0.2">
      <c r="A425" s="46">
        <f>ROW()</f>
        <v>425</v>
      </c>
      <c r="B425" s="173"/>
      <c r="C425" s="79" t="s">
        <v>111</v>
      </c>
      <c r="D425" s="8">
        <f t="shared" si="259"/>
        <v>108</v>
      </c>
      <c r="E425" s="163">
        <v>1488249.6555514585</v>
      </c>
      <c r="F425" s="29"/>
      <c r="G425" s="29"/>
      <c r="H425" s="29"/>
      <c r="I425" s="29"/>
      <c r="J425" s="29"/>
      <c r="K425" s="29"/>
      <c r="L425" s="2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>
        <v>-366731.77028979035</v>
      </c>
      <c r="Y425" s="1">
        <v>-66422.656722701038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>
        <f t="shared" si="255"/>
        <v>-433154.42701249139</v>
      </c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>
        <v>-46253.87341729895</v>
      </c>
      <c r="CD425" s="1">
        <v>0</v>
      </c>
      <c r="CE425" s="1">
        <v>0</v>
      </c>
      <c r="CF425" s="1">
        <v>0</v>
      </c>
      <c r="CG425" s="1">
        <v>0</v>
      </c>
      <c r="CH425" s="1">
        <v>-2718.20093</v>
      </c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>
        <f t="shared" si="256"/>
        <v>-48972.074347298949</v>
      </c>
      <c r="CZ425" s="1">
        <f t="shared" si="257"/>
        <v>-482126.50135979033</v>
      </c>
      <c r="DA425" s="125">
        <f t="shared" si="258"/>
        <v>1006123.1541916681</v>
      </c>
    </row>
    <row r="426" spans="1:107" ht="11.25" customHeight="1" outlineLevel="1" x14ac:dyDescent="0.2">
      <c r="A426" s="46">
        <f>ROW()</f>
        <v>426</v>
      </c>
      <c r="B426" s="173"/>
      <c r="C426" s="79" t="s">
        <v>110</v>
      </c>
      <c r="D426" s="8">
        <f t="shared" si="259"/>
        <v>108</v>
      </c>
      <c r="E426" s="163">
        <v>-107326.63332749999</v>
      </c>
      <c r="F426" s="29"/>
      <c r="G426" s="29"/>
      <c r="H426" s="29"/>
      <c r="I426" s="29"/>
      <c r="J426" s="29"/>
      <c r="K426" s="29"/>
      <c r="L426" s="2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>
        <v>-14089.861502500004</v>
      </c>
      <c r="Y426" s="1">
        <v>33858.568346750006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>
        <f t="shared" ref="BB426:BB457" si="260">SUM(F426:BA426)</f>
        <v>19768.706844250002</v>
      </c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>
        <v>-39638.25005675001</v>
      </c>
      <c r="CD426" s="1">
        <v>0</v>
      </c>
      <c r="CE426" s="1">
        <v>0</v>
      </c>
      <c r="CF426" s="1">
        <v>0</v>
      </c>
      <c r="CG426" s="1">
        <v>0</v>
      </c>
      <c r="CH426" s="1">
        <v>7.0000000000000007E-2</v>
      </c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>
        <f t="shared" ref="CY426:CY457" si="261">SUM(BC426:CX426)</f>
        <v>-39638.18005675001</v>
      </c>
      <c r="CZ426" s="1">
        <f t="shared" ref="CZ426:CZ457" si="262">+CY426+BB426</f>
        <v>-19869.473212500008</v>
      </c>
      <c r="DA426" s="125">
        <f t="shared" ref="DA426:DA457" si="263">+CZ426+E426</f>
        <v>-127196.10654000001</v>
      </c>
    </row>
    <row r="427" spans="1:107" ht="11.25" customHeight="1" outlineLevel="1" x14ac:dyDescent="0.2">
      <c r="A427" s="46">
        <f>ROW()</f>
        <v>427</v>
      </c>
      <c r="B427" s="173"/>
      <c r="C427" s="79" t="s">
        <v>109</v>
      </c>
      <c r="D427" s="8">
        <f t="shared" si="259"/>
        <v>108</v>
      </c>
      <c r="E427" s="163">
        <v>-7265609.8183024991</v>
      </c>
      <c r="F427" s="29"/>
      <c r="G427" s="29"/>
      <c r="H427" s="29"/>
      <c r="I427" s="29"/>
      <c r="J427" s="29"/>
      <c r="K427" s="29"/>
      <c r="L427" s="2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>
        <v>-656784.18875750061</v>
      </c>
      <c r="Y427" s="1">
        <v>-58382.059329750016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>
        <f t="shared" si="260"/>
        <v>-715166.24808725063</v>
      </c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>
        <v>-624589.17498025077</v>
      </c>
      <c r="CD427" s="1">
        <v>0</v>
      </c>
      <c r="CE427" s="1">
        <v>0</v>
      </c>
      <c r="CF427" s="1">
        <v>0</v>
      </c>
      <c r="CG427" s="1">
        <v>0</v>
      </c>
      <c r="CH427" s="1">
        <v>-26035.263440000002</v>
      </c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>
        <f t="shared" si="261"/>
        <v>-650624.43842025078</v>
      </c>
      <c r="CZ427" s="1">
        <f t="shared" si="262"/>
        <v>-1365790.6865075014</v>
      </c>
      <c r="DA427" s="125">
        <f t="shared" si="263"/>
        <v>-8631400.5048099998</v>
      </c>
    </row>
    <row r="428" spans="1:107" ht="11.25" customHeight="1" outlineLevel="1" x14ac:dyDescent="0.2">
      <c r="A428" s="46">
        <f>ROW()</f>
        <v>428</v>
      </c>
      <c r="B428" s="173"/>
      <c r="C428" s="79" t="s">
        <v>108</v>
      </c>
      <c r="D428" s="8">
        <f t="shared" si="259"/>
        <v>108</v>
      </c>
      <c r="E428" s="163">
        <v>-1036370.7191666665</v>
      </c>
      <c r="F428" s="29"/>
      <c r="G428" s="29"/>
      <c r="H428" s="29"/>
      <c r="I428" s="29"/>
      <c r="J428" s="29"/>
      <c r="K428" s="29"/>
      <c r="L428" s="2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>
        <v>168833.72916666651</v>
      </c>
      <c r="Y428" s="1">
        <v>15637.03599999998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>
        <f t="shared" si="260"/>
        <v>184470.7651666665</v>
      </c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>
        <v>-167573.47600000002</v>
      </c>
      <c r="CD428" s="1">
        <v>0</v>
      </c>
      <c r="CE428" s="1">
        <v>0</v>
      </c>
      <c r="CF428" s="1">
        <v>0</v>
      </c>
      <c r="CG428" s="1">
        <v>0</v>
      </c>
      <c r="CH428" s="1">
        <v>203.98</v>
      </c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>
        <f t="shared" si="261"/>
        <v>-167369.49600000001</v>
      </c>
      <c r="CZ428" s="1">
        <f t="shared" si="262"/>
        <v>17101.26916666649</v>
      </c>
      <c r="DA428" s="125">
        <f t="shared" si="263"/>
        <v>-1019269.45</v>
      </c>
    </row>
    <row r="429" spans="1:107" ht="11.25" customHeight="1" outlineLevel="1" x14ac:dyDescent="0.2">
      <c r="A429" s="46">
        <f>ROW()</f>
        <v>429</v>
      </c>
      <c r="B429" s="173"/>
      <c r="C429" s="79" t="s">
        <v>107</v>
      </c>
      <c r="D429" s="8">
        <f t="shared" si="259"/>
        <v>108</v>
      </c>
      <c r="E429" s="163">
        <v>-2883382.0173618747</v>
      </c>
      <c r="F429" s="29"/>
      <c r="G429" s="29"/>
      <c r="H429" s="29"/>
      <c r="I429" s="29"/>
      <c r="J429" s="29"/>
      <c r="K429" s="29"/>
      <c r="L429" s="2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>
        <v>1013609.1988868748</v>
      </c>
      <c r="Y429" s="1">
        <v>82287.543688354039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>
        <f t="shared" si="260"/>
        <v>1095896.7425752289</v>
      </c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>
        <v>-178314.37667835411</v>
      </c>
      <c r="CD429" s="1">
        <v>0</v>
      </c>
      <c r="CE429" s="1">
        <v>0</v>
      </c>
      <c r="CF429" s="1">
        <v>0</v>
      </c>
      <c r="CG429" s="1">
        <v>0</v>
      </c>
      <c r="CH429" s="1">
        <v>-1346.0945100000001</v>
      </c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>
        <f t="shared" si="261"/>
        <v>-179660.4711883541</v>
      </c>
      <c r="CZ429" s="1">
        <f t="shared" si="262"/>
        <v>916236.27138687484</v>
      </c>
      <c r="DA429" s="125">
        <f t="shared" si="263"/>
        <v>-1967145.7459749999</v>
      </c>
    </row>
    <row r="430" spans="1:107" ht="11.25" customHeight="1" outlineLevel="1" x14ac:dyDescent="0.2">
      <c r="A430" s="46">
        <f>ROW()</f>
        <v>430</v>
      </c>
      <c r="B430" s="173"/>
      <c r="C430" s="79" t="s">
        <v>106</v>
      </c>
      <c r="D430" s="8">
        <f t="shared" si="259"/>
        <v>108</v>
      </c>
      <c r="E430" s="163">
        <v>-77242566.581704989</v>
      </c>
      <c r="F430" s="29"/>
      <c r="G430" s="29"/>
      <c r="H430" s="29"/>
      <c r="I430" s="29"/>
      <c r="J430" s="29"/>
      <c r="K430" s="29"/>
      <c r="L430" s="2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>
        <v>-4399074.0580350012</v>
      </c>
      <c r="Y430" s="1">
        <v>-35756.88874974582</v>
      </c>
      <c r="Z430" s="1"/>
      <c r="AA430" s="1"/>
      <c r="AB430" s="1"/>
      <c r="AC430" s="1">
        <v>3783713.8681111643</v>
      </c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>
        <f t="shared" si="260"/>
        <v>-651117.07867358252</v>
      </c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>
        <v>-3783713.8681111643</v>
      </c>
      <c r="CA430" s="1"/>
      <c r="CB430" s="1"/>
      <c r="CC430" s="1">
        <v>-6543739.7515602708</v>
      </c>
      <c r="CD430" s="1">
        <v>0</v>
      </c>
      <c r="CE430" s="1">
        <v>-28290.443050000002</v>
      </c>
      <c r="CF430" s="1">
        <v>-481.15</v>
      </c>
      <c r="CG430" s="1">
        <v>-22853.38</v>
      </c>
      <c r="CH430" s="1">
        <v>-16356.88653</v>
      </c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>
        <f t="shared" si="261"/>
        <v>-10395435.479251437</v>
      </c>
      <c r="CZ430" s="1">
        <f t="shared" si="262"/>
        <v>-11046552.557925019</v>
      </c>
      <c r="DA430" s="125">
        <f t="shared" si="263"/>
        <v>-88289119.139630005</v>
      </c>
    </row>
    <row r="431" spans="1:107" ht="11.25" customHeight="1" outlineLevel="1" x14ac:dyDescent="0.2">
      <c r="A431" s="46">
        <f>ROW()</f>
        <v>431</v>
      </c>
      <c r="B431" s="173"/>
      <c r="C431" s="79" t="s">
        <v>105</v>
      </c>
      <c r="D431" s="8">
        <f t="shared" si="259"/>
        <v>108</v>
      </c>
      <c r="E431" s="163">
        <v>-1194798.4125485416</v>
      </c>
      <c r="F431" s="29"/>
      <c r="G431" s="29"/>
      <c r="H431" s="29"/>
      <c r="I431" s="29"/>
      <c r="J431" s="29"/>
      <c r="K431" s="29"/>
      <c r="L431" s="2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>
        <v>-566331.91622145846</v>
      </c>
      <c r="Y431" s="1">
        <v>311.53779525950614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>
        <f t="shared" si="260"/>
        <v>-566020.37842619896</v>
      </c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>
        <v>1179907.9687597407</v>
      </c>
      <c r="CD431" s="1">
        <v>0</v>
      </c>
      <c r="CE431" s="1">
        <v>0</v>
      </c>
      <c r="CF431" s="1">
        <v>0</v>
      </c>
      <c r="CG431" s="1">
        <v>0</v>
      </c>
      <c r="CH431" s="1">
        <v>-17.950000000000003</v>
      </c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>
        <f t="shared" si="261"/>
        <v>1179890.0187597407</v>
      </c>
      <c r="CZ431" s="1">
        <f t="shared" si="262"/>
        <v>613869.64033354179</v>
      </c>
      <c r="DA431" s="125">
        <f t="shared" si="263"/>
        <v>-580928.77221499977</v>
      </c>
      <c r="DB431" s="32"/>
      <c r="DC431" s="32"/>
    </row>
    <row r="432" spans="1:107" ht="11.25" customHeight="1" outlineLevel="1" x14ac:dyDescent="0.2">
      <c r="A432" s="46">
        <f>ROW()</f>
        <v>432</v>
      </c>
      <c r="B432" s="173"/>
      <c r="C432" s="80" t="s">
        <v>104</v>
      </c>
      <c r="D432" s="108">
        <v>108</v>
      </c>
      <c r="E432" s="163">
        <v>-212122.63187499999</v>
      </c>
      <c r="F432" s="29"/>
      <c r="G432" s="29"/>
      <c r="H432" s="29"/>
      <c r="I432" s="29"/>
      <c r="J432" s="29"/>
      <c r="K432" s="29"/>
      <c r="L432" s="2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>
        <v>-52420.26635999998</v>
      </c>
      <c r="Y432" s="1">
        <v>124103.64581999998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>
        <f t="shared" si="260"/>
        <v>71683.379459999996</v>
      </c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>
        <v>-124103.64581999995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>
        <f t="shared" si="261"/>
        <v>-124103.64581999995</v>
      </c>
      <c r="CZ432" s="1">
        <f t="shared" si="262"/>
        <v>-52420.266359999951</v>
      </c>
      <c r="DA432" s="125">
        <f t="shared" si="263"/>
        <v>-264542.89823499997</v>
      </c>
    </row>
    <row r="433" spans="1:105" ht="11.25" customHeight="1" x14ac:dyDescent="0.2">
      <c r="A433" s="46">
        <f>ROW()</f>
        <v>433</v>
      </c>
      <c r="B433" s="150" t="s">
        <v>103</v>
      </c>
      <c r="C433" s="5"/>
      <c r="D433" s="5"/>
      <c r="E433" s="165">
        <f t="shared" ref="E433:AO433" si="264">SUM(E362:E432)</f>
        <v>-5151958872.362421</v>
      </c>
      <c r="F433" s="165">
        <f t="shared" si="264"/>
        <v>0</v>
      </c>
      <c r="G433" s="165">
        <f t="shared" si="264"/>
        <v>0</v>
      </c>
      <c r="H433" s="165">
        <f t="shared" si="264"/>
        <v>0</v>
      </c>
      <c r="I433" s="165">
        <f t="shared" si="264"/>
        <v>0</v>
      </c>
      <c r="J433" s="165">
        <f t="shared" si="264"/>
        <v>0</v>
      </c>
      <c r="K433" s="165">
        <f t="shared" si="264"/>
        <v>0</v>
      </c>
      <c r="L433" s="165">
        <f t="shared" si="264"/>
        <v>0</v>
      </c>
      <c r="M433" s="127">
        <f t="shared" si="264"/>
        <v>0</v>
      </c>
      <c r="N433" s="127">
        <f t="shared" si="264"/>
        <v>0</v>
      </c>
      <c r="O433" s="127">
        <f t="shared" si="264"/>
        <v>0</v>
      </c>
      <c r="P433" s="127">
        <f t="shared" si="264"/>
        <v>0</v>
      </c>
      <c r="Q433" s="127">
        <f t="shared" si="264"/>
        <v>0</v>
      </c>
      <c r="R433" s="127">
        <f t="shared" si="264"/>
        <v>0</v>
      </c>
      <c r="S433" s="127">
        <f t="shared" si="264"/>
        <v>0</v>
      </c>
      <c r="T433" s="127">
        <f t="shared" si="264"/>
        <v>0</v>
      </c>
      <c r="U433" s="127">
        <f t="shared" si="264"/>
        <v>0</v>
      </c>
      <c r="V433" s="127">
        <f t="shared" si="264"/>
        <v>0</v>
      </c>
      <c r="W433" s="127">
        <f t="shared" si="264"/>
        <v>0</v>
      </c>
      <c r="X433" s="127">
        <f t="shared" si="264"/>
        <v>-133960491.04309276</v>
      </c>
      <c r="Y433" s="127">
        <f t="shared" si="264"/>
        <v>-6354803.9961476633</v>
      </c>
      <c r="Z433" s="127">
        <f t="shared" si="264"/>
        <v>0</v>
      </c>
      <c r="AA433" s="127">
        <f t="shared" si="264"/>
        <v>0</v>
      </c>
      <c r="AB433" s="127">
        <f t="shared" si="264"/>
        <v>0</v>
      </c>
      <c r="AC433" s="127">
        <f t="shared" si="264"/>
        <v>23878550.187275425</v>
      </c>
      <c r="AD433" s="127">
        <f t="shared" si="264"/>
        <v>0</v>
      </c>
      <c r="AE433" s="127">
        <f t="shared" si="264"/>
        <v>0</v>
      </c>
      <c r="AF433" s="127">
        <f t="shared" si="264"/>
        <v>0</v>
      </c>
      <c r="AG433" s="127">
        <f t="shared" si="264"/>
        <v>0</v>
      </c>
      <c r="AH433" s="127">
        <f t="shared" si="264"/>
        <v>0</v>
      </c>
      <c r="AI433" s="127">
        <f t="shared" si="264"/>
        <v>0</v>
      </c>
      <c r="AJ433" s="127">
        <f t="shared" si="264"/>
        <v>0</v>
      </c>
      <c r="AK433" s="127">
        <f t="shared" si="264"/>
        <v>0</v>
      </c>
      <c r="AL433" s="127">
        <f t="shared" si="264"/>
        <v>0</v>
      </c>
      <c r="AM433" s="127">
        <f t="shared" si="264"/>
        <v>0</v>
      </c>
      <c r="AN433" s="127">
        <f t="shared" si="264"/>
        <v>0</v>
      </c>
      <c r="AO433" s="127">
        <f t="shared" si="264"/>
        <v>0</v>
      </c>
      <c r="AP433" s="127"/>
      <c r="AQ433" s="127">
        <f t="shared" ref="AQ433:BG433" si="265">SUM(AQ362:AQ432)</f>
        <v>0</v>
      </c>
      <c r="AR433" s="127">
        <f t="shared" si="265"/>
        <v>2970263</v>
      </c>
      <c r="AS433" s="127">
        <f t="shared" si="265"/>
        <v>0</v>
      </c>
      <c r="AT433" s="127">
        <f t="shared" si="265"/>
        <v>0</v>
      </c>
      <c r="AU433" s="127">
        <f t="shared" si="265"/>
        <v>0</v>
      </c>
      <c r="AV433" s="127">
        <f t="shared" si="265"/>
        <v>0</v>
      </c>
      <c r="AW433" s="127">
        <f t="shared" si="265"/>
        <v>827953796.12990689</v>
      </c>
      <c r="AX433" s="127">
        <f t="shared" si="265"/>
        <v>0</v>
      </c>
      <c r="AY433" s="127">
        <f t="shared" si="265"/>
        <v>1774.8755157712446</v>
      </c>
      <c r="AZ433" s="127">
        <f t="shared" si="265"/>
        <v>0</v>
      </c>
      <c r="BA433" s="127">
        <f t="shared" si="265"/>
        <v>0</v>
      </c>
      <c r="BB433" s="127">
        <f t="shared" si="265"/>
        <v>714489089.15345788</v>
      </c>
      <c r="BC433" s="127">
        <f t="shared" si="265"/>
        <v>0</v>
      </c>
      <c r="BD433" s="127">
        <f t="shared" si="265"/>
        <v>0</v>
      </c>
      <c r="BE433" s="127">
        <f t="shared" si="265"/>
        <v>0</v>
      </c>
      <c r="BF433" s="127">
        <f t="shared" si="265"/>
        <v>0</v>
      </c>
      <c r="BG433" s="127">
        <f t="shared" si="265"/>
        <v>0</v>
      </c>
      <c r="BH433" s="127">
        <f>SUM(BG362:BH432)</f>
        <v>0</v>
      </c>
      <c r="BI433" s="127">
        <f t="shared" ref="BI433:CW433" si="266">SUM(BI362:BI432)</f>
        <v>0</v>
      </c>
      <c r="BJ433" s="127">
        <f t="shared" si="266"/>
        <v>0</v>
      </c>
      <c r="BK433" s="127">
        <f t="shared" si="266"/>
        <v>0</v>
      </c>
      <c r="BL433" s="127">
        <f t="shared" si="266"/>
        <v>0</v>
      </c>
      <c r="BM433" s="127">
        <f t="shared" si="266"/>
        <v>0</v>
      </c>
      <c r="BN433" s="127">
        <f t="shared" si="266"/>
        <v>0</v>
      </c>
      <c r="BO433" s="127">
        <f t="shared" si="266"/>
        <v>0</v>
      </c>
      <c r="BP433" s="127">
        <f t="shared" si="266"/>
        <v>0</v>
      </c>
      <c r="BQ433" s="127">
        <f t="shared" si="266"/>
        <v>0</v>
      </c>
      <c r="BR433" s="127">
        <f t="shared" si="266"/>
        <v>0</v>
      </c>
      <c r="BS433" s="127">
        <f t="shared" si="266"/>
        <v>0</v>
      </c>
      <c r="BT433" s="127">
        <f t="shared" si="266"/>
        <v>0</v>
      </c>
      <c r="BU433" s="127">
        <f t="shared" si="266"/>
        <v>0</v>
      </c>
      <c r="BV433" s="127">
        <f t="shared" si="266"/>
        <v>0</v>
      </c>
      <c r="BW433" s="127">
        <f t="shared" si="266"/>
        <v>0</v>
      </c>
      <c r="BX433" s="127">
        <f t="shared" si="266"/>
        <v>0</v>
      </c>
      <c r="BY433" s="127">
        <f t="shared" si="266"/>
        <v>-52057610.180075027</v>
      </c>
      <c r="BZ433" s="127">
        <f t="shared" si="266"/>
        <v>-23878550.187275425</v>
      </c>
      <c r="CA433" s="127">
        <f t="shared" si="266"/>
        <v>0</v>
      </c>
      <c r="CB433" s="127">
        <f t="shared" si="266"/>
        <v>0</v>
      </c>
      <c r="CC433" s="127">
        <f t="shared" si="266"/>
        <v>-173500893.10685727</v>
      </c>
      <c r="CD433" s="127">
        <f t="shared" si="266"/>
        <v>174784.55000000002</v>
      </c>
      <c r="CE433" s="127">
        <f t="shared" si="266"/>
        <v>-3130403.3304500002</v>
      </c>
      <c r="CF433" s="127">
        <f t="shared" si="266"/>
        <v>-301743.54000000004</v>
      </c>
      <c r="CG433" s="127">
        <f t="shared" si="266"/>
        <v>-1286931.1299999999</v>
      </c>
      <c r="CH433" s="127">
        <f t="shared" si="266"/>
        <v>-594774.48159500002</v>
      </c>
      <c r="CI433" s="127">
        <f t="shared" si="266"/>
        <v>0</v>
      </c>
      <c r="CJ433" s="127">
        <f t="shared" si="266"/>
        <v>0</v>
      </c>
      <c r="CK433" s="127">
        <f t="shared" si="266"/>
        <v>0</v>
      </c>
      <c r="CL433" s="127">
        <f t="shared" si="266"/>
        <v>0</v>
      </c>
      <c r="CM433" s="127">
        <f t="shared" si="266"/>
        <v>0</v>
      </c>
      <c r="CN433" s="127">
        <f t="shared" si="266"/>
        <v>0</v>
      </c>
      <c r="CO433" s="127">
        <f t="shared" si="266"/>
        <v>109783.00000000093</v>
      </c>
      <c r="CP433" s="127">
        <f t="shared" si="266"/>
        <v>0</v>
      </c>
      <c r="CQ433" s="127">
        <f t="shared" si="266"/>
        <v>0</v>
      </c>
      <c r="CR433" s="127">
        <f t="shared" si="266"/>
        <v>0</v>
      </c>
      <c r="CS433" s="127">
        <f t="shared" si="266"/>
        <v>0</v>
      </c>
      <c r="CT433" s="127">
        <f t="shared" si="266"/>
        <v>0</v>
      </c>
      <c r="CU433" s="127">
        <f t="shared" si="266"/>
        <v>0</v>
      </c>
      <c r="CV433" s="127">
        <f t="shared" si="266"/>
        <v>0</v>
      </c>
      <c r="CW433" s="127">
        <f t="shared" si="266"/>
        <v>0</v>
      </c>
      <c r="CX433" s="127"/>
      <c r="CY433" s="127">
        <f>SUM(CY362:CY432)</f>
        <v>-254466338.40625277</v>
      </c>
      <c r="CZ433" s="127">
        <f>SUM(CZ362:CZ432)</f>
        <v>460022750.74720478</v>
      </c>
      <c r="DA433" s="128">
        <f>SUM(DA362:DA432)</f>
        <v>-4691936121.6152172</v>
      </c>
    </row>
    <row r="434" spans="1:105" ht="11.25" customHeight="1" x14ac:dyDescent="0.2">
      <c r="A434" s="46">
        <f>ROW()</f>
        <v>434</v>
      </c>
      <c r="B434" s="95"/>
      <c r="C434" s="79" t="s">
        <v>102</v>
      </c>
      <c r="D434" s="8">
        <v>108</v>
      </c>
      <c r="E434" s="176">
        <v>31335871.788317494</v>
      </c>
      <c r="F434" s="29"/>
      <c r="G434" s="29"/>
      <c r="H434" s="29"/>
      <c r="I434" s="29"/>
      <c r="J434" s="29"/>
      <c r="K434" s="29"/>
      <c r="L434" s="2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>
        <v>-1105890.9369774896</v>
      </c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>
        <f t="shared" ref="BB434:BB441" si="267">SUM(F434:BA434)</f>
        <v>-1105890.9369774896</v>
      </c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>
        <f t="shared" ref="CY434:CY441" si="268">SUM(BC434:CX434)</f>
        <v>0</v>
      </c>
      <c r="CZ434" s="1">
        <f t="shared" ref="CZ434:CZ441" si="269">+CY434+BB434</f>
        <v>-1105890.9369774896</v>
      </c>
      <c r="DA434" s="125">
        <f t="shared" ref="DA434:DA441" si="270">+CZ434+E434</f>
        <v>30229980.851340003</v>
      </c>
    </row>
    <row r="435" spans="1:105" ht="11.25" customHeight="1" outlineLevel="1" x14ac:dyDescent="0.2">
      <c r="A435" s="46">
        <f>ROW()</f>
        <v>435</v>
      </c>
      <c r="B435" s="171" t="s">
        <v>101</v>
      </c>
      <c r="C435" s="87" t="s">
        <v>100</v>
      </c>
      <c r="D435" s="172">
        <v>111</v>
      </c>
      <c r="E435" s="163">
        <v>-251144434.49942815</v>
      </c>
      <c r="F435" s="29"/>
      <c r="G435" s="29"/>
      <c r="H435" s="29"/>
      <c r="I435" s="29"/>
      <c r="J435" s="29"/>
      <c r="K435" s="29"/>
      <c r="L435" s="2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>
        <v>82761311.46462816</v>
      </c>
      <c r="Y435" s="1">
        <v>10343226.846169997</v>
      </c>
      <c r="Z435" s="1"/>
      <c r="AA435" s="1"/>
      <c r="AB435" s="1"/>
      <c r="AC435" s="1">
        <v>2977661.0464600143</v>
      </c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>
        <f t="shared" si="267"/>
        <v>96082199.357258171</v>
      </c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>
        <v>-2977661.0464600143</v>
      </c>
      <c r="CA435" s="1"/>
      <c r="CB435" s="1"/>
      <c r="CC435" s="1">
        <v>-36702950.478879996</v>
      </c>
      <c r="CD435" s="1">
        <v>0</v>
      </c>
      <c r="CE435" s="1">
        <v>-361037.52274000004</v>
      </c>
      <c r="CF435" s="1">
        <v>-2048.9499999999998</v>
      </c>
      <c r="CG435" s="1">
        <v>0</v>
      </c>
      <c r="CH435" s="1">
        <v>-741820.13863499998</v>
      </c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>
        <f t="shared" si="268"/>
        <v>-40785518.136715017</v>
      </c>
      <c r="CZ435" s="1">
        <f t="shared" si="269"/>
        <v>55296681.220543154</v>
      </c>
      <c r="DA435" s="125">
        <f t="shared" si="270"/>
        <v>-195847753.27888501</v>
      </c>
    </row>
    <row r="436" spans="1:105" ht="11.25" customHeight="1" outlineLevel="1" x14ac:dyDescent="0.2">
      <c r="A436" s="46">
        <f>ROW()</f>
        <v>436</v>
      </c>
      <c r="B436" s="173"/>
      <c r="C436" s="72" t="s">
        <v>99</v>
      </c>
      <c r="D436" s="8">
        <v>111</v>
      </c>
      <c r="E436" s="72"/>
      <c r="F436" s="29"/>
      <c r="G436" s="29"/>
      <c r="H436" s="29"/>
      <c r="I436" s="29"/>
      <c r="J436" s="29"/>
      <c r="K436" s="29"/>
      <c r="L436" s="2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>
        <f t="shared" si="267"/>
        <v>0</v>
      </c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>
        <f t="shared" si="268"/>
        <v>0</v>
      </c>
      <c r="CZ436" s="1">
        <f t="shared" si="269"/>
        <v>0</v>
      </c>
      <c r="DA436" s="125">
        <f t="shared" si="270"/>
        <v>0</v>
      </c>
    </row>
    <row r="437" spans="1:105" ht="11.25" customHeight="1" outlineLevel="1" x14ac:dyDescent="0.2">
      <c r="A437" s="46">
        <f>ROW()</f>
        <v>437</v>
      </c>
      <c r="B437" s="173"/>
      <c r="C437" s="72" t="s">
        <v>98</v>
      </c>
      <c r="D437" s="8">
        <v>111</v>
      </c>
      <c r="E437" s="163">
        <v>-11302595.883750001</v>
      </c>
      <c r="F437" s="29"/>
      <c r="G437" s="29"/>
      <c r="H437" s="29"/>
      <c r="I437" s="29"/>
      <c r="J437" s="29"/>
      <c r="K437" s="29"/>
      <c r="L437" s="2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>
        <f t="shared" si="267"/>
        <v>0</v>
      </c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>
        <f t="shared" si="268"/>
        <v>0</v>
      </c>
      <c r="CZ437" s="1">
        <f t="shared" si="269"/>
        <v>0</v>
      </c>
      <c r="DA437" s="125">
        <f t="shared" si="270"/>
        <v>-11302595.883750001</v>
      </c>
    </row>
    <row r="438" spans="1:105" ht="11.25" customHeight="1" outlineLevel="1" x14ac:dyDescent="0.2">
      <c r="A438" s="46">
        <f>ROW()</f>
        <v>438</v>
      </c>
      <c r="B438" s="173"/>
      <c r="C438" s="72" t="s">
        <v>97</v>
      </c>
      <c r="D438" s="8">
        <v>111</v>
      </c>
      <c r="E438" s="72"/>
      <c r="F438" s="29"/>
      <c r="G438" s="29"/>
      <c r="H438" s="29"/>
      <c r="I438" s="29"/>
      <c r="J438" s="29"/>
      <c r="K438" s="29"/>
      <c r="L438" s="2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>
        <v>241970.68999999992</v>
      </c>
      <c r="AV438" s="1"/>
      <c r="AW438" s="1"/>
      <c r="AX438" s="1"/>
      <c r="AY438" s="1"/>
      <c r="AZ438" s="1"/>
      <c r="BA438" s="1"/>
      <c r="BB438" s="1">
        <f t="shared" si="267"/>
        <v>241970.68999999992</v>
      </c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>
        <f t="shared" si="268"/>
        <v>0</v>
      </c>
      <c r="CZ438" s="1">
        <f t="shared" si="269"/>
        <v>241970.68999999992</v>
      </c>
      <c r="DA438" s="125">
        <f t="shared" si="270"/>
        <v>241970.68999999992</v>
      </c>
    </row>
    <row r="439" spans="1:105" ht="11.25" customHeight="1" outlineLevel="1" x14ac:dyDescent="0.2">
      <c r="A439" s="46">
        <f>ROW()</f>
        <v>439</v>
      </c>
      <c r="B439" s="173"/>
      <c r="C439" s="72" t="s">
        <v>96</v>
      </c>
      <c r="D439" s="8">
        <v>111</v>
      </c>
      <c r="E439" s="72"/>
      <c r="F439" s="29"/>
      <c r="G439" s="29"/>
      <c r="H439" s="29"/>
      <c r="I439" s="29"/>
      <c r="J439" s="29"/>
      <c r="K439" s="29"/>
      <c r="L439" s="2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>
        <f t="shared" si="267"/>
        <v>0</v>
      </c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>
        <f t="shared" si="268"/>
        <v>0</v>
      </c>
      <c r="CZ439" s="1">
        <f t="shared" si="269"/>
        <v>0</v>
      </c>
      <c r="DA439" s="125">
        <f t="shared" si="270"/>
        <v>0</v>
      </c>
    </row>
    <row r="440" spans="1:105" ht="11.25" customHeight="1" outlineLevel="1" x14ac:dyDescent="0.2">
      <c r="A440" s="46">
        <f>ROW()</f>
        <v>440</v>
      </c>
      <c r="B440" s="173"/>
      <c r="C440" s="72" t="s">
        <v>95</v>
      </c>
      <c r="D440" s="8">
        <v>111</v>
      </c>
      <c r="E440" s="72"/>
      <c r="F440" s="29"/>
      <c r="G440" s="29"/>
      <c r="H440" s="29"/>
      <c r="I440" s="29"/>
      <c r="J440" s="29"/>
      <c r="K440" s="29"/>
      <c r="L440" s="2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>
        <v>10446.680963505425</v>
      </c>
      <c r="AZ440" s="1"/>
      <c r="BA440" s="1"/>
      <c r="BB440" s="1">
        <f t="shared" si="267"/>
        <v>10446.680963505425</v>
      </c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>
        <f t="shared" si="268"/>
        <v>0</v>
      </c>
      <c r="CZ440" s="1">
        <f t="shared" si="269"/>
        <v>10446.680963505425</v>
      </c>
      <c r="DA440" s="125">
        <f t="shared" si="270"/>
        <v>10446.680963505425</v>
      </c>
    </row>
    <row r="441" spans="1:105" ht="11.25" customHeight="1" x14ac:dyDescent="0.2">
      <c r="A441" s="46">
        <f>ROW()</f>
        <v>441</v>
      </c>
      <c r="B441" s="42"/>
      <c r="C441" s="83" t="s">
        <v>94</v>
      </c>
      <c r="D441" s="108">
        <v>111</v>
      </c>
      <c r="E441" s="163">
        <v>-24301740.797363747</v>
      </c>
      <c r="F441" s="29"/>
      <c r="G441" s="29"/>
      <c r="H441" s="29"/>
      <c r="I441" s="29"/>
      <c r="J441" s="29"/>
      <c r="K441" s="29"/>
      <c r="L441" s="2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>
        <f t="shared" si="267"/>
        <v>0</v>
      </c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>
        <f t="shared" si="268"/>
        <v>0</v>
      </c>
      <c r="CZ441" s="1">
        <f t="shared" si="269"/>
        <v>0</v>
      </c>
      <c r="DA441" s="125">
        <f t="shared" si="270"/>
        <v>-24301740.797363747</v>
      </c>
    </row>
    <row r="442" spans="1:105" ht="11.25" customHeight="1" x14ac:dyDescent="0.2">
      <c r="A442" s="46">
        <f>ROW()</f>
        <v>442</v>
      </c>
      <c r="B442" s="150" t="s">
        <v>93</v>
      </c>
      <c r="C442" s="5"/>
      <c r="D442" s="5"/>
      <c r="E442" s="165">
        <f t="shared" ref="E442:AK442" si="271">SUM(E435:E441)</f>
        <v>-286748771.18054187</v>
      </c>
      <c r="F442" s="165">
        <f t="shared" si="271"/>
        <v>0</v>
      </c>
      <c r="G442" s="165">
        <f t="shared" si="271"/>
        <v>0</v>
      </c>
      <c r="H442" s="165">
        <f t="shared" si="271"/>
        <v>0</v>
      </c>
      <c r="I442" s="165">
        <f t="shared" si="271"/>
        <v>0</v>
      </c>
      <c r="J442" s="165">
        <f t="shared" si="271"/>
        <v>0</v>
      </c>
      <c r="K442" s="165">
        <f t="shared" si="271"/>
        <v>0</v>
      </c>
      <c r="L442" s="165">
        <f t="shared" si="271"/>
        <v>0</v>
      </c>
      <c r="M442" s="127">
        <f t="shared" si="271"/>
        <v>0</v>
      </c>
      <c r="N442" s="127">
        <f t="shared" si="271"/>
        <v>0</v>
      </c>
      <c r="O442" s="127">
        <f t="shared" si="271"/>
        <v>0</v>
      </c>
      <c r="P442" s="127">
        <f t="shared" si="271"/>
        <v>0</v>
      </c>
      <c r="Q442" s="127">
        <f t="shared" si="271"/>
        <v>0</v>
      </c>
      <c r="R442" s="127">
        <f t="shared" si="271"/>
        <v>0</v>
      </c>
      <c r="S442" s="127">
        <f t="shared" si="271"/>
        <v>0</v>
      </c>
      <c r="T442" s="127">
        <f t="shared" si="271"/>
        <v>0</v>
      </c>
      <c r="U442" s="127">
        <f t="shared" si="271"/>
        <v>0</v>
      </c>
      <c r="V442" s="127">
        <f t="shared" si="271"/>
        <v>0</v>
      </c>
      <c r="W442" s="127">
        <f t="shared" si="271"/>
        <v>0</v>
      </c>
      <c r="X442" s="127">
        <f t="shared" si="271"/>
        <v>82761311.46462816</v>
      </c>
      <c r="Y442" s="127">
        <f t="shared" si="271"/>
        <v>10343226.846169997</v>
      </c>
      <c r="Z442" s="127">
        <f t="shared" si="271"/>
        <v>0</v>
      </c>
      <c r="AA442" s="127">
        <f t="shared" si="271"/>
        <v>0</v>
      </c>
      <c r="AB442" s="127">
        <f t="shared" si="271"/>
        <v>0</v>
      </c>
      <c r="AC442" s="127">
        <f t="shared" si="271"/>
        <v>2977661.0464600143</v>
      </c>
      <c r="AD442" s="127">
        <f t="shared" si="271"/>
        <v>0</v>
      </c>
      <c r="AE442" s="127">
        <f t="shared" si="271"/>
        <v>0</v>
      </c>
      <c r="AF442" s="127">
        <f t="shared" si="271"/>
        <v>0</v>
      </c>
      <c r="AG442" s="127">
        <f t="shared" si="271"/>
        <v>0</v>
      </c>
      <c r="AH442" s="127">
        <f t="shared" si="271"/>
        <v>0</v>
      </c>
      <c r="AI442" s="127">
        <f t="shared" si="271"/>
        <v>0</v>
      </c>
      <c r="AJ442" s="127">
        <f t="shared" si="271"/>
        <v>0</v>
      </c>
      <c r="AK442" s="127">
        <f t="shared" si="271"/>
        <v>0</v>
      </c>
      <c r="AL442" s="127">
        <f>SUM(AL436:AL441)</f>
        <v>0</v>
      </c>
      <c r="AM442" s="127">
        <f>SUM(AM435:AM441)</f>
        <v>0</v>
      </c>
      <c r="AN442" s="127">
        <f>SUM(AN435:AN441)</f>
        <v>0</v>
      </c>
      <c r="AO442" s="127">
        <f>SUM(AO435:AO441)</f>
        <v>0</v>
      </c>
      <c r="AP442" s="127"/>
      <c r="AQ442" s="127">
        <f t="shared" ref="AQ442:BG442" si="272">SUM(AQ435:AQ441)</f>
        <v>0</v>
      </c>
      <c r="AR442" s="127">
        <f t="shared" si="272"/>
        <v>0</v>
      </c>
      <c r="AS442" s="127">
        <f t="shared" si="272"/>
        <v>0</v>
      </c>
      <c r="AT442" s="127">
        <f t="shared" si="272"/>
        <v>0</v>
      </c>
      <c r="AU442" s="127">
        <f t="shared" si="272"/>
        <v>241970.68999999992</v>
      </c>
      <c r="AV442" s="127">
        <f t="shared" si="272"/>
        <v>0</v>
      </c>
      <c r="AW442" s="127">
        <f t="shared" si="272"/>
        <v>0</v>
      </c>
      <c r="AX442" s="127">
        <f t="shared" si="272"/>
        <v>0</v>
      </c>
      <c r="AY442" s="127">
        <f t="shared" si="272"/>
        <v>10446.680963505425</v>
      </c>
      <c r="AZ442" s="127">
        <f t="shared" si="272"/>
        <v>0</v>
      </c>
      <c r="BA442" s="127">
        <f t="shared" si="272"/>
        <v>0</v>
      </c>
      <c r="BB442" s="127">
        <f t="shared" si="272"/>
        <v>96334616.72822167</v>
      </c>
      <c r="BC442" s="127">
        <f t="shared" si="272"/>
        <v>0</v>
      </c>
      <c r="BD442" s="127">
        <f t="shared" si="272"/>
        <v>0</v>
      </c>
      <c r="BE442" s="127">
        <f t="shared" si="272"/>
        <v>0</v>
      </c>
      <c r="BF442" s="127">
        <f t="shared" si="272"/>
        <v>0</v>
      </c>
      <c r="BG442" s="127">
        <f t="shared" si="272"/>
        <v>0</v>
      </c>
      <c r="BH442" s="127">
        <f>SUM(BG435:BH441)</f>
        <v>0</v>
      </c>
      <c r="BI442" s="127">
        <f t="shared" ref="BI442:CP442" si="273">SUM(BI435:BI441)</f>
        <v>0</v>
      </c>
      <c r="BJ442" s="127">
        <f t="shared" si="273"/>
        <v>0</v>
      </c>
      <c r="BK442" s="127">
        <f t="shared" si="273"/>
        <v>0</v>
      </c>
      <c r="BL442" s="127">
        <f t="shared" si="273"/>
        <v>0</v>
      </c>
      <c r="BM442" s="127">
        <f t="shared" si="273"/>
        <v>0</v>
      </c>
      <c r="BN442" s="127">
        <f t="shared" si="273"/>
        <v>0</v>
      </c>
      <c r="BO442" s="127">
        <f t="shared" si="273"/>
        <v>0</v>
      </c>
      <c r="BP442" s="127">
        <f t="shared" si="273"/>
        <v>0</v>
      </c>
      <c r="BQ442" s="127">
        <f t="shared" si="273"/>
        <v>0</v>
      </c>
      <c r="BR442" s="127">
        <f t="shared" si="273"/>
        <v>0</v>
      </c>
      <c r="BS442" s="127">
        <f t="shared" si="273"/>
        <v>0</v>
      </c>
      <c r="BT442" s="127">
        <f t="shared" si="273"/>
        <v>0</v>
      </c>
      <c r="BU442" s="127">
        <f t="shared" si="273"/>
        <v>0</v>
      </c>
      <c r="BV442" s="127">
        <f t="shared" si="273"/>
        <v>0</v>
      </c>
      <c r="BW442" s="127">
        <f t="shared" si="273"/>
        <v>0</v>
      </c>
      <c r="BX442" s="127">
        <f t="shared" si="273"/>
        <v>0</v>
      </c>
      <c r="BY442" s="127">
        <f t="shared" si="273"/>
        <v>0</v>
      </c>
      <c r="BZ442" s="127">
        <f t="shared" si="273"/>
        <v>-2977661.0464600143</v>
      </c>
      <c r="CA442" s="127">
        <f t="shared" si="273"/>
        <v>0</v>
      </c>
      <c r="CB442" s="127">
        <f t="shared" si="273"/>
        <v>0</v>
      </c>
      <c r="CC442" s="127">
        <f t="shared" si="273"/>
        <v>-36702950.478879996</v>
      </c>
      <c r="CD442" s="127">
        <f t="shared" si="273"/>
        <v>0</v>
      </c>
      <c r="CE442" s="127">
        <f t="shared" si="273"/>
        <v>-361037.52274000004</v>
      </c>
      <c r="CF442" s="127">
        <f t="shared" si="273"/>
        <v>-2048.9499999999998</v>
      </c>
      <c r="CG442" s="127">
        <f t="shared" si="273"/>
        <v>0</v>
      </c>
      <c r="CH442" s="127">
        <f t="shared" si="273"/>
        <v>-741820.13863499998</v>
      </c>
      <c r="CI442" s="127">
        <f t="shared" si="273"/>
        <v>0</v>
      </c>
      <c r="CJ442" s="127">
        <f t="shared" si="273"/>
        <v>0</v>
      </c>
      <c r="CK442" s="127">
        <f t="shared" si="273"/>
        <v>0</v>
      </c>
      <c r="CL442" s="127">
        <f t="shared" si="273"/>
        <v>0</v>
      </c>
      <c r="CM442" s="127">
        <f t="shared" si="273"/>
        <v>0</v>
      </c>
      <c r="CN442" s="127">
        <f t="shared" si="273"/>
        <v>0</v>
      </c>
      <c r="CO442" s="127">
        <f t="shared" si="273"/>
        <v>0</v>
      </c>
      <c r="CP442" s="127">
        <f t="shared" si="273"/>
        <v>0</v>
      </c>
      <c r="CQ442" s="127">
        <f>SUM(CQ436:CQ441)</f>
        <v>0</v>
      </c>
      <c r="CR442" s="127">
        <f t="shared" ref="CR442:CW442" si="274">SUM(CR435:CR441)</f>
        <v>0</v>
      </c>
      <c r="CS442" s="127">
        <f t="shared" si="274"/>
        <v>0</v>
      </c>
      <c r="CT442" s="127">
        <f t="shared" si="274"/>
        <v>0</v>
      </c>
      <c r="CU442" s="127">
        <f t="shared" si="274"/>
        <v>0</v>
      </c>
      <c r="CV442" s="127">
        <f t="shared" si="274"/>
        <v>0</v>
      </c>
      <c r="CW442" s="127">
        <f t="shared" si="274"/>
        <v>0</v>
      </c>
      <c r="CX442" s="127"/>
      <c r="CY442" s="127">
        <f>SUM(CY435:CY441)</f>
        <v>-40785518.136715017</v>
      </c>
      <c r="CZ442" s="127">
        <f>SUM(CZ435:CZ441)</f>
        <v>55549098.59150666</v>
      </c>
      <c r="DA442" s="128">
        <f>SUM(DA435:DA441)</f>
        <v>-231199672.58903524</v>
      </c>
    </row>
    <row r="443" spans="1:105" ht="11.25" customHeight="1" x14ac:dyDescent="0.2">
      <c r="A443" s="46">
        <f>ROW()</f>
        <v>443</v>
      </c>
      <c r="B443" s="177" t="s">
        <v>92</v>
      </c>
      <c r="C443" s="92" t="s">
        <v>91</v>
      </c>
      <c r="D443" s="172">
        <v>114</v>
      </c>
      <c r="E443" s="163">
        <v>282791674.87</v>
      </c>
      <c r="F443" s="29"/>
      <c r="G443" s="29"/>
      <c r="H443" s="29"/>
      <c r="I443" s="29"/>
      <c r="J443" s="29"/>
      <c r="K443" s="29"/>
      <c r="L443" s="2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>
        <v>0</v>
      </c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>
        <f>SUM(F443:BA443)</f>
        <v>0</v>
      </c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>
        <f>SUM(BC443:CX443)</f>
        <v>0</v>
      </c>
      <c r="CZ443" s="1">
        <f>+CY443+BB443</f>
        <v>0</v>
      </c>
      <c r="DA443" s="125">
        <f>+CZ443+E443</f>
        <v>282791674.87</v>
      </c>
    </row>
    <row r="444" spans="1:105" ht="11.25" customHeight="1" x14ac:dyDescent="0.2">
      <c r="A444" s="46">
        <f>ROW()</f>
        <v>444</v>
      </c>
      <c r="B444" s="178"/>
      <c r="C444" s="79" t="s">
        <v>90</v>
      </c>
      <c r="D444" s="8">
        <f>+D443</f>
        <v>114</v>
      </c>
      <c r="E444" s="72"/>
      <c r="F444" s="29"/>
      <c r="G444" s="29"/>
      <c r="H444" s="29"/>
      <c r="I444" s="29"/>
      <c r="J444" s="29"/>
      <c r="K444" s="29"/>
      <c r="L444" s="2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>
        <f>SUM(F444:BA444)</f>
        <v>0</v>
      </c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>
        <f>SUM(BC444:CX444)</f>
        <v>0</v>
      </c>
      <c r="CZ444" s="1">
        <f>+CY444+BB444</f>
        <v>0</v>
      </c>
      <c r="DA444" s="125">
        <f>+CZ444+E444</f>
        <v>0</v>
      </c>
    </row>
    <row r="445" spans="1:105" ht="11.25" customHeight="1" x14ac:dyDescent="0.2">
      <c r="A445" s="46">
        <f>ROW()</f>
        <v>445</v>
      </c>
      <c r="B445" s="178"/>
      <c r="C445" s="79" t="s">
        <v>89</v>
      </c>
      <c r="D445" s="8">
        <f>+D444</f>
        <v>114</v>
      </c>
      <c r="E445" s="72"/>
      <c r="F445" s="29"/>
      <c r="G445" s="29"/>
      <c r="H445" s="29"/>
      <c r="I445" s="29"/>
      <c r="J445" s="29"/>
      <c r="K445" s="29"/>
      <c r="L445" s="2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>
        <f>SUM(F445:BA445)</f>
        <v>0</v>
      </c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>
        <f>SUM(BC445:CX445)</f>
        <v>0</v>
      </c>
      <c r="CZ445" s="1">
        <f>+CY445+BB445</f>
        <v>0</v>
      </c>
      <c r="DA445" s="125">
        <f>+CZ445+E445</f>
        <v>0</v>
      </c>
    </row>
    <row r="446" spans="1:105" ht="11.25" customHeight="1" x14ac:dyDescent="0.2">
      <c r="A446" s="46">
        <f>ROW()</f>
        <v>446</v>
      </c>
      <c r="B446" s="179"/>
      <c r="C446" s="80" t="s">
        <v>88</v>
      </c>
      <c r="D446" s="108">
        <f>+D445</f>
        <v>114</v>
      </c>
      <c r="E446" s="72"/>
      <c r="F446" s="29"/>
      <c r="G446" s="29"/>
      <c r="H446" s="29"/>
      <c r="I446" s="29"/>
      <c r="J446" s="29"/>
      <c r="K446" s="29"/>
      <c r="L446" s="2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>
        <f>SUM(F446:BA446)</f>
        <v>0</v>
      </c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>
        <f>SUM(BC446:CX446)</f>
        <v>0</v>
      </c>
      <c r="CZ446" s="1">
        <f>+CY446+BB446</f>
        <v>0</v>
      </c>
      <c r="DA446" s="125">
        <f>+CZ446+E446</f>
        <v>0</v>
      </c>
    </row>
    <row r="447" spans="1:105" ht="11.25" customHeight="1" x14ac:dyDescent="0.2">
      <c r="A447" s="46">
        <f>ROW()</f>
        <v>447</v>
      </c>
      <c r="B447" s="150" t="s">
        <v>87</v>
      </c>
      <c r="C447" s="149"/>
      <c r="D447" s="149"/>
      <c r="E447" s="165">
        <f t="shared" ref="E447:AO447" si="275">SUM(E443:E446)</f>
        <v>282791674.87</v>
      </c>
      <c r="F447" s="165">
        <f t="shared" si="275"/>
        <v>0</v>
      </c>
      <c r="G447" s="165">
        <f t="shared" si="275"/>
        <v>0</v>
      </c>
      <c r="H447" s="165">
        <f t="shared" si="275"/>
        <v>0</v>
      </c>
      <c r="I447" s="165">
        <f t="shared" si="275"/>
        <v>0</v>
      </c>
      <c r="J447" s="165">
        <f t="shared" si="275"/>
        <v>0</v>
      </c>
      <c r="K447" s="165">
        <f t="shared" si="275"/>
        <v>0</v>
      </c>
      <c r="L447" s="165">
        <f t="shared" si="275"/>
        <v>0</v>
      </c>
      <c r="M447" s="127">
        <f t="shared" si="275"/>
        <v>0</v>
      </c>
      <c r="N447" s="127">
        <f t="shared" si="275"/>
        <v>0</v>
      </c>
      <c r="O447" s="127">
        <f t="shared" si="275"/>
        <v>0</v>
      </c>
      <c r="P447" s="127">
        <f t="shared" si="275"/>
        <v>0</v>
      </c>
      <c r="Q447" s="127">
        <f t="shared" si="275"/>
        <v>0</v>
      </c>
      <c r="R447" s="127">
        <f t="shared" si="275"/>
        <v>0</v>
      </c>
      <c r="S447" s="127">
        <f t="shared" si="275"/>
        <v>0</v>
      </c>
      <c r="T447" s="127">
        <f t="shared" si="275"/>
        <v>0</v>
      </c>
      <c r="U447" s="127">
        <f t="shared" si="275"/>
        <v>0</v>
      </c>
      <c r="V447" s="127">
        <f t="shared" si="275"/>
        <v>0</v>
      </c>
      <c r="W447" s="127">
        <f t="shared" si="275"/>
        <v>0</v>
      </c>
      <c r="X447" s="127">
        <f t="shared" si="275"/>
        <v>0</v>
      </c>
      <c r="Y447" s="127">
        <f t="shared" si="275"/>
        <v>0</v>
      </c>
      <c r="Z447" s="127">
        <f t="shared" si="275"/>
        <v>0</v>
      </c>
      <c r="AA447" s="127">
        <f t="shared" si="275"/>
        <v>0</v>
      </c>
      <c r="AB447" s="127">
        <f t="shared" si="275"/>
        <v>0</v>
      </c>
      <c r="AC447" s="127">
        <f t="shared" si="275"/>
        <v>0</v>
      </c>
      <c r="AD447" s="127">
        <f t="shared" si="275"/>
        <v>0</v>
      </c>
      <c r="AE447" s="127">
        <f t="shared" si="275"/>
        <v>0</v>
      </c>
      <c r="AF447" s="127">
        <f t="shared" si="275"/>
        <v>0</v>
      </c>
      <c r="AG447" s="127">
        <f t="shared" si="275"/>
        <v>0</v>
      </c>
      <c r="AH447" s="127">
        <f t="shared" si="275"/>
        <v>0</v>
      </c>
      <c r="AI447" s="127">
        <f t="shared" si="275"/>
        <v>0</v>
      </c>
      <c r="AJ447" s="127">
        <f t="shared" si="275"/>
        <v>0</v>
      </c>
      <c r="AK447" s="127">
        <f t="shared" si="275"/>
        <v>0</v>
      </c>
      <c r="AL447" s="127">
        <f t="shared" si="275"/>
        <v>0</v>
      </c>
      <c r="AM447" s="127">
        <f t="shared" si="275"/>
        <v>0</v>
      </c>
      <c r="AN447" s="127">
        <f t="shared" si="275"/>
        <v>0</v>
      </c>
      <c r="AO447" s="127">
        <f t="shared" si="275"/>
        <v>0</v>
      </c>
      <c r="AP447" s="127"/>
      <c r="AQ447" s="127">
        <f t="shared" ref="AQ447:BG447" si="276">SUM(AQ443:AQ446)</f>
        <v>0</v>
      </c>
      <c r="AR447" s="127">
        <f t="shared" si="276"/>
        <v>0</v>
      </c>
      <c r="AS447" s="127">
        <f t="shared" si="276"/>
        <v>0</v>
      </c>
      <c r="AT447" s="127">
        <f t="shared" si="276"/>
        <v>0</v>
      </c>
      <c r="AU447" s="127">
        <f t="shared" si="276"/>
        <v>0</v>
      </c>
      <c r="AV447" s="127">
        <f t="shared" si="276"/>
        <v>0</v>
      </c>
      <c r="AW447" s="127">
        <f t="shared" si="276"/>
        <v>0</v>
      </c>
      <c r="AX447" s="127">
        <f t="shared" si="276"/>
        <v>0</v>
      </c>
      <c r="AY447" s="127">
        <f t="shared" si="276"/>
        <v>0</v>
      </c>
      <c r="AZ447" s="127">
        <f t="shared" si="276"/>
        <v>0</v>
      </c>
      <c r="BA447" s="127">
        <f t="shared" si="276"/>
        <v>0</v>
      </c>
      <c r="BB447" s="127">
        <f t="shared" si="276"/>
        <v>0</v>
      </c>
      <c r="BC447" s="127">
        <f t="shared" si="276"/>
        <v>0</v>
      </c>
      <c r="BD447" s="127">
        <f t="shared" si="276"/>
        <v>0</v>
      </c>
      <c r="BE447" s="127">
        <f t="shared" si="276"/>
        <v>0</v>
      </c>
      <c r="BF447" s="127">
        <f t="shared" si="276"/>
        <v>0</v>
      </c>
      <c r="BG447" s="127">
        <f t="shared" si="276"/>
        <v>0</v>
      </c>
      <c r="BH447" s="127">
        <f>SUM(BG443:BH446)</f>
        <v>0</v>
      </c>
      <c r="BI447" s="127">
        <f t="shared" ref="BI447:CW447" si="277">SUM(BI443:BI446)</f>
        <v>0</v>
      </c>
      <c r="BJ447" s="127">
        <f t="shared" si="277"/>
        <v>0</v>
      </c>
      <c r="BK447" s="127">
        <f t="shared" si="277"/>
        <v>0</v>
      </c>
      <c r="BL447" s="127">
        <f t="shared" si="277"/>
        <v>0</v>
      </c>
      <c r="BM447" s="127">
        <f t="shared" si="277"/>
        <v>0</v>
      </c>
      <c r="BN447" s="127">
        <f t="shared" si="277"/>
        <v>0</v>
      </c>
      <c r="BO447" s="127">
        <f t="shared" si="277"/>
        <v>0</v>
      </c>
      <c r="BP447" s="127">
        <f t="shared" si="277"/>
        <v>0</v>
      </c>
      <c r="BQ447" s="127">
        <f t="shared" si="277"/>
        <v>0</v>
      </c>
      <c r="BR447" s="127">
        <f t="shared" si="277"/>
        <v>0</v>
      </c>
      <c r="BS447" s="127">
        <f t="shared" si="277"/>
        <v>0</v>
      </c>
      <c r="BT447" s="127">
        <f t="shared" si="277"/>
        <v>0</v>
      </c>
      <c r="BU447" s="127">
        <f t="shared" si="277"/>
        <v>0</v>
      </c>
      <c r="BV447" s="127">
        <f t="shared" si="277"/>
        <v>0</v>
      </c>
      <c r="BW447" s="127">
        <f t="shared" si="277"/>
        <v>0</v>
      </c>
      <c r="BX447" s="127">
        <f t="shared" si="277"/>
        <v>0</v>
      </c>
      <c r="BY447" s="127">
        <f t="shared" si="277"/>
        <v>0</v>
      </c>
      <c r="BZ447" s="127">
        <f t="shared" si="277"/>
        <v>0</v>
      </c>
      <c r="CA447" s="127">
        <f t="shared" si="277"/>
        <v>0</v>
      </c>
      <c r="CB447" s="127">
        <f t="shared" si="277"/>
        <v>0</v>
      </c>
      <c r="CC447" s="127">
        <f t="shared" si="277"/>
        <v>0</v>
      </c>
      <c r="CD447" s="127">
        <f t="shared" si="277"/>
        <v>0</v>
      </c>
      <c r="CE447" s="127">
        <f t="shared" si="277"/>
        <v>0</v>
      </c>
      <c r="CF447" s="127">
        <f t="shared" si="277"/>
        <v>0</v>
      </c>
      <c r="CG447" s="127">
        <f t="shared" si="277"/>
        <v>0</v>
      </c>
      <c r="CH447" s="127">
        <f t="shared" si="277"/>
        <v>0</v>
      </c>
      <c r="CI447" s="127">
        <f t="shared" si="277"/>
        <v>0</v>
      </c>
      <c r="CJ447" s="127">
        <f t="shared" si="277"/>
        <v>0</v>
      </c>
      <c r="CK447" s="127">
        <f t="shared" si="277"/>
        <v>0</v>
      </c>
      <c r="CL447" s="127">
        <f t="shared" si="277"/>
        <v>0</v>
      </c>
      <c r="CM447" s="127">
        <f t="shared" si="277"/>
        <v>0</v>
      </c>
      <c r="CN447" s="127">
        <f t="shared" si="277"/>
        <v>0</v>
      </c>
      <c r="CO447" s="127">
        <f t="shared" si="277"/>
        <v>0</v>
      </c>
      <c r="CP447" s="127">
        <f t="shared" si="277"/>
        <v>0</v>
      </c>
      <c r="CQ447" s="127">
        <f t="shared" si="277"/>
        <v>0</v>
      </c>
      <c r="CR447" s="127">
        <f t="shared" si="277"/>
        <v>0</v>
      </c>
      <c r="CS447" s="127">
        <f t="shared" si="277"/>
        <v>0</v>
      </c>
      <c r="CT447" s="127">
        <f t="shared" si="277"/>
        <v>0</v>
      </c>
      <c r="CU447" s="127">
        <f t="shared" si="277"/>
        <v>0</v>
      </c>
      <c r="CV447" s="127">
        <f t="shared" si="277"/>
        <v>0</v>
      </c>
      <c r="CW447" s="127">
        <f t="shared" si="277"/>
        <v>0</v>
      </c>
      <c r="CX447" s="127"/>
      <c r="CY447" s="127">
        <f>SUM(CY443:CY446)</f>
        <v>0</v>
      </c>
      <c r="CZ447" s="127">
        <f>SUM(CZ443:CZ446)</f>
        <v>0</v>
      </c>
      <c r="DA447" s="128">
        <f>SUM(DA443:DA446)</f>
        <v>282791674.87</v>
      </c>
    </row>
    <row r="448" spans="1:105" ht="11.25" customHeight="1" x14ac:dyDescent="0.2">
      <c r="A448" s="46">
        <f>ROW()</f>
        <v>448</v>
      </c>
      <c r="B448" s="177" t="s">
        <v>86</v>
      </c>
      <c r="C448" s="92" t="s">
        <v>85</v>
      </c>
      <c r="D448" s="172">
        <v>115</v>
      </c>
      <c r="E448" s="163">
        <v>-171148946.77083334</v>
      </c>
      <c r="F448" s="29"/>
      <c r="G448" s="29"/>
      <c r="H448" s="29"/>
      <c r="I448" s="29"/>
      <c r="J448" s="29"/>
      <c r="K448" s="29"/>
      <c r="L448" s="2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>
        <v>-3028132.2991666514</v>
      </c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>
        <v>0</v>
      </c>
      <c r="AY448" s="1"/>
      <c r="AZ448" s="1"/>
      <c r="BA448" s="1"/>
      <c r="BB448" s="1">
        <f>SUM(F448:BA448)</f>
        <v>-3028132.2991666514</v>
      </c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>
        <v>-2880746.5800000094</v>
      </c>
      <c r="CV448" s="1"/>
      <c r="CW448" s="1"/>
      <c r="CX448" s="1"/>
      <c r="CY448" s="1">
        <f>SUM(BC448:CX448)</f>
        <v>-2880746.5800000094</v>
      </c>
      <c r="CZ448" s="1">
        <f>+CY448+BB448</f>
        <v>-5908878.8791666608</v>
      </c>
      <c r="DA448" s="125">
        <f>+CZ448+E448</f>
        <v>-177057825.65000001</v>
      </c>
    </row>
    <row r="449" spans="1:105" ht="11.25" customHeight="1" x14ac:dyDescent="0.2">
      <c r="A449" s="46">
        <f>ROW()</f>
        <v>449</v>
      </c>
      <c r="B449" s="178"/>
      <c r="C449" s="79" t="s">
        <v>84</v>
      </c>
      <c r="D449" s="8">
        <f>+D448</f>
        <v>115</v>
      </c>
      <c r="E449" s="72"/>
      <c r="F449" s="29"/>
      <c r="G449" s="29"/>
      <c r="H449" s="29"/>
      <c r="I449" s="29"/>
      <c r="J449" s="29"/>
      <c r="K449" s="29"/>
      <c r="L449" s="2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>
        <f>SUM(F449:BA449)</f>
        <v>0</v>
      </c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>
        <f>SUM(BC449:CX449)</f>
        <v>0</v>
      </c>
      <c r="CZ449" s="1">
        <f>+CY449+BB449</f>
        <v>0</v>
      </c>
      <c r="DA449" s="125">
        <f>+CZ449+E449</f>
        <v>0</v>
      </c>
    </row>
    <row r="450" spans="1:105" ht="11.25" customHeight="1" x14ac:dyDescent="0.2">
      <c r="A450" s="46">
        <f>ROW()</f>
        <v>450</v>
      </c>
      <c r="B450" s="178"/>
      <c r="C450" s="79" t="s">
        <v>83</v>
      </c>
      <c r="D450" s="8">
        <f>+D449</f>
        <v>115</v>
      </c>
      <c r="E450" s="72"/>
      <c r="F450" s="29"/>
      <c r="G450" s="29"/>
      <c r="H450" s="29"/>
      <c r="I450" s="29"/>
      <c r="J450" s="29"/>
      <c r="K450" s="29"/>
      <c r="L450" s="2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>
        <f>SUM(F450:BA450)</f>
        <v>0</v>
      </c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>
        <f>SUM(BC450:CX450)</f>
        <v>0</v>
      </c>
      <c r="CZ450" s="1">
        <f>+CY450+BB450</f>
        <v>0</v>
      </c>
      <c r="DA450" s="125">
        <f>+CZ450+E450</f>
        <v>0</v>
      </c>
    </row>
    <row r="451" spans="1:105" ht="11.25" customHeight="1" x14ac:dyDescent="0.2">
      <c r="A451" s="46">
        <f>ROW()</f>
        <v>451</v>
      </c>
      <c r="B451" s="179"/>
      <c r="C451" s="80" t="s">
        <v>82</v>
      </c>
      <c r="D451" s="108">
        <f>+D450</f>
        <v>115</v>
      </c>
      <c r="E451" s="72"/>
      <c r="F451" s="29"/>
      <c r="G451" s="29"/>
      <c r="H451" s="29"/>
      <c r="I451" s="29"/>
      <c r="J451" s="29"/>
      <c r="K451" s="29"/>
      <c r="L451" s="2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>
        <f>SUM(F451:BA451)</f>
        <v>0</v>
      </c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>
        <f>SUM(BC451:CX451)</f>
        <v>0</v>
      </c>
      <c r="CZ451" s="1">
        <f>+CY451+BB451</f>
        <v>0</v>
      </c>
      <c r="DA451" s="125">
        <f>+CZ451+E451</f>
        <v>0</v>
      </c>
    </row>
    <row r="452" spans="1:105" ht="11.25" customHeight="1" x14ac:dyDescent="0.2">
      <c r="A452" s="46">
        <f>ROW()</f>
        <v>452</v>
      </c>
      <c r="B452" s="150" t="s">
        <v>81</v>
      </c>
      <c r="C452" s="150"/>
      <c r="D452" s="150"/>
      <c r="E452" s="165">
        <f t="shared" ref="E452:AO452" si="278">SUM(E448:E451)</f>
        <v>-171148946.77083334</v>
      </c>
      <c r="F452" s="165">
        <f t="shared" si="278"/>
        <v>0</v>
      </c>
      <c r="G452" s="165">
        <f t="shared" si="278"/>
        <v>0</v>
      </c>
      <c r="H452" s="165">
        <f t="shared" si="278"/>
        <v>0</v>
      </c>
      <c r="I452" s="165">
        <f t="shared" si="278"/>
        <v>0</v>
      </c>
      <c r="J452" s="165">
        <f t="shared" si="278"/>
        <v>0</v>
      </c>
      <c r="K452" s="165">
        <f t="shared" si="278"/>
        <v>0</v>
      </c>
      <c r="L452" s="165">
        <f t="shared" si="278"/>
        <v>0</v>
      </c>
      <c r="M452" s="127">
        <f t="shared" si="278"/>
        <v>0</v>
      </c>
      <c r="N452" s="127">
        <f t="shared" si="278"/>
        <v>0</v>
      </c>
      <c r="O452" s="127">
        <f t="shared" si="278"/>
        <v>0</v>
      </c>
      <c r="P452" s="127">
        <f t="shared" si="278"/>
        <v>0</v>
      </c>
      <c r="Q452" s="127">
        <f t="shared" si="278"/>
        <v>0</v>
      </c>
      <c r="R452" s="127">
        <f t="shared" si="278"/>
        <v>0</v>
      </c>
      <c r="S452" s="127">
        <f t="shared" si="278"/>
        <v>0</v>
      </c>
      <c r="T452" s="127">
        <f t="shared" si="278"/>
        <v>0</v>
      </c>
      <c r="U452" s="127">
        <f t="shared" si="278"/>
        <v>0</v>
      </c>
      <c r="V452" s="127">
        <f t="shared" si="278"/>
        <v>0</v>
      </c>
      <c r="W452" s="127">
        <f t="shared" si="278"/>
        <v>0</v>
      </c>
      <c r="X452" s="127">
        <f t="shared" si="278"/>
        <v>-3028132.2991666514</v>
      </c>
      <c r="Y452" s="127">
        <f t="shared" si="278"/>
        <v>0</v>
      </c>
      <c r="Z452" s="127">
        <f t="shared" si="278"/>
        <v>0</v>
      </c>
      <c r="AA452" s="127">
        <f t="shared" si="278"/>
        <v>0</v>
      </c>
      <c r="AB452" s="127">
        <f t="shared" si="278"/>
        <v>0</v>
      </c>
      <c r="AC452" s="127">
        <f t="shared" si="278"/>
        <v>0</v>
      </c>
      <c r="AD452" s="127">
        <f t="shared" si="278"/>
        <v>0</v>
      </c>
      <c r="AE452" s="127">
        <f t="shared" si="278"/>
        <v>0</v>
      </c>
      <c r="AF452" s="127">
        <f t="shared" si="278"/>
        <v>0</v>
      </c>
      <c r="AG452" s="127">
        <f t="shared" si="278"/>
        <v>0</v>
      </c>
      <c r="AH452" s="127">
        <f t="shared" si="278"/>
        <v>0</v>
      </c>
      <c r="AI452" s="127">
        <f t="shared" si="278"/>
        <v>0</v>
      </c>
      <c r="AJ452" s="127">
        <f t="shared" si="278"/>
        <v>0</v>
      </c>
      <c r="AK452" s="127">
        <f t="shared" si="278"/>
        <v>0</v>
      </c>
      <c r="AL452" s="127">
        <f t="shared" si="278"/>
        <v>0</v>
      </c>
      <c r="AM452" s="127">
        <f t="shared" si="278"/>
        <v>0</v>
      </c>
      <c r="AN452" s="127">
        <f t="shared" si="278"/>
        <v>0</v>
      </c>
      <c r="AO452" s="127">
        <f t="shared" si="278"/>
        <v>0</v>
      </c>
      <c r="AP452" s="127"/>
      <c r="AQ452" s="127">
        <f t="shared" ref="AQ452:BG452" si="279">SUM(AQ448:AQ451)</f>
        <v>0</v>
      </c>
      <c r="AR452" s="127">
        <f t="shared" si="279"/>
        <v>0</v>
      </c>
      <c r="AS452" s="127">
        <f t="shared" si="279"/>
        <v>0</v>
      </c>
      <c r="AT452" s="127">
        <f t="shared" si="279"/>
        <v>0</v>
      </c>
      <c r="AU452" s="127">
        <f t="shared" si="279"/>
        <v>0</v>
      </c>
      <c r="AV452" s="127">
        <f t="shared" si="279"/>
        <v>0</v>
      </c>
      <c r="AW452" s="127">
        <f t="shared" si="279"/>
        <v>0</v>
      </c>
      <c r="AX452" s="127">
        <f t="shared" si="279"/>
        <v>0</v>
      </c>
      <c r="AY452" s="127">
        <f t="shared" si="279"/>
        <v>0</v>
      </c>
      <c r="AZ452" s="127">
        <f t="shared" si="279"/>
        <v>0</v>
      </c>
      <c r="BA452" s="127">
        <f t="shared" si="279"/>
        <v>0</v>
      </c>
      <c r="BB452" s="127">
        <f t="shared" si="279"/>
        <v>-3028132.2991666514</v>
      </c>
      <c r="BC452" s="127">
        <f t="shared" si="279"/>
        <v>0</v>
      </c>
      <c r="BD452" s="127">
        <f t="shared" si="279"/>
        <v>0</v>
      </c>
      <c r="BE452" s="127">
        <f t="shared" si="279"/>
        <v>0</v>
      </c>
      <c r="BF452" s="127">
        <f t="shared" si="279"/>
        <v>0</v>
      </c>
      <c r="BG452" s="127">
        <f t="shared" si="279"/>
        <v>0</v>
      </c>
      <c r="BH452" s="127">
        <f>SUM(BG448:BH451)</f>
        <v>0</v>
      </c>
      <c r="BI452" s="127">
        <f t="shared" ref="BI452:CW452" si="280">SUM(BI448:BI451)</f>
        <v>0</v>
      </c>
      <c r="BJ452" s="127">
        <f t="shared" si="280"/>
        <v>0</v>
      </c>
      <c r="BK452" s="127">
        <f t="shared" si="280"/>
        <v>0</v>
      </c>
      <c r="BL452" s="127">
        <f t="shared" si="280"/>
        <v>0</v>
      </c>
      <c r="BM452" s="127">
        <f t="shared" si="280"/>
        <v>0</v>
      </c>
      <c r="BN452" s="127">
        <f t="shared" si="280"/>
        <v>0</v>
      </c>
      <c r="BO452" s="127">
        <f t="shared" si="280"/>
        <v>0</v>
      </c>
      <c r="BP452" s="127">
        <f t="shared" si="280"/>
        <v>0</v>
      </c>
      <c r="BQ452" s="127">
        <f t="shared" si="280"/>
        <v>0</v>
      </c>
      <c r="BR452" s="127">
        <f t="shared" si="280"/>
        <v>0</v>
      </c>
      <c r="BS452" s="127">
        <f t="shared" si="280"/>
        <v>0</v>
      </c>
      <c r="BT452" s="127">
        <f t="shared" si="280"/>
        <v>0</v>
      </c>
      <c r="BU452" s="127">
        <f t="shared" si="280"/>
        <v>0</v>
      </c>
      <c r="BV452" s="127">
        <f t="shared" si="280"/>
        <v>0</v>
      </c>
      <c r="BW452" s="127">
        <f t="shared" si="280"/>
        <v>0</v>
      </c>
      <c r="BX452" s="127">
        <f t="shared" si="280"/>
        <v>0</v>
      </c>
      <c r="BY452" s="127">
        <f t="shared" si="280"/>
        <v>0</v>
      </c>
      <c r="BZ452" s="127">
        <f t="shared" si="280"/>
        <v>0</v>
      </c>
      <c r="CA452" s="127">
        <f t="shared" si="280"/>
        <v>0</v>
      </c>
      <c r="CB452" s="127">
        <f t="shared" si="280"/>
        <v>0</v>
      </c>
      <c r="CC452" s="127">
        <f t="shared" si="280"/>
        <v>0</v>
      </c>
      <c r="CD452" s="127">
        <f t="shared" si="280"/>
        <v>0</v>
      </c>
      <c r="CE452" s="127">
        <f t="shared" si="280"/>
        <v>0</v>
      </c>
      <c r="CF452" s="127">
        <f t="shared" si="280"/>
        <v>0</v>
      </c>
      <c r="CG452" s="127">
        <f t="shared" si="280"/>
        <v>0</v>
      </c>
      <c r="CH452" s="127">
        <f t="shared" si="280"/>
        <v>0</v>
      </c>
      <c r="CI452" s="127">
        <f t="shared" si="280"/>
        <v>0</v>
      </c>
      <c r="CJ452" s="127">
        <f t="shared" si="280"/>
        <v>0</v>
      </c>
      <c r="CK452" s="127">
        <f t="shared" si="280"/>
        <v>0</v>
      </c>
      <c r="CL452" s="127">
        <f t="shared" si="280"/>
        <v>0</v>
      </c>
      <c r="CM452" s="127">
        <f t="shared" si="280"/>
        <v>0</v>
      </c>
      <c r="CN452" s="127">
        <f t="shared" si="280"/>
        <v>0</v>
      </c>
      <c r="CO452" s="127">
        <f t="shared" si="280"/>
        <v>0</v>
      </c>
      <c r="CP452" s="127">
        <f t="shared" si="280"/>
        <v>0</v>
      </c>
      <c r="CQ452" s="127">
        <f t="shared" si="280"/>
        <v>0</v>
      </c>
      <c r="CR452" s="127">
        <f t="shared" si="280"/>
        <v>0</v>
      </c>
      <c r="CS452" s="127">
        <f t="shared" si="280"/>
        <v>0</v>
      </c>
      <c r="CT452" s="127">
        <f t="shared" si="280"/>
        <v>0</v>
      </c>
      <c r="CU452" s="127">
        <f t="shared" si="280"/>
        <v>-2880746.5800000094</v>
      </c>
      <c r="CV452" s="127">
        <f t="shared" si="280"/>
        <v>0</v>
      </c>
      <c r="CW452" s="127">
        <f t="shared" si="280"/>
        <v>0</v>
      </c>
      <c r="CX452" s="127"/>
      <c r="CY452" s="127">
        <f>SUM(CY448:CY451)</f>
        <v>-2880746.5800000094</v>
      </c>
      <c r="CZ452" s="127">
        <f>SUM(CZ448:CZ451)</f>
        <v>-5908878.8791666608</v>
      </c>
      <c r="DA452" s="128">
        <f>SUM(DA448:DA451)</f>
        <v>-177057825.65000001</v>
      </c>
    </row>
    <row r="453" spans="1:105" ht="11.25" customHeight="1" thickBot="1" x14ac:dyDescent="0.25">
      <c r="A453" s="46">
        <f>ROW()</f>
        <v>453</v>
      </c>
      <c r="B453" s="149" t="s">
        <v>80</v>
      </c>
      <c r="C453" s="149"/>
      <c r="D453" s="149"/>
      <c r="E453" s="168">
        <f t="shared" ref="E453:AO453" si="281">+E324+E332+E334+E342+E349+E354+E433+E442+E434+E447+E452</f>
        <v>6351566791.4635038</v>
      </c>
      <c r="F453" s="168">
        <f t="shared" si="281"/>
        <v>0</v>
      </c>
      <c r="G453" s="168">
        <f t="shared" si="281"/>
        <v>0</v>
      </c>
      <c r="H453" s="168">
        <f t="shared" si="281"/>
        <v>0</v>
      </c>
      <c r="I453" s="168">
        <f t="shared" si="281"/>
        <v>0</v>
      </c>
      <c r="J453" s="168">
        <f t="shared" si="281"/>
        <v>0</v>
      </c>
      <c r="K453" s="168">
        <f t="shared" si="281"/>
        <v>0</v>
      </c>
      <c r="L453" s="168">
        <f t="shared" si="281"/>
        <v>0</v>
      </c>
      <c r="M453" s="169">
        <f t="shared" si="281"/>
        <v>0</v>
      </c>
      <c r="N453" s="169">
        <f t="shared" si="281"/>
        <v>0</v>
      </c>
      <c r="O453" s="169">
        <f t="shared" si="281"/>
        <v>0</v>
      </c>
      <c r="P453" s="169">
        <f t="shared" si="281"/>
        <v>0</v>
      </c>
      <c r="Q453" s="169">
        <f t="shared" si="281"/>
        <v>0</v>
      </c>
      <c r="R453" s="169">
        <f t="shared" si="281"/>
        <v>0</v>
      </c>
      <c r="S453" s="169">
        <f t="shared" si="281"/>
        <v>0</v>
      </c>
      <c r="T453" s="169">
        <f t="shared" si="281"/>
        <v>0</v>
      </c>
      <c r="U453" s="169">
        <f t="shared" si="281"/>
        <v>0</v>
      </c>
      <c r="V453" s="169">
        <f t="shared" si="281"/>
        <v>0</v>
      </c>
      <c r="W453" s="169">
        <f t="shared" si="281"/>
        <v>0</v>
      </c>
      <c r="X453" s="169">
        <f t="shared" si="281"/>
        <v>13757430.840068175</v>
      </c>
      <c r="Y453" s="169">
        <f t="shared" si="281"/>
        <v>3988422.8500223337</v>
      </c>
      <c r="Z453" s="169">
        <f t="shared" si="281"/>
        <v>0</v>
      </c>
      <c r="AA453" s="169">
        <f t="shared" si="281"/>
        <v>0</v>
      </c>
      <c r="AB453" s="169">
        <f t="shared" si="281"/>
        <v>0</v>
      </c>
      <c r="AC453" s="169">
        <f t="shared" si="281"/>
        <v>-134623520.2138699</v>
      </c>
      <c r="AD453" s="169">
        <f t="shared" si="281"/>
        <v>0</v>
      </c>
      <c r="AE453" s="169">
        <f t="shared" si="281"/>
        <v>0</v>
      </c>
      <c r="AF453" s="169">
        <f t="shared" si="281"/>
        <v>0</v>
      </c>
      <c r="AG453" s="169">
        <f t="shared" si="281"/>
        <v>0</v>
      </c>
      <c r="AH453" s="169">
        <f t="shared" si="281"/>
        <v>0</v>
      </c>
      <c r="AI453" s="169">
        <f t="shared" si="281"/>
        <v>0</v>
      </c>
      <c r="AJ453" s="169">
        <f t="shared" si="281"/>
        <v>0</v>
      </c>
      <c r="AK453" s="169">
        <f t="shared" si="281"/>
        <v>0</v>
      </c>
      <c r="AL453" s="169">
        <f t="shared" si="281"/>
        <v>0</v>
      </c>
      <c r="AM453" s="169">
        <f t="shared" si="281"/>
        <v>0</v>
      </c>
      <c r="AN453" s="169">
        <f t="shared" si="281"/>
        <v>0</v>
      </c>
      <c r="AO453" s="169">
        <f t="shared" si="281"/>
        <v>0</v>
      </c>
      <c r="AP453" s="169"/>
      <c r="AQ453" s="169">
        <f t="shared" ref="AQ453:BV453" si="282">+AQ324+AQ332+AQ334+AQ342+AQ349+AQ354+AQ433+AQ442+AQ434+AQ447+AQ452</f>
        <v>0</v>
      </c>
      <c r="AR453" s="169">
        <f t="shared" si="282"/>
        <v>-1569040</v>
      </c>
      <c r="AS453" s="169">
        <f t="shared" si="282"/>
        <v>0</v>
      </c>
      <c r="AT453" s="169">
        <f t="shared" si="282"/>
        <v>0</v>
      </c>
      <c r="AU453" s="169">
        <f t="shared" si="282"/>
        <v>-99634.990000000136</v>
      </c>
      <c r="AV453" s="169">
        <f t="shared" si="282"/>
        <v>0</v>
      </c>
      <c r="AW453" s="169">
        <f t="shared" si="282"/>
        <v>296684167.19990689</v>
      </c>
      <c r="AX453" s="169">
        <f t="shared" si="282"/>
        <v>0</v>
      </c>
      <c r="AY453" s="169">
        <f t="shared" si="282"/>
        <v>-538483.68934513268</v>
      </c>
      <c r="AZ453" s="169">
        <f t="shared" si="282"/>
        <v>0</v>
      </c>
      <c r="BA453" s="169">
        <f t="shared" si="282"/>
        <v>0</v>
      </c>
      <c r="BB453" s="169">
        <f t="shared" si="282"/>
        <v>177599341.9967826</v>
      </c>
      <c r="BC453" s="169">
        <f t="shared" si="282"/>
        <v>0</v>
      </c>
      <c r="BD453" s="169">
        <f t="shared" si="282"/>
        <v>0</v>
      </c>
      <c r="BE453" s="169">
        <f t="shared" si="282"/>
        <v>0</v>
      </c>
      <c r="BF453" s="169">
        <f t="shared" si="282"/>
        <v>0</v>
      </c>
      <c r="BG453" s="169">
        <f t="shared" si="282"/>
        <v>0</v>
      </c>
      <c r="BH453" s="169">
        <f t="shared" si="282"/>
        <v>0</v>
      </c>
      <c r="BI453" s="169">
        <f t="shared" si="282"/>
        <v>0</v>
      </c>
      <c r="BJ453" s="169">
        <f t="shared" si="282"/>
        <v>0</v>
      </c>
      <c r="BK453" s="169">
        <f t="shared" si="282"/>
        <v>0</v>
      </c>
      <c r="BL453" s="169">
        <f t="shared" si="282"/>
        <v>0</v>
      </c>
      <c r="BM453" s="169">
        <f t="shared" si="282"/>
        <v>0</v>
      </c>
      <c r="BN453" s="169">
        <f t="shared" si="282"/>
        <v>0</v>
      </c>
      <c r="BO453" s="169">
        <f t="shared" si="282"/>
        <v>0</v>
      </c>
      <c r="BP453" s="169">
        <f t="shared" si="282"/>
        <v>0</v>
      </c>
      <c r="BQ453" s="169">
        <f t="shared" si="282"/>
        <v>0</v>
      </c>
      <c r="BR453" s="169">
        <f t="shared" si="282"/>
        <v>0</v>
      </c>
      <c r="BS453" s="169">
        <f t="shared" si="282"/>
        <v>0</v>
      </c>
      <c r="BT453" s="169">
        <f t="shared" si="282"/>
        <v>0</v>
      </c>
      <c r="BU453" s="169">
        <f t="shared" si="282"/>
        <v>0</v>
      </c>
      <c r="BV453" s="169">
        <f t="shared" si="282"/>
        <v>0</v>
      </c>
      <c r="BW453" s="169">
        <f t="shared" ref="BW453:DB453" si="283">+BW324+BW332+BW334+BW342+BW349+BW354+BW433+BW442+BW434+BW447+BW452</f>
        <v>0</v>
      </c>
      <c r="BX453" s="169">
        <f t="shared" si="283"/>
        <v>0</v>
      </c>
      <c r="BY453" s="169">
        <f t="shared" si="283"/>
        <v>-80828245.574275032</v>
      </c>
      <c r="BZ453" s="169">
        <f t="shared" si="283"/>
        <v>134623520.2138699</v>
      </c>
      <c r="CA453" s="169">
        <f t="shared" si="283"/>
        <v>0</v>
      </c>
      <c r="CB453" s="169">
        <f t="shared" si="283"/>
        <v>0</v>
      </c>
      <c r="CC453" s="169">
        <f t="shared" si="283"/>
        <v>-210203843.58573726</v>
      </c>
      <c r="CD453" s="169">
        <f t="shared" si="283"/>
        <v>174784.55000000002</v>
      </c>
      <c r="CE453" s="169">
        <f t="shared" si="283"/>
        <v>195042495.78503498</v>
      </c>
      <c r="CF453" s="169">
        <f t="shared" si="283"/>
        <v>43894557.859999992</v>
      </c>
      <c r="CG453" s="169">
        <f t="shared" si="283"/>
        <v>247571154.53000003</v>
      </c>
      <c r="CH453" s="169">
        <f t="shared" si="283"/>
        <v>134205343.42072</v>
      </c>
      <c r="CI453" s="169">
        <f t="shared" si="283"/>
        <v>0</v>
      </c>
      <c r="CJ453" s="169">
        <f t="shared" si="283"/>
        <v>0</v>
      </c>
      <c r="CK453" s="169">
        <f t="shared" si="283"/>
        <v>0</v>
      </c>
      <c r="CL453" s="169">
        <f t="shared" si="283"/>
        <v>0</v>
      </c>
      <c r="CM453" s="169">
        <f t="shared" si="283"/>
        <v>0</v>
      </c>
      <c r="CN453" s="169">
        <f t="shared" si="283"/>
        <v>0</v>
      </c>
      <c r="CO453" s="169">
        <f t="shared" si="283"/>
        <v>109783.00000000093</v>
      </c>
      <c r="CP453" s="169">
        <f t="shared" si="283"/>
        <v>0</v>
      </c>
      <c r="CQ453" s="169">
        <f t="shared" si="283"/>
        <v>0</v>
      </c>
      <c r="CR453" s="169">
        <f t="shared" si="283"/>
        <v>0</v>
      </c>
      <c r="CS453" s="169">
        <f t="shared" si="283"/>
        <v>0</v>
      </c>
      <c r="CT453" s="169">
        <f t="shared" si="283"/>
        <v>0</v>
      </c>
      <c r="CU453" s="169">
        <f t="shared" si="283"/>
        <v>-2880746.5800000094</v>
      </c>
      <c r="CV453" s="169">
        <f t="shared" si="283"/>
        <v>0</v>
      </c>
      <c r="CW453" s="169">
        <f t="shared" si="283"/>
        <v>0</v>
      </c>
      <c r="CX453" s="169"/>
      <c r="CY453" s="169">
        <f>+CY324+CY332+CY334+CY342+CY349+CY354+CY433+CY442+CY434+CY447+CY452</f>
        <v>461708803.61961257</v>
      </c>
      <c r="CZ453" s="169">
        <f>+CZ324+CZ332+CZ334+CZ342+CZ349+CZ354+CZ433+CZ442+CZ434+CZ447+CZ452</f>
        <v>639308145.61639488</v>
      </c>
      <c r="DA453" s="170">
        <f>+DA324+DA332+DA334+DA342+DA349+DA354+DA433+DA442+DA434+DA447+DA452</f>
        <v>6990874937.0798969</v>
      </c>
    </row>
    <row r="454" spans="1:105" ht="11.25" customHeight="1" x14ac:dyDescent="0.2">
      <c r="A454" s="46">
        <f>ROW()</f>
        <v>454</v>
      </c>
      <c r="B454" s="48" t="s">
        <v>79</v>
      </c>
      <c r="C454" s="90" t="s">
        <v>78</v>
      </c>
      <c r="D454" s="180">
        <v>128</v>
      </c>
      <c r="E454" s="163">
        <v>18500000</v>
      </c>
      <c r="F454" s="29"/>
      <c r="G454" s="29"/>
      <c r="H454" s="29"/>
      <c r="I454" s="29"/>
      <c r="J454" s="29"/>
      <c r="K454" s="29"/>
      <c r="L454" s="2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>
        <v>0</v>
      </c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>
        <f>SUM(F454:BA454)</f>
        <v>0</v>
      </c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>
        <f>SUM(BC454:CX454)</f>
        <v>0</v>
      </c>
      <c r="CZ454" s="1">
        <f>+CY454+BB454</f>
        <v>0</v>
      </c>
      <c r="DA454" s="125">
        <f>+CZ454+E454</f>
        <v>18500000</v>
      </c>
    </row>
    <row r="455" spans="1:105" ht="11.25" customHeight="1" x14ac:dyDescent="0.2">
      <c r="A455" s="46">
        <f>ROW()</f>
        <v>455</v>
      </c>
      <c r="B455" s="181" t="s">
        <v>77</v>
      </c>
      <c r="C455" s="149"/>
      <c r="D455" s="149"/>
      <c r="E455" s="165">
        <f t="shared" ref="E455:AO455" si="284">+E454</f>
        <v>18500000</v>
      </c>
      <c r="F455" s="165">
        <f t="shared" si="284"/>
        <v>0</v>
      </c>
      <c r="G455" s="165">
        <f t="shared" si="284"/>
        <v>0</v>
      </c>
      <c r="H455" s="165">
        <f t="shared" si="284"/>
        <v>0</v>
      </c>
      <c r="I455" s="165">
        <f t="shared" si="284"/>
        <v>0</v>
      </c>
      <c r="J455" s="165">
        <f t="shared" si="284"/>
        <v>0</v>
      </c>
      <c r="K455" s="165">
        <f t="shared" si="284"/>
        <v>0</v>
      </c>
      <c r="L455" s="165">
        <f t="shared" si="284"/>
        <v>0</v>
      </c>
      <c r="M455" s="127">
        <f t="shared" si="284"/>
        <v>0</v>
      </c>
      <c r="N455" s="127">
        <f t="shared" si="284"/>
        <v>0</v>
      </c>
      <c r="O455" s="127">
        <f t="shared" si="284"/>
        <v>0</v>
      </c>
      <c r="P455" s="127">
        <f t="shared" si="284"/>
        <v>0</v>
      </c>
      <c r="Q455" s="127">
        <f t="shared" si="284"/>
        <v>0</v>
      </c>
      <c r="R455" s="127">
        <f t="shared" si="284"/>
        <v>0</v>
      </c>
      <c r="S455" s="127">
        <f t="shared" si="284"/>
        <v>0</v>
      </c>
      <c r="T455" s="127">
        <f t="shared" si="284"/>
        <v>0</v>
      </c>
      <c r="U455" s="127">
        <f t="shared" si="284"/>
        <v>0</v>
      </c>
      <c r="V455" s="127">
        <f t="shared" si="284"/>
        <v>0</v>
      </c>
      <c r="W455" s="127">
        <f t="shared" si="284"/>
        <v>0</v>
      </c>
      <c r="X455" s="127">
        <f t="shared" si="284"/>
        <v>0</v>
      </c>
      <c r="Y455" s="127">
        <f t="shared" si="284"/>
        <v>0</v>
      </c>
      <c r="Z455" s="127">
        <f t="shared" si="284"/>
        <v>0</v>
      </c>
      <c r="AA455" s="127">
        <f t="shared" si="284"/>
        <v>0</v>
      </c>
      <c r="AB455" s="127">
        <f t="shared" si="284"/>
        <v>0</v>
      </c>
      <c r="AC455" s="127">
        <f t="shared" si="284"/>
        <v>0</v>
      </c>
      <c r="AD455" s="127">
        <f t="shared" si="284"/>
        <v>0</v>
      </c>
      <c r="AE455" s="127">
        <f t="shared" si="284"/>
        <v>0</v>
      </c>
      <c r="AF455" s="127">
        <f t="shared" si="284"/>
        <v>0</v>
      </c>
      <c r="AG455" s="127">
        <f t="shared" si="284"/>
        <v>0</v>
      </c>
      <c r="AH455" s="127">
        <f t="shared" si="284"/>
        <v>0</v>
      </c>
      <c r="AI455" s="127">
        <f t="shared" si="284"/>
        <v>0</v>
      </c>
      <c r="AJ455" s="127">
        <f t="shared" si="284"/>
        <v>0</v>
      </c>
      <c r="AK455" s="127">
        <f t="shared" si="284"/>
        <v>0</v>
      </c>
      <c r="AL455" s="127">
        <f t="shared" si="284"/>
        <v>0</v>
      </c>
      <c r="AM455" s="127">
        <f t="shared" si="284"/>
        <v>0</v>
      </c>
      <c r="AN455" s="127">
        <f t="shared" si="284"/>
        <v>0</v>
      </c>
      <c r="AO455" s="127">
        <f t="shared" si="284"/>
        <v>0</v>
      </c>
      <c r="AP455" s="127"/>
      <c r="AQ455" s="127">
        <f t="shared" ref="AQ455:BV455" si="285">+AQ454</f>
        <v>0</v>
      </c>
      <c r="AR455" s="127">
        <f t="shared" si="285"/>
        <v>0</v>
      </c>
      <c r="AS455" s="127">
        <f t="shared" si="285"/>
        <v>0</v>
      </c>
      <c r="AT455" s="127">
        <f t="shared" si="285"/>
        <v>0</v>
      </c>
      <c r="AU455" s="127">
        <f t="shared" si="285"/>
        <v>0</v>
      </c>
      <c r="AV455" s="127">
        <f t="shared" si="285"/>
        <v>0</v>
      </c>
      <c r="AW455" s="127">
        <f t="shared" si="285"/>
        <v>0</v>
      </c>
      <c r="AX455" s="127">
        <f t="shared" si="285"/>
        <v>0</v>
      </c>
      <c r="AY455" s="127">
        <f t="shared" si="285"/>
        <v>0</v>
      </c>
      <c r="AZ455" s="127">
        <f t="shared" si="285"/>
        <v>0</v>
      </c>
      <c r="BA455" s="127">
        <f t="shared" si="285"/>
        <v>0</v>
      </c>
      <c r="BB455" s="127">
        <f t="shared" si="285"/>
        <v>0</v>
      </c>
      <c r="BC455" s="127">
        <f t="shared" si="285"/>
        <v>0</v>
      </c>
      <c r="BD455" s="127">
        <f t="shared" si="285"/>
        <v>0</v>
      </c>
      <c r="BE455" s="127">
        <f t="shared" si="285"/>
        <v>0</v>
      </c>
      <c r="BF455" s="127">
        <f t="shared" si="285"/>
        <v>0</v>
      </c>
      <c r="BG455" s="127">
        <f t="shared" si="285"/>
        <v>0</v>
      </c>
      <c r="BH455" s="127">
        <f t="shared" si="285"/>
        <v>0</v>
      </c>
      <c r="BI455" s="127">
        <f t="shared" si="285"/>
        <v>0</v>
      </c>
      <c r="BJ455" s="127">
        <f t="shared" si="285"/>
        <v>0</v>
      </c>
      <c r="BK455" s="127">
        <f t="shared" si="285"/>
        <v>0</v>
      </c>
      <c r="BL455" s="127">
        <f t="shared" si="285"/>
        <v>0</v>
      </c>
      <c r="BM455" s="127">
        <f t="shared" si="285"/>
        <v>0</v>
      </c>
      <c r="BN455" s="127">
        <f t="shared" si="285"/>
        <v>0</v>
      </c>
      <c r="BO455" s="127">
        <f t="shared" si="285"/>
        <v>0</v>
      </c>
      <c r="BP455" s="127">
        <f t="shared" si="285"/>
        <v>0</v>
      </c>
      <c r="BQ455" s="127">
        <f t="shared" si="285"/>
        <v>0</v>
      </c>
      <c r="BR455" s="127">
        <f t="shared" si="285"/>
        <v>0</v>
      </c>
      <c r="BS455" s="127">
        <f t="shared" si="285"/>
        <v>0</v>
      </c>
      <c r="BT455" s="127">
        <f t="shared" si="285"/>
        <v>0</v>
      </c>
      <c r="BU455" s="127">
        <f t="shared" si="285"/>
        <v>0</v>
      </c>
      <c r="BV455" s="127">
        <f t="shared" si="285"/>
        <v>0</v>
      </c>
      <c r="BW455" s="127">
        <f t="shared" ref="BW455:DB455" si="286">+BW454</f>
        <v>0</v>
      </c>
      <c r="BX455" s="127">
        <f t="shared" si="286"/>
        <v>0</v>
      </c>
      <c r="BY455" s="127">
        <f t="shared" si="286"/>
        <v>0</v>
      </c>
      <c r="BZ455" s="127">
        <f t="shared" si="286"/>
        <v>0</v>
      </c>
      <c r="CA455" s="127">
        <f t="shared" si="286"/>
        <v>0</v>
      </c>
      <c r="CB455" s="127">
        <f t="shared" si="286"/>
        <v>0</v>
      </c>
      <c r="CC455" s="127">
        <f t="shared" si="286"/>
        <v>0</v>
      </c>
      <c r="CD455" s="127">
        <f t="shared" si="286"/>
        <v>0</v>
      </c>
      <c r="CE455" s="127">
        <f t="shared" si="286"/>
        <v>0</v>
      </c>
      <c r="CF455" s="127">
        <f t="shared" si="286"/>
        <v>0</v>
      </c>
      <c r="CG455" s="127">
        <f t="shared" si="286"/>
        <v>0</v>
      </c>
      <c r="CH455" s="127">
        <f t="shared" si="286"/>
        <v>0</v>
      </c>
      <c r="CI455" s="127">
        <f t="shared" si="286"/>
        <v>0</v>
      </c>
      <c r="CJ455" s="127">
        <f t="shared" si="286"/>
        <v>0</v>
      </c>
      <c r="CK455" s="127">
        <f t="shared" si="286"/>
        <v>0</v>
      </c>
      <c r="CL455" s="127">
        <f t="shared" si="286"/>
        <v>0</v>
      </c>
      <c r="CM455" s="127">
        <f t="shared" si="286"/>
        <v>0</v>
      </c>
      <c r="CN455" s="127">
        <f t="shared" si="286"/>
        <v>0</v>
      </c>
      <c r="CO455" s="127">
        <f t="shared" si="286"/>
        <v>0</v>
      </c>
      <c r="CP455" s="127">
        <f t="shared" si="286"/>
        <v>0</v>
      </c>
      <c r="CQ455" s="127">
        <f t="shared" si="286"/>
        <v>0</v>
      </c>
      <c r="CR455" s="127">
        <f t="shared" si="286"/>
        <v>0</v>
      </c>
      <c r="CS455" s="127">
        <f t="shared" si="286"/>
        <v>0</v>
      </c>
      <c r="CT455" s="127">
        <f t="shared" si="286"/>
        <v>0</v>
      </c>
      <c r="CU455" s="127">
        <f t="shared" si="286"/>
        <v>0</v>
      </c>
      <c r="CV455" s="127">
        <f t="shared" si="286"/>
        <v>0</v>
      </c>
      <c r="CW455" s="127">
        <f t="shared" si="286"/>
        <v>0</v>
      </c>
      <c r="CX455" s="127"/>
      <c r="CY455" s="127">
        <f>+CY454</f>
        <v>0</v>
      </c>
      <c r="CZ455" s="127">
        <f>+CZ454</f>
        <v>0</v>
      </c>
      <c r="DA455" s="128">
        <f>+DA454</f>
        <v>18500000</v>
      </c>
    </row>
    <row r="456" spans="1:105" ht="11.25" customHeight="1" x14ac:dyDescent="0.2">
      <c r="A456" s="46">
        <f>ROW()</f>
        <v>456</v>
      </c>
      <c r="B456" s="177" t="s">
        <v>76</v>
      </c>
      <c r="C456" s="72" t="s">
        <v>75</v>
      </c>
      <c r="D456" s="8">
        <v>134</v>
      </c>
      <c r="E456" s="163">
        <v>2152274.4720833329</v>
      </c>
      <c r="F456" s="29"/>
      <c r="G456" s="29"/>
      <c r="H456" s="29"/>
      <c r="I456" s="29"/>
      <c r="J456" s="29"/>
      <c r="K456" s="29"/>
      <c r="L456" s="2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>
        <v>2002192.8379166671</v>
      </c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>
        <f t="shared" ref="BB456:BB465" si="287">SUM(F456:BA456)</f>
        <v>2002192.8379166671</v>
      </c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>
        <f t="shared" ref="CY456:CY465" si="288">SUM(BC456:CX456)</f>
        <v>0</v>
      </c>
      <c r="CZ456" s="1">
        <f t="shared" ref="CZ456:CZ465" si="289">+CY456+BB456</f>
        <v>2002192.8379166671</v>
      </c>
      <c r="DA456" s="125">
        <f t="shared" ref="DA456:DA465" si="290">+CZ456+E456</f>
        <v>4154467.31</v>
      </c>
    </row>
    <row r="457" spans="1:105" ht="11.25" customHeight="1" x14ac:dyDescent="0.2">
      <c r="A457" s="46">
        <f>ROW()</f>
        <v>457</v>
      </c>
      <c r="B457" s="178"/>
      <c r="C457" s="72" t="s">
        <v>74</v>
      </c>
      <c r="D457" s="8">
        <v>151</v>
      </c>
      <c r="E457" s="72"/>
      <c r="F457" s="29"/>
      <c r="G457" s="29"/>
      <c r="H457" s="29"/>
      <c r="I457" s="29"/>
      <c r="J457" s="29"/>
      <c r="K457" s="29"/>
      <c r="L457" s="2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>
        <f t="shared" si="287"/>
        <v>0</v>
      </c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>
        <f t="shared" si="288"/>
        <v>0</v>
      </c>
      <c r="CZ457" s="1">
        <f t="shared" si="289"/>
        <v>0</v>
      </c>
      <c r="DA457" s="125">
        <f t="shared" si="290"/>
        <v>0</v>
      </c>
    </row>
    <row r="458" spans="1:105" ht="11.25" customHeight="1" x14ac:dyDescent="0.2">
      <c r="A458" s="46">
        <f>ROW()</f>
        <v>458</v>
      </c>
      <c r="B458" s="178"/>
      <c r="C458" s="92" t="s">
        <v>73</v>
      </c>
      <c r="D458" s="172">
        <v>154</v>
      </c>
      <c r="E458" s="72"/>
      <c r="F458" s="29"/>
      <c r="G458" s="29"/>
      <c r="H458" s="29"/>
      <c r="I458" s="29"/>
      <c r="J458" s="29"/>
      <c r="K458" s="29"/>
      <c r="L458" s="2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>
        <f t="shared" si="287"/>
        <v>0</v>
      </c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>
        <f t="shared" si="288"/>
        <v>0</v>
      </c>
      <c r="CZ458" s="1">
        <f t="shared" si="289"/>
        <v>0</v>
      </c>
      <c r="DA458" s="125">
        <f t="shared" si="290"/>
        <v>0</v>
      </c>
    </row>
    <row r="459" spans="1:105" ht="11.25" customHeight="1" x14ac:dyDescent="0.2">
      <c r="A459" s="46">
        <f>ROW()</f>
        <v>459</v>
      </c>
      <c r="B459" s="178"/>
      <c r="C459" s="79" t="s">
        <v>72</v>
      </c>
      <c r="D459" s="8">
        <f>+D458</f>
        <v>154</v>
      </c>
      <c r="E459" s="72"/>
      <c r="F459" s="29"/>
      <c r="G459" s="29"/>
      <c r="H459" s="29"/>
      <c r="I459" s="29"/>
      <c r="J459" s="29"/>
      <c r="K459" s="29"/>
      <c r="L459" s="2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>
        <f t="shared" si="287"/>
        <v>0</v>
      </c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>
        <f t="shared" si="288"/>
        <v>0</v>
      </c>
      <c r="CZ459" s="1">
        <f t="shared" si="289"/>
        <v>0</v>
      </c>
      <c r="DA459" s="125">
        <f t="shared" si="290"/>
        <v>0</v>
      </c>
    </row>
    <row r="460" spans="1:105" ht="11.25" customHeight="1" x14ac:dyDescent="0.2">
      <c r="A460" s="46">
        <f>ROW()</f>
        <v>460</v>
      </c>
      <c r="B460" s="178"/>
      <c r="C460" s="79" t="s">
        <v>71</v>
      </c>
      <c r="D460" s="8">
        <f>+D459</f>
        <v>154</v>
      </c>
      <c r="E460" s="72"/>
      <c r="F460" s="29"/>
      <c r="G460" s="29"/>
      <c r="H460" s="29"/>
      <c r="I460" s="29"/>
      <c r="J460" s="29"/>
      <c r="K460" s="29"/>
      <c r="L460" s="2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>
        <f t="shared" si="287"/>
        <v>0</v>
      </c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>
        <f t="shared" si="288"/>
        <v>0</v>
      </c>
      <c r="CZ460" s="1">
        <f t="shared" si="289"/>
        <v>0</v>
      </c>
      <c r="DA460" s="125">
        <f t="shared" si="290"/>
        <v>0</v>
      </c>
    </row>
    <row r="461" spans="1:105" ht="11.25" customHeight="1" x14ac:dyDescent="0.2">
      <c r="A461" s="46">
        <f>ROW()</f>
        <v>461</v>
      </c>
      <c r="B461" s="178"/>
      <c r="C461" s="79" t="s">
        <v>70</v>
      </c>
      <c r="D461" s="8">
        <f>+D460</f>
        <v>154</v>
      </c>
      <c r="E461" s="72"/>
      <c r="F461" s="29"/>
      <c r="G461" s="29"/>
      <c r="H461" s="29"/>
      <c r="I461" s="29"/>
      <c r="J461" s="29"/>
      <c r="K461" s="29"/>
      <c r="L461" s="2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>
        <f t="shared" si="287"/>
        <v>0</v>
      </c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>
        <f t="shared" si="288"/>
        <v>0</v>
      </c>
      <c r="CZ461" s="1">
        <f t="shared" si="289"/>
        <v>0</v>
      </c>
      <c r="DA461" s="125">
        <f t="shared" si="290"/>
        <v>0</v>
      </c>
    </row>
    <row r="462" spans="1:105" ht="11.25" customHeight="1" x14ac:dyDescent="0.2">
      <c r="A462" s="46">
        <f>ROW()</f>
        <v>462</v>
      </c>
      <c r="B462" s="178"/>
      <c r="C462" s="79" t="s">
        <v>69</v>
      </c>
      <c r="D462" s="8">
        <v>165</v>
      </c>
      <c r="E462" s="72"/>
      <c r="F462" s="29"/>
      <c r="G462" s="29"/>
      <c r="H462" s="29"/>
      <c r="I462" s="29"/>
      <c r="J462" s="29"/>
      <c r="K462" s="29"/>
      <c r="L462" s="2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>
        <f t="shared" si="287"/>
        <v>0</v>
      </c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>
        <f t="shared" si="288"/>
        <v>0</v>
      </c>
      <c r="CZ462" s="1">
        <f t="shared" si="289"/>
        <v>0</v>
      </c>
      <c r="DA462" s="125">
        <f t="shared" si="290"/>
        <v>0</v>
      </c>
    </row>
    <row r="463" spans="1:105" ht="11.25" customHeight="1" x14ac:dyDescent="0.2">
      <c r="A463" s="46">
        <f>ROW()</f>
        <v>463</v>
      </c>
      <c r="B463" s="178"/>
      <c r="C463" s="79" t="s">
        <v>68</v>
      </c>
      <c r="D463" s="8">
        <f>+D462</f>
        <v>165</v>
      </c>
      <c r="E463" s="72"/>
      <c r="F463" s="29"/>
      <c r="G463" s="29"/>
      <c r="H463" s="29"/>
      <c r="I463" s="29"/>
      <c r="J463" s="29"/>
      <c r="K463" s="29"/>
      <c r="L463" s="2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>
        <f t="shared" si="287"/>
        <v>0</v>
      </c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>
        <f t="shared" si="288"/>
        <v>0</v>
      </c>
      <c r="CZ463" s="1">
        <f t="shared" si="289"/>
        <v>0</v>
      </c>
      <c r="DA463" s="125">
        <f t="shared" si="290"/>
        <v>0</v>
      </c>
    </row>
    <row r="464" spans="1:105" ht="11.25" customHeight="1" x14ac:dyDescent="0.2">
      <c r="A464" s="46">
        <f>ROW()</f>
        <v>464</v>
      </c>
      <c r="B464" s="178"/>
      <c r="C464" s="79" t="s">
        <v>67</v>
      </c>
      <c r="D464" s="8">
        <f>+D463</f>
        <v>165</v>
      </c>
      <c r="E464" s="72"/>
      <c r="F464" s="29"/>
      <c r="G464" s="29"/>
      <c r="H464" s="29"/>
      <c r="I464" s="29"/>
      <c r="J464" s="29"/>
      <c r="K464" s="29"/>
      <c r="L464" s="2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>
        <f t="shared" si="287"/>
        <v>0</v>
      </c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>
        <f t="shared" si="288"/>
        <v>0</v>
      </c>
      <c r="CZ464" s="1">
        <f t="shared" si="289"/>
        <v>0</v>
      </c>
      <c r="DA464" s="125">
        <f t="shared" si="290"/>
        <v>0</v>
      </c>
    </row>
    <row r="465" spans="1:105" ht="11.25" customHeight="1" x14ac:dyDescent="0.2">
      <c r="A465" s="46">
        <f>ROW()</f>
        <v>465</v>
      </c>
      <c r="B465" s="179"/>
      <c r="C465" s="80" t="s">
        <v>66</v>
      </c>
      <c r="D465" s="8">
        <f>+D464</f>
        <v>165</v>
      </c>
      <c r="E465" s="72"/>
      <c r="F465" s="29"/>
      <c r="G465" s="29"/>
      <c r="H465" s="29"/>
      <c r="I465" s="29"/>
      <c r="J465" s="29"/>
      <c r="K465" s="29"/>
      <c r="L465" s="2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>
        <f t="shared" si="287"/>
        <v>0</v>
      </c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>
        <f t="shared" si="288"/>
        <v>0</v>
      </c>
      <c r="CZ465" s="1">
        <f t="shared" si="289"/>
        <v>0</v>
      </c>
      <c r="DA465" s="125">
        <f t="shared" si="290"/>
        <v>0</v>
      </c>
    </row>
    <row r="466" spans="1:105" ht="11.25" customHeight="1" x14ac:dyDescent="0.2">
      <c r="A466" s="46">
        <f>ROW()</f>
        <v>466</v>
      </c>
      <c r="B466" s="149" t="s">
        <v>65</v>
      </c>
      <c r="C466" s="5"/>
      <c r="D466" s="5"/>
      <c r="E466" s="165">
        <f t="shared" ref="E466:AO466" si="291">SUM(E456:E465)</f>
        <v>2152274.4720833329</v>
      </c>
      <c r="F466" s="165">
        <f t="shared" si="291"/>
        <v>0</v>
      </c>
      <c r="G466" s="165">
        <f t="shared" si="291"/>
        <v>0</v>
      </c>
      <c r="H466" s="165">
        <f t="shared" si="291"/>
        <v>0</v>
      </c>
      <c r="I466" s="165">
        <f t="shared" si="291"/>
        <v>0</v>
      </c>
      <c r="J466" s="165">
        <f t="shared" si="291"/>
        <v>0</v>
      </c>
      <c r="K466" s="165">
        <f t="shared" si="291"/>
        <v>0</v>
      </c>
      <c r="L466" s="165">
        <f t="shared" si="291"/>
        <v>0</v>
      </c>
      <c r="M466" s="127">
        <f t="shared" si="291"/>
        <v>0</v>
      </c>
      <c r="N466" s="127">
        <f t="shared" si="291"/>
        <v>0</v>
      </c>
      <c r="O466" s="127">
        <f t="shared" si="291"/>
        <v>0</v>
      </c>
      <c r="P466" s="127">
        <f t="shared" si="291"/>
        <v>0</v>
      </c>
      <c r="Q466" s="127">
        <f t="shared" si="291"/>
        <v>0</v>
      </c>
      <c r="R466" s="127">
        <f t="shared" si="291"/>
        <v>0</v>
      </c>
      <c r="S466" s="127">
        <f t="shared" si="291"/>
        <v>0</v>
      </c>
      <c r="T466" s="127">
        <f t="shared" si="291"/>
        <v>0</v>
      </c>
      <c r="U466" s="127">
        <f t="shared" si="291"/>
        <v>0</v>
      </c>
      <c r="V466" s="127">
        <f t="shared" si="291"/>
        <v>0</v>
      </c>
      <c r="W466" s="127">
        <f t="shared" si="291"/>
        <v>0</v>
      </c>
      <c r="X466" s="127">
        <f t="shared" si="291"/>
        <v>2002192.8379166671</v>
      </c>
      <c r="Y466" s="127">
        <f t="shared" si="291"/>
        <v>0</v>
      </c>
      <c r="Z466" s="127">
        <f t="shared" si="291"/>
        <v>0</v>
      </c>
      <c r="AA466" s="127">
        <f t="shared" si="291"/>
        <v>0</v>
      </c>
      <c r="AB466" s="127">
        <f t="shared" si="291"/>
        <v>0</v>
      </c>
      <c r="AC466" s="127">
        <f t="shared" si="291"/>
        <v>0</v>
      </c>
      <c r="AD466" s="127">
        <f t="shared" si="291"/>
        <v>0</v>
      </c>
      <c r="AE466" s="127">
        <f t="shared" si="291"/>
        <v>0</v>
      </c>
      <c r="AF466" s="127">
        <f t="shared" si="291"/>
        <v>0</v>
      </c>
      <c r="AG466" s="127">
        <f t="shared" si="291"/>
        <v>0</v>
      </c>
      <c r="AH466" s="127">
        <f t="shared" si="291"/>
        <v>0</v>
      </c>
      <c r="AI466" s="127">
        <f t="shared" si="291"/>
        <v>0</v>
      </c>
      <c r="AJ466" s="127">
        <f t="shared" si="291"/>
        <v>0</v>
      </c>
      <c r="AK466" s="127">
        <f t="shared" si="291"/>
        <v>0</v>
      </c>
      <c r="AL466" s="127">
        <f t="shared" si="291"/>
        <v>0</v>
      </c>
      <c r="AM466" s="127">
        <f t="shared" si="291"/>
        <v>0</v>
      </c>
      <c r="AN466" s="127">
        <f t="shared" si="291"/>
        <v>0</v>
      </c>
      <c r="AO466" s="127">
        <f t="shared" si="291"/>
        <v>0</v>
      </c>
      <c r="AP466" s="127"/>
      <c r="AQ466" s="127">
        <f t="shared" ref="AQ466:BG466" si="292">SUM(AQ456:AQ465)</f>
        <v>0</v>
      </c>
      <c r="AR466" s="127">
        <f t="shared" si="292"/>
        <v>0</v>
      </c>
      <c r="AS466" s="127">
        <f t="shared" si="292"/>
        <v>0</v>
      </c>
      <c r="AT466" s="127">
        <f t="shared" si="292"/>
        <v>0</v>
      </c>
      <c r="AU466" s="127">
        <f t="shared" si="292"/>
        <v>0</v>
      </c>
      <c r="AV466" s="127">
        <f t="shared" si="292"/>
        <v>0</v>
      </c>
      <c r="AW466" s="127">
        <f t="shared" si="292"/>
        <v>0</v>
      </c>
      <c r="AX466" s="127">
        <f t="shared" si="292"/>
        <v>0</v>
      </c>
      <c r="AY466" s="127">
        <f t="shared" si="292"/>
        <v>0</v>
      </c>
      <c r="AZ466" s="127">
        <f t="shared" si="292"/>
        <v>0</v>
      </c>
      <c r="BA466" s="127">
        <f t="shared" si="292"/>
        <v>0</v>
      </c>
      <c r="BB466" s="127">
        <f t="shared" si="292"/>
        <v>2002192.8379166671</v>
      </c>
      <c r="BC466" s="127">
        <f t="shared" si="292"/>
        <v>0</v>
      </c>
      <c r="BD466" s="127">
        <f t="shared" si="292"/>
        <v>0</v>
      </c>
      <c r="BE466" s="127">
        <f t="shared" si="292"/>
        <v>0</v>
      </c>
      <c r="BF466" s="127">
        <f t="shared" si="292"/>
        <v>0</v>
      </c>
      <c r="BG466" s="127">
        <f t="shared" si="292"/>
        <v>0</v>
      </c>
      <c r="BH466" s="127">
        <f>SUM(BG456:BH465)</f>
        <v>0</v>
      </c>
      <c r="BI466" s="127">
        <f t="shared" ref="BI466:CW466" si="293">SUM(BI456:BI465)</f>
        <v>0</v>
      </c>
      <c r="BJ466" s="127">
        <f t="shared" si="293"/>
        <v>0</v>
      </c>
      <c r="BK466" s="127">
        <f t="shared" si="293"/>
        <v>0</v>
      </c>
      <c r="BL466" s="127">
        <f t="shared" si="293"/>
        <v>0</v>
      </c>
      <c r="BM466" s="127">
        <f t="shared" si="293"/>
        <v>0</v>
      </c>
      <c r="BN466" s="127">
        <f t="shared" si="293"/>
        <v>0</v>
      </c>
      <c r="BO466" s="127">
        <f t="shared" si="293"/>
        <v>0</v>
      </c>
      <c r="BP466" s="127">
        <f t="shared" si="293"/>
        <v>0</v>
      </c>
      <c r="BQ466" s="127">
        <f t="shared" si="293"/>
        <v>0</v>
      </c>
      <c r="BR466" s="127">
        <f t="shared" si="293"/>
        <v>0</v>
      </c>
      <c r="BS466" s="127">
        <f t="shared" si="293"/>
        <v>0</v>
      </c>
      <c r="BT466" s="127">
        <f t="shared" si="293"/>
        <v>0</v>
      </c>
      <c r="BU466" s="127">
        <f t="shared" si="293"/>
        <v>0</v>
      </c>
      <c r="BV466" s="127">
        <f t="shared" si="293"/>
        <v>0</v>
      </c>
      <c r="BW466" s="127">
        <f t="shared" si="293"/>
        <v>0</v>
      </c>
      <c r="BX466" s="127">
        <f t="shared" si="293"/>
        <v>0</v>
      </c>
      <c r="BY466" s="127">
        <f t="shared" si="293"/>
        <v>0</v>
      </c>
      <c r="BZ466" s="127">
        <f t="shared" si="293"/>
        <v>0</v>
      </c>
      <c r="CA466" s="127">
        <f t="shared" si="293"/>
        <v>0</v>
      </c>
      <c r="CB466" s="127">
        <f t="shared" si="293"/>
        <v>0</v>
      </c>
      <c r="CC466" s="127">
        <f t="shared" si="293"/>
        <v>0</v>
      </c>
      <c r="CD466" s="127">
        <f t="shared" si="293"/>
        <v>0</v>
      </c>
      <c r="CE466" s="127">
        <f t="shared" si="293"/>
        <v>0</v>
      </c>
      <c r="CF466" s="127">
        <f t="shared" si="293"/>
        <v>0</v>
      </c>
      <c r="CG466" s="127">
        <f t="shared" si="293"/>
        <v>0</v>
      </c>
      <c r="CH466" s="127">
        <f t="shared" si="293"/>
        <v>0</v>
      </c>
      <c r="CI466" s="127">
        <f t="shared" si="293"/>
        <v>0</v>
      </c>
      <c r="CJ466" s="127">
        <f t="shared" si="293"/>
        <v>0</v>
      </c>
      <c r="CK466" s="127">
        <f t="shared" si="293"/>
        <v>0</v>
      </c>
      <c r="CL466" s="127">
        <f t="shared" si="293"/>
        <v>0</v>
      </c>
      <c r="CM466" s="127">
        <f t="shared" si="293"/>
        <v>0</v>
      </c>
      <c r="CN466" s="127">
        <f t="shared" si="293"/>
        <v>0</v>
      </c>
      <c r="CO466" s="127">
        <f t="shared" si="293"/>
        <v>0</v>
      </c>
      <c r="CP466" s="127">
        <f t="shared" si="293"/>
        <v>0</v>
      </c>
      <c r="CQ466" s="127">
        <f t="shared" si="293"/>
        <v>0</v>
      </c>
      <c r="CR466" s="127">
        <f t="shared" si="293"/>
        <v>0</v>
      </c>
      <c r="CS466" s="127">
        <f t="shared" si="293"/>
        <v>0</v>
      </c>
      <c r="CT466" s="127">
        <f t="shared" si="293"/>
        <v>0</v>
      </c>
      <c r="CU466" s="127">
        <f t="shared" si="293"/>
        <v>0</v>
      </c>
      <c r="CV466" s="127">
        <f t="shared" si="293"/>
        <v>0</v>
      </c>
      <c r="CW466" s="127">
        <f t="shared" si="293"/>
        <v>0</v>
      </c>
      <c r="CX466" s="127"/>
      <c r="CY466" s="127">
        <f>SUM(CY456:CY465)</f>
        <v>0</v>
      </c>
      <c r="CZ466" s="127">
        <f>SUM(CZ456:CZ465)</f>
        <v>2002192.8379166671</v>
      </c>
      <c r="DA466" s="128">
        <f>SUM(DA456:DA465)</f>
        <v>4154467.31</v>
      </c>
    </row>
    <row r="467" spans="1:105" ht="11.25" customHeight="1" outlineLevel="2" x14ac:dyDescent="0.2">
      <c r="A467" s="46">
        <f>ROW()</f>
        <v>467</v>
      </c>
      <c r="B467" s="191" t="s">
        <v>64</v>
      </c>
      <c r="C467" s="92" t="s">
        <v>63</v>
      </c>
      <c r="D467" s="172">
        <v>182.2</v>
      </c>
      <c r="E467" s="163">
        <v>110972218.59999998</v>
      </c>
      <c r="F467" s="29"/>
      <c r="G467" s="29"/>
      <c r="H467" s="29"/>
      <c r="I467" s="29"/>
      <c r="J467" s="29"/>
      <c r="K467" s="29"/>
      <c r="L467" s="2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>
        <v>0</v>
      </c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>
        <v>-111656489.47</v>
      </c>
      <c r="AX467" s="1"/>
      <c r="AY467" s="1"/>
      <c r="AZ467" s="1"/>
      <c r="BA467" s="1"/>
      <c r="BB467" s="1">
        <f t="shared" ref="BB467:BB483" si="294">SUM(F467:BA467)</f>
        <v>-111656489.47</v>
      </c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>
        <v>65152660.896992534</v>
      </c>
      <c r="CR467" s="1"/>
      <c r="CS467" s="1"/>
      <c r="CT467" s="1"/>
      <c r="CU467" s="1"/>
      <c r="CV467" s="1"/>
      <c r="CW467" s="1"/>
      <c r="CX467" s="1"/>
      <c r="CY467" s="1">
        <f t="shared" ref="CY467:CY483" si="295">SUM(BC467:CX467)</f>
        <v>65152660.896992534</v>
      </c>
      <c r="CZ467" s="1">
        <f t="shared" ref="CZ467:CZ483" si="296">+CY467+BB467</f>
        <v>-46503828.573007464</v>
      </c>
      <c r="DA467" s="125">
        <f t="shared" ref="DA467:DA483" si="297">+CZ467+E467</f>
        <v>64468390.026992515</v>
      </c>
    </row>
    <row r="468" spans="1:105" ht="11.25" customHeight="1" outlineLevel="2" x14ac:dyDescent="0.2">
      <c r="A468" s="46">
        <f>ROW()</f>
        <v>468</v>
      </c>
      <c r="B468" s="192"/>
      <c r="C468" s="79" t="s">
        <v>62</v>
      </c>
      <c r="D468" s="8">
        <f>+D467</f>
        <v>182.2</v>
      </c>
      <c r="E468" s="72"/>
      <c r="F468" s="29"/>
      <c r="G468" s="29"/>
      <c r="H468" s="29"/>
      <c r="I468" s="29"/>
      <c r="J468" s="29"/>
      <c r="K468" s="29"/>
      <c r="L468" s="2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>
        <f t="shared" si="294"/>
        <v>0</v>
      </c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>
        <f t="shared" si="295"/>
        <v>0</v>
      </c>
      <c r="CZ468" s="1">
        <f t="shared" si="296"/>
        <v>0</v>
      </c>
      <c r="DA468" s="125">
        <f t="shared" si="297"/>
        <v>0</v>
      </c>
    </row>
    <row r="469" spans="1:105" ht="11.25" customHeight="1" outlineLevel="2" x14ac:dyDescent="0.2">
      <c r="A469" s="46">
        <f>ROW()</f>
        <v>469</v>
      </c>
      <c r="B469" s="192"/>
      <c r="C469" s="79" t="s">
        <v>61</v>
      </c>
      <c r="D469" s="8">
        <f>+D468</f>
        <v>182.2</v>
      </c>
      <c r="E469" s="72"/>
      <c r="F469" s="29"/>
      <c r="G469" s="29"/>
      <c r="H469" s="29"/>
      <c r="I469" s="29"/>
      <c r="J469" s="29"/>
      <c r="K469" s="29"/>
      <c r="L469" s="2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>
        <f t="shared" si="294"/>
        <v>0</v>
      </c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>
        <f t="shared" si="295"/>
        <v>0</v>
      </c>
      <c r="CZ469" s="1">
        <f t="shared" si="296"/>
        <v>0</v>
      </c>
      <c r="DA469" s="125">
        <f t="shared" si="297"/>
        <v>0</v>
      </c>
    </row>
    <row r="470" spans="1:105" ht="11.25" customHeight="1" outlineLevel="2" x14ac:dyDescent="0.2">
      <c r="A470" s="46">
        <f>ROW()</f>
        <v>470</v>
      </c>
      <c r="B470" s="192"/>
      <c r="C470" s="79" t="s">
        <v>60</v>
      </c>
      <c r="D470" s="8">
        <f>+D469</f>
        <v>182.2</v>
      </c>
      <c r="E470" s="72"/>
      <c r="F470" s="29"/>
      <c r="G470" s="29"/>
      <c r="H470" s="29"/>
      <c r="I470" s="29"/>
      <c r="J470" s="29"/>
      <c r="K470" s="29"/>
      <c r="L470" s="2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>
        <f t="shared" si="294"/>
        <v>0</v>
      </c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>
        <f t="shared" si="295"/>
        <v>0</v>
      </c>
      <c r="CZ470" s="1">
        <f t="shared" si="296"/>
        <v>0</v>
      </c>
      <c r="DA470" s="125">
        <f t="shared" si="297"/>
        <v>0</v>
      </c>
    </row>
    <row r="471" spans="1:105" ht="11.25" customHeight="1" outlineLevel="2" x14ac:dyDescent="0.2">
      <c r="A471" s="46">
        <f>ROW()</f>
        <v>471</v>
      </c>
      <c r="B471" s="192"/>
      <c r="C471" s="79" t="s">
        <v>59</v>
      </c>
      <c r="D471" s="8">
        <v>182.3</v>
      </c>
      <c r="E471" s="163">
        <v>311051076.34708333</v>
      </c>
      <c r="F471" s="29"/>
      <c r="G471" s="29"/>
      <c r="H471" s="29"/>
      <c r="I471" s="29"/>
      <c r="J471" s="29"/>
      <c r="K471" s="29"/>
      <c r="L471" s="2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>
        <v>-8370692.0970833581</v>
      </c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>
        <v>-75057877.420000002</v>
      </c>
      <c r="AX471" s="1"/>
      <c r="AY471" s="1"/>
      <c r="AZ471" s="1"/>
      <c r="BA471" s="1"/>
      <c r="BB471" s="1">
        <f t="shared" si="294"/>
        <v>-83428569.517083362</v>
      </c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>
        <f t="shared" si="295"/>
        <v>0</v>
      </c>
      <c r="CZ471" s="1">
        <f t="shared" si="296"/>
        <v>-83428569.517083362</v>
      </c>
      <c r="DA471" s="125">
        <f t="shared" si="297"/>
        <v>227622506.82999998</v>
      </c>
    </row>
    <row r="472" spans="1:105" ht="11.25" customHeight="1" outlineLevel="2" x14ac:dyDescent="0.2">
      <c r="A472" s="46">
        <f>ROW()</f>
        <v>472</v>
      </c>
      <c r="B472" s="192"/>
      <c r="C472" s="79" t="s">
        <v>58</v>
      </c>
      <c r="D472" s="8">
        <f>+D471</f>
        <v>182.3</v>
      </c>
      <c r="E472" s="72"/>
      <c r="F472" s="29"/>
      <c r="G472" s="29"/>
      <c r="H472" s="29"/>
      <c r="I472" s="29"/>
      <c r="J472" s="29"/>
      <c r="K472" s="29"/>
      <c r="L472" s="2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>
        <f t="shared" si="294"/>
        <v>0</v>
      </c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>
        <f t="shared" si="295"/>
        <v>0</v>
      </c>
      <c r="CZ472" s="1">
        <f t="shared" si="296"/>
        <v>0</v>
      </c>
      <c r="DA472" s="125">
        <f t="shared" si="297"/>
        <v>0</v>
      </c>
    </row>
    <row r="473" spans="1:105" ht="11.25" customHeight="1" outlineLevel="2" x14ac:dyDescent="0.2">
      <c r="A473" s="46">
        <f>ROW()</f>
        <v>473</v>
      </c>
      <c r="B473" s="192"/>
      <c r="C473" s="79" t="s">
        <v>57</v>
      </c>
      <c r="D473" s="8">
        <f>+D472</f>
        <v>182.3</v>
      </c>
      <c r="E473" s="163">
        <v>33464644.677916668</v>
      </c>
      <c r="F473" s="29"/>
      <c r="G473" s="29"/>
      <c r="H473" s="29"/>
      <c r="I473" s="29"/>
      <c r="J473" s="29"/>
      <c r="K473" s="29"/>
      <c r="L473" s="2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>
        <v>-4002984.3379166685</v>
      </c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>
        <f t="shared" si="294"/>
        <v>-4002984.3379166685</v>
      </c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>
        <f t="shared" si="295"/>
        <v>0</v>
      </c>
      <c r="CZ473" s="1">
        <f t="shared" si="296"/>
        <v>-4002984.3379166685</v>
      </c>
      <c r="DA473" s="125">
        <f t="shared" si="297"/>
        <v>29461660.34</v>
      </c>
    </row>
    <row r="474" spans="1:105" ht="11.25" customHeight="1" outlineLevel="2" x14ac:dyDescent="0.2">
      <c r="A474" s="46">
        <f>ROW()</f>
        <v>474</v>
      </c>
      <c r="B474" s="192"/>
      <c r="C474" s="79" t="s">
        <v>56</v>
      </c>
      <c r="D474" s="8">
        <f>+D473</f>
        <v>182.3</v>
      </c>
      <c r="E474" s="72"/>
      <c r="F474" s="29"/>
      <c r="G474" s="29"/>
      <c r="H474" s="29"/>
      <c r="I474" s="29"/>
      <c r="J474" s="29"/>
      <c r="K474" s="29"/>
      <c r="L474" s="2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>
        <f t="shared" si="294"/>
        <v>0</v>
      </c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>
        <v>3657784.8000000003</v>
      </c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>
        <f t="shared" si="295"/>
        <v>3657784.8000000003</v>
      </c>
      <c r="CZ474" s="1">
        <f t="shared" si="296"/>
        <v>3657784.8000000003</v>
      </c>
      <c r="DA474" s="125">
        <f t="shared" si="297"/>
        <v>3657784.8000000003</v>
      </c>
    </row>
    <row r="475" spans="1:105" ht="11.25" customHeight="1" outlineLevel="2" x14ac:dyDescent="0.2">
      <c r="A475" s="46">
        <f>ROW()</f>
        <v>475</v>
      </c>
      <c r="B475" s="192"/>
      <c r="C475" s="79" t="s">
        <v>55</v>
      </c>
      <c r="D475" s="8">
        <v>184</v>
      </c>
      <c r="E475" s="72">
        <v>400.95815374999995</v>
      </c>
      <c r="F475" s="29"/>
      <c r="G475" s="29"/>
      <c r="H475" s="29"/>
      <c r="I475" s="29"/>
      <c r="J475" s="29"/>
      <c r="K475" s="29"/>
      <c r="L475" s="2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>
        <v>-400.95815374999995</v>
      </c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>
        <f t="shared" si="294"/>
        <v>-400.95815374999995</v>
      </c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>
        <f t="shared" si="295"/>
        <v>0</v>
      </c>
      <c r="CZ475" s="1">
        <f t="shared" si="296"/>
        <v>-400.95815374999995</v>
      </c>
      <c r="DA475" s="125">
        <f t="shared" si="297"/>
        <v>0</v>
      </c>
    </row>
    <row r="476" spans="1:105" ht="11.25" customHeight="1" outlineLevel="2" x14ac:dyDescent="0.2">
      <c r="A476" s="46">
        <f>ROW()</f>
        <v>476</v>
      </c>
      <c r="B476" s="192"/>
      <c r="C476" s="79" t="s">
        <v>54</v>
      </c>
      <c r="D476" s="8">
        <v>186</v>
      </c>
      <c r="E476" s="163">
        <v>0</v>
      </c>
      <c r="F476" s="29"/>
      <c r="G476" s="29"/>
      <c r="H476" s="29"/>
      <c r="I476" s="29"/>
      <c r="J476" s="29"/>
      <c r="K476" s="29"/>
      <c r="L476" s="2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>
        <v>0</v>
      </c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>
        <f t="shared" si="294"/>
        <v>0</v>
      </c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>
        <v>863169.48</v>
      </c>
      <c r="CX476" s="1"/>
      <c r="CY476" s="1">
        <f t="shared" si="295"/>
        <v>863169.48</v>
      </c>
      <c r="CZ476" s="1">
        <f t="shared" si="296"/>
        <v>863169.48</v>
      </c>
      <c r="DA476" s="125">
        <f t="shared" si="297"/>
        <v>863169.48</v>
      </c>
    </row>
    <row r="477" spans="1:105" ht="11.25" customHeight="1" outlineLevel="2" x14ac:dyDescent="0.2">
      <c r="A477" s="46">
        <f>ROW()</f>
        <v>477</v>
      </c>
      <c r="B477" s="192"/>
      <c r="C477" s="79" t="s">
        <v>53</v>
      </c>
      <c r="D477" s="8">
        <f>+D476</f>
        <v>186</v>
      </c>
      <c r="E477" s="72"/>
      <c r="F477" s="29"/>
      <c r="G477" s="29"/>
      <c r="H477" s="29"/>
      <c r="I477" s="29"/>
      <c r="J477" s="29"/>
      <c r="K477" s="29"/>
      <c r="L477" s="2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>
        <f t="shared" si="294"/>
        <v>0</v>
      </c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>
        <f t="shared" si="295"/>
        <v>0</v>
      </c>
      <c r="CZ477" s="1">
        <f t="shared" si="296"/>
        <v>0</v>
      </c>
      <c r="DA477" s="125">
        <f t="shared" si="297"/>
        <v>0</v>
      </c>
    </row>
    <row r="478" spans="1:105" ht="11.25" customHeight="1" outlineLevel="2" x14ac:dyDescent="0.2">
      <c r="A478" s="46">
        <f>ROW()</f>
        <v>478</v>
      </c>
      <c r="B478" s="192"/>
      <c r="C478" s="79" t="s">
        <v>52</v>
      </c>
      <c r="D478" s="8">
        <f>+D477</f>
        <v>186</v>
      </c>
      <c r="E478" s="163">
        <v>3756917.0212291661</v>
      </c>
      <c r="F478" s="29"/>
      <c r="G478" s="29"/>
      <c r="H478" s="29"/>
      <c r="I478" s="29"/>
      <c r="J478" s="29"/>
      <c r="K478" s="29"/>
      <c r="L478" s="2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>
        <v>-3756917.0212291661</v>
      </c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>
        <f t="shared" si="294"/>
        <v>-3756917.0212291661</v>
      </c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>
        <f t="shared" si="295"/>
        <v>0</v>
      </c>
      <c r="CZ478" s="1">
        <f t="shared" si="296"/>
        <v>-3756917.0212291661</v>
      </c>
      <c r="DA478" s="125">
        <f t="shared" si="297"/>
        <v>0</v>
      </c>
    </row>
    <row r="479" spans="1:105" ht="11.25" customHeight="1" outlineLevel="2" x14ac:dyDescent="0.2">
      <c r="A479" s="46">
        <f>ROW()</f>
        <v>479</v>
      </c>
      <c r="B479" s="192"/>
      <c r="C479" s="79" t="s">
        <v>51</v>
      </c>
      <c r="D479" s="8">
        <f>+D478</f>
        <v>186</v>
      </c>
      <c r="E479" s="163">
        <v>0</v>
      </c>
      <c r="F479" s="29"/>
      <c r="G479" s="29"/>
      <c r="H479" s="29"/>
      <c r="I479" s="29"/>
      <c r="J479" s="29"/>
      <c r="K479" s="29"/>
      <c r="L479" s="2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>
        <v>0</v>
      </c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>
        <v>0</v>
      </c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>
        <f t="shared" si="294"/>
        <v>0</v>
      </c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>
        <v>0</v>
      </c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>
        <f t="shared" si="295"/>
        <v>0</v>
      </c>
      <c r="CZ479" s="1">
        <f t="shared" si="296"/>
        <v>0</v>
      </c>
      <c r="DA479" s="125">
        <f t="shared" si="297"/>
        <v>0</v>
      </c>
    </row>
    <row r="480" spans="1:105" ht="11.25" customHeight="1" x14ac:dyDescent="0.2">
      <c r="A480" s="46">
        <f>ROW()</f>
        <v>480</v>
      </c>
      <c r="B480" s="192"/>
      <c r="C480" s="79" t="s">
        <v>50</v>
      </c>
      <c r="D480" s="8">
        <v>190</v>
      </c>
      <c r="E480" s="163">
        <v>81973946.845180005</v>
      </c>
      <c r="F480" s="29"/>
      <c r="G480" s="29"/>
      <c r="H480" s="29"/>
      <c r="I480" s="29"/>
      <c r="J480" s="29"/>
      <c r="K480" s="29"/>
      <c r="L480" s="2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>
        <v>2016670.5745250066</v>
      </c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>
        <v>-54094771.060000002</v>
      </c>
      <c r="AX480" s="1"/>
      <c r="AY480" s="1"/>
      <c r="AZ480" s="1"/>
      <c r="BA480" s="1"/>
      <c r="BB480" s="1">
        <f t="shared" si="294"/>
        <v>-52078100.485474996</v>
      </c>
      <c r="BC480" s="1"/>
      <c r="BD480" s="1"/>
      <c r="BE480" s="1"/>
      <c r="BF480" s="1">
        <v>0</v>
      </c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>
        <f t="shared" si="295"/>
        <v>0</v>
      </c>
      <c r="CZ480" s="1">
        <f t="shared" si="296"/>
        <v>-52078100.485474996</v>
      </c>
      <c r="DA480" s="125">
        <f t="shared" si="297"/>
        <v>29895846.359705009</v>
      </c>
    </row>
    <row r="481" spans="1:105" ht="11.25" customHeight="1" x14ac:dyDescent="0.2">
      <c r="A481" s="46">
        <f>ROW()</f>
        <v>481</v>
      </c>
      <c r="B481" s="192"/>
      <c r="C481" s="79" t="s">
        <v>49</v>
      </c>
      <c r="D481" s="8">
        <f>+D480</f>
        <v>190</v>
      </c>
      <c r="E481" s="72"/>
      <c r="F481" s="29"/>
      <c r="G481" s="29"/>
      <c r="H481" s="29"/>
      <c r="I481" s="29"/>
      <c r="J481" s="29"/>
      <c r="K481" s="29"/>
      <c r="L481" s="2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>
        <f t="shared" si="294"/>
        <v>0</v>
      </c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>
        <f t="shared" si="295"/>
        <v>0</v>
      </c>
      <c r="CZ481" s="1">
        <f t="shared" si="296"/>
        <v>0</v>
      </c>
      <c r="DA481" s="125">
        <f t="shared" si="297"/>
        <v>0</v>
      </c>
    </row>
    <row r="482" spans="1:105" ht="11.25" customHeight="1" x14ac:dyDescent="0.2">
      <c r="A482" s="46">
        <f>ROW()</f>
        <v>482</v>
      </c>
      <c r="B482" s="192"/>
      <c r="C482" s="79" t="s">
        <v>48</v>
      </c>
      <c r="D482" s="8">
        <f>+D481</f>
        <v>190</v>
      </c>
      <c r="E482" s="72"/>
      <c r="F482" s="29"/>
      <c r="G482" s="29"/>
      <c r="H482" s="29"/>
      <c r="I482" s="29"/>
      <c r="J482" s="29"/>
      <c r="K482" s="29"/>
      <c r="L482" s="2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>
        <v>8109.0429588611114</v>
      </c>
      <c r="AZ482" s="1"/>
      <c r="BA482" s="1"/>
      <c r="BB482" s="1">
        <f t="shared" si="294"/>
        <v>8109.0429588611114</v>
      </c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>
        <f t="shared" si="295"/>
        <v>0</v>
      </c>
      <c r="CZ482" s="1">
        <f t="shared" si="296"/>
        <v>8109.0429588611114</v>
      </c>
      <c r="DA482" s="125">
        <f t="shared" si="297"/>
        <v>8109.0429588611114</v>
      </c>
    </row>
    <row r="483" spans="1:105" ht="11.25" customHeight="1" x14ac:dyDescent="0.2">
      <c r="A483" s="46">
        <f>ROW()</f>
        <v>483</v>
      </c>
      <c r="B483" s="193"/>
      <c r="C483" s="79" t="s">
        <v>47</v>
      </c>
      <c r="D483" s="8">
        <f>+D482</f>
        <v>190</v>
      </c>
      <c r="E483" s="163">
        <v>0</v>
      </c>
      <c r="F483" s="29"/>
      <c r="G483" s="29"/>
      <c r="H483" s="29"/>
      <c r="I483" s="29"/>
      <c r="J483" s="29"/>
      <c r="K483" s="29"/>
      <c r="L483" s="2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>
        <v>0</v>
      </c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>
        <v>0</v>
      </c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>
        <f t="shared" si="294"/>
        <v>0</v>
      </c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>
        <v>0</v>
      </c>
      <c r="CK483" s="1"/>
      <c r="CL483" s="1">
        <v>-768134.80799999996</v>
      </c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>
        <f t="shared" si="295"/>
        <v>-768134.80799999996</v>
      </c>
      <c r="CZ483" s="1">
        <f t="shared" si="296"/>
        <v>-768134.80799999996</v>
      </c>
      <c r="DA483" s="125">
        <f t="shared" si="297"/>
        <v>-768134.80799999996</v>
      </c>
    </row>
    <row r="484" spans="1:105" ht="11.25" customHeight="1" x14ac:dyDescent="0.2">
      <c r="A484" s="46">
        <f>ROW()</f>
        <v>484</v>
      </c>
      <c r="B484" s="150" t="s">
        <v>46</v>
      </c>
      <c r="C484" s="5"/>
      <c r="D484" s="5"/>
      <c r="E484" s="165">
        <f t="shared" ref="E484:AO484" si="298">SUM(E467:E483)</f>
        <v>541219204.44956279</v>
      </c>
      <c r="F484" s="165">
        <f t="shared" si="298"/>
        <v>0</v>
      </c>
      <c r="G484" s="165">
        <f t="shared" si="298"/>
        <v>0</v>
      </c>
      <c r="H484" s="165">
        <f t="shared" si="298"/>
        <v>0</v>
      </c>
      <c r="I484" s="165">
        <f t="shared" si="298"/>
        <v>0</v>
      </c>
      <c r="J484" s="165">
        <f t="shared" si="298"/>
        <v>0</v>
      </c>
      <c r="K484" s="165">
        <f t="shared" si="298"/>
        <v>0</v>
      </c>
      <c r="L484" s="165">
        <f t="shared" si="298"/>
        <v>0</v>
      </c>
      <c r="M484" s="127">
        <f t="shared" si="298"/>
        <v>0</v>
      </c>
      <c r="N484" s="127">
        <f t="shared" si="298"/>
        <v>0</v>
      </c>
      <c r="O484" s="127">
        <f t="shared" si="298"/>
        <v>0</v>
      </c>
      <c r="P484" s="127">
        <f t="shared" si="298"/>
        <v>0</v>
      </c>
      <c r="Q484" s="127">
        <f t="shared" si="298"/>
        <v>0</v>
      </c>
      <c r="R484" s="127">
        <f t="shared" si="298"/>
        <v>0</v>
      </c>
      <c r="S484" s="127">
        <f t="shared" si="298"/>
        <v>0</v>
      </c>
      <c r="T484" s="127">
        <f t="shared" si="298"/>
        <v>0</v>
      </c>
      <c r="U484" s="127">
        <f t="shared" si="298"/>
        <v>0</v>
      </c>
      <c r="V484" s="127">
        <f t="shared" si="298"/>
        <v>0</v>
      </c>
      <c r="W484" s="127">
        <f t="shared" si="298"/>
        <v>0</v>
      </c>
      <c r="X484" s="127">
        <f t="shared" si="298"/>
        <v>-14114323.839857938</v>
      </c>
      <c r="Y484" s="127">
        <f t="shared" si="298"/>
        <v>0</v>
      </c>
      <c r="Z484" s="127">
        <f t="shared" si="298"/>
        <v>0</v>
      </c>
      <c r="AA484" s="127">
        <f t="shared" si="298"/>
        <v>0</v>
      </c>
      <c r="AB484" s="127">
        <f t="shared" si="298"/>
        <v>0</v>
      </c>
      <c r="AC484" s="127">
        <f t="shared" si="298"/>
        <v>0</v>
      </c>
      <c r="AD484" s="127">
        <f t="shared" si="298"/>
        <v>0</v>
      </c>
      <c r="AE484" s="127">
        <f t="shared" si="298"/>
        <v>0</v>
      </c>
      <c r="AF484" s="127">
        <f t="shared" si="298"/>
        <v>0</v>
      </c>
      <c r="AG484" s="127">
        <f t="shared" si="298"/>
        <v>0</v>
      </c>
      <c r="AH484" s="127">
        <f t="shared" si="298"/>
        <v>0</v>
      </c>
      <c r="AI484" s="127">
        <f t="shared" si="298"/>
        <v>0</v>
      </c>
      <c r="AJ484" s="127">
        <f t="shared" si="298"/>
        <v>0</v>
      </c>
      <c r="AK484" s="127">
        <f t="shared" si="298"/>
        <v>0</v>
      </c>
      <c r="AL484" s="127">
        <f t="shared" si="298"/>
        <v>0</v>
      </c>
      <c r="AM484" s="127">
        <f t="shared" si="298"/>
        <v>0</v>
      </c>
      <c r="AN484" s="127">
        <f t="shared" si="298"/>
        <v>0</v>
      </c>
      <c r="AO484" s="127">
        <f t="shared" si="298"/>
        <v>0</v>
      </c>
      <c r="AP484" s="127"/>
      <c r="AQ484" s="127">
        <f t="shared" ref="AQ484:BG484" si="299">SUM(AQ467:AQ483)</f>
        <v>0</v>
      </c>
      <c r="AR484" s="127">
        <f t="shared" si="299"/>
        <v>0</v>
      </c>
      <c r="AS484" s="127">
        <f t="shared" si="299"/>
        <v>0</v>
      </c>
      <c r="AT484" s="127">
        <f t="shared" si="299"/>
        <v>0</v>
      </c>
      <c r="AU484" s="127">
        <f t="shared" si="299"/>
        <v>0</v>
      </c>
      <c r="AV484" s="127">
        <f t="shared" si="299"/>
        <v>0</v>
      </c>
      <c r="AW484" s="127">
        <f t="shared" si="299"/>
        <v>-240809137.94999999</v>
      </c>
      <c r="AX484" s="127">
        <f t="shared" si="299"/>
        <v>0</v>
      </c>
      <c r="AY484" s="127">
        <f t="shared" si="299"/>
        <v>8109.0429588611114</v>
      </c>
      <c r="AZ484" s="127">
        <f t="shared" si="299"/>
        <v>0</v>
      </c>
      <c r="BA484" s="127">
        <f t="shared" si="299"/>
        <v>0</v>
      </c>
      <c r="BB484" s="127">
        <f t="shared" si="299"/>
        <v>-254915352.74689913</v>
      </c>
      <c r="BC484" s="127">
        <f t="shared" si="299"/>
        <v>0</v>
      </c>
      <c r="BD484" s="127">
        <f t="shared" si="299"/>
        <v>0</v>
      </c>
      <c r="BE484" s="127">
        <f t="shared" si="299"/>
        <v>0</v>
      </c>
      <c r="BF484" s="127">
        <f t="shared" si="299"/>
        <v>0</v>
      </c>
      <c r="BG484" s="127">
        <f t="shared" si="299"/>
        <v>0</v>
      </c>
      <c r="BH484" s="127">
        <f>SUM(BG467:BH483)</f>
        <v>0</v>
      </c>
      <c r="BI484" s="127">
        <f t="shared" ref="BI484:CW484" si="300">SUM(BI467:BI483)</f>
        <v>0</v>
      </c>
      <c r="BJ484" s="127">
        <f t="shared" si="300"/>
        <v>0</v>
      </c>
      <c r="BK484" s="127">
        <f t="shared" si="300"/>
        <v>0</v>
      </c>
      <c r="BL484" s="127">
        <f t="shared" si="300"/>
        <v>0</v>
      </c>
      <c r="BM484" s="127">
        <f t="shared" si="300"/>
        <v>0</v>
      </c>
      <c r="BN484" s="127">
        <f t="shared" si="300"/>
        <v>0</v>
      </c>
      <c r="BO484" s="127">
        <f t="shared" si="300"/>
        <v>0</v>
      </c>
      <c r="BP484" s="127">
        <f t="shared" si="300"/>
        <v>0</v>
      </c>
      <c r="BQ484" s="127">
        <f t="shared" si="300"/>
        <v>0</v>
      </c>
      <c r="BR484" s="127">
        <f t="shared" si="300"/>
        <v>0</v>
      </c>
      <c r="BS484" s="127">
        <f t="shared" si="300"/>
        <v>0</v>
      </c>
      <c r="BT484" s="127">
        <f t="shared" si="300"/>
        <v>0</v>
      </c>
      <c r="BU484" s="127">
        <f t="shared" si="300"/>
        <v>0</v>
      </c>
      <c r="BV484" s="127">
        <f t="shared" si="300"/>
        <v>0</v>
      </c>
      <c r="BW484" s="127">
        <f t="shared" si="300"/>
        <v>0</v>
      </c>
      <c r="BX484" s="127">
        <f t="shared" si="300"/>
        <v>0</v>
      </c>
      <c r="BY484" s="127">
        <f t="shared" si="300"/>
        <v>0</v>
      </c>
      <c r="BZ484" s="127">
        <f t="shared" si="300"/>
        <v>0</v>
      </c>
      <c r="CA484" s="127">
        <f t="shared" si="300"/>
        <v>0</v>
      </c>
      <c r="CB484" s="127">
        <f t="shared" si="300"/>
        <v>0</v>
      </c>
      <c r="CC484" s="127">
        <f t="shared" si="300"/>
        <v>0</v>
      </c>
      <c r="CD484" s="127">
        <f t="shared" si="300"/>
        <v>0</v>
      </c>
      <c r="CE484" s="127">
        <f t="shared" si="300"/>
        <v>0</v>
      </c>
      <c r="CF484" s="127">
        <f t="shared" si="300"/>
        <v>0</v>
      </c>
      <c r="CG484" s="127">
        <f t="shared" si="300"/>
        <v>0</v>
      </c>
      <c r="CH484" s="127">
        <f t="shared" si="300"/>
        <v>0</v>
      </c>
      <c r="CI484" s="127">
        <f t="shared" si="300"/>
        <v>0</v>
      </c>
      <c r="CJ484" s="127">
        <f t="shared" si="300"/>
        <v>0</v>
      </c>
      <c r="CK484" s="127">
        <f t="shared" si="300"/>
        <v>0</v>
      </c>
      <c r="CL484" s="127">
        <f t="shared" si="300"/>
        <v>2889649.9920000006</v>
      </c>
      <c r="CM484" s="127">
        <f t="shared" si="300"/>
        <v>0</v>
      </c>
      <c r="CN484" s="127">
        <f t="shared" si="300"/>
        <v>0</v>
      </c>
      <c r="CO484" s="127">
        <f t="shared" si="300"/>
        <v>0</v>
      </c>
      <c r="CP484" s="127">
        <f t="shared" si="300"/>
        <v>0</v>
      </c>
      <c r="CQ484" s="127">
        <f t="shared" si="300"/>
        <v>65152660.896992534</v>
      </c>
      <c r="CR484" s="127">
        <f t="shared" si="300"/>
        <v>0</v>
      </c>
      <c r="CS484" s="127">
        <f t="shared" si="300"/>
        <v>0</v>
      </c>
      <c r="CT484" s="127">
        <f t="shared" si="300"/>
        <v>0</v>
      </c>
      <c r="CU484" s="127">
        <f t="shared" si="300"/>
        <v>0</v>
      </c>
      <c r="CV484" s="127">
        <f t="shared" si="300"/>
        <v>0</v>
      </c>
      <c r="CW484" s="127">
        <f t="shared" si="300"/>
        <v>863169.48</v>
      </c>
      <c r="CX484" s="127"/>
      <c r="CY484" s="127">
        <f>SUM(CY467:CY483)</f>
        <v>68905480.368992537</v>
      </c>
      <c r="CZ484" s="127">
        <f>SUM(CZ467:CZ483)</f>
        <v>-186009872.37790656</v>
      </c>
      <c r="DA484" s="128">
        <f>SUM(DA467:DA483)</f>
        <v>355209332.07165635</v>
      </c>
    </row>
    <row r="485" spans="1:105" ht="11.25" customHeight="1" outlineLevel="1" x14ac:dyDescent="0.2">
      <c r="A485" s="46">
        <f>ROW()</f>
        <v>485</v>
      </c>
      <c r="B485" s="191" t="s">
        <v>45</v>
      </c>
      <c r="C485" s="64" t="s">
        <v>44</v>
      </c>
      <c r="D485" s="160">
        <v>228.1</v>
      </c>
      <c r="E485" s="72"/>
      <c r="F485" s="29"/>
      <c r="G485" s="29"/>
      <c r="H485" s="29"/>
      <c r="I485" s="29"/>
      <c r="J485" s="29"/>
      <c r="K485" s="29"/>
      <c r="L485" s="2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>
        <f t="shared" ref="BB485:BB492" si="301">SUM(F485:BA485)</f>
        <v>0</v>
      </c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>
        <f t="shared" ref="CY485:CY492" si="302">SUM(BC485:CX485)</f>
        <v>0</v>
      </c>
      <c r="CZ485" s="1">
        <f t="shared" ref="CZ485:CZ492" si="303">+CY485+BB485</f>
        <v>0</v>
      </c>
      <c r="DA485" s="125">
        <f t="shared" ref="DA485:DA492" si="304">+CZ485+E485</f>
        <v>0</v>
      </c>
    </row>
    <row r="486" spans="1:105" ht="11.25" customHeight="1" outlineLevel="1" x14ac:dyDescent="0.2">
      <c r="A486" s="46">
        <f>ROW()</f>
        <v>486</v>
      </c>
      <c r="B486" s="192"/>
      <c r="C486" s="67" t="s">
        <v>43</v>
      </c>
      <c r="D486" s="156">
        <v>228.2</v>
      </c>
      <c r="E486" s="72"/>
      <c r="F486" s="29"/>
      <c r="G486" s="29"/>
      <c r="H486" s="29"/>
      <c r="I486" s="29"/>
      <c r="J486" s="29"/>
      <c r="K486" s="29"/>
      <c r="L486" s="2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>
        <f t="shared" si="301"/>
        <v>0</v>
      </c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>
        <f t="shared" si="302"/>
        <v>0</v>
      </c>
      <c r="CZ486" s="1">
        <f t="shared" si="303"/>
        <v>0</v>
      </c>
      <c r="DA486" s="125">
        <f t="shared" si="304"/>
        <v>0</v>
      </c>
    </row>
    <row r="487" spans="1:105" ht="11.25" customHeight="1" outlineLevel="1" x14ac:dyDescent="0.2">
      <c r="A487" s="46">
        <f>ROW()</f>
        <v>487</v>
      </c>
      <c r="B487" s="192"/>
      <c r="C487" s="67" t="s">
        <v>42</v>
      </c>
      <c r="D487" s="156">
        <v>228.3</v>
      </c>
      <c r="E487" s="72"/>
      <c r="F487" s="29"/>
      <c r="G487" s="29"/>
      <c r="H487" s="29"/>
      <c r="I487" s="29"/>
      <c r="J487" s="29"/>
      <c r="K487" s="29"/>
      <c r="L487" s="2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>
        <f t="shared" si="301"/>
        <v>0</v>
      </c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>
        <f t="shared" si="302"/>
        <v>0</v>
      </c>
      <c r="CZ487" s="1">
        <f t="shared" si="303"/>
        <v>0</v>
      </c>
      <c r="DA487" s="125">
        <f t="shared" si="304"/>
        <v>0</v>
      </c>
    </row>
    <row r="488" spans="1:105" ht="11.25" customHeight="1" outlineLevel="1" x14ac:dyDescent="0.2">
      <c r="A488" s="46">
        <f>ROW()</f>
        <v>488</v>
      </c>
      <c r="B488" s="192"/>
      <c r="C488" s="67" t="s">
        <v>41</v>
      </c>
      <c r="D488" s="156">
        <v>228.4</v>
      </c>
      <c r="E488" s="72"/>
      <c r="F488" s="29"/>
      <c r="G488" s="29"/>
      <c r="H488" s="29"/>
      <c r="I488" s="29"/>
      <c r="J488" s="29"/>
      <c r="K488" s="29"/>
      <c r="L488" s="2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>
        <f t="shared" si="301"/>
        <v>0</v>
      </c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>
        <f t="shared" si="302"/>
        <v>0</v>
      </c>
      <c r="CZ488" s="1">
        <f t="shared" si="303"/>
        <v>0</v>
      </c>
      <c r="DA488" s="125">
        <f t="shared" si="304"/>
        <v>0</v>
      </c>
    </row>
    <row r="489" spans="1:105" ht="11.25" customHeight="1" x14ac:dyDescent="0.2">
      <c r="A489" s="46">
        <f>ROW()</f>
        <v>489</v>
      </c>
      <c r="B489" s="192"/>
      <c r="C489" s="79" t="s">
        <v>40</v>
      </c>
      <c r="D489" s="8">
        <v>230</v>
      </c>
      <c r="E489" s="163">
        <v>-71653020.73833333</v>
      </c>
      <c r="F489" s="29"/>
      <c r="G489" s="29"/>
      <c r="H489" s="29"/>
      <c r="I489" s="29"/>
      <c r="J489" s="29"/>
      <c r="K489" s="29"/>
      <c r="L489" s="2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>
        <v>-1297246.3516666677</v>
      </c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>
        <f t="shared" si="301"/>
        <v>-1297246.3516666677</v>
      </c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>
        <f t="shared" si="302"/>
        <v>0</v>
      </c>
      <c r="CZ489" s="1">
        <f t="shared" si="303"/>
        <v>-1297246.3516666677</v>
      </c>
      <c r="DA489" s="125">
        <f t="shared" si="304"/>
        <v>-72950267.090000004</v>
      </c>
    </row>
    <row r="490" spans="1:105" ht="11.25" customHeight="1" x14ac:dyDescent="0.2">
      <c r="A490" s="46">
        <f>ROW()</f>
        <v>490</v>
      </c>
      <c r="B490" s="192"/>
      <c r="C490" s="79" t="s">
        <v>39</v>
      </c>
      <c r="D490" s="8">
        <f>+D489</f>
        <v>230</v>
      </c>
      <c r="E490" s="163">
        <v>-3011673.1995833325</v>
      </c>
      <c r="F490" s="29"/>
      <c r="G490" s="29"/>
      <c r="H490" s="29"/>
      <c r="I490" s="29"/>
      <c r="J490" s="29"/>
      <c r="K490" s="29"/>
      <c r="L490" s="2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>
        <v>-309391.31041666743</v>
      </c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>
        <f t="shared" si="301"/>
        <v>-309391.31041666743</v>
      </c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>
        <f t="shared" si="302"/>
        <v>0</v>
      </c>
      <c r="CZ490" s="1">
        <f t="shared" si="303"/>
        <v>-309391.31041666743</v>
      </c>
      <c r="DA490" s="125">
        <f t="shared" si="304"/>
        <v>-3321064.51</v>
      </c>
    </row>
    <row r="491" spans="1:105" ht="11.25" customHeight="1" x14ac:dyDescent="0.2">
      <c r="A491" s="46">
        <f>ROW()</f>
        <v>491</v>
      </c>
      <c r="B491" s="192"/>
      <c r="C491" s="79" t="s">
        <v>38</v>
      </c>
      <c r="D491" s="8">
        <f>+D490</f>
        <v>230</v>
      </c>
      <c r="E491" s="163">
        <v>-21601079.737083334</v>
      </c>
      <c r="F491" s="29"/>
      <c r="G491" s="29"/>
      <c r="H491" s="29"/>
      <c r="I491" s="29"/>
      <c r="J491" s="29"/>
      <c r="K491" s="29"/>
      <c r="L491" s="2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>
        <v>-1476789.3729166668</v>
      </c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>
        <f t="shared" si="301"/>
        <v>-1476789.3729166668</v>
      </c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>
        <f t="shared" si="302"/>
        <v>0</v>
      </c>
      <c r="CZ491" s="1">
        <f t="shared" si="303"/>
        <v>-1476789.3729166668</v>
      </c>
      <c r="DA491" s="125">
        <f t="shared" si="304"/>
        <v>-23077869.109999999</v>
      </c>
    </row>
    <row r="492" spans="1:105" ht="11.25" customHeight="1" x14ac:dyDescent="0.2">
      <c r="A492" s="46">
        <f>ROW()</f>
        <v>492</v>
      </c>
      <c r="B492" s="193"/>
      <c r="C492" s="80" t="s">
        <v>37</v>
      </c>
      <c r="D492" s="108">
        <f>+D491</f>
        <v>230</v>
      </c>
      <c r="E492" s="163">
        <v>-871746.22430583334</v>
      </c>
      <c r="F492" s="29"/>
      <c r="G492" s="29"/>
      <c r="H492" s="29"/>
      <c r="I492" s="29"/>
      <c r="J492" s="29"/>
      <c r="K492" s="29"/>
      <c r="L492" s="2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>
        <v>-10963.862024166534</v>
      </c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>
        <f t="shared" si="301"/>
        <v>-10963.862024166534</v>
      </c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>
        <f t="shared" si="302"/>
        <v>0</v>
      </c>
      <c r="CZ492" s="1">
        <f t="shared" si="303"/>
        <v>-10963.862024166534</v>
      </c>
      <c r="DA492" s="125">
        <f t="shared" si="304"/>
        <v>-882710.08632999985</v>
      </c>
    </row>
    <row r="493" spans="1:105" ht="11.25" customHeight="1" x14ac:dyDescent="0.2">
      <c r="A493" s="46">
        <f>ROW()</f>
        <v>493</v>
      </c>
      <c r="B493" s="150" t="s">
        <v>36</v>
      </c>
      <c r="C493" s="153"/>
      <c r="D493" s="153"/>
      <c r="E493" s="165">
        <f t="shared" ref="E493:AO493" si="305">SUM(E485:E492)</f>
        <v>-97137519.899305835</v>
      </c>
      <c r="F493" s="165">
        <f t="shared" si="305"/>
        <v>0</v>
      </c>
      <c r="G493" s="165">
        <f t="shared" si="305"/>
        <v>0</v>
      </c>
      <c r="H493" s="165">
        <f t="shared" si="305"/>
        <v>0</v>
      </c>
      <c r="I493" s="165">
        <f t="shared" si="305"/>
        <v>0</v>
      </c>
      <c r="J493" s="165">
        <f t="shared" si="305"/>
        <v>0</v>
      </c>
      <c r="K493" s="165">
        <f t="shared" si="305"/>
        <v>0</v>
      </c>
      <c r="L493" s="165">
        <f t="shared" si="305"/>
        <v>0</v>
      </c>
      <c r="M493" s="127">
        <f t="shared" si="305"/>
        <v>0</v>
      </c>
      <c r="N493" s="127">
        <f t="shared" si="305"/>
        <v>0</v>
      </c>
      <c r="O493" s="127">
        <f t="shared" si="305"/>
        <v>0</v>
      </c>
      <c r="P493" s="127">
        <f t="shared" si="305"/>
        <v>0</v>
      </c>
      <c r="Q493" s="127">
        <f t="shared" si="305"/>
        <v>0</v>
      </c>
      <c r="R493" s="127">
        <f t="shared" si="305"/>
        <v>0</v>
      </c>
      <c r="S493" s="127">
        <f t="shared" si="305"/>
        <v>0</v>
      </c>
      <c r="T493" s="127">
        <f t="shared" si="305"/>
        <v>0</v>
      </c>
      <c r="U493" s="127">
        <f t="shared" si="305"/>
        <v>0</v>
      </c>
      <c r="V493" s="127">
        <f t="shared" si="305"/>
        <v>0</v>
      </c>
      <c r="W493" s="127">
        <f t="shared" si="305"/>
        <v>0</v>
      </c>
      <c r="X493" s="127">
        <f t="shared" si="305"/>
        <v>-3094390.8970241686</v>
      </c>
      <c r="Y493" s="127">
        <f t="shared" si="305"/>
        <v>0</v>
      </c>
      <c r="Z493" s="127">
        <f t="shared" si="305"/>
        <v>0</v>
      </c>
      <c r="AA493" s="127">
        <f t="shared" si="305"/>
        <v>0</v>
      </c>
      <c r="AB493" s="127">
        <f t="shared" si="305"/>
        <v>0</v>
      </c>
      <c r="AC493" s="127">
        <f t="shared" si="305"/>
        <v>0</v>
      </c>
      <c r="AD493" s="127">
        <f t="shared" si="305"/>
        <v>0</v>
      </c>
      <c r="AE493" s="127">
        <f t="shared" si="305"/>
        <v>0</v>
      </c>
      <c r="AF493" s="127">
        <f t="shared" si="305"/>
        <v>0</v>
      </c>
      <c r="AG493" s="127">
        <f t="shared" si="305"/>
        <v>0</v>
      </c>
      <c r="AH493" s="127">
        <f t="shared" si="305"/>
        <v>0</v>
      </c>
      <c r="AI493" s="127">
        <f t="shared" si="305"/>
        <v>0</v>
      </c>
      <c r="AJ493" s="127">
        <f t="shared" si="305"/>
        <v>0</v>
      </c>
      <c r="AK493" s="127">
        <f t="shared" si="305"/>
        <v>0</v>
      </c>
      <c r="AL493" s="127">
        <f t="shared" si="305"/>
        <v>0</v>
      </c>
      <c r="AM493" s="127">
        <f t="shared" si="305"/>
        <v>0</v>
      </c>
      <c r="AN493" s="127">
        <f t="shared" si="305"/>
        <v>0</v>
      </c>
      <c r="AO493" s="127">
        <f t="shared" si="305"/>
        <v>0</v>
      </c>
      <c r="AP493" s="127"/>
      <c r="AQ493" s="127">
        <f t="shared" ref="AQ493:BG493" si="306">SUM(AQ485:AQ492)</f>
        <v>0</v>
      </c>
      <c r="AR493" s="127">
        <f t="shared" si="306"/>
        <v>0</v>
      </c>
      <c r="AS493" s="127">
        <f t="shared" si="306"/>
        <v>0</v>
      </c>
      <c r="AT493" s="127">
        <f t="shared" si="306"/>
        <v>0</v>
      </c>
      <c r="AU493" s="127">
        <f t="shared" si="306"/>
        <v>0</v>
      </c>
      <c r="AV493" s="127">
        <f t="shared" si="306"/>
        <v>0</v>
      </c>
      <c r="AW493" s="127">
        <f t="shared" si="306"/>
        <v>0</v>
      </c>
      <c r="AX493" s="127">
        <f t="shared" si="306"/>
        <v>0</v>
      </c>
      <c r="AY493" s="127">
        <f t="shared" si="306"/>
        <v>0</v>
      </c>
      <c r="AZ493" s="127">
        <f t="shared" si="306"/>
        <v>0</v>
      </c>
      <c r="BA493" s="127">
        <f t="shared" si="306"/>
        <v>0</v>
      </c>
      <c r="BB493" s="127">
        <f t="shared" si="306"/>
        <v>-3094390.8970241686</v>
      </c>
      <c r="BC493" s="127">
        <f t="shared" si="306"/>
        <v>0</v>
      </c>
      <c r="BD493" s="127">
        <f t="shared" si="306"/>
        <v>0</v>
      </c>
      <c r="BE493" s="127">
        <f t="shared" si="306"/>
        <v>0</v>
      </c>
      <c r="BF493" s="127">
        <f t="shared" si="306"/>
        <v>0</v>
      </c>
      <c r="BG493" s="127">
        <f t="shared" si="306"/>
        <v>0</v>
      </c>
      <c r="BH493" s="127">
        <f>SUM(BG485:BH492)</f>
        <v>0</v>
      </c>
      <c r="BI493" s="127">
        <f t="shared" ref="BI493:CW493" si="307">SUM(BI485:BI492)</f>
        <v>0</v>
      </c>
      <c r="BJ493" s="127">
        <f t="shared" si="307"/>
        <v>0</v>
      </c>
      <c r="BK493" s="127">
        <f t="shared" si="307"/>
        <v>0</v>
      </c>
      <c r="BL493" s="127">
        <f t="shared" si="307"/>
        <v>0</v>
      </c>
      <c r="BM493" s="127">
        <f t="shared" si="307"/>
        <v>0</v>
      </c>
      <c r="BN493" s="127">
        <f t="shared" si="307"/>
        <v>0</v>
      </c>
      <c r="BO493" s="127">
        <f t="shared" si="307"/>
        <v>0</v>
      </c>
      <c r="BP493" s="127">
        <f t="shared" si="307"/>
        <v>0</v>
      </c>
      <c r="BQ493" s="127">
        <f t="shared" si="307"/>
        <v>0</v>
      </c>
      <c r="BR493" s="127">
        <f t="shared" si="307"/>
        <v>0</v>
      </c>
      <c r="BS493" s="127">
        <f t="shared" si="307"/>
        <v>0</v>
      </c>
      <c r="BT493" s="127">
        <f t="shared" si="307"/>
        <v>0</v>
      </c>
      <c r="BU493" s="127">
        <f t="shared" si="307"/>
        <v>0</v>
      </c>
      <c r="BV493" s="127">
        <f t="shared" si="307"/>
        <v>0</v>
      </c>
      <c r="BW493" s="127">
        <f t="shared" si="307"/>
        <v>0</v>
      </c>
      <c r="BX493" s="127">
        <f t="shared" si="307"/>
        <v>0</v>
      </c>
      <c r="BY493" s="127">
        <f t="shared" si="307"/>
        <v>0</v>
      </c>
      <c r="BZ493" s="127">
        <f t="shared" si="307"/>
        <v>0</v>
      </c>
      <c r="CA493" s="127">
        <f t="shared" si="307"/>
        <v>0</v>
      </c>
      <c r="CB493" s="127">
        <f t="shared" si="307"/>
        <v>0</v>
      </c>
      <c r="CC493" s="127">
        <f t="shared" si="307"/>
        <v>0</v>
      </c>
      <c r="CD493" s="127">
        <f t="shared" si="307"/>
        <v>0</v>
      </c>
      <c r="CE493" s="127">
        <f t="shared" si="307"/>
        <v>0</v>
      </c>
      <c r="CF493" s="127">
        <f t="shared" si="307"/>
        <v>0</v>
      </c>
      <c r="CG493" s="127">
        <f t="shared" si="307"/>
        <v>0</v>
      </c>
      <c r="CH493" s="127">
        <f t="shared" si="307"/>
        <v>0</v>
      </c>
      <c r="CI493" s="127">
        <f t="shared" si="307"/>
        <v>0</v>
      </c>
      <c r="CJ493" s="127">
        <f t="shared" si="307"/>
        <v>0</v>
      </c>
      <c r="CK493" s="127">
        <f t="shared" si="307"/>
        <v>0</v>
      </c>
      <c r="CL493" s="127">
        <f t="shared" si="307"/>
        <v>0</v>
      </c>
      <c r="CM493" s="127">
        <f t="shared" si="307"/>
        <v>0</v>
      </c>
      <c r="CN493" s="127">
        <f t="shared" si="307"/>
        <v>0</v>
      </c>
      <c r="CO493" s="127">
        <f t="shared" si="307"/>
        <v>0</v>
      </c>
      <c r="CP493" s="127">
        <f t="shared" si="307"/>
        <v>0</v>
      </c>
      <c r="CQ493" s="127">
        <f t="shared" si="307"/>
        <v>0</v>
      </c>
      <c r="CR493" s="127">
        <f t="shared" si="307"/>
        <v>0</v>
      </c>
      <c r="CS493" s="127">
        <f t="shared" si="307"/>
        <v>0</v>
      </c>
      <c r="CT493" s="127">
        <f t="shared" si="307"/>
        <v>0</v>
      </c>
      <c r="CU493" s="127">
        <f t="shared" si="307"/>
        <v>0</v>
      </c>
      <c r="CV493" s="127">
        <f t="shared" si="307"/>
        <v>0</v>
      </c>
      <c r="CW493" s="127">
        <f t="shared" si="307"/>
        <v>0</v>
      </c>
      <c r="CX493" s="127"/>
      <c r="CY493" s="127">
        <f>SUM(CY485:CY492)</f>
        <v>0</v>
      </c>
      <c r="CZ493" s="127">
        <f>SUM(CZ485:CZ492)</f>
        <v>-3094390.8970241686</v>
      </c>
      <c r="DA493" s="128">
        <f>SUM(DA485:DA492)</f>
        <v>-100231910.79633</v>
      </c>
    </row>
    <row r="494" spans="1:105" ht="11.25" customHeight="1" x14ac:dyDescent="0.2">
      <c r="A494" s="46">
        <f>ROW()</f>
        <v>494</v>
      </c>
      <c r="B494" s="98" t="s">
        <v>35</v>
      </c>
      <c r="C494" s="41" t="s">
        <v>35</v>
      </c>
      <c r="D494" s="151">
        <v>235</v>
      </c>
      <c r="E494" s="163">
        <v>-12254736.114182083</v>
      </c>
      <c r="F494" s="29"/>
      <c r="G494" s="29"/>
      <c r="H494" s="29"/>
      <c r="I494" s="29"/>
      <c r="J494" s="29"/>
      <c r="K494" s="29"/>
      <c r="L494" s="2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>
        <v>3454364.5441820831</v>
      </c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>
        <f>SUM(F494:BA494)</f>
        <v>3454364.5441820831</v>
      </c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>
        <f>SUM(BC494:CX494)</f>
        <v>0</v>
      </c>
      <c r="CZ494" s="1">
        <f>+CY494+BB494</f>
        <v>3454364.5441820831</v>
      </c>
      <c r="DA494" s="125">
        <f>+CZ494+E494</f>
        <v>-8800371.5700000003</v>
      </c>
    </row>
    <row r="495" spans="1:105" ht="11.25" customHeight="1" x14ac:dyDescent="0.2">
      <c r="A495" s="46">
        <f>ROW()</f>
        <v>495</v>
      </c>
      <c r="B495" s="149" t="s">
        <v>34</v>
      </c>
      <c r="C495" s="149"/>
      <c r="D495" s="149"/>
      <c r="E495" s="165">
        <f t="shared" ref="E495:AO495" si="308">+E494</f>
        <v>-12254736.114182083</v>
      </c>
      <c r="F495" s="165">
        <f t="shared" si="308"/>
        <v>0</v>
      </c>
      <c r="G495" s="165">
        <f t="shared" si="308"/>
        <v>0</v>
      </c>
      <c r="H495" s="165">
        <f t="shared" si="308"/>
        <v>0</v>
      </c>
      <c r="I495" s="165">
        <f t="shared" si="308"/>
        <v>0</v>
      </c>
      <c r="J495" s="165">
        <f t="shared" si="308"/>
        <v>0</v>
      </c>
      <c r="K495" s="165">
        <f t="shared" si="308"/>
        <v>0</v>
      </c>
      <c r="L495" s="165">
        <f t="shared" si="308"/>
        <v>0</v>
      </c>
      <c r="M495" s="127">
        <f t="shared" si="308"/>
        <v>0</v>
      </c>
      <c r="N495" s="127">
        <f t="shared" si="308"/>
        <v>0</v>
      </c>
      <c r="O495" s="127">
        <f t="shared" si="308"/>
        <v>0</v>
      </c>
      <c r="P495" s="127">
        <f t="shared" si="308"/>
        <v>0</v>
      </c>
      <c r="Q495" s="127">
        <f t="shared" si="308"/>
        <v>0</v>
      </c>
      <c r="R495" s="127">
        <f t="shared" si="308"/>
        <v>0</v>
      </c>
      <c r="S495" s="127">
        <f t="shared" si="308"/>
        <v>0</v>
      </c>
      <c r="T495" s="127">
        <f t="shared" si="308"/>
        <v>0</v>
      </c>
      <c r="U495" s="127">
        <f t="shared" si="308"/>
        <v>0</v>
      </c>
      <c r="V495" s="127">
        <f t="shared" si="308"/>
        <v>0</v>
      </c>
      <c r="W495" s="127">
        <f t="shared" si="308"/>
        <v>0</v>
      </c>
      <c r="X495" s="127">
        <f t="shared" si="308"/>
        <v>3454364.5441820831</v>
      </c>
      <c r="Y495" s="127">
        <f t="shared" si="308"/>
        <v>0</v>
      </c>
      <c r="Z495" s="127">
        <f t="shared" si="308"/>
        <v>0</v>
      </c>
      <c r="AA495" s="127">
        <f t="shared" si="308"/>
        <v>0</v>
      </c>
      <c r="AB495" s="127">
        <f t="shared" si="308"/>
        <v>0</v>
      </c>
      <c r="AC495" s="127">
        <f t="shared" si="308"/>
        <v>0</v>
      </c>
      <c r="AD495" s="127">
        <f t="shared" si="308"/>
        <v>0</v>
      </c>
      <c r="AE495" s="127">
        <f t="shared" si="308"/>
        <v>0</v>
      </c>
      <c r="AF495" s="127">
        <f t="shared" si="308"/>
        <v>0</v>
      </c>
      <c r="AG495" s="127">
        <f t="shared" si="308"/>
        <v>0</v>
      </c>
      <c r="AH495" s="127">
        <f t="shared" si="308"/>
        <v>0</v>
      </c>
      <c r="AI495" s="127">
        <f t="shared" si="308"/>
        <v>0</v>
      </c>
      <c r="AJ495" s="127">
        <f t="shared" si="308"/>
        <v>0</v>
      </c>
      <c r="AK495" s="127">
        <f t="shared" si="308"/>
        <v>0</v>
      </c>
      <c r="AL495" s="127">
        <f t="shared" si="308"/>
        <v>0</v>
      </c>
      <c r="AM495" s="127">
        <f t="shared" si="308"/>
        <v>0</v>
      </c>
      <c r="AN495" s="127">
        <f t="shared" si="308"/>
        <v>0</v>
      </c>
      <c r="AO495" s="127">
        <f t="shared" si="308"/>
        <v>0</v>
      </c>
      <c r="AP495" s="127"/>
      <c r="AQ495" s="127">
        <f t="shared" ref="AQ495:BV495" si="309">+AQ494</f>
        <v>0</v>
      </c>
      <c r="AR495" s="127">
        <f t="shared" si="309"/>
        <v>0</v>
      </c>
      <c r="AS495" s="127">
        <f t="shared" si="309"/>
        <v>0</v>
      </c>
      <c r="AT495" s="127">
        <f t="shared" si="309"/>
        <v>0</v>
      </c>
      <c r="AU495" s="127">
        <f t="shared" si="309"/>
        <v>0</v>
      </c>
      <c r="AV495" s="127">
        <f t="shared" si="309"/>
        <v>0</v>
      </c>
      <c r="AW495" s="127">
        <f t="shared" si="309"/>
        <v>0</v>
      </c>
      <c r="AX495" s="127">
        <f t="shared" si="309"/>
        <v>0</v>
      </c>
      <c r="AY495" s="127">
        <f t="shared" si="309"/>
        <v>0</v>
      </c>
      <c r="AZ495" s="127">
        <f t="shared" si="309"/>
        <v>0</v>
      </c>
      <c r="BA495" s="127">
        <f t="shared" si="309"/>
        <v>0</v>
      </c>
      <c r="BB495" s="127">
        <f t="shared" si="309"/>
        <v>3454364.5441820831</v>
      </c>
      <c r="BC495" s="127">
        <f t="shared" si="309"/>
        <v>0</v>
      </c>
      <c r="BD495" s="127">
        <f t="shared" si="309"/>
        <v>0</v>
      </c>
      <c r="BE495" s="127">
        <f t="shared" si="309"/>
        <v>0</v>
      </c>
      <c r="BF495" s="127">
        <f t="shared" si="309"/>
        <v>0</v>
      </c>
      <c r="BG495" s="127">
        <f t="shared" si="309"/>
        <v>0</v>
      </c>
      <c r="BH495" s="127">
        <f t="shared" si="309"/>
        <v>0</v>
      </c>
      <c r="BI495" s="127">
        <f t="shared" si="309"/>
        <v>0</v>
      </c>
      <c r="BJ495" s="127">
        <f t="shared" si="309"/>
        <v>0</v>
      </c>
      <c r="BK495" s="127">
        <f t="shared" si="309"/>
        <v>0</v>
      </c>
      <c r="BL495" s="127">
        <f t="shared" si="309"/>
        <v>0</v>
      </c>
      <c r="BM495" s="127">
        <f t="shared" si="309"/>
        <v>0</v>
      </c>
      <c r="BN495" s="127">
        <f t="shared" si="309"/>
        <v>0</v>
      </c>
      <c r="BO495" s="127">
        <f t="shared" si="309"/>
        <v>0</v>
      </c>
      <c r="BP495" s="127">
        <f t="shared" si="309"/>
        <v>0</v>
      </c>
      <c r="BQ495" s="127">
        <f t="shared" si="309"/>
        <v>0</v>
      </c>
      <c r="BR495" s="127">
        <f t="shared" si="309"/>
        <v>0</v>
      </c>
      <c r="BS495" s="127">
        <f t="shared" si="309"/>
        <v>0</v>
      </c>
      <c r="BT495" s="127">
        <f t="shared" si="309"/>
        <v>0</v>
      </c>
      <c r="BU495" s="127">
        <f t="shared" si="309"/>
        <v>0</v>
      </c>
      <c r="BV495" s="127">
        <f t="shared" si="309"/>
        <v>0</v>
      </c>
      <c r="BW495" s="127">
        <f t="shared" ref="BW495:DB495" si="310">+BW494</f>
        <v>0</v>
      </c>
      <c r="BX495" s="127">
        <f t="shared" si="310"/>
        <v>0</v>
      </c>
      <c r="BY495" s="127">
        <f t="shared" si="310"/>
        <v>0</v>
      </c>
      <c r="BZ495" s="127">
        <f t="shared" si="310"/>
        <v>0</v>
      </c>
      <c r="CA495" s="127">
        <f t="shared" si="310"/>
        <v>0</v>
      </c>
      <c r="CB495" s="127">
        <f t="shared" si="310"/>
        <v>0</v>
      </c>
      <c r="CC495" s="127">
        <f t="shared" si="310"/>
        <v>0</v>
      </c>
      <c r="CD495" s="127">
        <f t="shared" si="310"/>
        <v>0</v>
      </c>
      <c r="CE495" s="127">
        <f t="shared" si="310"/>
        <v>0</v>
      </c>
      <c r="CF495" s="127">
        <f t="shared" si="310"/>
        <v>0</v>
      </c>
      <c r="CG495" s="127">
        <f t="shared" si="310"/>
        <v>0</v>
      </c>
      <c r="CH495" s="127">
        <f t="shared" si="310"/>
        <v>0</v>
      </c>
      <c r="CI495" s="127">
        <f t="shared" si="310"/>
        <v>0</v>
      </c>
      <c r="CJ495" s="127">
        <f t="shared" si="310"/>
        <v>0</v>
      </c>
      <c r="CK495" s="127">
        <f t="shared" si="310"/>
        <v>0</v>
      </c>
      <c r="CL495" s="127">
        <f t="shared" si="310"/>
        <v>0</v>
      </c>
      <c r="CM495" s="127">
        <f t="shared" si="310"/>
        <v>0</v>
      </c>
      <c r="CN495" s="127">
        <f t="shared" si="310"/>
        <v>0</v>
      </c>
      <c r="CO495" s="127">
        <f t="shared" si="310"/>
        <v>0</v>
      </c>
      <c r="CP495" s="127">
        <f t="shared" si="310"/>
        <v>0</v>
      </c>
      <c r="CQ495" s="127">
        <f t="shared" si="310"/>
        <v>0</v>
      </c>
      <c r="CR495" s="127">
        <f t="shared" si="310"/>
        <v>0</v>
      </c>
      <c r="CS495" s="127">
        <f t="shared" si="310"/>
        <v>0</v>
      </c>
      <c r="CT495" s="127">
        <f t="shared" si="310"/>
        <v>0</v>
      </c>
      <c r="CU495" s="127">
        <f t="shared" si="310"/>
        <v>0</v>
      </c>
      <c r="CV495" s="127">
        <f t="shared" si="310"/>
        <v>0</v>
      </c>
      <c r="CW495" s="127">
        <f t="shared" si="310"/>
        <v>0</v>
      </c>
      <c r="CX495" s="127"/>
      <c r="CY495" s="127">
        <f>+CY494</f>
        <v>0</v>
      </c>
      <c r="CZ495" s="127">
        <f>+CZ494</f>
        <v>3454364.5441820831</v>
      </c>
      <c r="DA495" s="128">
        <f>+DA494</f>
        <v>-8800371.5700000003</v>
      </c>
    </row>
    <row r="496" spans="1:105" ht="11.25" customHeight="1" outlineLevel="1" x14ac:dyDescent="0.2">
      <c r="A496" s="46">
        <f>ROW()</f>
        <v>496</v>
      </c>
      <c r="B496" s="191" t="s">
        <v>33</v>
      </c>
      <c r="C496" s="92" t="s">
        <v>32</v>
      </c>
      <c r="D496" s="172">
        <v>253</v>
      </c>
      <c r="E496" s="163">
        <v>-13220796.534166666</v>
      </c>
      <c r="F496" s="29"/>
      <c r="G496" s="29"/>
      <c r="H496" s="29"/>
      <c r="I496" s="29"/>
      <c r="J496" s="29"/>
      <c r="K496" s="29"/>
      <c r="L496" s="2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>
        <v>13220796.534166666</v>
      </c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>
        <f t="shared" ref="BB496:BB520" si="311">SUM(F496:BA496)</f>
        <v>13220796.534166666</v>
      </c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>
        <f t="shared" ref="CY496:CY520" si="312">SUM(BC496:CX496)</f>
        <v>0</v>
      </c>
      <c r="CZ496" s="1">
        <f t="shared" ref="CZ496:CZ520" si="313">+CY496+BB496</f>
        <v>13220796.534166666</v>
      </c>
      <c r="DA496" s="125">
        <f t="shared" ref="DA496:DA520" si="314">+CZ496+E496</f>
        <v>0</v>
      </c>
    </row>
    <row r="497" spans="1:105" ht="11.25" customHeight="1" outlineLevel="1" x14ac:dyDescent="0.2">
      <c r="A497" s="46">
        <f>ROW()</f>
        <v>497</v>
      </c>
      <c r="B497" s="192"/>
      <c r="C497" s="79" t="s">
        <v>31</v>
      </c>
      <c r="D497" s="8">
        <f>+D496</f>
        <v>253</v>
      </c>
      <c r="E497" s="163"/>
      <c r="F497" s="29"/>
      <c r="G497" s="29"/>
      <c r="H497" s="29"/>
      <c r="I497" s="29"/>
      <c r="J497" s="29"/>
      <c r="K497" s="29"/>
      <c r="L497" s="2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>
        <f t="shared" si="311"/>
        <v>0</v>
      </c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>
        <f t="shared" si="312"/>
        <v>0</v>
      </c>
      <c r="CZ497" s="1">
        <f t="shared" si="313"/>
        <v>0</v>
      </c>
      <c r="DA497" s="125">
        <f t="shared" si="314"/>
        <v>0</v>
      </c>
    </row>
    <row r="498" spans="1:105" ht="11.25" customHeight="1" outlineLevel="1" x14ac:dyDescent="0.2">
      <c r="A498" s="46">
        <f>ROW()</f>
        <v>498</v>
      </c>
      <c r="B498" s="192"/>
      <c r="C498" s="79" t="s">
        <v>30</v>
      </c>
      <c r="D498" s="8">
        <f>+D497</f>
        <v>253</v>
      </c>
      <c r="E498" s="72"/>
      <c r="F498" s="29"/>
      <c r="G498" s="29"/>
      <c r="H498" s="29"/>
      <c r="I498" s="29"/>
      <c r="J498" s="29"/>
      <c r="K498" s="29"/>
      <c r="L498" s="2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>
        <f t="shared" si="311"/>
        <v>0</v>
      </c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>
        <f t="shared" si="312"/>
        <v>0</v>
      </c>
      <c r="CZ498" s="1">
        <f t="shared" si="313"/>
        <v>0</v>
      </c>
      <c r="DA498" s="125">
        <f t="shared" si="314"/>
        <v>0</v>
      </c>
    </row>
    <row r="499" spans="1:105" ht="11.25" customHeight="1" outlineLevel="1" x14ac:dyDescent="0.2">
      <c r="A499" s="46">
        <f>ROW()</f>
        <v>499</v>
      </c>
      <c r="B499" s="192"/>
      <c r="C499" s="79" t="s">
        <v>29</v>
      </c>
      <c r="D499" s="8">
        <f>+D498</f>
        <v>253</v>
      </c>
      <c r="E499" s="163">
        <v>-7825597.839145625</v>
      </c>
      <c r="F499" s="29"/>
      <c r="G499" s="29"/>
      <c r="H499" s="29"/>
      <c r="I499" s="29"/>
      <c r="J499" s="29"/>
      <c r="K499" s="29"/>
      <c r="L499" s="2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>
        <v>168445.46204062476</v>
      </c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>
        <f t="shared" si="311"/>
        <v>168445.46204062476</v>
      </c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>
        <f t="shared" si="312"/>
        <v>0</v>
      </c>
      <c r="CZ499" s="1">
        <f t="shared" si="313"/>
        <v>168445.46204062476</v>
      </c>
      <c r="DA499" s="125">
        <f t="shared" si="314"/>
        <v>-7657152.3771050004</v>
      </c>
    </row>
    <row r="500" spans="1:105" ht="11.25" customHeight="1" outlineLevel="1" x14ac:dyDescent="0.2">
      <c r="A500" s="46">
        <f>ROW()</f>
        <v>500</v>
      </c>
      <c r="B500" s="192"/>
      <c r="C500" s="79" t="s">
        <v>28</v>
      </c>
      <c r="D500" s="8">
        <v>281</v>
      </c>
      <c r="E500" s="72"/>
      <c r="F500" s="29"/>
      <c r="G500" s="29"/>
      <c r="H500" s="29"/>
      <c r="I500" s="29"/>
      <c r="J500" s="29"/>
      <c r="K500" s="29"/>
      <c r="L500" s="2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>
        <f t="shared" si="311"/>
        <v>0</v>
      </c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>
        <f t="shared" si="312"/>
        <v>0</v>
      </c>
      <c r="CZ500" s="1">
        <f t="shared" si="313"/>
        <v>0</v>
      </c>
      <c r="DA500" s="125">
        <f t="shared" si="314"/>
        <v>0</v>
      </c>
    </row>
    <row r="501" spans="1:105" ht="11.25" customHeight="1" outlineLevel="1" x14ac:dyDescent="0.2">
      <c r="A501" s="46">
        <f>ROW()</f>
        <v>501</v>
      </c>
      <c r="B501" s="192"/>
      <c r="C501" s="79" t="s">
        <v>27</v>
      </c>
      <c r="D501" s="8">
        <f>+D500</f>
        <v>281</v>
      </c>
      <c r="E501" s="72"/>
      <c r="F501" s="29"/>
      <c r="G501" s="29"/>
      <c r="H501" s="29"/>
      <c r="I501" s="29"/>
      <c r="J501" s="29"/>
      <c r="K501" s="29"/>
      <c r="L501" s="2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>
        <f t="shared" si="311"/>
        <v>0</v>
      </c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>
        <f t="shared" si="312"/>
        <v>0</v>
      </c>
      <c r="CZ501" s="1">
        <f t="shared" si="313"/>
        <v>0</v>
      </c>
      <c r="DA501" s="125">
        <f t="shared" si="314"/>
        <v>0</v>
      </c>
    </row>
    <row r="502" spans="1:105" ht="11.25" customHeight="1" outlineLevel="1" x14ac:dyDescent="0.2">
      <c r="A502" s="46">
        <f>ROW()</f>
        <v>502</v>
      </c>
      <c r="B502" s="192"/>
      <c r="C502" s="79" t="s">
        <v>26</v>
      </c>
      <c r="D502" s="8">
        <f>+D501</f>
        <v>281</v>
      </c>
      <c r="E502" s="72"/>
      <c r="F502" s="29"/>
      <c r="G502" s="29"/>
      <c r="H502" s="29"/>
      <c r="I502" s="29"/>
      <c r="J502" s="29"/>
      <c r="K502" s="29"/>
      <c r="L502" s="2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>
        <f t="shared" si="311"/>
        <v>0</v>
      </c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>
        <f t="shared" si="312"/>
        <v>0</v>
      </c>
      <c r="CZ502" s="1">
        <f t="shared" si="313"/>
        <v>0</v>
      </c>
      <c r="DA502" s="125">
        <f t="shared" si="314"/>
        <v>0</v>
      </c>
    </row>
    <row r="503" spans="1:105" ht="11.25" customHeight="1" outlineLevel="1" x14ac:dyDescent="0.2">
      <c r="A503" s="46">
        <f>ROW()</f>
        <v>503</v>
      </c>
      <c r="B503" s="192"/>
      <c r="C503" s="79" t="s">
        <v>25</v>
      </c>
      <c r="D503" s="8">
        <f>+D502</f>
        <v>281</v>
      </c>
      <c r="E503" s="72"/>
      <c r="F503" s="29"/>
      <c r="G503" s="29"/>
      <c r="H503" s="29"/>
      <c r="I503" s="29"/>
      <c r="J503" s="29"/>
      <c r="K503" s="29"/>
      <c r="L503" s="2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>
        <f t="shared" si="311"/>
        <v>0</v>
      </c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>
        <f t="shared" si="312"/>
        <v>0</v>
      </c>
      <c r="CZ503" s="1">
        <f t="shared" si="313"/>
        <v>0</v>
      </c>
      <c r="DA503" s="125">
        <f t="shared" si="314"/>
        <v>0</v>
      </c>
    </row>
    <row r="504" spans="1:105" ht="11.25" customHeight="1" outlineLevel="1" x14ac:dyDescent="0.2">
      <c r="A504" s="46">
        <f>ROW()</f>
        <v>504</v>
      </c>
      <c r="B504" s="192"/>
      <c r="C504" s="79" t="s">
        <v>24</v>
      </c>
      <c r="D504" s="8">
        <v>282</v>
      </c>
      <c r="E504" s="163">
        <v>-1254608019.1432223</v>
      </c>
      <c r="F504" s="29"/>
      <c r="G504" s="29"/>
      <c r="H504" s="29"/>
      <c r="I504" s="29"/>
      <c r="J504" s="29"/>
      <c r="K504" s="29"/>
      <c r="L504" s="2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>
        <v>24758853.298677363</v>
      </c>
      <c r="Y504" s="1">
        <v>-837568.79850418179</v>
      </c>
      <c r="Z504" s="1"/>
      <c r="AA504" s="1"/>
      <c r="AB504" s="1">
        <v>0</v>
      </c>
      <c r="AC504" s="1">
        <v>16839149.564886183</v>
      </c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>
        <v>447521.22770833335</v>
      </c>
      <c r="AS504" s="1"/>
      <c r="AT504" s="1"/>
      <c r="AU504" s="1">
        <v>7472.624249999998</v>
      </c>
      <c r="AV504" s="1"/>
      <c r="AW504" s="1">
        <v>21534310.368832793</v>
      </c>
      <c r="AX504" s="1"/>
      <c r="AY504" s="1"/>
      <c r="AZ504" s="1"/>
      <c r="BA504" s="1"/>
      <c r="BB504" s="1">
        <f t="shared" si="311"/>
        <v>62749738.285850495</v>
      </c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>
        <v>20170578.811597474</v>
      </c>
      <c r="BZ504" s="1">
        <v>-16839149.564886183</v>
      </c>
      <c r="CA504" s="1"/>
      <c r="CB504" s="1"/>
      <c r="CC504" s="1">
        <v>-3213422.2463583946</v>
      </c>
      <c r="CD504" s="1"/>
      <c r="CE504" s="1">
        <v>-1405924.7317849998</v>
      </c>
      <c r="CF504" s="1">
        <v>4899661.0600000005</v>
      </c>
      <c r="CG504" s="1">
        <v>-2205224.6999999997</v>
      </c>
      <c r="CH504" s="1">
        <v>-340318.71143000014</v>
      </c>
      <c r="CI504" s="1"/>
      <c r="CJ504" s="1"/>
      <c r="CK504" s="1"/>
      <c r="CL504" s="1"/>
      <c r="CM504" s="1"/>
      <c r="CN504" s="1"/>
      <c r="CO504" s="1">
        <v>-56233.40499999997</v>
      </c>
      <c r="CP504" s="1"/>
      <c r="CQ504" s="1"/>
      <c r="CR504" s="1"/>
      <c r="CS504" s="1"/>
      <c r="CT504" s="1"/>
      <c r="CU504" s="1"/>
      <c r="CV504" s="1"/>
      <c r="CW504" s="1"/>
      <c r="CX504" s="1"/>
      <c r="CY504" s="1">
        <f t="shared" si="312"/>
        <v>1009966.5121378975</v>
      </c>
      <c r="CZ504" s="1">
        <f t="shared" si="313"/>
        <v>63759704.797988392</v>
      </c>
      <c r="DA504" s="125">
        <f t="shared" si="314"/>
        <v>-1190848314.3452339</v>
      </c>
    </row>
    <row r="505" spans="1:105" ht="11.25" customHeight="1" outlineLevel="1" x14ac:dyDescent="0.2">
      <c r="A505" s="46">
        <f>ROW()</f>
        <v>505</v>
      </c>
      <c r="B505" s="192"/>
      <c r="C505" s="79" t="s">
        <v>23</v>
      </c>
      <c r="D505" s="8">
        <f>+D504</f>
        <v>282</v>
      </c>
      <c r="E505" s="72"/>
      <c r="F505" s="29"/>
      <c r="G505" s="29"/>
      <c r="H505" s="29"/>
      <c r="I505" s="29"/>
      <c r="J505" s="29"/>
      <c r="K505" s="29"/>
      <c r="L505" s="2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>
        <f t="shared" si="311"/>
        <v>0</v>
      </c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>
        <f t="shared" si="312"/>
        <v>0</v>
      </c>
      <c r="CZ505" s="1">
        <f t="shared" si="313"/>
        <v>0</v>
      </c>
      <c r="DA505" s="125">
        <f t="shared" si="314"/>
        <v>0</v>
      </c>
    </row>
    <row r="506" spans="1:105" ht="11.25" customHeight="1" outlineLevel="1" x14ac:dyDescent="0.2">
      <c r="A506" s="46">
        <f>ROW()</f>
        <v>506</v>
      </c>
      <c r="B506" s="192"/>
      <c r="C506" s="79" t="s">
        <v>22</v>
      </c>
      <c r="D506" s="8">
        <f>+D505</f>
        <v>282</v>
      </c>
      <c r="E506" s="72"/>
      <c r="F506" s="29"/>
      <c r="G506" s="29"/>
      <c r="H506" s="29"/>
      <c r="I506" s="29"/>
      <c r="J506" s="29"/>
      <c r="K506" s="29"/>
      <c r="L506" s="2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>
        <f t="shared" si="311"/>
        <v>0</v>
      </c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>
        <f t="shared" si="312"/>
        <v>0</v>
      </c>
      <c r="CZ506" s="1">
        <f t="shared" si="313"/>
        <v>0</v>
      </c>
      <c r="DA506" s="125">
        <f t="shared" si="314"/>
        <v>0</v>
      </c>
    </row>
    <row r="507" spans="1:105" ht="11.25" customHeight="1" outlineLevel="1" x14ac:dyDescent="0.2">
      <c r="A507" s="46">
        <f>ROW()</f>
        <v>507</v>
      </c>
      <c r="B507" s="192"/>
      <c r="C507" s="79" t="s">
        <v>21</v>
      </c>
      <c r="D507" s="8">
        <f>+D506</f>
        <v>282</v>
      </c>
      <c r="E507" s="72"/>
      <c r="F507" s="29"/>
      <c r="G507" s="29"/>
      <c r="H507" s="29"/>
      <c r="I507" s="29"/>
      <c r="J507" s="29"/>
      <c r="K507" s="29"/>
      <c r="L507" s="2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>
        <f t="shared" si="311"/>
        <v>0</v>
      </c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>
        <f t="shared" si="312"/>
        <v>0</v>
      </c>
      <c r="CZ507" s="1">
        <f t="shared" si="313"/>
        <v>0</v>
      </c>
      <c r="DA507" s="125">
        <f t="shared" si="314"/>
        <v>0</v>
      </c>
    </row>
    <row r="508" spans="1:105" ht="11.25" customHeight="1" outlineLevel="1" x14ac:dyDescent="0.2">
      <c r="A508" s="46">
        <f>ROW()</f>
        <v>508</v>
      </c>
      <c r="B508" s="192"/>
      <c r="C508" s="79" t="s">
        <v>20</v>
      </c>
      <c r="D508" s="8">
        <v>283</v>
      </c>
      <c r="E508" s="72">
        <v>-51689724.262119792</v>
      </c>
      <c r="F508" s="29"/>
      <c r="G508" s="29"/>
      <c r="H508" s="29"/>
      <c r="I508" s="29"/>
      <c r="J508" s="29"/>
      <c r="K508" s="29"/>
      <c r="L508" s="2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>
        <v>3304687.3521197932</v>
      </c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>
        <v>23304165.899999999</v>
      </c>
      <c r="AX508" s="1"/>
      <c r="AY508" s="1"/>
      <c r="AZ508" s="1"/>
      <c r="BA508" s="1"/>
      <c r="BB508" s="1">
        <f t="shared" si="311"/>
        <v>26608853.252119791</v>
      </c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>
        <f t="shared" si="312"/>
        <v>0</v>
      </c>
      <c r="CZ508" s="1">
        <f t="shared" si="313"/>
        <v>26608853.252119791</v>
      </c>
      <c r="DA508" s="125">
        <f t="shared" si="314"/>
        <v>-25080871.010000002</v>
      </c>
    </row>
    <row r="509" spans="1:105" ht="11.25" customHeight="1" outlineLevel="1" x14ac:dyDescent="0.2">
      <c r="A509" s="46">
        <f>ROW()</f>
        <v>509</v>
      </c>
      <c r="B509" s="192"/>
      <c r="C509" s="79" t="s">
        <v>19</v>
      </c>
      <c r="D509" s="8">
        <v>283</v>
      </c>
      <c r="E509" s="72"/>
      <c r="F509" s="29"/>
      <c r="G509" s="29"/>
      <c r="H509" s="29"/>
      <c r="I509" s="29"/>
      <c r="J509" s="29"/>
      <c r="K509" s="29"/>
      <c r="L509" s="2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>
        <f t="shared" si="311"/>
        <v>0</v>
      </c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>
        <f t="shared" si="312"/>
        <v>0</v>
      </c>
      <c r="CZ509" s="1">
        <f t="shared" si="313"/>
        <v>0</v>
      </c>
      <c r="DA509" s="125">
        <f t="shared" si="314"/>
        <v>0</v>
      </c>
    </row>
    <row r="510" spans="1:105" ht="11.25" customHeight="1" outlineLevel="1" x14ac:dyDescent="0.2">
      <c r="A510" s="46">
        <f>ROW()</f>
        <v>510</v>
      </c>
      <c r="B510" s="192"/>
      <c r="C510" s="79" t="s">
        <v>18</v>
      </c>
      <c r="D510" s="8">
        <v>283</v>
      </c>
      <c r="E510" s="72"/>
      <c r="F510" s="29"/>
      <c r="G510" s="29"/>
      <c r="H510" s="29"/>
      <c r="I510" s="29"/>
      <c r="J510" s="29"/>
      <c r="K510" s="29"/>
      <c r="L510" s="2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>
        <f t="shared" si="311"/>
        <v>0</v>
      </c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>
        <f t="shared" si="312"/>
        <v>0</v>
      </c>
      <c r="CZ510" s="1">
        <f t="shared" si="313"/>
        <v>0</v>
      </c>
      <c r="DA510" s="125">
        <f t="shared" si="314"/>
        <v>0</v>
      </c>
    </row>
    <row r="511" spans="1:105" ht="11.25" customHeight="1" outlineLevel="1" x14ac:dyDescent="0.2">
      <c r="A511" s="46">
        <f>ROW()</f>
        <v>511</v>
      </c>
      <c r="B511" s="192"/>
      <c r="C511" s="79" t="s">
        <v>17</v>
      </c>
      <c r="D511" s="8">
        <v>283</v>
      </c>
      <c r="E511" s="72"/>
      <c r="F511" s="29"/>
      <c r="G511" s="29"/>
      <c r="H511" s="29"/>
      <c r="I511" s="29"/>
      <c r="J511" s="29"/>
      <c r="K511" s="29"/>
      <c r="L511" s="2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>
        <f t="shared" si="311"/>
        <v>0</v>
      </c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>
        <v>-181265.59080000001</v>
      </c>
      <c r="CX511" s="1"/>
      <c r="CY511" s="1">
        <f t="shared" si="312"/>
        <v>-181265.59080000001</v>
      </c>
      <c r="CZ511" s="1">
        <f t="shared" si="313"/>
        <v>-181265.59080000001</v>
      </c>
      <c r="DA511" s="125">
        <f t="shared" si="314"/>
        <v>-181265.59080000001</v>
      </c>
    </row>
    <row r="512" spans="1:105" ht="11.25" customHeight="1" outlineLevel="1" x14ac:dyDescent="0.2">
      <c r="A512" s="46">
        <f>ROW()</f>
        <v>512</v>
      </c>
      <c r="B512" s="192"/>
      <c r="C512" s="79" t="s">
        <v>16</v>
      </c>
      <c r="D512" s="8">
        <v>255</v>
      </c>
      <c r="E512" s="72"/>
      <c r="F512" s="29"/>
      <c r="G512" s="29"/>
      <c r="H512" s="29"/>
      <c r="I512" s="29"/>
      <c r="J512" s="29"/>
      <c r="K512" s="29"/>
      <c r="L512" s="2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>
        <f t="shared" si="311"/>
        <v>0</v>
      </c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>
        <v>-12957286.818494361</v>
      </c>
      <c r="CR512" s="1"/>
      <c r="CS512" s="1"/>
      <c r="CT512" s="1"/>
      <c r="CU512" s="1"/>
      <c r="CV512" s="1"/>
      <c r="CW512" s="1"/>
      <c r="CX512" s="1"/>
      <c r="CY512" s="1">
        <f t="shared" si="312"/>
        <v>-12957286.818494361</v>
      </c>
      <c r="CZ512" s="1">
        <f t="shared" si="313"/>
        <v>-12957286.818494361</v>
      </c>
      <c r="DA512" s="125">
        <f t="shared" si="314"/>
        <v>-12957286.818494361</v>
      </c>
    </row>
    <row r="513" spans="1:105" ht="11.25" customHeight="1" outlineLevel="1" x14ac:dyDescent="0.2">
      <c r="A513" s="46">
        <f>ROW()</f>
        <v>513</v>
      </c>
      <c r="B513" s="192"/>
      <c r="C513" s="79" t="s">
        <v>15</v>
      </c>
      <c r="D513" s="8">
        <f>+D512</f>
        <v>255</v>
      </c>
      <c r="E513" s="72"/>
      <c r="F513" s="29"/>
      <c r="G513" s="29"/>
      <c r="H513" s="29"/>
      <c r="I513" s="29"/>
      <c r="J513" s="29"/>
      <c r="K513" s="29"/>
      <c r="L513" s="2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>
        <f t="shared" si="311"/>
        <v>0</v>
      </c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>
        <f t="shared" si="312"/>
        <v>0</v>
      </c>
      <c r="CZ513" s="1">
        <f t="shared" si="313"/>
        <v>0</v>
      </c>
      <c r="DA513" s="125">
        <f t="shared" si="314"/>
        <v>0</v>
      </c>
    </row>
    <row r="514" spans="1:105" ht="11.25" customHeight="1" outlineLevel="1" x14ac:dyDescent="0.2">
      <c r="A514" s="46">
        <f>ROW()</f>
        <v>514</v>
      </c>
      <c r="B514" s="192"/>
      <c r="C514" s="79" t="s">
        <v>14</v>
      </c>
      <c r="D514" s="8">
        <f>+D513</f>
        <v>255</v>
      </c>
      <c r="E514" s="72"/>
      <c r="F514" s="29"/>
      <c r="G514" s="29"/>
      <c r="H514" s="29"/>
      <c r="I514" s="29"/>
      <c r="J514" s="29"/>
      <c r="K514" s="29"/>
      <c r="L514" s="2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>
        <f t="shared" si="311"/>
        <v>0</v>
      </c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>
        <f t="shared" si="312"/>
        <v>0</v>
      </c>
      <c r="CZ514" s="1">
        <f t="shared" si="313"/>
        <v>0</v>
      </c>
      <c r="DA514" s="125">
        <f t="shared" si="314"/>
        <v>0</v>
      </c>
    </row>
    <row r="515" spans="1:105" ht="11.25" customHeight="1" outlineLevel="1" x14ac:dyDescent="0.2">
      <c r="A515" s="46">
        <f>ROW()</f>
        <v>515</v>
      </c>
      <c r="B515" s="192"/>
      <c r="C515" s="79" t="s">
        <v>13</v>
      </c>
      <c r="D515" s="8">
        <f>+D514</f>
        <v>255</v>
      </c>
      <c r="E515" s="72"/>
      <c r="F515" s="29"/>
      <c r="G515" s="29"/>
      <c r="H515" s="29"/>
      <c r="I515" s="29"/>
      <c r="J515" s="29"/>
      <c r="K515" s="29"/>
      <c r="L515" s="2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>
        <f t="shared" si="311"/>
        <v>0</v>
      </c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>
        <f t="shared" si="312"/>
        <v>0</v>
      </c>
      <c r="CZ515" s="1">
        <f t="shared" si="313"/>
        <v>0</v>
      </c>
      <c r="DA515" s="125">
        <f t="shared" si="314"/>
        <v>0</v>
      </c>
    </row>
    <row r="516" spans="1:105" ht="11.25" customHeight="1" outlineLevel="1" x14ac:dyDescent="0.2">
      <c r="A516" s="46">
        <f>ROW()</f>
        <v>516</v>
      </c>
      <c r="B516" s="192"/>
      <c r="C516" s="79" t="s">
        <v>12</v>
      </c>
      <c r="D516" s="8">
        <v>252</v>
      </c>
      <c r="E516" s="72">
        <v>-123698381.98750001</v>
      </c>
      <c r="F516" s="29"/>
      <c r="G516" s="29"/>
      <c r="H516" s="29"/>
      <c r="I516" s="29"/>
      <c r="J516" s="29"/>
      <c r="K516" s="29"/>
      <c r="L516" s="2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>
        <v>-9494776.2130949888</v>
      </c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>
        <f t="shared" si="311"/>
        <v>-9494776.2130949888</v>
      </c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>
        <f t="shared" si="312"/>
        <v>0</v>
      </c>
      <c r="CZ516" s="1">
        <f t="shared" si="313"/>
        <v>-9494776.2130949888</v>
      </c>
      <c r="DA516" s="125">
        <f t="shared" si="314"/>
        <v>-133193158.20059501</v>
      </c>
    </row>
    <row r="517" spans="1:105" ht="11.25" customHeight="1" outlineLevel="1" x14ac:dyDescent="0.2">
      <c r="A517" s="46">
        <f>ROW()</f>
        <v>517</v>
      </c>
      <c r="B517" s="192"/>
      <c r="C517" s="79" t="s">
        <v>11</v>
      </c>
      <c r="D517" s="8">
        <v>254</v>
      </c>
      <c r="E517" s="72">
        <v>-10232612.310416669</v>
      </c>
      <c r="F517" s="29"/>
      <c r="G517" s="29"/>
      <c r="H517" s="29"/>
      <c r="I517" s="29"/>
      <c r="J517" s="29"/>
      <c r="K517" s="29"/>
      <c r="L517" s="2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>
        <v>7921834.7104166681</v>
      </c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>
        <f t="shared" si="311"/>
        <v>7921834.7104166681</v>
      </c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>
        <f t="shared" si="312"/>
        <v>0</v>
      </c>
      <c r="CZ517" s="1">
        <f t="shared" si="313"/>
        <v>7921834.7104166681</v>
      </c>
      <c r="DA517" s="125">
        <f t="shared" si="314"/>
        <v>-2310777.6000000006</v>
      </c>
    </row>
    <row r="518" spans="1:105" ht="11.25" customHeight="1" outlineLevel="1" x14ac:dyDescent="0.2">
      <c r="A518" s="46">
        <f>ROW()</f>
        <v>518</v>
      </c>
      <c r="B518" s="192"/>
      <c r="C518" s="79" t="s">
        <v>10</v>
      </c>
      <c r="D518" s="8">
        <v>254</v>
      </c>
      <c r="E518" s="72"/>
      <c r="F518" s="29"/>
      <c r="G518" s="29"/>
      <c r="H518" s="29"/>
      <c r="I518" s="29"/>
      <c r="J518" s="29"/>
      <c r="K518" s="29"/>
      <c r="L518" s="2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>
        <f t="shared" si="311"/>
        <v>0</v>
      </c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>
        <f t="shared" si="312"/>
        <v>0</v>
      </c>
      <c r="CZ518" s="1">
        <f t="shared" si="313"/>
        <v>0</v>
      </c>
      <c r="DA518" s="125">
        <f t="shared" si="314"/>
        <v>0</v>
      </c>
    </row>
    <row r="519" spans="1:105" ht="11.25" customHeight="1" outlineLevel="1" x14ac:dyDescent="0.2">
      <c r="A519" s="46">
        <f>ROW()</f>
        <v>519</v>
      </c>
      <c r="B519" s="192"/>
      <c r="C519" s="79" t="s">
        <v>9</v>
      </c>
      <c r="D519" s="8">
        <v>254</v>
      </c>
      <c r="E519" s="72"/>
      <c r="F519" s="29"/>
      <c r="G519" s="29"/>
      <c r="H519" s="29"/>
      <c r="I519" s="29"/>
      <c r="J519" s="29"/>
      <c r="K519" s="29"/>
      <c r="L519" s="2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>
        <f t="shared" si="311"/>
        <v>0</v>
      </c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>
        <f t="shared" si="312"/>
        <v>0</v>
      </c>
      <c r="CZ519" s="1">
        <f t="shared" si="313"/>
        <v>0</v>
      </c>
      <c r="DA519" s="125">
        <f t="shared" si="314"/>
        <v>0</v>
      </c>
    </row>
    <row r="520" spans="1:105" ht="11.25" customHeight="1" outlineLevel="1" x14ac:dyDescent="0.2">
      <c r="A520" s="46">
        <f>ROW()</f>
        <v>520</v>
      </c>
      <c r="B520" s="193"/>
      <c r="C520" s="79" t="s">
        <v>8</v>
      </c>
      <c r="D520" s="8">
        <v>254</v>
      </c>
      <c r="E520" s="72"/>
      <c r="F520" s="29"/>
      <c r="G520" s="29"/>
      <c r="H520" s="29"/>
      <c r="I520" s="29"/>
      <c r="J520" s="29"/>
      <c r="K520" s="29"/>
      <c r="L520" s="2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>
        <f t="shared" si="311"/>
        <v>0</v>
      </c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>
        <f t="shared" si="312"/>
        <v>0</v>
      </c>
      <c r="CZ520" s="1">
        <f t="shared" si="313"/>
        <v>0</v>
      </c>
      <c r="DA520" s="125">
        <f t="shared" si="314"/>
        <v>0</v>
      </c>
    </row>
    <row r="521" spans="1:105" ht="11.25" customHeight="1" x14ac:dyDescent="0.2">
      <c r="A521" s="46">
        <f>ROW()</f>
        <v>521</v>
      </c>
      <c r="B521" s="150" t="s">
        <v>7</v>
      </c>
      <c r="C521" s="153"/>
      <c r="D521" s="153"/>
      <c r="E521" s="165">
        <f t="shared" ref="E521:AO521" si="315">SUM(E496:E520)</f>
        <v>-1461275132.076571</v>
      </c>
      <c r="F521" s="165">
        <f t="shared" si="315"/>
        <v>0</v>
      </c>
      <c r="G521" s="165">
        <f t="shared" si="315"/>
        <v>0</v>
      </c>
      <c r="H521" s="165">
        <f t="shared" si="315"/>
        <v>0</v>
      </c>
      <c r="I521" s="165">
        <f t="shared" si="315"/>
        <v>0</v>
      </c>
      <c r="J521" s="165">
        <f t="shared" si="315"/>
        <v>0</v>
      </c>
      <c r="K521" s="165">
        <f t="shared" si="315"/>
        <v>0</v>
      </c>
      <c r="L521" s="165">
        <f t="shared" si="315"/>
        <v>0</v>
      </c>
      <c r="M521" s="127">
        <f t="shared" si="315"/>
        <v>0</v>
      </c>
      <c r="N521" s="127">
        <f t="shared" si="315"/>
        <v>0</v>
      </c>
      <c r="O521" s="127">
        <f t="shared" si="315"/>
        <v>0</v>
      </c>
      <c r="P521" s="127">
        <f t="shared" si="315"/>
        <v>0</v>
      </c>
      <c r="Q521" s="127">
        <f t="shared" si="315"/>
        <v>0</v>
      </c>
      <c r="R521" s="127">
        <f t="shared" si="315"/>
        <v>0</v>
      </c>
      <c r="S521" s="127">
        <f t="shared" si="315"/>
        <v>0</v>
      </c>
      <c r="T521" s="127">
        <f t="shared" si="315"/>
        <v>0</v>
      </c>
      <c r="U521" s="127">
        <f t="shared" si="315"/>
        <v>0</v>
      </c>
      <c r="V521" s="127">
        <f t="shared" si="315"/>
        <v>0</v>
      </c>
      <c r="W521" s="127">
        <f t="shared" si="315"/>
        <v>0</v>
      </c>
      <c r="X521" s="127">
        <f t="shared" si="315"/>
        <v>39879841.144326128</v>
      </c>
      <c r="Y521" s="127">
        <f t="shared" si="315"/>
        <v>-837568.79850418179</v>
      </c>
      <c r="Z521" s="127">
        <f t="shared" si="315"/>
        <v>0</v>
      </c>
      <c r="AA521" s="127">
        <f t="shared" si="315"/>
        <v>0</v>
      </c>
      <c r="AB521" s="127">
        <f t="shared" si="315"/>
        <v>0</v>
      </c>
      <c r="AC521" s="127">
        <f t="shared" si="315"/>
        <v>16839149.564886183</v>
      </c>
      <c r="AD521" s="127">
        <f t="shared" si="315"/>
        <v>0</v>
      </c>
      <c r="AE521" s="127">
        <f t="shared" si="315"/>
        <v>0</v>
      </c>
      <c r="AF521" s="127">
        <f t="shared" si="315"/>
        <v>0</v>
      </c>
      <c r="AG521" s="127">
        <f t="shared" si="315"/>
        <v>0</v>
      </c>
      <c r="AH521" s="127">
        <f t="shared" si="315"/>
        <v>0</v>
      </c>
      <c r="AI521" s="127">
        <f t="shared" si="315"/>
        <v>0</v>
      </c>
      <c r="AJ521" s="127">
        <f t="shared" si="315"/>
        <v>0</v>
      </c>
      <c r="AK521" s="127">
        <f t="shared" si="315"/>
        <v>0</v>
      </c>
      <c r="AL521" s="127">
        <f t="shared" si="315"/>
        <v>0</v>
      </c>
      <c r="AM521" s="127">
        <f t="shared" si="315"/>
        <v>0</v>
      </c>
      <c r="AN521" s="127">
        <f t="shared" si="315"/>
        <v>0</v>
      </c>
      <c r="AO521" s="127">
        <f t="shared" si="315"/>
        <v>0</v>
      </c>
      <c r="AP521" s="127"/>
      <c r="AQ521" s="127">
        <f t="shared" ref="AQ521:BG521" si="316">SUM(AQ496:AQ520)</f>
        <v>0</v>
      </c>
      <c r="AR521" s="127">
        <f t="shared" si="316"/>
        <v>447521.22770833335</v>
      </c>
      <c r="AS521" s="127">
        <f t="shared" si="316"/>
        <v>0</v>
      </c>
      <c r="AT521" s="127">
        <f t="shared" si="316"/>
        <v>0</v>
      </c>
      <c r="AU521" s="127">
        <f t="shared" si="316"/>
        <v>7472.624249999998</v>
      </c>
      <c r="AV521" s="127">
        <f t="shared" si="316"/>
        <v>0</v>
      </c>
      <c r="AW521" s="127">
        <f t="shared" si="316"/>
        <v>44838476.268832788</v>
      </c>
      <c r="AX521" s="127">
        <f t="shared" si="316"/>
        <v>0</v>
      </c>
      <c r="AY521" s="127">
        <f t="shared" si="316"/>
        <v>0</v>
      </c>
      <c r="AZ521" s="127">
        <f t="shared" si="316"/>
        <v>0</v>
      </c>
      <c r="BA521" s="127">
        <f t="shared" si="316"/>
        <v>0</v>
      </c>
      <c r="BB521" s="127">
        <f t="shared" si="316"/>
        <v>101174892.03149927</v>
      </c>
      <c r="BC521" s="127">
        <f t="shared" si="316"/>
        <v>0</v>
      </c>
      <c r="BD521" s="127">
        <f t="shared" si="316"/>
        <v>0</v>
      </c>
      <c r="BE521" s="127">
        <f t="shared" si="316"/>
        <v>0</v>
      </c>
      <c r="BF521" s="127">
        <f t="shared" si="316"/>
        <v>0</v>
      </c>
      <c r="BG521" s="127">
        <f t="shared" si="316"/>
        <v>0</v>
      </c>
      <c r="BH521" s="127">
        <f>SUM(BG496:BH520)</f>
        <v>0</v>
      </c>
      <c r="BI521" s="127">
        <f t="shared" ref="BI521:CW521" si="317">SUM(BI496:BI520)</f>
        <v>0</v>
      </c>
      <c r="BJ521" s="127">
        <f t="shared" si="317"/>
        <v>0</v>
      </c>
      <c r="BK521" s="127">
        <f t="shared" si="317"/>
        <v>0</v>
      </c>
      <c r="BL521" s="127">
        <f t="shared" si="317"/>
        <v>0</v>
      </c>
      <c r="BM521" s="127">
        <f t="shared" si="317"/>
        <v>0</v>
      </c>
      <c r="BN521" s="127">
        <f t="shared" si="317"/>
        <v>0</v>
      </c>
      <c r="BO521" s="127">
        <f t="shared" si="317"/>
        <v>0</v>
      </c>
      <c r="BP521" s="127">
        <f t="shared" si="317"/>
        <v>0</v>
      </c>
      <c r="BQ521" s="127">
        <f t="shared" si="317"/>
        <v>0</v>
      </c>
      <c r="BR521" s="127">
        <f t="shared" si="317"/>
        <v>0</v>
      </c>
      <c r="BS521" s="127">
        <f t="shared" si="317"/>
        <v>0</v>
      </c>
      <c r="BT521" s="127">
        <f t="shared" si="317"/>
        <v>0</v>
      </c>
      <c r="BU521" s="127">
        <f t="shared" si="317"/>
        <v>0</v>
      </c>
      <c r="BV521" s="127">
        <f t="shared" si="317"/>
        <v>0</v>
      </c>
      <c r="BW521" s="127">
        <f t="shared" si="317"/>
        <v>0</v>
      </c>
      <c r="BX521" s="127">
        <f t="shared" si="317"/>
        <v>0</v>
      </c>
      <c r="BY521" s="127">
        <f t="shared" si="317"/>
        <v>20170578.811597474</v>
      </c>
      <c r="BZ521" s="127">
        <f t="shared" si="317"/>
        <v>-16839149.564886183</v>
      </c>
      <c r="CA521" s="127">
        <f t="shared" si="317"/>
        <v>0</v>
      </c>
      <c r="CB521" s="127">
        <f t="shared" si="317"/>
        <v>0</v>
      </c>
      <c r="CC521" s="127">
        <f t="shared" si="317"/>
        <v>-3213422.2463583946</v>
      </c>
      <c r="CD521" s="127">
        <f t="shared" si="317"/>
        <v>0</v>
      </c>
      <c r="CE521" s="127">
        <f t="shared" si="317"/>
        <v>-1405924.7317849998</v>
      </c>
      <c r="CF521" s="127">
        <f t="shared" si="317"/>
        <v>4899661.0600000005</v>
      </c>
      <c r="CG521" s="127">
        <f t="shared" si="317"/>
        <v>-2205224.6999999997</v>
      </c>
      <c r="CH521" s="127">
        <f t="shared" si="317"/>
        <v>-340318.71143000014</v>
      </c>
      <c r="CI521" s="127">
        <f t="shared" si="317"/>
        <v>0</v>
      </c>
      <c r="CJ521" s="127">
        <f t="shared" si="317"/>
        <v>0</v>
      </c>
      <c r="CK521" s="127">
        <f t="shared" si="317"/>
        <v>0</v>
      </c>
      <c r="CL521" s="127">
        <f t="shared" si="317"/>
        <v>0</v>
      </c>
      <c r="CM521" s="127">
        <f t="shared" si="317"/>
        <v>0</v>
      </c>
      <c r="CN521" s="127">
        <f t="shared" si="317"/>
        <v>0</v>
      </c>
      <c r="CO521" s="127">
        <f t="shared" si="317"/>
        <v>-56233.40499999997</v>
      </c>
      <c r="CP521" s="127">
        <f t="shared" si="317"/>
        <v>0</v>
      </c>
      <c r="CQ521" s="127">
        <f t="shared" si="317"/>
        <v>-12957286.818494361</v>
      </c>
      <c r="CR521" s="127">
        <f t="shared" si="317"/>
        <v>0</v>
      </c>
      <c r="CS521" s="127">
        <f t="shared" si="317"/>
        <v>0</v>
      </c>
      <c r="CT521" s="127">
        <f t="shared" si="317"/>
        <v>0</v>
      </c>
      <c r="CU521" s="127">
        <f t="shared" si="317"/>
        <v>0</v>
      </c>
      <c r="CV521" s="127">
        <f t="shared" si="317"/>
        <v>0</v>
      </c>
      <c r="CW521" s="127">
        <f t="shared" si="317"/>
        <v>-181265.59080000001</v>
      </c>
      <c r="CX521" s="127"/>
      <c r="CY521" s="127">
        <f>SUM(CY496:CY520)</f>
        <v>-12128585.897156464</v>
      </c>
      <c r="CZ521" s="127">
        <f>SUM(CZ496:CZ520)</f>
        <v>89046306.13434279</v>
      </c>
      <c r="DA521" s="128">
        <f>SUM(DA496:DA520)</f>
        <v>-1372228825.9422281</v>
      </c>
    </row>
    <row r="522" spans="1:105" ht="11.25" customHeight="1" x14ac:dyDescent="0.2">
      <c r="A522" s="46">
        <f>ROW()</f>
        <v>522</v>
      </c>
      <c r="B522" s="7" t="s">
        <v>6</v>
      </c>
      <c r="C522" s="90" t="s">
        <v>6</v>
      </c>
      <c r="D522" s="180" t="s">
        <v>5</v>
      </c>
      <c r="E522" s="163">
        <v>240993567.33373606</v>
      </c>
      <c r="F522" s="29"/>
      <c r="G522" s="29"/>
      <c r="H522" s="29"/>
      <c r="I522" s="29"/>
      <c r="J522" s="29"/>
      <c r="K522" s="29"/>
      <c r="L522" s="2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>
        <v>-18474761.505783617</v>
      </c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>
        <f>SUM(F522:BA522)</f>
        <v>-18474761.505783617</v>
      </c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>
        <f>SUM(BC522:CX522)</f>
        <v>0</v>
      </c>
      <c r="CZ522" s="1">
        <f>+CY522+BB522</f>
        <v>-18474761.505783617</v>
      </c>
      <c r="DA522" s="125">
        <f>+CZ522+E522</f>
        <v>222518805.82795244</v>
      </c>
    </row>
    <row r="523" spans="1:105" ht="11.25" customHeight="1" x14ac:dyDescent="0.2">
      <c r="A523" s="46">
        <f>ROW()</f>
        <v>523</v>
      </c>
      <c r="B523" s="150" t="s">
        <v>4</v>
      </c>
      <c r="C523" s="150"/>
      <c r="D523" s="150"/>
      <c r="E523" s="165">
        <f t="shared" ref="E523:AO523" si="318">+E522</f>
        <v>240993567.33373606</v>
      </c>
      <c r="F523" s="165">
        <f t="shared" si="318"/>
        <v>0</v>
      </c>
      <c r="G523" s="165">
        <f t="shared" si="318"/>
        <v>0</v>
      </c>
      <c r="H523" s="165">
        <f t="shared" si="318"/>
        <v>0</v>
      </c>
      <c r="I523" s="165">
        <f t="shared" si="318"/>
        <v>0</v>
      </c>
      <c r="J523" s="165">
        <f t="shared" si="318"/>
        <v>0</v>
      </c>
      <c r="K523" s="165">
        <f t="shared" si="318"/>
        <v>0</v>
      </c>
      <c r="L523" s="165">
        <f t="shared" si="318"/>
        <v>0</v>
      </c>
      <c r="M523" s="127">
        <f t="shared" si="318"/>
        <v>0</v>
      </c>
      <c r="N523" s="127">
        <f t="shared" si="318"/>
        <v>0</v>
      </c>
      <c r="O523" s="127">
        <f t="shared" si="318"/>
        <v>0</v>
      </c>
      <c r="P523" s="127">
        <f t="shared" si="318"/>
        <v>0</v>
      </c>
      <c r="Q523" s="127">
        <f t="shared" si="318"/>
        <v>0</v>
      </c>
      <c r="R523" s="127">
        <f t="shared" si="318"/>
        <v>0</v>
      </c>
      <c r="S523" s="127">
        <f t="shared" si="318"/>
        <v>0</v>
      </c>
      <c r="T523" s="127">
        <f t="shared" si="318"/>
        <v>0</v>
      </c>
      <c r="U523" s="127">
        <f t="shared" si="318"/>
        <v>0</v>
      </c>
      <c r="V523" s="127">
        <f t="shared" si="318"/>
        <v>0</v>
      </c>
      <c r="W523" s="127">
        <f t="shared" si="318"/>
        <v>0</v>
      </c>
      <c r="X523" s="127">
        <f t="shared" si="318"/>
        <v>-18474761.505783617</v>
      </c>
      <c r="Y523" s="127">
        <f t="shared" si="318"/>
        <v>0</v>
      </c>
      <c r="Z523" s="127">
        <f t="shared" si="318"/>
        <v>0</v>
      </c>
      <c r="AA523" s="127">
        <f t="shared" si="318"/>
        <v>0</v>
      </c>
      <c r="AB523" s="127">
        <f t="shared" si="318"/>
        <v>0</v>
      </c>
      <c r="AC523" s="127">
        <f t="shared" si="318"/>
        <v>0</v>
      </c>
      <c r="AD523" s="127">
        <f t="shared" si="318"/>
        <v>0</v>
      </c>
      <c r="AE523" s="127">
        <f t="shared" si="318"/>
        <v>0</v>
      </c>
      <c r="AF523" s="127">
        <f t="shared" si="318"/>
        <v>0</v>
      </c>
      <c r="AG523" s="127">
        <f t="shared" si="318"/>
        <v>0</v>
      </c>
      <c r="AH523" s="127">
        <f t="shared" si="318"/>
        <v>0</v>
      </c>
      <c r="AI523" s="127">
        <f t="shared" si="318"/>
        <v>0</v>
      </c>
      <c r="AJ523" s="127">
        <f t="shared" si="318"/>
        <v>0</v>
      </c>
      <c r="AK523" s="127">
        <f t="shared" si="318"/>
        <v>0</v>
      </c>
      <c r="AL523" s="127">
        <f t="shared" si="318"/>
        <v>0</v>
      </c>
      <c r="AM523" s="127">
        <f t="shared" si="318"/>
        <v>0</v>
      </c>
      <c r="AN523" s="127">
        <f t="shared" si="318"/>
        <v>0</v>
      </c>
      <c r="AO523" s="127">
        <f t="shared" si="318"/>
        <v>0</v>
      </c>
      <c r="AP523" s="127"/>
      <c r="AQ523" s="127">
        <f t="shared" ref="AQ523:BV523" si="319">+AQ522</f>
        <v>0</v>
      </c>
      <c r="AR523" s="127">
        <f t="shared" si="319"/>
        <v>0</v>
      </c>
      <c r="AS523" s="127">
        <f t="shared" si="319"/>
        <v>0</v>
      </c>
      <c r="AT523" s="127">
        <f t="shared" si="319"/>
        <v>0</v>
      </c>
      <c r="AU523" s="127">
        <f t="shared" si="319"/>
        <v>0</v>
      </c>
      <c r="AV523" s="127">
        <f t="shared" si="319"/>
        <v>0</v>
      </c>
      <c r="AW523" s="127">
        <f t="shared" si="319"/>
        <v>0</v>
      </c>
      <c r="AX523" s="127">
        <f t="shared" si="319"/>
        <v>0</v>
      </c>
      <c r="AY523" s="127">
        <f t="shared" si="319"/>
        <v>0</v>
      </c>
      <c r="AZ523" s="127">
        <f t="shared" si="319"/>
        <v>0</v>
      </c>
      <c r="BA523" s="127">
        <f t="shared" si="319"/>
        <v>0</v>
      </c>
      <c r="BB523" s="127">
        <f t="shared" si="319"/>
        <v>-18474761.505783617</v>
      </c>
      <c r="BC523" s="127">
        <f t="shared" si="319"/>
        <v>0</v>
      </c>
      <c r="BD523" s="127">
        <f t="shared" si="319"/>
        <v>0</v>
      </c>
      <c r="BE523" s="127">
        <f t="shared" si="319"/>
        <v>0</v>
      </c>
      <c r="BF523" s="127">
        <f t="shared" si="319"/>
        <v>0</v>
      </c>
      <c r="BG523" s="127">
        <f t="shared" si="319"/>
        <v>0</v>
      </c>
      <c r="BH523" s="127">
        <f t="shared" si="319"/>
        <v>0</v>
      </c>
      <c r="BI523" s="127">
        <f t="shared" si="319"/>
        <v>0</v>
      </c>
      <c r="BJ523" s="127">
        <f t="shared" si="319"/>
        <v>0</v>
      </c>
      <c r="BK523" s="127">
        <f t="shared" si="319"/>
        <v>0</v>
      </c>
      <c r="BL523" s="127">
        <f t="shared" si="319"/>
        <v>0</v>
      </c>
      <c r="BM523" s="127">
        <f t="shared" si="319"/>
        <v>0</v>
      </c>
      <c r="BN523" s="127">
        <f t="shared" si="319"/>
        <v>0</v>
      </c>
      <c r="BO523" s="127">
        <f t="shared" si="319"/>
        <v>0</v>
      </c>
      <c r="BP523" s="127">
        <f t="shared" si="319"/>
        <v>0</v>
      </c>
      <c r="BQ523" s="127">
        <f t="shared" si="319"/>
        <v>0</v>
      </c>
      <c r="BR523" s="127">
        <f t="shared" si="319"/>
        <v>0</v>
      </c>
      <c r="BS523" s="127">
        <f t="shared" si="319"/>
        <v>0</v>
      </c>
      <c r="BT523" s="127">
        <f t="shared" si="319"/>
        <v>0</v>
      </c>
      <c r="BU523" s="127">
        <f t="shared" si="319"/>
        <v>0</v>
      </c>
      <c r="BV523" s="127">
        <f t="shared" si="319"/>
        <v>0</v>
      </c>
      <c r="BW523" s="127">
        <f t="shared" ref="BW523:DB523" si="320">+BW522</f>
        <v>0</v>
      </c>
      <c r="BX523" s="127">
        <f t="shared" si="320"/>
        <v>0</v>
      </c>
      <c r="BY523" s="127">
        <f t="shared" si="320"/>
        <v>0</v>
      </c>
      <c r="BZ523" s="127">
        <f t="shared" si="320"/>
        <v>0</v>
      </c>
      <c r="CA523" s="127">
        <f t="shared" si="320"/>
        <v>0</v>
      </c>
      <c r="CB523" s="127">
        <f t="shared" si="320"/>
        <v>0</v>
      </c>
      <c r="CC523" s="127">
        <f t="shared" si="320"/>
        <v>0</v>
      </c>
      <c r="CD523" s="127">
        <f t="shared" si="320"/>
        <v>0</v>
      </c>
      <c r="CE523" s="127">
        <f t="shared" si="320"/>
        <v>0</v>
      </c>
      <c r="CF523" s="127">
        <f t="shared" si="320"/>
        <v>0</v>
      </c>
      <c r="CG523" s="127">
        <f t="shared" si="320"/>
        <v>0</v>
      </c>
      <c r="CH523" s="127">
        <f t="shared" si="320"/>
        <v>0</v>
      </c>
      <c r="CI523" s="127">
        <f t="shared" si="320"/>
        <v>0</v>
      </c>
      <c r="CJ523" s="127">
        <f t="shared" si="320"/>
        <v>0</v>
      </c>
      <c r="CK523" s="127">
        <f t="shared" si="320"/>
        <v>0</v>
      </c>
      <c r="CL523" s="127">
        <f t="shared" si="320"/>
        <v>0</v>
      </c>
      <c r="CM523" s="127">
        <f t="shared" si="320"/>
        <v>0</v>
      </c>
      <c r="CN523" s="127">
        <f t="shared" si="320"/>
        <v>0</v>
      </c>
      <c r="CO523" s="127">
        <f t="shared" si="320"/>
        <v>0</v>
      </c>
      <c r="CP523" s="127">
        <f t="shared" si="320"/>
        <v>0</v>
      </c>
      <c r="CQ523" s="127">
        <f t="shared" si="320"/>
        <v>0</v>
      </c>
      <c r="CR523" s="127">
        <f t="shared" si="320"/>
        <v>0</v>
      </c>
      <c r="CS523" s="127">
        <f t="shared" si="320"/>
        <v>0</v>
      </c>
      <c r="CT523" s="127">
        <f t="shared" si="320"/>
        <v>0</v>
      </c>
      <c r="CU523" s="127">
        <f t="shared" si="320"/>
        <v>0</v>
      </c>
      <c r="CV523" s="127">
        <f t="shared" si="320"/>
        <v>0</v>
      </c>
      <c r="CW523" s="127">
        <f t="shared" si="320"/>
        <v>0</v>
      </c>
      <c r="CX523" s="127"/>
      <c r="CY523" s="127">
        <f>+CY522</f>
        <v>0</v>
      </c>
      <c r="CZ523" s="127">
        <f>+CZ522</f>
        <v>-18474761.505783617</v>
      </c>
      <c r="DA523" s="128">
        <f>+DA522</f>
        <v>222518805.82795244</v>
      </c>
    </row>
    <row r="524" spans="1:105" ht="11.25" customHeight="1" x14ac:dyDescent="0.2">
      <c r="A524" s="46">
        <f>ROW()</f>
        <v>524</v>
      </c>
      <c r="B524" s="149" t="s">
        <v>3</v>
      </c>
      <c r="C524" s="149"/>
      <c r="D524" s="149"/>
      <c r="E524" s="145">
        <f t="shared" ref="E524:AO524" si="321">+E453+E455+E466+E484+E493+E495+E521+E523</f>
        <v>5583764449.6288261</v>
      </c>
      <c r="F524" s="145">
        <f t="shared" si="321"/>
        <v>0</v>
      </c>
      <c r="G524" s="145">
        <f t="shared" si="321"/>
        <v>0</v>
      </c>
      <c r="H524" s="145">
        <f t="shared" si="321"/>
        <v>0</v>
      </c>
      <c r="I524" s="145">
        <f t="shared" si="321"/>
        <v>0</v>
      </c>
      <c r="J524" s="145">
        <f t="shared" si="321"/>
        <v>0</v>
      </c>
      <c r="K524" s="145">
        <f t="shared" si="321"/>
        <v>0</v>
      </c>
      <c r="L524" s="145">
        <f t="shared" si="321"/>
        <v>0</v>
      </c>
      <c r="M524" s="145">
        <f t="shared" si="321"/>
        <v>0</v>
      </c>
      <c r="N524" s="145">
        <f t="shared" si="321"/>
        <v>0</v>
      </c>
      <c r="O524" s="145">
        <f t="shared" si="321"/>
        <v>0</v>
      </c>
      <c r="P524" s="145">
        <f t="shared" si="321"/>
        <v>0</v>
      </c>
      <c r="Q524" s="145">
        <f t="shared" si="321"/>
        <v>0</v>
      </c>
      <c r="R524" s="145">
        <f t="shared" si="321"/>
        <v>0</v>
      </c>
      <c r="S524" s="145">
        <f t="shared" si="321"/>
        <v>0</v>
      </c>
      <c r="T524" s="145">
        <f t="shared" si="321"/>
        <v>0</v>
      </c>
      <c r="U524" s="145">
        <f t="shared" si="321"/>
        <v>0</v>
      </c>
      <c r="V524" s="145">
        <f t="shared" si="321"/>
        <v>0</v>
      </c>
      <c r="W524" s="145">
        <f t="shared" si="321"/>
        <v>0</v>
      </c>
      <c r="X524" s="145">
        <f t="shared" si="321"/>
        <v>23410353.123827331</v>
      </c>
      <c r="Y524" s="145">
        <f t="shared" si="321"/>
        <v>3150854.051518152</v>
      </c>
      <c r="Z524" s="145">
        <f t="shared" si="321"/>
        <v>0</v>
      </c>
      <c r="AA524" s="145">
        <f t="shared" si="321"/>
        <v>0</v>
      </c>
      <c r="AB524" s="145">
        <f t="shared" si="321"/>
        <v>0</v>
      </c>
      <c r="AC524" s="145">
        <f t="shared" si="321"/>
        <v>-117784370.64898372</v>
      </c>
      <c r="AD524" s="145">
        <f t="shared" si="321"/>
        <v>0</v>
      </c>
      <c r="AE524" s="145">
        <f t="shared" si="321"/>
        <v>0</v>
      </c>
      <c r="AF524" s="145">
        <f t="shared" si="321"/>
        <v>0</v>
      </c>
      <c r="AG524" s="145">
        <f t="shared" si="321"/>
        <v>0</v>
      </c>
      <c r="AH524" s="145">
        <f t="shared" si="321"/>
        <v>0</v>
      </c>
      <c r="AI524" s="145">
        <f t="shared" si="321"/>
        <v>0</v>
      </c>
      <c r="AJ524" s="145">
        <f t="shared" si="321"/>
        <v>0</v>
      </c>
      <c r="AK524" s="145">
        <f t="shared" si="321"/>
        <v>0</v>
      </c>
      <c r="AL524" s="145">
        <f t="shared" si="321"/>
        <v>0</v>
      </c>
      <c r="AM524" s="145">
        <f t="shared" si="321"/>
        <v>0</v>
      </c>
      <c r="AN524" s="145">
        <f t="shared" si="321"/>
        <v>0</v>
      </c>
      <c r="AO524" s="145">
        <f t="shared" si="321"/>
        <v>0</v>
      </c>
      <c r="AP524" s="145"/>
      <c r="AQ524" s="145">
        <f t="shared" ref="AQ524:BV524" si="322">+AQ453+AQ455+AQ466+AQ484+AQ493+AQ495+AQ521+AQ523</f>
        <v>0</v>
      </c>
      <c r="AR524" s="145">
        <f t="shared" si="322"/>
        <v>-1121518.7722916666</v>
      </c>
      <c r="AS524" s="145">
        <f t="shared" si="322"/>
        <v>0</v>
      </c>
      <c r="AT524" s="145">
        <f t="shared" si="322"/>
        <v>0</v>
      </c>
      <c r="AU524" s="145">
        <f t="shared" si="322"/>
        <v>-92162.365750000143</v>
      </c>
      <c r="AV524" s="145">
        <f t="shared" si="322"/>
        <v>0</v>
      </c>
      <c r="AW524" s="145">
        <f t="shared" si="322"/>
        <v>100713505.51873969</v>
      </c>
      <c r="AX524" s="145">
        <f t="shared" si="322"/>
        <v>0</v>
      </c>
      <c r="AY524" s="145">
        <f t="shared" si="322"/>
        <v>-530374.64638627158</v>
      </c>
      <c r="AZ524" s="145">
        <f t="shared" si="322"/>
        <v>0</v>
      </c>
      <c r="BA524" s="145">
        <f t="shared" si="322"/>
        <v>0</v>
      </c>
      <c r="BB524" s="145">
        <f t="shared" si="322"/>
        <v>7746286.2606737018</v>
      </c>
      <c r="BC524" s="145">
        <f t="shared" si="322"/>
        <v>0</v>
      </c>
      <c r="BD524" s="145">
        <f t="shared" si="322"/>
        <v>0</v>
      </c>
      <c r="BE524" s="145">
        <f t="shared" si="322"/>
        <v>0</v>
      </c>
      <c r="BF524" s="145">
        <f t="shared" si="322"/>
        <v>0</v>
      </c>
      <c r="BG524" s="145">
        <f t="shared" si="322"/>
        <v>0</v>
      </c>
      <c r="BH524" s="145">
        <f t="shared" si="322"/>
        <v>0</v>
      </c>
      <c r="BI524" s="145">
        <f t="shared" si="322"/>
        <v>0</v>
      </c>
      <c r="BJ524" s="145">
        <f t="shared" si="322"/>
        <v>0</v>
      </c>
      <c r="BK524" s="145">
        <f t="shared" si="322"/>
        <v>0</v>
      </c>
      <c r="BL524" s="145">
        <f t="shared" si="322"/>
        <v>0</v>
      </c>
      <c r="BM524" s="145">
        <f t="shared" si="322"/>
        <v>0</v>
      </c>
      <c r="BN524" s="145">
        <f t="shared" si="322"/>
        <v>0</v>
      </c>
      <c r="BO524" s="145">
        <f t="shared" si="322"/>
        <v>0</v>
      </c>
      <c r="BP524" s="145">
        <f t="shared" si="322"/>
        <v>0</v>
      </c>
      <c r="BQ524" s="145">
        <f t="shared" si="322"/>
        <v>0</v>
      </c>
      <c r="BR524" s="145">
        <f t="shared" si="322"/>
        <v>0</v>
      </c>
      <c r="BS524" s="145">
        <f t="shared" si="322"/>
        <v>0</v>
      </c>
      <c r="BT524" s="145">
        <f t="shared" si="322"/>
        <v>0</v>
      </c>
      <c r="BU524" s="145">
        <f t="shared" si="322"/>
        <v>0</v>
      </c>
      <c r="BV524" s="145">
        <f t="shared" si="322"/>
        <v>0</v>
      </c>
      <c r="BW524" s="145">
        <f t="shared" ref="BW524:DB524" si="323">+BW453+BW455+BW466+BW484+BW493+BW495+BW521+BW523</f>
        <v>0</v>
      </c>
      <c r="BX524" s="145">
        <f t="shared" si="323"/>
        <v>0</v>
      </c>
      <c r="BY524" s="145">
        <f t="shared" si="323"/>
        <v>-60657666.762677558</v>
      </c>
      <c r="BZ524" s="145">
        <f t="shared" si="323"/>
        <v>117784370.64898372</v>
      </c>
      <c r="CA524" s="145">
        <f t="shared" si="323"/>
        <v>0</v>
      </c>
      <c r="CB524" s="145">
        <f t="shared" si="323"/>
        <v>0</v>
      </c>
      <c r="CC524" s="145">
        <f t="shared" si="323"/>
        <v>-213417265.83209565</v>
      </c>
      <c r="CD524" s="145">
        <f t="shared" si="323"/>
        <v>174784.55000000002</v>
      </c>
      <c r="CE524" s="145">
        <f t="shared" si="323"/>
        <v>193636571.05324998</v>
      </c>
      <c r="CF524" s="145">
        <f t="shared" si="323"/>
        <v>48794218.919999994</v>
      </c>
      <c r="CG524" s="145">
        <f t="shared" si="323"/>
        <v>245365929.83000004</v>
      </c>
      <c r="CH524" s="145">
        <f t="shared" si="323"/>
        <v>133865024.70929</v>
      </c>
      <c r="CI524" s="145">
        <f t="shared" si="323"/>
        <v>0</v>
      </c>
      <c r="CJ524" s="145">
        <f t="shared" si="323"/>
        <v>0</v>
      </c>
      <c r="CK524" s="145">
        <f t="shared" si="323"/>
        <v>0</v>
      </c>
      <c r="CL524" s="145">
        <f t="shared" si="323"/>
        <v>2889649.9920000006</v>
      </c>
      <c r="CM524" s="145">
        <f t="shared" si="323"/>
        <v>0</v>
      </c>
      <c r="CN524" s="145">
        <f t="shared" si="323"/>
        <v>0</v>
      </c>
      <c r="CO524" s="145">
        <f t="shared" si="323"/>
        <v>53549.595000000962</v>
      </c>
      <c r="CP524" s="145">
        <f t="shared" si="323"/>
        <v>0</v>
      </c>
      <c r="CQ524" s="145">
        <f t="shared" si="323"/>
        <v>52195374.07849817</v>
      </c>
      <c r="CR524" s="145">
        <f t="shared" si="323"/>
        <v>0</v>
      </c>
      <c r="CS524" s="145">
        <f t="shared" si="323"/>
        <v>0</v>
      </c>
      <c r="CT524" s="145">
        <f t="shared" si="323"/>
        <v>0</v>
      </c>
      <c r="CU524" s="145">
        <f t="shared" si="323"/>
        <v>-2880746.5800000094</v>
      </c>
      <c r="CV524" s="145">
        <f t="shared" si="323"/>
        <v>0</v>
      </c>
      <c r="CW524" s="145">
        <f t="shared" si="323"/>
        <v>681903.88919999998</v>
      </c>
      <c r="CX524" s="145"/>
      <c r="CY524" s="145">
        <f>+CY453+CY455+CY466+CY484+CY493+CY495+CY521+CY523</f>
        <v>518485698.09144866</v>
      </c>
      <c r="CZ524" s="145">
        <f>+CZ453+CZ455+CZ466+CZ484+CZ493+CZ495+CZ521+CZ523</f>
        <v>526231984.35212201</v>
      </c>
      <c r="DA524" s="182">
        <f>+DA453+DA455+DA466+DA484+DA493+DA495+DA521+DA523</f>
        <v>6109996433.9809475</v>
      </c>
    </row>
    <row r="525" spans="1:105" ht="11.25" customHeight="1" x14ac:dyDescent="0.2">
      <c r="A525" s="46">
        <f>ROW()</f>
        <v>525</v>
      </c>
      <c r="B525" s="100"/>
      <c r="C525" s="41"/>
      <c r="D525" s="8"/>
      <c r="E525" s="72"/>
      <c r="DA525" s="183"/>
    </row>
    <row r="526" spans="1:105" ht="11.25" customHeight="1" x14ac:dyDescent="0.2">
      <c r="A526" s="46">
        <f>ROW()</f>
        <v>526</v>
      </c>
      <c r="B526" s="184" t="s">
        <v>2</v>
      </c>
      <c r="C526" s="5"/>
      <c r="D526" s="5">
        <f>'D-Summary of Adjustments'!J14</f>
        <v>0.75131300000000001</v>
      </c>
      <c r="E526" s="185"/>
      <c r="F526" s="32">
        <f t="shared" ref="F526:AK526" si="324">-(F230-(F524*$D$527))/$D$526</f>
        <v>-100730266.95929447</v>
      </c>
      <c r="G526" s="32">
        <f t="shared" si="324"/>
        <v>460759.46896941005</v>
      </c>
      <c r="H526" s="32">
        <f t="shared" si="324"/>
        <v>62932822.461258218</v>
      </c>
      <c r="I526" s="32">
        <f t="shared" si="324"/>
        <v>-3608829.8377996893</v>
      </c>
      <c r="J526" s="32">
        <f t="shared" si="324"/>
        <v>-41103925.786346965</v>
      </c>
      <c r="K526" s="32">
        <f t="shared" si="324"/>
        <v>-478781.12160124711</v>
      </c>
      <c r="L526" s="32">
        <f t="shared" si="324"/>
        <v>-238287.85902772908</v>
      </c>
      <c r="M526" s="1">
        <f t="shared" si="324"/>
        <v>28809.750110552857</v>
      </c>
      <c r="N526" s="1">
        <f t="shared" si="324"/>
        <v>-47783.693228973665</v>
      </c>
      <c r="O526" s="1">
        <f t="shared" si="324"/>
        <v>-175652.51401451524</v>
      </c>
      <c r="P526" s="1">
        <f t="shared" si="324"/>
        <v>-4285675.1294457261</v>
      </c>
      <c r="Q526" s="1">
        <f t="shared" si="324"/>
        <v>528676.28730441595</v>
      </c>
      <c r="R526" s="1">
        <f t="shared" si="324"/>
        <v>174784.59300894692</v>
      </c>
      <c r="S526" s="1">
        <f t="shared" si="324"/>
        <v>1089264.0363243178</v>
      </c>
      <c r="T526" s="1">
        <f t="shared" si="324"/>
        <v>1545743.1412740096</v>
      </c>
      <c r="U526" s="1">
        <f t="shared" si="324"/>
        <v>-24314.276718750712</v>
      </c>
      <c r="V526" s="1">
        <f t="shared" si="324"/>
        <v>3908458.8164396426</v>
      </c>
      <c r="W526" s="1">
        <f t="shared" si="324"/>
        <v>8778523.460342316</v>
      </c>
      <c r="X526" s="1">
        <f t="shared" si="324"/>
        <v>2255930.040030052</v>
      </c>
      <c r="Y526" s="1">
        <f t="shared" si="324"/>
        <v>-3890165.9071363132</v>
      </c>
      <c r="Z526" s="1">
        <f t="shared" si="324"/>
        <v>302184.72901866294</v>
      </c>
      <c r="AA526" s="1">
        <f t="shared" si="324"/>
        <v>0</v>
      </c>
      <c r="AB526" s="1">
        <f t="shared" si="324"/>
        <v>0</v>
      </c>
      <c r="AC526" s="1">
        <f t="shared" si="324"/>
        <v>-3622833.7391791898</v>
      </c>
      <c r="AD526" s="1">
        <f t="shared" si="324"/>
        <v>56128.517582451932</v>
      </c>
      <c r="AE526" s="1">
        <f t="shared" si="324"/>
        <v>0</v>
      </c>
      <c r="AF526" s="1">
        <f t="shared" si="324"/>
        <v>0</v>
      </c>
      <c r="AG526" s="1">
        <f t="shared" si="324"/>
        <v>0</v>
      </c>
      <c r="AH526" s="1">
        <f t="shared" si="324"/>
        <v>0</v>
      </c>
      <c r="AI526" s="1">
        <f t="shared" si="324"/>
        <v>0</v>
      </c>
      <c r="AJ526" s="1">
        <f t="shared" si="324"/>
        <v>0</v>
      </c>
      <c r="AK526" s="1">
        <f t="shared" si="324"/>
        <v>0</v>
      </c>
      <c r="AL526" s="1">
        <f t="shared" ref="AL526:BQ526" si="325">-(AL230-(AL524*$D$527))/$D$526</f>
        <v>99711562.248085365</v>
      </c>
      <c r="AM526" s="1">
        <f t="shared" si="325"/>
        <v>5718373.5496390983</v>
      </c>
      <c r="AN526" s="1">
        <f t="shared" si="325"/>
        <v>-134458.55455715529</v>
      </c>
      <c r="AO526" s="1">
        <f t="shared" si="325"/>
        <v>145845.3668444443</v>
      </c>
      <c r="AP526" s="1">
        <f t="shared" si="325"/>
        <v>0</v>
      </c>
      <c r="AQ526" s="1">
        <f t="shared" si="325"/>
        <v>-1201707.280768632</v>
      </c>
      <c r="AR526" s="1">
        <f t="shared" si="325"/>
        <v>-338946.74937598134</v>
      </c>
      <c r="AS526" s="1">
        <f t="shared" si="325"/>
        <v>1543940.5781611656</v>
      </c>
      <c r="AT526" s="1">
        <f t="shared" si="325"/>
        <v>0</v>
      </c>
      <c r="AU526" s="1">
        <f t="shared" si="325"/>
        <v>-132966.31055272571</v>
      </c>
      <c r="AV526" s="1">
        <f t="shared" si="325"/>
        <v>6869003.6447996097</v>
      </c>
      <c r="AW526" s="1">
        <f t="shared" si="325"/>
        <v>-27997412.486400384</v>
      </c>
      <c r="AX526" s="1">
        <f t="shared" si="325"/>
        <v>-929843.43702294165</v>
      </c>
      <c r="AY526" s="1">
        <f t="shared" si="325"/>
        <v>-47645.986905089871</v>
      </c>
      <c r="AZ526" s="1">
        <f t="shared" si="325"/>
        <v>0</v>
      </c>
      <c r="BA526" s="1">
        <f t="shared" si="325"/>
        <v>2221230.7567470549</v>
      </c>
      <c r="BB526" s="1">
        <f t="shared" si="325"/>
        <v>9282543.8165633418</v>
      </c>
      <c r="BC526" s="1">
        <f t="shared" si="325"/>
        <v>240596382.61786848</v>
      </c>
      <c r="BD526" s="1">
        <f t="shared" si="325"/>
        <v>15039933.968361778</v>
      </c>
      <c r="BE526" s="1">
        <f t="shared" si="325"/>
        <v>0</v>
      </c>
      <c r="BF526" s="1">
        <f t="shared" si="325"/>
        <v>-5100860.4490571804</v>
      </c>
      <c r="BG526" s="1">
        <f t="shared" si="325"/>
        <v>-3811456.091614435</v>
      </c>
      <c r="BH526" s="1">
        <f t="shared" si="325"/>
        <v>0</v>
      </c>
      <c r="BI526" s="1">
        <f t="shared" si="325"/>
        <v>0</v>
      </c>
      <c r="BJ526" s="1">
        <f t="shared" si="325"/>
        <v>0</v>
      </c>
      <c r="BK526" s="1">
        <f t="shared" si="325"/>
        <v>712228.07625899196</v>
      </c>
      <c r="BL526" s="1">
        <f t="shared" si="325"/>
        <v>0</v>
      </c>
      <c r="BM526" s="1">
        <f t="shared" si="325"/>
        <v>1004004.7161927096</v>
      </c>
      <c r="BN526" s="1">
        <f t="shared" si="325"/>
        <v>0</v>
      </c>
      <c r="BO526" s="1">
        <f t="shared" si="325"/>
        <v>0</v>
      </c>
      <c r="BP526" s="1">
        <f t="shared" si="325"/>
        <v>0</v>
      </c>
      <c r="BQ526" s="1">
        <f t="shared" si="325"/>
        <v>0</v>
      </c>
      <c r="BR526" s="1">
        <f t="shared" ref="BR526:CZ526" si="326">-(BR230-(BR524*$D$527))/$D$526</f>
        <v>0</v>
      </c>
      <c r="BS526" s="1">
        <f t="shared" si="326"/>
        <v>0</v>
      </c>
      <c r="BT526" s="1">
        <f t="shared" si="326"/>
        <v>0</v>
      </c>
      <c r="BU526" s="1">
        <f t="shared" si="326"/>
        <v>0</v>
      </c>
      <c r="BV526" s="1">
        <f t="shared" si="326"/>
        <v>0</v>
      </c>
      <c r="BW526" s="1">
        <f t="shared" si="326"/>
        <v>0</v>
      </c>
      <c r="BX526" s="1">
        <f t="shared" si="326"/>
        <v>0</v>
      </c>
      <c r="BY526" s="1">
        <f t="shared" si="326"/>
        <v>-10819831.119410757</v>
      </c>
      <c r="BZ526" s="1">
        <f t="shared" si="326"/>
        <v>11350247.413509974</v>
      </c>
      <c r="CA526" s="1">
        <f t="shared" si="326"/>
        <v>-2860.512332531589</v>
      </c>
      <c r="CB526" s="1">
        <f t="shared" si="326"/>
        <v>0</v>
      </c>
      <c r="CC526" s="1">
        <f t="shared" si="326"/>
        <v>-19386695.417445898</v>
      </c>
      <c r="CD526" s="1">
        <f t="shared" si="326"/>
        <v>-166941.59834849124</v>
      </c>
      <c r="CE526" s="1">
        <f t="shared" si="326"/>
        <v>22330940.657589305</v>
      </c>
      <c r="CF526" s="1">
        <f t="shared" si="326"/>
        <v>5021472.4314739648</v>
      </c>
      <c r="CG526" s="1">
        <f t="shared" si="326"/>
        <v>24997795.742110148</v>
      </c>
      <c r="CH526" s="1">
        <f t="shared" si="326"/>
        <v>14305272.954060817</v>
      </c>
      <c r="CI526" s="1">
        <f t="shared" si="326"/>
        <v>0</v>
      </c>
      <c r="CJ526" s="1">
        <f t="shared" si="326"/>
        <v>0</v>
      </c>
      <c r="CK526" s="1">
        <f t="shared" si="326"/>
        <v>0</v>
      </c>
      <c r="CL526" s="1">
        <f t="shared" si="326"/>
        <v>278460.05515783705</v>
      </c>
      <c r="CM526" s="1">
        <f t="shared" si="326"/>
        <v>0</v>
      </c>
      <c r="CN526" s="1">
        <f t="shared" si="326"/>
        <v>0</v>
      </c>
      <c r="CO526" s="1">
        <f t="shared" si="326"/>
        <v>5160.2869616259395</v>
      </c>
      <c r="CP526" s="1">
        <f t="shared" si="326"/>
        <v>0</v>
      </c>
      <c r="CQ526" s="1">
        <f t="shared" si="326"/>
        <v>9964993.8308051024</v>
      </c>
      <c r="CR526" s="1">
        <f t="shared" si="326"/>
        <v>0</v>
      </c>
      <c r="CS526" s="1">
        <f t="shared" si="326"/>
        <v>0</v>
      </c>
      <c r="CT526" s="1">
        <f t="shared" si="326"/>
        <v>0</v>
      </c>
      <c r="CU526" s="1">
        <f t="shared" si="326"/>
        <v>-277602.0811459414</v>
      </c>
      <c r="CV526" s="1">
        <f t="shared" si="326"/>
        <v>0</v>
      </c>
      <c r="CW526" s="1">
        <f t="shared" si="326"/>
        <v>65711.416650690182</v>
      </c>
      <c r="CX526" s="1">
        <f t="shared" si="326"/>
        <v>0</v>
      </c>
      <c r="CY526" s="1">
        <f t="shared" si="326"/>
        <v>306106356.89764619</v>
      </c>
      <c r="CZ526" s="1">
        <f t="shared" si="326"/>
        <v>315388900.71420938</v>
      </c>
      <c r="DA526" s="125"/>
    </row>
    <row r="527" spans="1:105" ht="11.25" customHeight="1" x14ac:dyDescent="0.2">
      <c r="A527" s="46">
        <f>ROW()</f>
        <v>527</v>
      </c>
      <c r="B527" s="184" t="s">
        <v>1</v>
      </c>
      <c r="C527" s="5"/>
      <c r="D527" s="186">
        <f>'D-Summary of Adjustments'!I14</f>
        <v>7.2399999999999992E-2</v>
      </c>
      <c r="E527" s="7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25"/>
    </row>
    <row r="528" spans="1:105" ht="11.25" customHeight="1" x14ac:dyDescent="0.2">
      <c r="A528" s="46">
        <f>ROW()</f>
        <v>528</v>
      </c>
      <c r="B528" s="187" t="s">
        <v>0</v>
      </c>
      <c r="C528" s="153"/>
      <c r="D528" s="153"/>
      <c r="E528" s="83"/>
      <c r="F528" s="188"/>
      <c r="G528" s="188"/>
      <c r="H528" s="188"/>
      <c r="I528" s="188"/>
      <c r="J528" s="188"/>
      <c r="K528" s="188"/>
      <c r="L528" s="188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>
        <v>-837568.79850418167</v>
      </c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90"/>
    </row>
    <row r="529" spans="1:105" ht="11.25" customHeight="1" x14ac:dyDescent="0.2">
      <c r="A529" s="41">
        <f>ROW()</f>
        <v>529</v>
      </c>
      <c r="E529" s="40">
        <v>5583764449.6288338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>
        <f>+X524-X2</f>
        <v>23410353.123827331</v>
      </c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</row>
    <row r="530" spans="1:105" ht="11.25" customHeight="1" x14ac:dyDescent="0.2">
      <c r="A530" s="41">
        <f>ROW()</f>
        <v>530</v>
      </c>
      <c r="E530" s="32">
        <f>+E529-E524</f>
        <v>7.62939453125E-6</v>
      </c>
    </row>
    <row r="531" spans="1:105" s="28" customFormat="1" ht="11.2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</row>
    <row r="532" spans="1:105" s="28" customFormat="1" ht="11.2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</row>
    <row r="533" spans="1:105" s="28" customFormat="1" ht="11.2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</row>
    <row r="534" spans="1:105" s="28" customFormat="1" ht="11.2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</row>
    <row r="535" spans="1:105" s="28" customFormat="1" ht="11.2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</row>
    <row r="536" spans="1:105" s="28" customFormat="1" ht="11.2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</row>
    <row r="537" spans="1:105" s="28" customFormat="1" ht="11.2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</row>
    <row r="538" spans="1:105" s="28" customFormat="1" ht="11.2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</row>
    <row r="539" spans="1:105" s="28" customFormat="1" ht="11.2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</row>
    <row r="540" spans="1:105" s="28" customFormat="1" ht="11.2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</row>
    <row r="541" spans="1:105" s="28" customFormat="1" ht="11.2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</row>
    <row r="542" spans="1:105" s="28" customFormat="1" ht="11.2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</row>
    <row r="543" spans="1:105" s="28" customFormat="1" ht="11.2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</row>
    <row r="544" spans="1:105" s="28" customFormat="1" ht="11.2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</row>
    <row r="545" spans="1:105" s="28" customFormat="1" ht="11.2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</row>
    <row r="546" spans="1:105" s="28" customFormat="1" ht="11.2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</row>
  </sheetData>
  <mergeCells count="4">
    <mergeCell ref="B467:B483"/>
    <mergeCell ref="B485:B492"/>
    <mergeCell ref="B496:B520"/>
    <mergeCell ref="B137:B141"/>
  </mergeCells>
  <conditionalFormatting sqref="AQ1:BB1 CN2:DA2 E1:AN2 AQ2:CL2">
    <cfRule type="cellIs" dxfId="6" priority="7" operator="notEqual">
      <formula>0</formula>
    </cfRule>
  </conditionalFormatting>
  <conditionalFormatting sqref="CN1:CZ1 BC1:CL1">
    <cfRule type="cellIs" dxfId="5" priority="6" operator="notEqual">
      <formula>0</formula>
    </cfRule>
  </conditionalFormatting>
  <conditionalFormatting sqref="DA1">
    <cfRule type="cellIs" dxfId="4" priority="5" operator="notEqual">
      <formula>0</formula>
    </cfRule>
  </conditionalFormatting>
  <conditionalFormatting sqref="A1:A2">
    <cfRule type="cellIs" dxfId="3" priority="4" operator="notEqual">
      <formula>0</formula>
    </cfRule>
  </conditionalFormatting>
  <conditionalFormatting sqref="AO1:AP2">
    <cfRule type="cellIs" dxfId="2" priority="3" operator="notEqual">
      <formula>0</formula>
    </cfRule>
  </conditionalFormatting>
  <conditionalFormatting sqref="CM2">
    <cfRule type="cellIs" dxfId="1" priority="2" operator="notEqual">
      <formula>0</formula>
    </cfRule>
  </conditionalFormatting>
  <conditionalFormatting sqref="CM1">
    <cfRule type="cellIs" dxfId="0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1C65-F705-47B5-8105-50419AF9D22A}">
  <dimension ref="A1:Q527"/>
  <sheetViews>
    <sheetView workbookViewId="0">
      <pane xSplit="4" ySplit="5" topLeftCell="E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6384" width="8.5703125" style="10"/>
  </cols>
  <sheetData>
    <row r="1" spans="1:1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</row>
    <row r="2" spans="1:17" s="5" customFormat="1" x14ac:dyDescent="0.2">
      <c r="B2" s="205" t="s">
        <v>649</v>
      </c>
      <c r="C2" s="205"/>
      <c r="D2" s="205"/>
    </row>
    <row r="3" spans="1:17" s="7" customFormat="1" ht="12" thickBot="1" x14ac:dyDescent="0.25">
      <c r="A3" s="7" t="s">
        <v>648</v>
      </c>
      <c r="B3" s="205" t="s">
        <v>647</v>
      </c>
      <c r="C3" s="205"/>
      <c r="D3" s="205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7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7" s="41" customFormat="1" x14ac:dyDescent="0.2">
      <c r="A5" s="46">
        <v>1</v>
      </c>
      <c r="B5" s="197"/>
      <c r="C5" s="197"/>
      <c r="D5" s="197"/>
      <c r="E5" s="197"/>
      <c r="F5" s="197"/>
      <c r="G5" s="19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7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7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7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7" x14ac:dyDescent="0.2">
      <c r="A12" s="46">
        <f t="shared" si="0"/>
        <v>8</v>
      </c>
      <c r="B12" s="51"/>
      <c r="C12" s="198" t="s">
        <v>463</v>
      </c>
      <c r="D12" s="19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7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</row>
    <row r="14" spans="1:17" x14ac:dyDescent="0.2">
      <c r="A14" s="46">
        <f t="shared" si="0"/>
        <v>10</v>
      </c>
      <c r="B14" s="51"/>
      <c r="C14" s="199" t="s">
        <v>461</v>
      </c>
      <c r="D14" s="199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7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7" x14ac:dyDescent="0.2">
      <c r="A16" s="46">
        <f t="shared" si="0"/>
        <v>12</v>
      </c>
      <c r="B16" s="51"/>
      <c r="C16" s="199" t="s">
        <v>459</v>
      </c>
      <c r="D16" s="200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7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7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7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7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7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7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7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7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7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7" x14ac:dyDescent="0.2">
      <c r="A26" s="46">
        <f t="shared" si="0"/>
        <v>22</v>
      </c>
      <c r="B26" s="60"/>
      <c r="C26" s="201" t="s">
        <v>449</v>
      </c>
      <c r="D26" s="200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</row>
    <row r="27" spans="1:17" x14ac:dyDescent="0.2">
      <c r="A27" s="46">
        <f t="shared" si="0"/>
        <v>23</v>
      </c>
      <c r="B27" s="202" t="s">
        <v>448</v>
      </c>
      <c r="C27" s="202"/>
      <c r="D27" s="203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7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7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7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7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7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07" t="s">
        <v>441</v>
      </c>
      <c r="D37" s="208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07" t="s">
        <v>438</v>
      </c>
      <c r="D43" s="208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198" t="s">
        <v>437</v>
      </c>
      <c r="D44" s="206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07" t="s">
        <v>432</v>
      </c>
      <c r="D51" s="208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07" t="s">
        <v>428</v>
      </c>
      <c r="D57" s="208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198" t="s">
        <v>427</v>
      </c>
      <c r="D58" s="206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07" t="s">
        <v>421</v>
      </c>
      <c r="D65" s="208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07" t="s">
        <v>418</v>
      </c>
      <c r="D71" s="208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198" t="s">
        <v>417</v>
      </c>
      <c r="D72" s="206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198" t="s">
        <v>412</v>
      </c>
      <c r="D77" s="206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198" t="s">
        <v>411</v>
      </c>
      <c r="C78" s="198"/>
      <c r="D78" s="206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87127348.447305724</v>
      </c>
      <c r="F91" s="3">
        <v>21333438.762011122</v>
      </c>
      <c r="G91" s="3">
        <v>23180715.710103545</v>
      </c>
      <c r="H91" s="3">
        <v>13903542.443665607</v>
      </c>
      <c r="I91" s="3">
        <v>10003055.233201122</v>
      </c>
      <c r="J91" s="3">
        <v>37878.743819400748</v>
      </c>
      <c r="K91" s="3">
        <v>904766.01412469172</v>
      </c>
      <c r="L91" s="3">
        <v>0</v>
      </c>
      <c r="M91" s="3">
        <v>4482149.5984177245</v>
      </c>
      <c r="N91" s="3">
        <v>0</v>
      </c>
      <c r="O91" s="3">
        <v>513632.65024875564</v>
      </c>
      <c r="P91" s="3">
        <v>49913.537102362061</v>
      </c>
      <c r="Q91" s="3">
        <f t="shared" si="23"/>
        <v>161536441.14000008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07" t="s">
        <v>398</v>
      </c>
      <c r="D94" s="208"/>
      <c r="E94" s="55">
        <f t="shared" ref="E94:Q94" si="24">SUM(E79:E93)</f>
        <v>96030791.299116924</v>
      </c>
      <c r="F94" s="55">
        <f t="shared" si="24"/>
        <v>23194916.081321649</v>
      </c>
      <c r="G94" s="55">
        <f t="shared" si="24"/>
        <v>25257127.856856462</v>
      </c>
      <c r="H94" s="55">
        <f t="shared" si="24"/>
        <v>15050881.448414484</v>
      </c>
      <c r="I94" s="55">
        <f t="shared" si="24"/>
        <v>10793775.242625359</v>
      </c>
      <c r="J94" s="55">
        <f t="shared" si="24"/>
        <v>39693.86709435247</v>
      </c>
      <c r="K94" s="55">
        <f t="shared" si="24"/>
        <v>904766.01412469172</v>
      </c>
      <c r="L94" s="55">
        <f t="shared" si="24"/>
        <v>174492.42348419782</v>
      </c>
      <c r="M94" s="55">
        <f t="shared" si="24"/>
        <v>4763467.8240431324</v>
      </c>
      <c r="N94" s="55">
        <f t="shared" si="24"/>
        <v>799290.81512986391</v>
      </c>
      <c r="O94" s="55">
        <f t="shared" si="24"/>
        <v>526574.84910236869</v>
      </c>
      <c r="P94" s="55">
        <f t="shared" si="24"/>
        <v>54013.849718961363</v>
      </c>
      <c r="Q94" s="55">
        <f t="shared" si="24"/>
        <v>177589791.57103246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07" t="s">
        <v>392</v>
      </c>
      <c r="D105" s="208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09" t="s">
        <v>391</v>
      </c>
      <c r="C106" s="209"/>
      <c r="D106" s="210"/>
      <c r="E106" s="55">
        <f t="shared" ref="E106:Q106" si="27">SUM(E105,E94)</f>
        <v>101594681.7832673</v>
      </c>
      <c r="F106" s="55">
        <f t="shared" si="27"/>
        <v>24358180.238317583</v>
      </c>
      <c r="G106" s="55">
        <f t="shared" si="27"/>
        <v>26554707.902775738</v>
      </c>
      <c r="H106" s="55">
        <f t="shared" si="27"/>
        <v>15767870.221955974</v>
      </c>
      <c r="I106" s="55">
        <f t="shared" si="27"/>
        <v>11287907.637170672</v>
      </c>
      <c r="J106" s="55">
        <f t="shared" si="27"/>
        <v>40828.163937175399</v>
      </c>
      <c r="K106" s="55">
        <f t="shared" si="27"/>
        <v>904766.01412469172</v>
      </c>
      <c r="L106" s="55">
        <f t="shared" si="27"/>
        <v>286106.14503090043</v>
      </c>
      <c r="M106" s="55">
        <f t="shared" si="27"/>
        <v>4939267.660648684</v>
      </c>
      <c r="N106" s="55">
        <f t="shared" si="27"/>
        <v>1309523.1629402654</v>
      </c>
      <c r="O106" s="55">
        <f t="shared" si="27"/>
        <v>534662.61674957175</v>
      </c>
      <c r="P106" s="55">
        <f t="shared" si="27"/>
        <v>56576.194502799415</v>
      </c>
      <c r="Q106" s="55">
        <f t="shared" si="27"/>
        <v>187635077.74142137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07" t="s">
        <v>380</v>
      </c>
      <c r="D117" s="208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07" t="s">
        <v>369</v>
      </c>
      <c r="D128" s="208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09" t="s">
        <v>368</v>
      </c>
      <c r="C129" s="209"/>
      <c r="D129" s="210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09" t="s">
        <v>362</v>
      </c>
      <c r="C135" s="202"/>
      <c r="D135" s="203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09" t="s">
        <v>355</v>
      </c>
      <c r="C141" s="211"/>
      <c r="D141" s="212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09" t="s">
        <v>339</v>
      </c>
      <c r="C156" s="213"/>
      <c r="D156" s="214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17" t="s">
        <v>323</v>
      </c>
      <c r="C171" s="209"/>
      <c r="D171" s="210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02" t="s">
        <v>299</v>
      </c>
      <c r="C194" s="213"/>
      <c r="D194" s="214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11" t="s">
        <v>289</v>
      </c>
      <c r="C203" s="211"/>
      <c r="D203" s="212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09" t="s">
        <v>281</v>
      </c>
      <c r="C210" s="209"/>
      <c r="D210" s="210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09" t="s">
        <v>263</v>
      </c>
      <c r="C227" s="209"/>
      <c r="D227" s="210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02" t="s">
        <v>262</v>
      </c>
      <c r="C228" s="202"/>
      <c r="D228" s="203"/>
      <c r="E228" s="55">
        <f t="shared" ref="E228:Q228" si="49">SUM(E227,E210,E203,E194,E171,E156,E141,E135,E129,E106,E78)</f>
        <v>1646322270.0377643</v>
      </c>
      <c r="F228" s="55">
        <f t="shared" si="49"/>
        <v>379356462.76652741</v>
      </c>
      <c r="G228" s="55">
        <f t="shared" si="49"/>
        <v>394513423.4478789</v>
      </c>
      <c r="H228" s="55">
        <f t="shared" si="49"/>
        <v>229261862.07830781</v>
      </c>
      <c r="I228" s="55">
        <f t="shared" si="49"/>
        <v>166919376.72953153</v>
      </c>
      <c r="J228" s="55">
        <f t="shared" si="49"/>
        <v>863605.47970441286</v>
      </c>
      <c r="K228" s="55">
        <f t="shared" si="49"/>
        <v>15094620.679089434</v>
      </c>
      <c r="L228" s="55">
        <f t="shared" si="49"/>
        <v>5685311.4091089061</v>
      </c>
      <c r="M228" s="55">
        <f t="shared" si="49"/>
        <v>65718498.430973321</v>
      </c>
      <c r="N228" s="55">
        <f t="shared" si="49"/>
        <v>6668028.7335245889</v>
      </c>
      <c r="O228" s="55">
        <f t="shared" si="49"/>
        <v>16686437.862632865</v>
      </c>
      <c r="P228" s="55">
        <f t="shared" si="49"/>
        <v>831837.37817062554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02" t="s">
        <v>261</v>
      </c>
      <c r="C229" s="202"/>
      <c r="D229" s="203"/>
      <c r="E229" s="55">
        <f t="shared" ref="E229:Q229" si="50">+E27-E228</f>
        <v>57757737.716633797</v>
      </c>
      <c r="F229" s="55">
        <f t="shared" si="50"/>
        <v>22901574.227980256</v>
      </c>
      <c r="G229" s="55">
        <f t="shared" si="50"/>
        <v>12239916.147943437</v>
      </c>
      <c r="H229" s="55">
        <f t="shared" si="50"/>
        <v>2537804.6194835901</v>
      </c>
      <c r="I229" s="55">
        <f t="shared" si="50"/>
        <v>4517232.7352935076</v>
      </c>
      <c r="J229" s="55">
        <f t="shared" si="50"/>
        <v>-281104.25055453624</v>
      </c>
      <c r="K229" s="55">
        <f t="shared" si="50"/>
        <v>318730.45193627477</v>
      </c>
      <c r="L229" s="55">
        <f t="shared" si="50"/>
        <v>-1582938.8765675863</v>
      </c>
      <c r="M229" s="55">
        <f t="shared" si="50"/>
        <v>3542006.1227514595</v>
      </c>
      <c r="N229" s="55">
        <f t="shared" si="50"/>
        <v>9334952.5319699924</v>
      </c>
      <c r="O229" s="55">
        <f t="shared" si="50"/>
        <v>1695554.4968993906</v>
      </c>
      <c r="P229" s="55">
        <f t="shared" si="50"/>
        <v>-109635.49260579224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15" t="s">
        <v>255</v>
      </c>
      <c r="D244" s="216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15" t="s">
        <v>250</v>
      </c>
      <c r="D253" s="216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15" t="s">
        <v>245</v>
      </c>
      <c r="D262" s="216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15" t="s">
        <v>237</v>
      </c>
      <c r="D272" s="216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15" t="s">
        <v>222</v>
      </c>
      <c r="D293" s="216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15" t="s">
        <v>208</v>
      </c>
      <c r="D309" s="216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197" t="s">
        <v>194</v>
      </c>
      <c r="D322" s="221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02" t="s">
        <v>193</v>
      </c>
      <c r="C323" s="202"/>
      <c r="D323" s="203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18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19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19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19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19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19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20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09" t="s">
        <v>191</v>
      </c>
      <c r="C331" s="211"/>
      <c r="D331" s="212"/>
      <c r="E331" s="55">
        <f t="shared" ref="E331:Q331" si="68">SUM(E324:E330)</f>
        <v>0</v>
      </c>
      <c r="F331" s="55">
        <f t="shared" si="68"/>
        <v>0</v>
      </c>
      <c r="G331" s="55">
        <f t="shared" si="68"/>
        <v>0</v>
      </c>
      <c r="H331" s="55">
        <f t="shared" si="68"/>
        <v>0</v>
      </c>
      <c r="I331" s="55">
        <f t="shared" si="68"/>
        <v>0</v>
      </c>
      <c r="J331" s="55">
        <f t="shared" si="68"/>
        <v>0</v>
      </c>
      <c r="K331" s="55">
        <f t="shared" si="68"/>
        <v>0</v>
      </c>
      <c r="L331" s="55">
        <f t="shared" si="68"/>
        <v>0</v>
      </c>
      <c r="M331" s="55">
        <f t="shared" si="68"/>
        <v>0</v>
      </c>
      <c r="N331" s="55">
        <f t="shared" si="68"/>
        <v>0</v>
      </c>
      <c r="O331" s="55">
        <f t="shared" si="68"/>
        <v>0</v>
      </c>
      <c r="P331" s="55">
        <f t="shared" si="68"/>
        <v>0</v>
      </c>
      <c r="Q331" s="55">
        <f t="shared" si="68"/>
        <v>0</v>
      </c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09" t="s">
        <v>189</v>
      </c>
      <c r="C333" s="202"/>
      <c r="D333" s="203"/>
      <c r="E333" s="55">
        <f t="shared" ref="E333:Q333" si="69">SUM(E332)</f>
        <v>0</v>
      </c>
      <c r="F333" s="55">
        <f t="shared" si="69"/>
        <v>0</v>
      </c>
      <c r="G333" s="55">
        <f t="shared" si="69"/>
        <v>0</v>
      </c>
      <c r="H333" s="55">
        <f t="shared" si="69"/>
        <v>0</v>
      </c>
      <c r="I333" s="55">
        <f t="shared" si="69"/>
        <v>0</v>
      </c>
      <c r="J333" s="55">
        <f t="shared" si="69"/>
        <v>0</v>
      </c>
      <c r="K333" s="55">
        <f t="shared" si="69"/>
        <v>0</v>
      </c>
      <c r="L333" s="55">
        <f t="shared" si="69"/>
        <v>0</v>
      </c>
      <c r="M333" s="55">
        <f t="shared" si="69"/>
        <v>0</v>
      </c>
      <c r="N333" s="55">
        <f t="shared" si="69"/>
        <v>0</v>
      </c>
      <c r="O333" s="55">
        <f t="shared" si="69"/>
        <v>0</v>
      </c>
      <c r="P333" s="55">
        <f t="shared" si="69"/>
        <v>0</v>
      </c>
      <c r="Q333" s="55">
        <f t="shared" si="69"/>
        <v>0</v>
      </c>
    </row>
    <row r="334" spans="1:17" x14ac:dyDescent="0.2">
      <c r="A334" s="46">
        <f t="shared" si="67"/>
        <v>330</v>
      </c>
      <c r="B334" s="218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19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19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19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19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19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20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09" t="s">
        <v>187</v>
      </c>
      <c r="C341" s="213"/>
      <c r="D341" s="214"/>
      <c r="E341" s="55">
        <f t="shared" ref="E341:Q341" si="70">SUM(E334:E340)</f>
        <v>0</v>
      </c>
      <c r="F341" s="55">
        <f t="shared" si="70"/>
        <v>0</v>
      </c>
      <c r="G341" s="55">
        <f t="shared" si="70"/>
        <v>0</v>
      </c>
      <c r="H341" s="55">
        <f t="shared" si="70"/>
        <v>0</v>
      </c>
      <c r="I341" s="55">
        <f t="shared" si="70"/>
        <v>0</v>
      </c>
      <c r="J341" s="55">
        <f t="shared" si="70"/>
        <v>0</v>
      </c>
      <c r="K341" s="55">
        <f t="shared" si="70"/>
        <v>0</v>
      </c>
      <c r="L341" s="55">
        <f t="shared" si="70"/>
        <v>0</v>
      </c>
      <c r="M341" s="55">
        <f t="shared" si="70"/>
        <v>0</v>
      </c>
      <c r="N341" s="55">
        <f t="shared" si="70"/>
        <v>0</v>
      </c>
      <c r="O341" s="55">
        <f t="shared" si="70"/>
        <v>0</v>
      </c>
      <c r="P341" s="55">
        <f t="shared" si="70"/>
        <v>0</v>
      </c>
      <c r="Q341" s="55">
        <f t="shared" si="70"/>
        <v>0</v>
      </c>
    </row>
    <row r="342" spans="1:17" outlineLevel="1" x14ac:dyDescent="0.2">
      <c r="A342" s="46">
        <f t="shared" si="67"/>
        <v>338</v>
      </c>
      <c r="B342" s="218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71">SUM(E342:P342)</f>
        <v>0</v>
      </c>
    </row>
    <row r="343" spans="1:17" outlineLevel="1" x14ac:dyDescent="0.2">
      <c r="A343" s="46">
        <f t="shared" si="67"/>
        <v>339</v>
      </c>
      <c r="B343" s="219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71"/>
        <v>26606.68</v>
      </c>
    </row>
    <row r="344" spans="1:17" outlineLevel="1" x14ac:dyDescent="0.2">
      <c r="A344" s="46">
        <f t="shared" si="67"/>
        <v>340</v>
      </c>
      <c r="B344" s="219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71"/>
        <v>0</v>
      </c>
    </row>
    <row r="345" spans="1:17" outlineLevel="1" x14ac:dyDescent="0.2">
      <c r="A345" s="46">
        <f t="shared" si="67"/>
        <v>341</v>
      </c>
      <c r="B345" s="219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71"/>
        <v>5079260.4399999995</v>
      </c>
    </row>
    <row r="346" spans="1:17" outlineLevel="1" x14ac:dyDescent="0.2">
      <c r="A346" s="46">
        <f t="shared" si="67"/>
        <v>342</v>
      </c>
      <c r="B346" s="219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71"/>
        <v>11136487.768749999</v>
      </c>
    </row>
    <row r="347" spans="1:17" x14ac:dyDescent="0.2">
      <c r="A347" s="46">
        <f t="shared" si="67"/>
        <v>343</v>
      </c>
      <c r="B347" s="220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71"/>
        <v>22647568.770000018</v>
      </c>
    </row>
    <row r="348" spans="1:17" x14ac:dyDescent="0.2">
      <c r="A348" s="46">
        <f t="shared" si="67"/>
        <v>344</v>
      </c>
      <c r="B348" s="209" t="s">
        <v>185</v>
      </c>
      <c r="C348" s="211"/>
      <c r="D348" s="212"/>
      <c r="E348" s="55">
        <f t="shared" ref="E348:Q348" si="72">SUM(E342:E347)</f>
        <v>23789323.199492048</v>
      </c>
      <c r="F348" s="55">
        <f t="shared" si="72"/>
        <v>4872275.5724840611</v>
      </c>
      <c r="G348" s="55">
        <f t="shared" si="72"/>
        <v>4341741.6739444407</v>
      </c>
      <c r="H348" s="55">
        <f t="shared" si="72"/>
        <v>2267905.2754819891</v>
      </c>
      <c r="I348" s="55">
        <f t="shared" si="72"/>
        <v>1828714.6488687773</v>
      </c>
      <c r="J348" s="55">
        <f t="shared" si="72"/>
        <v>19102.951149088774</v>
      </c>
      <c r="K348" s="55">
        <f t="shared" si="72"/>
        <v>214628.86595743406</v>
      </c>
      <c r="L348" s="55">
        <f t="shared" si="72"/>
        <v>358588.06226679555</v>
      </c>
      <c r="M348" s="55">
        <f t="shared" si="72"/>
        <v>371119.48685249803</v>
      </c>
      <c r="N348" s="55">
        <f t="shared" si="72"/>
        <v>463905.79753623984</v>
      </c>
      <c r="O348" s="55">
        <f t="shared" si="72"/>
        <v>353920.9557931103</v>
      </c>
      <c r="P348" s="55">
        <f t="shared" si="72"/>
        <v>8697.1689235274353</v>
      </c>
      <c r="Q348" s="55">
        <f t="shared" si="72"/>
        <v>38889923.658750013</v>
      </c>
    </row>
    <row r="349" spans="1:17" outlineLevel="1" x14ac:dyDescent="0.2">
      <c r="A349" s="46">
        <f t="shared" si="67"/>
        <v>345</v>
      </c>
      <c r="B349" s="222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27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27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28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09" t="s">
        <v>179</v>
      </c>
      <c r="C353" s="202"/>
      <c r="D353" s="203"/>
      <c r="E353" s="55">
        <f t="shared" ref="E353:Q353" si="73">SUM(E349:E352)</f>
        <v>195035334.05967718</v>
      </c>
      <c r="F353" s="55">
        <f t="shared" si="73"/>
        <v>40396167.876648486</v>
      </c>
      <c r="G353" s="55">
        <f t="shared" si="73"/>
        <v>39579128.214107133</v>
      </c>
      <c r="H353" s="55">
        <f t="shared" si="73"/>
        <v>20948722.948611587</v>
      </c>
      <c r="I353" s="55">
        <f t="shared" si="73"/>
        <v>15637850.190635746</v>
      </c>
      <c r="J353" s="55">
        <f t="shared" si="73"/>
        <v>210329.48840064753</v>
      </c>
      <c r="K353" s="55">
        <f t="shared" si="73"/>
        <v>1935292.2380607591</v>
      </c>
      <c r="L353" s="55">
        <f t="shared" si="73"/>
        <v>3557984.3021480478</v>
      </c>
      <c r="M353" s="55">
        <f t="shared" si="73"/>
        <v>2912505.3499023723</v>
      </c>
      <c r="N353" s="55">
        <f t="shared" si="73"/>
        <v>1427823.100640286</v>
      </c>
      <c r="O353" s="55">
        <f t="shared" si="73"/>
        <v>4343954.3772733714</v>
      </c>
      <c r="P353" s="55">
        <f t="shared" si="73"/>
        <v>83134.125501385482</v>
      </c>
      <c r="Q353" s="55">
        <f t="shared" si="73"/>
        <v>326068226.27160698</v>
      </c>
    </row>
    <row r="354" spans="1:17" outlineLevel="1" x14ac:dyDescent="0.2">
      <c r="A354" s="46">
        <f t="shared" si="67"/>
        <v>350</v>
      </c>
      <c r="B354" s="218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19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19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19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19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20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09" t="s">
        <v>176</v>
      </c>
      <c r="C360" s="209"/>
      <c r="D360" s="210"/>
      <c r="E360" s="55">
        <f t="shared" ref="E360:Q360" si="74">SUM(E354:E359)</f>
        <v>0</v>
      </c>
      <c r="F360" s="55">
        <f t="shared" si="74"/>
        <v>0</v>
      </c>
      <c r="G360" s="55">
        <f t="shared" si="74"/>
        <v>0</v>
      </c>
      <c r="H360" s="55">
        <f t="shared" si="74"/>
        <v>0</v>
      </c>
      <c r="I360" s="55">
        <f t="shared" si="74"/>
        <v>0</v>
      </c>
      <c r="J360" s="55">
        <f t="shared" si="74"/>
        <v>0</v>
      </c>
      <c r="K360" s="55">
        <f t="shared" si="74"/>
        <v>0</v>
      </c>
      <c r="L360" s="55">
        <f t="shared" si="74"/>
        <v>0</v>
      </c>
      <c r="M360" s="55">
        <f t="shared" si="74"/>
        <v>0</v>
      </c>
      <c r="N360" s="55">
        <f t="shared" si="74"/>
        <v>0</v>
      </c>
      <c r="O360" s="55">
        <f t="shared" si="74"/>
        <v>0</v>
      </c>
      <c r="P360" s="55">
        <f t="shared" si="74"/>
        <v>0</v>
      </c>
      <c r="Q360" s="55">
        <f t="shared" si="74"/>
        <v>0</v>
      </c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5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6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5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6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5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6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5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6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5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6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5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6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5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6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5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6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5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5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7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5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7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5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7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5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7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5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7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5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7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5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7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5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5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8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5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8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5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8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5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8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5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8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5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8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5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8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5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8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5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5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9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5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9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5"/>
        <v>-3264562.8190239999</v>
      </c>
    </row>
    <row r="390" spans="1:17" x14ac:dyDescent="0.2">
      <c r="A390" s="46">
        <f t="shared" ref="A390:A453" si="80">A389+1</f>
        <v>386</v>
      </c>
      <c r="B390" s="93"/>
      <c r="C390" s="79" t="s">
        <v>605</v>
      </c>
      <c r="D390" s="62">
        <f t="shared" si="79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5"/>
        <v>-554863.71097600018</v>
      </c>
    </row>
    <row r="391" spans="1:17" x14ac:dyDescent="0.2">
      <c r="A391" s="46">
        <f t="shared" si="80"/>
        <v>387</v>
      </c>
      <c r="B391" s="93"/>
      <c r="C391" s="79" t="s">
        <v>144</v>
      </c>
      <c r="D391" s="62">
        <f t="shared" si="79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5"/>
        <v>-185840073.383322</v>
      </c>
    </row>
    <row r="392" spans="1:17" x14ac:dyDescent="0.2">
      <c r="A392" s="46">
        <f t="shared" si="80"/>
        <v>388</v>
      </c>
      <c r="B392" s="93"/>
      <c r="C392" s="79" t="s">
        <v>604</v>
      </c>
      <c r="D392" s="62">
        <f t="shared" si="79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5"/>
        <v>-55502363.064038016</v>
      </c>
    </row>
    <row r="393" spans="1:17" x14ac:dyDescent="0.2">
      <c r="A393" s="46">
        <f t="shared" si="80"/>
        <v>389</v>
      </c>
      <c r="B393" s="93"/>
      <c r="C393" s="79" t="s">
        <v>603</v>
      </c>
      <c r="D393" s="62">
        <f t="shared" si="79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81">SUM(E393:P393)</f>
        <v>-258608.84263999999</v>
      </c>
    </row>
    <row r="394" spans="1:17" x14ac:dyDescent="0.2">
      <c r="A394" s="46">
        <f t="shared" si="80"/>
        <v>390</v>
      </c>
      <c r="B394" s="93"/>
      <c r="C394" s="79" t="s">
        <v>141</v>
      </c>
      <c r="D394" s="62">
        <f t="shared" si="79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81"/>
        <v>-53122538.620485999</v>
      </c>
    </row>
    <row r="395" spans="1:17" x14ac:dyDescent="0.2">
      <c r="A395" s="46">
        <f t="shared" si="80"/>
        <v>391</v>
      </c>
      <c r="B395" s="93"/>
      <c r="C395" s="79" t="s">
        <v>602</v>
      </c>
      <c r="D395" s="62">
        <f t="shared" si="79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81"/>
        <v>-32705.099514000005</v>
      </c>
    </row>
    <row r="396" spans="1:17" x14ac:dyDescent="0.2">
      <c r="A396" s="46">
        <f t="shared" si="80"/>
        <v>392</v>
      </c>
      <c r="B396" s="93"/>
      <c r="C396" s="79" t="s">
        <v>139</v>
      </c>
      <c r="D396" s="62">
        <f t="shared" si="79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81"/>
        <v>-158907714.79540509</v>
      </c>
    </row>
    <row r="397" spans="1:17" x14ac:dyDescent="0.2">
      <c r="A397" s="46">
        <f t="shared" si="80"/>
        <v>393</v>
      </c>
      <c r="B397" s="93"/>
      <c r="C397" s="79" t="s">
        <v>601</v>
      </c>
      <c r="D397" s="62">
        <f t="shared" si="79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81"/>
        <v>-3845250.8945950014</v>
      </c>
    </row>
    <row r="398" spans="1:17" x14ac:dyDescent="0.2">
      <c r="A398" s="46">
        <f t="shared" si="80"/>
        <v>394</v>
      </c>
      <c r="B398" s="93"/>
      <c r="C398" s="79" t="s">
        <v>137</v>
      </c>
      <c r="D398" s="62">
        <f t="shared" si="79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81"/>
        <v>-173747463.58329597</v>
      </c>
    </row>
    <row r="399" spans="1:17" x14ac:dyDescent="0.2">
      <c r="A399" s="46">
        <f t="shared" si="80"/>
        <v>395</v>
      </c>
      <c r="B399" s="93"/>
      <c r="C399" s="79" t="s">
        <v>600</v>
      </c>
      <c r="D399" s="62">
        <f t="shared" si="79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81"/>
        <v>-2215248.8367040004</v>
      </c>
    </row>
    <row r="400" spans="1:17" x14ac:dyDescent="0.2">
      <c r="A400" s="46">
        <f t="shared" si="80"/>
        <v>396</v>
      </c>
      <c r="B400" s="93"/>
      <c r="C400" s="79" t="s">
        <v>135</v>
      </c>
      <c r="D400" s="62">
        <f t="shared" si="79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81"/>
        <v>-505568.09727299999</v>
      </c>
    </row>
    <row r="401" spans="1:17" x14ac:dyDescent="0.2">
      <c r="A401" s="46">
        <f t="shared" si="80"/>
        <v>397</v>
      </c>
      <c r="B401" s="93"/>
      <c r="C401" s="79" t="s">
        <v>599</v>
      </c>
      <c r="D401" s="62">
        <f t="shared" si="79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81"/>
        <v>-177259.362727</v>
      </c>
    </row>
    <row r="402" spans="1:17" x14ac:dyDescent="0.2">
      <c r="A402" s="46">
        <f t="shared" si="80"/>
        <v>398</v>
      </c>
      <c r="B402" s="93"/>
      <c r="C402" s="79" t="s">
        <v>133</v>
      </c>
      <c r="D402" s="62">
        <f t="shared" si="79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81"/>
        <v>-3027474.0457660006</v>
      </c>
    </row>
    <row r="403" spans="1:17" x14ac:dyDescent="0.2">
      <c r="A403" s="46">
        <f t="shared" si="80"/>
        <v>399</v>
      </c>
      <c r="B403" s="93"/>
      <c r="C403" s="79" t="s">
        <v>598</v>
      </c>
      <c r="D403" s="62">
        <f t="shared" si="79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81"/>
        <v>-12661806.424233999</v>
      </c>
    </row>
    <row r="404" spans="1:17" x14ac:dyDescent="0.2">
      <c r="A404" s="46">
        <f t="shared" si="80"/>
        <v>400</v>
      </c>
      <c r="B404" s="93"/>
      <c r="C404" s="79" t="s">
        <v>131</v>
      </c>
      <c r="D404" s="62">
        <f t="shared" si="79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81"/>
        <v>-921412.77268400008</v>
      </c>
    </row>
    <row r="405" spans="1:17" x14ac:dyDescent="0.2">
      <c r="A405" s="46">
        <f t="shared" si="80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81"/>
        <v>-589703.98731600016</v>
      </c>
    </row>
    <row r="406" spans="1:17" x14ac:dyDescent="0.2">
      <c r="A406" s="46">
        <f t="shared" si="80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81"/>
        <v>-3942509.4199999995</v>
      </c>
    </row>
    <row r="407" spans="1:17" x14ac:dyDescent="0.2">
      <c r="A407" s="46">
        <f t="shared" si="80"/>
        <v>403</v>
      </c>
      <c r="B407" s="93"/>
      <c r="C407" s="79" t="s">
        <v>128</v>
      </c>
      <c r="D407" s="62">
        <f t="shared" ref="D407:D430" si="82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81"/>
        <v>-3287352.8300000005</v>
      </c>
    </row>
    <row r="408" spans="1:17" x14ac:dyDescent="0.2">
      <c r="A408" s="46">
        <f t="shared" si="80"/>
        <v>404</v>
      </c>
      <c r="B408" s="93"/>
      <c r="C408" s="79" t="s">
        <v>127</v>
      </c>
      <c r="D408" s="62">
        <f t="shared" si="82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81"/>
        <v>-171512976.25999999</v>
      </c>
    </row>
    <row r="409" spans="1:17" x14ac:dyDescent="0.2">
      <c r="A409" s="46">
        <f t="shared" si="80"/>
        <v>405</v>
      </c>
      <c r="B409" s="93"/>
      <c r="C409" s="79" t="s">
        <v>126</v>
      </c>
      <c r="D409" s="62">
        <f t="shared" si="82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81"/>
        <v>-442583.86</v>
      </c>
    </row>
    <row r="410" spans="1:17" x14ac:dyDescent="0.2">
      <c r="A410" s="46">
        <f t="shared" si="80"/>
        <v>406</v>
      </c>
      <c r="B410" s="93"/>
      <c r="C410" s="79" t="s">
        <v>125</v>
      </c>
      <c r="D410" s="62">
        <f t="shared" si="82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81"/>
        <v>-211713278.88</v>
      </c>
    </row>
    <row r="411" spans="1:17" x14ac:dyDescent="0.2">
      <c r="A411" s="46">
        <f t="shared" si="80"/>
        <v>407</v>
      </c>
      <c r="B411" s="93"/>
      <c r="C411" s="79" t="s">
        <v>124</v>
      </c>
      <c r="D411" s="62">
        <f t="shared" si="82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81"/>
        <v>-203279565.70000002</v>
      </c>
    </row>
    <row r="412" spans="1:17" x14ac:dyDescent="0.2">
      <c r="A412" s="46">
        <f t="shared" si="80"/>
        <v>408</v>
      </c>
      <c r="B412" s="93"/>
      <c r="C412" s="79" t="s">
        <v>123</v>
      </c>
      <c r="D412" s="62">
        <f t="shared" si="82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81"/>
        <v>-353725229.63999999</v>
      </c>
    </row>
    <row r="413" spans="1:17" x14ac:dyDescent="0.2">
      <c r="A413" s="46">
        <f t="shared" si="80"/>
        <v>409</v>
      </c>
      <c r="B413" s="93"/>
      <c r="C413" s="79" t="s">
        <v>122</v>
      </c>
      <c r="D413" s="62">
        <f t="shared" si="82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81"/>
        <v>-564671020.4799999</v>
      </c>
    </row>
    <row r="414" spans="1:17" x14ac:dyDescent="0.2">
      <c r="A414" s="46">
        <f t="shared" si="80"/>
        <v>410</v>
      </c>
      <c r="B414" s="93"/>
      <c r="C414" s="79" t="s">
        <v>121</v>
      </c>
      <c r="D414" s="62">
        <f t="shared" si="82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81"/>
        <v>-291918009.4799999</v>
      </c>
    </row>
    <row r="415" spans="1:17" x14ac:dyDescent="0.2">
      <c r="A415" s="46">
        <f t="shared" si="80"/>
        <v>411</v>
      </c>
      <c r="B415" s="93"/>
      <c r="C415" s="79" t="s">
        <v>120</v>
      </c>
      <c r="D415" s="62">
        <f t="shared" si="82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81"/>
        <v>-153613044.07000002</v>
      </c>
    </row>
    <row r="416" spans="1:17" x14ac:dyDescent="0.2">
      <c r="A416" s="46">
        <f t="shared" si="80"/>
        <v>412</v>
      </c>
      <c r="B416" s="93"/>
      <c r="C416" s="79" t="s">
        <v>119</v>
      </c>
      <c r="D416" s="62">
        <f t="shared" si="82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81"/>
        <v>-57119526.910074994</v>
      </c>
    </row>
    <row r="417" spans="1:17" x14ac:dyDescent="0.2">
      <c r="A417" s="46">
        <f t="shared" si="80"/>
        <v>413</v>
      </c>
      <c r="B417" s="93"/>
      <c r="C417" s="79" t="s">
        <v>118</v>
      </c>
      <c r="D417" s="62">
        <f t="shared" si="82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81"/>
        <v>-453652.12448422879</v>
      </c>
    </row>
    <row r="418" spans="1:17" x14ac:dyDescent="0.2">
      <c r="A418" s="46">
        <f t="shared" si="80"/>
        <v>414</v>
      </c>
      <c r="B418" s="93"/>
      <c r="C418" s="79" t="s">
        <v>117</v>
      </c>
      <c r="D418" s="62">
        <f t="shared" si="82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81"/>
        <v>0</v>
      </c>
    </row>
    <row r="419" spans="1:17" x14ac:dyDescent="0.2">
      <c r="A419" s="46">
        <f t="shared" si="80"/>
        <v>415</v>
      </c>
      <c r="B419" s="93"/>
      <c r="C419" s="79" t="s">
        <v>116</v>
      </c>
      <c r="D419" s="62">
        <f t="shared" si="82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81"/>
        <v>-33898384.670000002</v>
      </c>
    </row>
    <row r="420" spans="1:17" x14ac:dyDescent="0.2">
      <c r="A420" s="46">
        <f t="shared" si="80"/>
        <v>416</v>
      </c>
      <c r="B420" s="93"/>
      <c r="C420" s="79" t="s">
        <v>115</v>
      </c>
      <c r="D420" s="62">
        <f t="shared" si="82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81"/>
        <v>-1021081.6299999999</v>
      </c>
    </row>
    <row r="421" spans="1:17" x14ac:dyDescent="0.2">
      <c r="A421" s="46">
        <f t="shared" si="80"/>
        <v>417</v>
      </c>
      <c r="B421" s="93"/>
      <c r="C421" s="79" t="s">
        <v>114</v>
      </c>
      <c r="D421" s="62">
        <f t="shared" si="82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81"/>
        <v>-13640878.450595004</v>
      </c>
    </row>
    <row r="422" spans="1:17" x14ac:dyDescent="0.2">
      <c r="A422" s="46">
        <f t="shared" si="80"/>
        <v>418</v>
      </c>
      <c r="B422" s="93"/>
      <c r="C422" s="79" t="s">
        <v>113</v>
      </c>
      <c r="D422" s="62">
        <f t="shared" si="82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81"/>
        <v>-62283291.578771286</v>
      </c>
    </row>
    <row r="423" spans="1:17" x14ac:dyDescent="0.2">
      <c r="A423" s="46">
        <f t="shared" si="80"/>
        <v>419</v>
      </c>
      <c r="B423" s="93"/>
      <c r="C423" s="79" t="s">
        <v>112</v>
      </c>
      <c r="D423" s="62">
        <f t="shared" si="82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81"/>
        <v>-46600012.307986684</v>
      </c>
    </row>
    <row r="424" spans="1:17" x14ac:dyDescent="0.2">
      <c r="A424" s="46">
        <f t="shared" si="80"/>
        <v>420</v>
      </c>
      <c r="B424" s="93"/>
      <c r="C424" s="79" t="s">
        <v>111</v>
      </c>
      <c r="D424" s="62">
        <f t="shared" si="82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81"/>
        <v>1006123.1541916685</v>
      </c>
    </row>
    <row r="425" spans="1:17" x14ac:dyDescent="0.2">
      <c r="A425" s="46">
        <f t="shared" si="80"/>
        <v>421</v>
      </c>
      <c r="B425" s="93"/>
      <c r="C425" s="79" t="s">
        <v>110</v>
      </c>
      <c r="D425" s="62">
        <f t="shared" si="82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56" si="83">SUM(E425:P425)</f>
        <v>-127196.10654000002</v>
      </c>
    </row>
    <row r="426" spans="1:17" x14ac:dyDescent="0.2">
      <c r="A426" s="46">
        <f t="shared" si="80"/>
        <v>422</v>
      </c>
      <c r="B426" s="93"/>
      <c r="C426" s="79" t="s">
        <v>109</v>
      </c>
      <c r="D426" s="62">
        <f t="shared" si="82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83"/>
        <v>-8631400.5048099998</v>
      </c>
    </row>
    <row r="427" spans="1:17" x14ac:dyDescent="0.2">
      <c r="A427" s="46">
        <f t="shared" si="80"/>
        <v>423</v>
      </c>
      <c r="B427" s="93"/>
      <c r="C427" s="79" t="s">
        <v>108</v>
      </c>
      <c r="D427" s="62">
        <f t="shared" si="82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83"/>
        <v>-1019269.45</v>
      </c>
    </row>
    <row r="428" spans="1:17" x14ac:dyDescent="0.2">
      <c r="A428" s="46">
        <f t="shared" si="80"/>
        <v>424</v>
      </c>
      <c r="B428" s="93"/>
      <c r="C428" s="79" t="s">
        <v>107</v>
      </c>
      <c r="D428" s="62">
        <f t="shared" si="82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83"/>
        <v>-1967145.7459750003</v>
      </c>
    </row>
    <row r="429" spans="1:17" x14ac:dyDescent="0.2">
      <c r="A429" s="46">
        <f t="shared" si="80"/>
        <v>425</v>
      </c>
      <c r="B429" s="93"/>
      <c r="C429" s="79" t="s">
        <v>106</v>
      </c>
      <c r="D429" s="62">
        <f t="shared" si="82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83"/>
        <v>-88289119.13963002</v>
      </c>
    </row>
    <row r="430" spans="1:17" x14ac:dyDescent="0.2">
      <c r="A430" s="46">
        <f t="shared" si="80"/>
        <v>426</v>
      </c>
      <c r="B430" s="93"/>
      <c r="C430" s="79" t="s">
        <v>105</v>
      </c>
      <c r="D430" s="62">
        <f t="shared" si="82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83"/>
        <v>-580928.77221499989</v>
      </c>
    </row>
    <row r="431" spans="1:17" x14ac:dyDescent="0.2">
      <c r="A431" s="46">
        <f t="shared" si="80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83"/>
        <v>-264542.89823500003</v>
      </c>
    </row>
    <row r="432" spans="1:17" x14ac:dyDescent="0.2">
      <c r="A432" s="46">
        <f t="shared" si="80"/>
        <v>428</v>
      </c>
      <c r="B432" s="209" t="s">
        <v>103</v>
      </c>
      <c r="C432" s="213"/>
      <c r="D432" s="214"/>
      <c r="E432" s="55">
        <f t="shared" ref="E432:Q432" si="84">SUM(E361:E431)</f>
        <v>-2774687508.316925</v>
      </c>
      <c r="F432" s="55">
        <f t="shared" si="84"/>
        <v>-570017750.19611239</v>
      </c>
      <c r="G432" s="55">
        <f t="shared" si="84"/>
        <v>-586853632.74878824</v>
      </c>
      <c r="H432" s="55">
        <f t="shared" si="84"/>
        <v>-317796056.95147401</v>
      </c>
      <c r="I432" s="55">
        <f t="shared" si="84"/>
        <v>-227571587.19305924</v>
      </c>
      <c r="J432" s="55">
        <f t="shared" si="84"/>
        <v>-2194362.0430052713</v>
      </c>
      <c r="K432" s="55">
        <f t="shared" si="84"/>
        <v>-18540398.131372437</v>
      </c>
      <c r="L432" s="55">
        <f t="shared" si="84"/>
        <v>-38580105.773640253</v>
      </c>
      <c r="M432" s="55">
        <f t="shared" si="84"/>
        <v>-59633934.061741225</v>
      </c>
      <c r="N432" s="55">
        <f t="shared" si="84"/>
        <v>-41029355.601666972</v>
      </c>
      <c r="O432" s="55">
        <f t="shared" si="84"/>
        <v>-53800648.283388272</v>
      </c>
      <c r="P432" s="55">
        <f t="shared" si="84"/>
        <v>-1230782.3140452912</v>
      </c>
      <c r="Q432" s="55">
        <f t="shared" si="84"/>
        <v>-4691936121.6152172</v>
      </c>
    </row>
    <row r="433" spans="1:17" x14ac:dyDescent="0.2">
      <c r="A433" s="46">
        <f t="shared" si="80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5">SUM(E433:P433)</f>
        <v>30229980.851340003</v>
      </c>
    </row>
    <row r="434" spans="1:17" x14ac:dyDescent="0.2">
      <c r="A434" s="46">
        <f t="shared" si="80"/>
        <v>430</v>
      </c>
      <c r="B434" s="222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5"/>
        <v>-195847753.27888507</v>
      </c>
    </row>
    <row r="435" spans="1:17" x14ac:dyDescent="0.2">
      <c r="A435" s="46">
        <f t="shared" si="80"/>
        <v>431</v>
      </c>
      <c r="B435" s="223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5"/>
        <v>0</v>
      </c>
    </row>
    <row r="436" spans="1:17" x14ac:dyDescent="0.2">
      <c r="A436" s="46">
        <f t="shared" si="80"/>
        <v>432</v>
      </c>
      <c r="B436" s="223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5"/>
        <v>-11302595.883750001</v>
      </c>
    </row>
    <row r="437" spans="1:17" x14ac:dyDescent="0.2">
      <c r="A437" s="46">
        <f t="shared" si="80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5"/>
        <v>241970.68999999997</v>
      </c>
    </row>
    <row r="438" spans="1:17" outlineLevel="2" x14ac:dyDescent="0.2">
      <c r="A438" s="46">
        <f t="shared" si="80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5"/>
        <v>0</v>
      </c>
    </row>
    <row r="439" spans="1:17" outlineLevel="2" x14ac:dyDescent="0.2">
      <c r="A439" s="46">
        <f t="shared" si="80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5"/>
        <v>10446.68096350542</v>
      </c>
    </row>
    <row r="440" spans="1:17" x14ac:dyDescent="0.2">
      <c r="A440" s="46">
        <f t="shared" si="80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5"/>
        <v>-24301740.797363751</v>
      </c>
    </row>
    <row r="441" spans="1:17" x14ac:dyDescent="0.2">
      <c r="A441" s="46">
        <f t="shared" si="80"/>
        <v>437</v>
      </c>
      <c r="B441" s="209" t="s">
        <v>93</v>
      </c>
      <c r="C441" s="213"/>
      <c r="D441" s="214"/>
      <c r="E441" s="55">
        <f t="shared" ref="E441:Q441" si="86">SUM(E434:E440)</f>
        <v>-141785195.06095216</v>
      </c>
      <c r="F441" s="55">
        <f t="shared" si="86"/>
        <v>-29044740.598026872</v>
      </c>
      <c r="G441" s="55">
        <f t="shared" si="86"/>
        <v>-26368520.436884627</v>
      </c>
      <c r="H441" s="55">
        <f t="shared" si="86"/>
        <v>-13861984.291553026</v>
      </c>
      <c r="I441" s="55">
        <f t="shared" si="86"/>
        <v>-10929691.67849398</v>
      </c>
      <c r="J441" s="55">
        <f t="shared" si="86"/>
        <v>-124995.75021678675</v>
      </c>
      <c r="K441" s="55">
        <f t="shared" si="86"/>
        <v>-1341373.4211617564</v>
      </c>
      <c r="L441" s="55">
        <f t="shared" si="86"/>
        <v>-1996604.1968638068</v>
      </c>
      <c r="M441" s="55">
        <f t="shared" si="86"/>
        <v>-2194612.0941866408</v>
      </c>
      <c r="N441" s="55">
        <f t="shared" si="86"/>
        <v>-1064642.9528839746</v>
      </c>
      <c r="O441" s="55">
        <f t="shared" si="86"/>
        <v>-2433533.0141616287</v>
      </c>
      <c r="P441" s="55">
        <f t="shared" si="86"/>
        <v>-53779.093650054398</v>
      </c>
      <c r="Q441" s="55">
        <f t="shared" si="86"/>
        <v>-231199672.5890353</v>
      </c>
    </row>
    <row r="442" spans="1:17" outlineLevel="1" x14ac:dyDescent="0.2">
      <c r="A442" s="46">
        <f t="shared" si="80"/>
        <v>438</v>
      </c>
      <c r="B442" s="224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80"/>
        <v>439</v>
      </c>
      <c r="B443" s="225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80"/>
        <v>440</v>
      </c>
      <c r="B444" s="225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80"/>
        <v>441</v>
      </c>
      <c r="B445" s="226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80"/>
        <v>442</v>
      </c>
      <c r="B446" s="209" t="s">
        <v>87</v>
      </c>
      <c r="C446" s="202"/>
      <c r="D446" s="203"/>
      <c r="E446" s="55">
        <f t="shared" ref="E446:Q446" si="87">SUM(E442:E445)</f>
        <v>162674683.3257958</v>
      </c>
      <c r="F446" s="55">
        <f t="shared" si="87"/>
        <v>35644296.379509255</v>
      </c>
      <c r="G446" s="55">
        <f t="shared" si="87"/>
        <v>39426907.151907846</v>
      </c>
      <c r="H446" s="55">
        <f t="shared" si="87"/>
        <v>22360467.456266012</v>
      </c>
      <c r="I446" s="55">
        <f t="shared" si="87"/>
        <v>15609287.031695448</v>
      </c>
      <c r="J446" s="55">
        <f t="shared" si="87"/>
        <v>44508.701380459912</v>
      </c>
      <c r="K446" s="55">
        <f t="shared" si="87"/>
        <v>475175.06519416382</v>
      </c>
      <c r="L446" s="55">
        <f t="shared" si="87"/>
        <v>0</v>
      </c>
      <c r="M446" s="55">
        <f t="shared" si="87"/>
        <v>6032925.200480341</v>
      </c>
      <c r="N446" s="55">
        <f t="shared" si="87"/>
        <v>0</v>
      </c>
      <c r="O446" s="55">
        <f t="shared" si="87"/>
        <v>443439.54497256048</v>
      </c>
      <c r="P446" s="55">
        <f t="shared" si="87"/>
        <v>79985.012798095981</v>
      </c>
      <c r="Q446" s="55">
        <f t="shared" si="87"/>
        <v>282791674.86999995</v>
      </c>
    </row>
    <row r="447" spans="1:17" outlineLevel="1" x14ac:dyDescent="0.2">
      <c r="A447" s="46">
        <f t="shared" si="80"/>
        <v>443</v>
      </c>
      <c r="B447" s="224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80"/>
        <v>444</v>
      </c>
      <c r="B448" s="225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80"/>
        <v>445</v>
      </c>
      <c r="B449" s="225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80"/>
        <v>446</v>
      </c>
      <c r="B450" s="226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80"/>
        <v>447</v>
      </c>
      <c r="B451" s="209" t="s">
        <v>81</v>
      </c>
      <c r="C451" s="209"/>
      <c r="D451" s="210"/>
      <c r="E451" s="55">
        <f t="shared" ref="E451:Q451" si="88">SUM(E447:E450)</f>
        <v>-101851745.56927265</v>
      </c>
      <c r="F451" s="55">
        <f t="shared" si="88"/>
        <v>-22317140.759823654</v>
      </c>
      <c r="G451" s="55">
        <f t="shared" si="88"/>
        <v>-24685459.554742362</v>
      </c>
      <c r="H451" s="55">
        <f t="shared" si="88"/>
        <v>-14000043.495424865</v>
      </c>
      <c r="I451" s="55">
        <f t="shared" si="88"/>
        <v>-9773082.6872793883</v>
      </c>
      <c r="J451" s="55">
        <f t="shared" si="88"/>
        <v>-27867.206106941168</v>
      </c>
      <c r="K451" s="55">
        <f t="shared" si="88"/>
        <v>-297510.39837029146</v>
      </c>
      <c r="L451" s="55">
        <f t="shared" si="88"/>
        <v>0</v>
      </c>
      <c r="M451" s="55">
        <f t="shared" si="88"/>
        <v>-3777256.2392339977</v>
      </c>
      <c r="N451" s="55">
        <f t="shared" si="88"/>
        <v>0</v>
      </c>
      <c r="O451" s="55">
        <f t="shared" si="88"/>
        <v>-277640.56942680583</v>
      </c>
      <c r="P451" s="55">
        <f t="shared" si="88"/>
        <v>-50079.170319029334</v>
      </c>
      <c r="Q451" s="55">
        <f t="shared" si="88"/>
        <v>-177057825.64999998</v>
      </c>
    </row>
    <row r="452" spans="1:17" x14ac:dyDescent="0.2">
      <c r="A452" s="46">
        <f t="shared" si="80"/>
        <v>448</v>
      </c>
      <c r="B452" s="202" t="s">
        <v>80</v>
      </c>
      <c r="C452" s="202"/>
      <c r="D452" s="203"/>
      <c r="E452" s="55">
        <f t="shared" ref="E452:Q452" si="89">SUM(E451,E446,E441,E432:E433,E360,E353,E348,E341,E333,E331,E323)</f>
        <v>4094675788.7642164</v>
      </c>
      <c r="F452" s="55">
        <f t="shared" si="89"/>
        <v>867676896.35104418</v>
      </c>
      <c r="G452" s="55">
        <f t="shared" si="89"/>
        <v>881717352.03445363</v>
      </c>
      <c r="H452" s="55">
        <f t="shared" si="89"/>
        <v>474541258.66714245</v>
      </c>
      <c r="I452" s="55">
        <f t="shared" si="89"/>
        <v>348500263.57157779</v>
      </c>
      <c r="J452" s="55">
        <f t="shared" si="89"/>
        <v>3638820.839972937</v>
      </c>
      <c r="K452" s="55">
        <f t="shared" si="89"/>
        <v>33404035.274428673</v>
      </c>
      <c r="L452" s="55">
        <f t="shared" si="89"/>
        <v>69357957.591000125</v>
      </c>
      <c r="M452" s="55">
        <f t="shared" si="89"/>
        <v>81404291.201707274</v>
      </c>
      <c r="N452" s="55">
        <f t="shared" si="89"/>
        <v>72570213.41588828</v>
      </c>
      <c r="O452" s="55">
        <f t="shared" si="89"/>
        <v>61574240.699801996</v>
      </c>
      <c r="P452" s="55">
        <f t="shared" si="89"/>
        <v>1813818.668662396</v>
      </c>
      <c r="Q452" s="55">
        <f t="shared" si="89"/>
        <v>6990874937.079896</v>
      </c>
    </row>
    <row r="453" spans="1:17" ht="22.5" x14ac:dyDescent="0.2">
      <c r="A453" s="46">
        <f t="shared" si="80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90">A453+1</f>
        <v>450</v>
      </c>
      <c r="B454" s="230" t="s">
        <v>77</v>
      </c>
      <c r="C454" s="202"/>
      <c r="D454" s="203"/>
      <c r="E454" s="55">
        <f t="shared" ref="E454:Q454" si="91">SUM(E453)</f>
        <v>10642044.68858812</v>
      </c>
      <c r="F454" s="55">
        <f t="shared" si="91"/>
        <v>2331820.7062639231</v>
      </c>
      <c r="G454" s="55">
        <f t="shared" si="91"/>
        <v>2579276.0081979111</v>
      </c>
      <c r="H454" s="55">
        <f t="shared" si="91"/>
        <v>1462803.4864572505</v>
      </c>
      <c r="I454" s="55">
        <f t="shared" si="91"/>
        <v>1021146.7866552821</v>
      </c>
      <c r="J454" s="55">
        <f t="shared" si="91"/>
        <v>2911.7228288881993</v>
      </c>
      <c r="K454" s="55">
        <f t="shared" si="91"/>
        <v>31085.563993823911</v>
      </c>
      <c r="L454" s="55">
        <f t="shared" si="91"/>
        <v>0</v>
      </c>
      <c r="M454" s="55">
        <f t="shared" si="91"/>
        <v>394669.03069262306</v>
      </c>
      <c r="N454" s="55">
        <f t="shared" si="91"/>
        <v>0</v>
      </c>
      <c r="O454" s="55">
        <f t="shared" si="91"/>
        <v>29009.452225789875</v>
      </c>
      <c r="P454" s="55">
        <f t="shared" si="91"/>
        <v>5232.5540963856438</v>
      </c>
      <c r="Q454" s="55">
        <f t="shared" si="91"/>
        <v>18499999.999999993</v>
      </c>
    </row>
    <row r="455" spans="1:17" x14ac:dyDescent="0.2">
      <c r="A455" s="46">
        <f t="shared" si="90"/>
        <v>451</v>
      </c>
      <c r="B455" s="224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92">SUM(E455:P455)</f>
        <v>4154467.3100000005</v>
      </c>
    </row>
    <row r="456" spans="1:17" outlineLevel="1" x14ac:dyDescent="0.2">
      <c r="A456" s="46">
        <f t="shared" si="90"/>
        <v>452</v>
      </c>
      <c r="B456" s="225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92"/>
        <v>0</v>
      </c>
    </row>
    <row r="457" spans="1:17" outlineLevel="1" x14ac:dyDescent="0.2">
      <c r="A457" s="46">
        <f t="shared" si="90"/>
        <v>453</v>
      </c>
      <c r="B457" s="225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92"/>
        <v>0</v>
      </c>
    </row>
    <row r="458" spans="1:17" outlineLevel="1" x14ac:dyDescent="0.2">
      <c r="A458" s="46">
        <f t="shared" si="90"/>
        <v>454</v>
      </c>
      <c r="B458" s="225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92"/>
        <v>0</v>
      </c>
    </row>
    <row r="459" spans="1:17" outlineLevel="1" x14ac:dyDescent="0.2">
      <c r="A459" s="46">
        <f t="shared" si="90"/>
        <v>455</v>
      </c>
      <c r="B459" s="225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92"/>
        <v>0</v>
      </c>
    </row>
    <row r="460" spans="1:17" outlineLevel="1" x14ac:dyDescent="0.2">
      <c r="A460" s="46">
        <f t="shared" si="90"/>
        <v>456</v>
      </c>
      <c r="B460" s="225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92"/>
        <v>0</v>
      </c>
    </row>
    <row r="461" spans="1:17" outlineLevel="1" x14ac:dyDescent="0.2">
      <c r="A461" s="46">
        <f t="shared" si="90"/>
        <v>457</v>
      </c>
      <c r="B461" s="225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92"/>
        <v>0</v>
      </c>
    </row>
    <row r="462" spans="1:17" outlineLevel="1" x14ac:dyDescent="0.2">
      <c r="A462" s="46">
        <f t="shared" si="90"/>
        <v>458</v>
      </c>
      <c r="B462" s="225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92"/>
        <v>0</v>
      </c>
    </row>
    <row r="463" spans="1:17" outlineLevel="1" x14ac:dyDescent="0.2">
      <c r="A463" s="46">
        <f t="shared" si="90"/>
        <v>459</v>
      </c>
      <c r="B463" s="225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92"/>
        <v>0</v>
      </c>
    </row>
    <row r="464" spans="1:17" outlineLevel="1" x14ac:dyDescent="0.2">
      <c r="A464" s="46">
        <f t="shared" si="90"/>
        <v>460</v>
      </c>
      <c r="B464" s="226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92"/>
        <v>0</v>
      </c>
    </row>
    <row r="465" spans="1:17" outlineLevel="1" x14ac:dyDescent="0.2">
      <c r="A465" s="46">
        <f t="shared" si="90"/>
        <v>461</v>
      </c>
      <c r="B465" s="202" t="s">
        <v>65</v>
      </c>
      <c r="C465" s="213"/>
      <c r="D465" s="214"/>
      <c r="E465" s="55">
        <f t="shared" ref="E465:Q465" si="93">SUM(E455:E464)</f>
        <v>2452925.9893413968</v>
      </c>
      <c r="F465" s="55">
        <f t="shared" si="93"/>
        <v>512842.74758696201</v>
      </c>
      <c r="G465" s="55">
        <f t="shared" si="93"/>
        <v>572057.95602071914</v>
      </c>
      <c r="H465" s="55">
        <f t="shared" si="93"/>
        <v>316095.4374813672</v>
      </c>
      <c r="I465" s="55">
        <f t="shared" si="93"/>
        <v>217845.80343708512</v>
      </c>
      <c r="J465" s="55">
        <f t="shared" si="93"/>
        <v>500.07206527774059</v>
      </c>
      <c r="K465" s="55">
        <f t="shared" si="93"/>
        <v>0</v>
      </c>
      <c r="L465" s="55">
        <f t="shared" si="93"/>
        <v>0</v>
      </c>
      <c r="M465" s="55">
        <f t="shared" si="93"/>
        <v>77504.03954932926</v>
      </c>
      <c r="N465" s="55">
        <f t="shared" si="93"/>
        <v>0</v>
      </c>
      <c r="O465" s="55">
        <f t="shared" si="93"/>
        <v>3565.6157349057298</v>
      </c>
      <c r="P465" s="55">
        <f t="shared" si="93"/>
        <v>1129.6487829575756</v>
      </c>
      <c r="Q465" s="55">
        <f t="shared" si="93"/>
        <v>4154467.3100000005</v>
      </c>
    </row>
    <row r="466" spans="1:17" outlineLevel="1" x14ac:dyDescent="0.2">
      <c r="A466" s="46">
        <f t="shared" si="90"/>
        <v>462</v>
      </c>
      <c r="B466" s="222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4">SUM(E466:P466)</f>
        <v>64468390.026992507</v>
      </c>
    </row>
    <row r="467" spans="1:17" outlineLevel="1" x14ac:dyDescent="0.2">
      <c r="A467" s="46">
        <f t="shared" si="90"/>
        <v>463</v>
      </c>
      <c r="B467" s="223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4"/>
        <v>0</v>
      </c>
    </row>
    <row r="468" spans="1:17" outlineLevel="1" x14ac:dyDescent="0.2">
      <c r="A468" s="46">
        <f t="shared" si="90"/>
        <v>464</v>
      </c>
      <c r="B468" s="223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4"/>
        <v>0</v>
      </c>
    </row>
    <row r="469" spans="1:17" outlineLevel="1" x14ac:dyDescent="0.2">
      <c r="A469" s="46">
        <f t="shared" si="90"/>
        <v>465</v>
      </c>
      <c r="B469" s="223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4"/>
        <v>0</v>
      </c>
    </row>
    <row r="470" spans="1:17" outlineLevel="1" x14ac:dyDescent="0.2">
      <c r="A470" s="46">
        <f t="shared" si="90"/>
        <v>466</v>
      </c>
      <c r="B470" s="223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4"/>
        <v>227622506.82999992</v>
      </c>
    </row>
    <row r="471" spans="1:17" outlineLevel="1" x14ac:dyDescent="0.2">
      <c r="A471" s="46">
        <f t="shared" si="90"/>
        <v>467</v>
      </c>
      <c r="B471" s="223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4"/>
        <v>0</v>
      </c>
    </row>
    <row r="472" spans="1:17" outlineLevel="1" x14ac:dyDescent="0.2">
      <c r="A472" s="46">
        <f t="shared" si="90"/>
        <v>468</v>
      </c>
      <c r="B472" s="223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4"/>
        <v>29461660.339999996</v>
      </c>
    </row>
    <row r="473" spans="1:17" ht="12" customHeight="1" outlineLevel="1" x14ac:dyDescent="0.2">
      <c r="A473" s="46">
        <f t="shared" si="90"/>
        <v>469</v>
      </c>
      <c r="B473" s="223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4"/>
        <v>3657784.8000000012</v>
      </c>
    </row>
    <row r="474" spans="1:17" ht="12" customHeight="1" outlineLevel="1" x14ac:dyDescent="0.2">
      <c r="A474" s="46">
        <f t="shared" si="90"/>
        <v>470</v>
      </c>
      <c r="B474" s="223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90"/>
        <v>471</v>
      </c>
      <c r="B475" s="223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5">SUM(E475:P475)</f>
        <v>863169.48</v>
      </c>
    </row>
    <row r="476" spans="1:17" x14ac:dyDescent="0.2">
      <c r="A476" s="46">
        <f t="shared" si="90"/>
        <v>472</v>
      </c>
      <c r="B476" s="223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5"/>
        <v>0</v>
      </c>
    </row>
    <row r="477" spans="1:17" x14ac:dyDescent="0.2">
      <c r="A477" s="46">
        <f t="shared" si="90"/>
        <v>473</v>
      </c>
      <c r="B477" s="223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5"/>
        <v>0</v>
      </c>
    </row>
    <row r="478" spans="1:17" x14ac:dyDescent="0.2">
      <c r="A478" s="46">
        <f t="shared" si="90"/>
        <v>474</v>
      </c>
      <c r="B478" s="223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5"/>
        <v>0</v>
      </c>
    </row>
    <row r="479" spans="1:17" x14ac:dyDescent="0.2">
      <c r="A479" s="46">
        <f t="shared" si="90"/>
        <v>475</v>
      </c>
      <c r="B479" s="223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5"/>
        <v>29895846.359705001</v>
      </c>
    </row>
    <row r="480" spans="1:17" x14ac:dyDescent="0.2">
      <c r="A480" s="46">
        <f t="shared" si="90"/>
        <v>476</v>
      </c>
      <c r="B480" s="223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5"/>
        <v>0</v>
      </c>
    </row>
    <row r="481" spans="1:17" x14ac:dyDescent="0.2">
      <c r="A481" s="46">
        <f t="shared" si="90"/>
        <v>477</v>
      </c>
      <c r="B481" s="223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5"/>
        <v>8109.0429588611132</v>
      </c>
    </row>
    <row r="482" spans="1:17" x14ac:dyDescent="0.2">
      <c r="A482" s="46">
        <f t="shared" si="90"/>
        <v>478</v>
      </c>
      <c r="B482" s="229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5"/>
        <v>-768134.80800000019</v>
      </c>
    </row>
    <row r="483" spans="1:17" x14ac:dyDescent="0.2">
      <c r="A483" s="46">
        <f t="shared" si="90"/>
        <v>479</v>
      </c>
      <c r="B483" s="209" t="s">
        <v>46</v>
      </c>
      <c r="C483" s="213"/>
      <c r="D483" s="214"/>
      <c r="E483" s="55">
        <f t="shared" ref="E483:Q483" si="96">SUM(E466:E482)</f>
        <v>205292112.28807676</v>
      </c>
      <c r="F483" s="55">
        <f t="shared" si="96"/>
        <v>44687867.902700536</v>
      </c>
      <c r="G483" s="55">
        <f t="shared" si="96"/>
        <v>48804851.960747331</v>
      </c>
      <c r="H483" s="55">
        <f t="shared" si="96"/>
        <v>27484776.538868826</v>
      </c>
      <c r="I483" s="55">
        <f t="shared" si="96"/>
        <v>19306643.693252873</v>
      </c>
      <c r="J483" s="55">
        <f t="shared" si="96"/>
        <v>77880.293658729992</v>
      </c>
      <c r="K483" s="55">
        <f t="shared" si="96"/>
        <v>786108.44726483733</v>
      </c>
      <c r="L483" s="55">
        <f t="shared" si="96"/>
        <v>464218.28444846137</v>
      </c>
      <c r="M483" s="55">
        <f t="shared" si="96"/>
        <v>7043067.1857385058</v>
      </c>
      <c r="N483" s="55">
        <f t="shared" si="96"/>
        <v>73686.787065861892</v>
      </c>
      <c r="O483" s="55">
        <f t="shared" si="96"/>
        <v>1088663.2124595055</v>
      </c>
      <c r="P483" s="55">
        <f t="shared" si="96"/>
        <v>99455.477374115726</v>
      </c>
      <c r="Q483" s="55">
        <f t="shared" si="96"/>
        <v>355209332.07165629</v>
      </c>
    </row>
    <row r="484" spans="1:17" x14ac:dyDescent="0.2">
      <c r="A484" s="46">
        <f t="shared" si="90"/>
        <v>480</v>
      </c>
      <c r="B484" s="222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7">SUM(E484:P484)</f>
        <v>0</v>
      </c>
    </row>
    <row r="485" spans="1:17" x14ac:dyDescent="0.2">
      <c r="A485" s="46">
        <f t="shared" si="90"/>
        <v>481</v>
      </c>
      <c r="B485" s="227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7"/>
        <v>0</v>
      </c>
    </row>
    <row r="486" spans="1:17" x14ac:dyDescent="0.2">
      <c r="A486" s="46">
        <f t="shared" si="90"/>
        <v>482</v>
      </c>
      <c r="B486" s="227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7"/>
        <v>0</v>
      </c>
    </row>
    <row r="487" spans="1:17" x14ac:dyDescent="0.2">
      <c r="A487" s="46">
        <f t="shared" si="90"/>
        <v>483</v>
      </c>
      <c r="B487" s="227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7"/>
        <v>0</v>
      </c>
    </row>
    <row r="488" spans="1:17" x14ac:dyDescent="0.2">
      <c r="A488" s="46">
        <f t="shared" si="90"/>
        <v>484</v>
      </c>
      <c r="B488" s="227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7"/>
        <v>-72950267.089999989</v>
      </c>
    </row>
    <row r="489" spans="1:17" x14ac:dyDescent="0.2">
      <c r="A489" s="46">
        <f t="shared" si="90"/>
        <v>485</v>
      </c>
      <c r="B489" s="227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7"/>
        <v>-3321064.51</v>
      </c>
    </row>
    <row r="490" spans="1:17" x14ac:dyDescent="0.2">
      <c r="A490" s="46">
        <f t="shared" si="90"/>
        <v>486</v>
      </c>
      <c r="B490" s="227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7"/>
        <v>-23077869.109999999</v>
      </c>
    </row>
    <row r="491" spans="1:17" x14ac:dyDescent="0.2">
      <c r="A491" s="46">
        <f t="shared" si="90"/>
        <v>487</v>
      </c>
      <c r="B491" s="228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7"/>
        <v>-882710.08632999996</v>
      </c>
    </row>
    <row r="492" spans="1:17" x14ac:dyDescent="0.2">
      <c r="A492" s="46">
        <f t="shared" si="90"/>
        <v>488</v>
      </c>
      <c r="B492" s="209" t="s">
        <v>36</v>
      </c>
      <c r="C492" s="211"/>
      <c r="D492" s="212"/>
      <c r="E492" s="55">
        <f t="shared" ref="E492:Q492" si="98">SUM(E484:E491)</f>
        <v>-58385478.572092585</v>
      </c>
      <c r="F492" s="55">
        <f t="shared" si="98"/>
        <v>-12555613.247674743</v>
      </c>
      <c r="G492" s="55">
        <f t="shared" si="98"/>
        <v>-13454450.320636865</v>
      </c>
      <c r="H492" s="55">
        <f t="shared" si="98"/>
        <v>-7478854.4731633971</v>
      </c>
      <c r="I492" s="55">
        <f t="shared" si="98"/>
        <v>-5299665.7298384961</v>
      </c>
      <c r="J492" s="55">
        <f t="shared" si="98"/>
        <v>-32546.342683946405</v>
      </c>
      <c r="K492" s="55">
        <f t="shared" si="98"/>
        <v>-305515.87395162362</v>
      </c>
      <c r="L492" s="55">
        <f t="shared" si="98"/>
        <v>-355342.71169962041</v>
      </c>
      <c r="M492" s="55">
        <f t="shared" si="98"/>
        <v>-1725795.2448338508</v>
      </c>
      <c r="N492" s="55">
        <f t="shared" si="98"/>
        <v>-45989.227078542513</v>
      </c>
      <c r="O492" s="55">
        <f t="shared" si="98"/>
        <v>-565024.32459793729</v>
      </c>
      <c r="P492" s="55">
        <f t="shared" si="98"/>
        <v>-27634.728078391399</v>
      </c>
      <c r="Q492" s="55">
        <f t="shared" si="98"/>
        <v>-100231910.79632999</v>
      </c>
    </row>
    <row r="493" spans="1:17" x14ac:dyDescent="0.2">
      <c r="A493" s="46">
        <f t="shared" si="90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90"/>
        <v>490</v>
      </c>
      <c r="B494" s="202" t="s">
        <v>34</v>
      </c>
      <c r="C494" s="202"/>
      <c r="D494" s="203"/>
      <c r="E494" s="55">
        <f t="shared" ref="E494:Q494" si="99">+E493</f>
        <v>-8030476.4381118026</v>
      </c>
      <c r="F494" s="55">
        <f t="shared" si="99"/>
        <v>-245126.9720212376</v>
      </c>
      <c r="G494" s="55">
        <f t="shared" si="99"/>
        <v>-373978.93290592998</v>
      </c>
      <c r="H494" s="55">
        <f t="shared" si="99"/>
        <v>-12529.328946339781</v>
      </c>
      <c r="I494" s="55">
        <f t="shared" si="99"/>
        <v>-134761.06169999295</v>
      </c>
      <c r="J494" s="55">
        <f t="shared" si="99"/>
        <v>0</v>
      </c>
      <c r="K494" s="55">
        <f t="shared" si="99"/>
        <v>0</v>
      </c>
      <c r="L494" s="55">
        <f t="shared" si="99"/>
        <v>0</v>
      </c>
      <c r="M494" s="55">
        <f t="shared" si="99"/>
        <v>0</v>
      </c>
      <c r="N494" s="55">
        <f t="shared" si="99"/>
        <v>0</v>
      </c>
      <c r="O494" s="55">
        <f t="shared" si="99"/>
        <v>-3498.8363146963993</v>
      </c>
      <c r="P494" s="55">
        <f t="shared" si="99"/>
        <v>0</v>
      </c>
      <c r="Q494" s="55">
        <f t="shared" si="99"/>
        <v>-8800371.5699999984</v>
      </c>
    </row>
    <row r="495" spans="1:17" x14ac:dyDescent="0.2">
      <c r="A495" s="46">
        <f t="shared" si="90"/>
        <v>491</v>
      </c>
      <c r="B495" s="224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100">SUM(E495:P495)</f>
        <v>0</v>
      </c>
    </row>
    <row r="496" spans="1:17" x14ac:dyDescent="0.2">
      <c r="A496" s="46">
        <f t="shared" si="90"/>
        <v>492</v>
      </c>
      <c r="B496" s="225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100"/>
        <v>0</v>
      </c>
    </row>
    <row r="497" spans="1:17" x14ac:dyDescent="0.2">
      <c r="A497" s="46">
        <f t="shared" si="90"/>
        <v>493</v>
      </c>
      <c r="B497" s="225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100"/>
        <v>0</v>
      </c>
    </row>
    <row r="498" spans="1:17" x14ac:dyDescent="0.2">
      <c r="A498" s="46">
        <f t="shared" si="90"/>
        <v>494</v>
      </c>
      <c r="B498" s="225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100"/>
        <v>-7657152.3771050023</v>
      </c>
    </row>
    <row r="499" spans="1:17" x14ac:dyDescent="0.2">
      <c r="A499" s="46">
        <f t="shared" si="90"/>
        <v>495</v>
      </c>
      <c r="B499" s="225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100"/>
        <v>0</v>
      </c>
    </row>
    <row r="500" spans="1:17" x14ac:dyDescent="0.2">
      <c r="A500" s="46">
        <f t="shared" si="90"/>
        <v>496</v>
      </c>
      <c r="B500" s="225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100"/>
        <v>0</v>
      </c>
    </row>
    <row r="501" spans="1:17" x14ac:dyDescent="0.2">
      <c r="A501" s="46">
        <f t="shared" si="90"/>
        <v>497</v>
      </c>
      <c r="B501" s="225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100"/>
        <v>0</v>
      </c>
    </row>
    <row r="502" spans="1:17" x14ac:dyDescent="0.2">
      <c r="A502" s="46">
        <f t="shared" si="90"/>
        <v>498</v>
      </c>
      <c r="B502" s="225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100"/>
        <v>0</v>
      </c>
    </row>
    <row r="503" spans="1:17" x14ac:dyDescent="0.2">
      <c r="A503" s="46">
        <f t="shared" si="90"/>
        <v>499</v>
      </c>
      <c r="B503" s="225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100"/>
        <v>-1190848314.3452342</v>
      </c>
    </row>
    <row r="504" spans="1:17" x14ac:dyDescent="0.2">
      <c r="A504" s="46">
        <f t="shared" si="90"/>
        <v>500</v>
      </c>
      <c r="B504" s="225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100"/>
        <v>0</v>
      </c>
    </row>
    <row r="505" spans="1:17" x14ac:dyDescent="0.2">
      <c r="A505" s="46">
        <f t="shared" si="90"/>
        <v>501</v>
      </c>
      <c r="B505" s="225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100"/>
        <v>0</v>
      </c>
    </row>
    <row r="506" spans="1:17" x14ac:dyDescent="0.2">
      <c r="A506" s="46">
        <f t="shared" si="90"/>
        <v>502</v>
      </c>
      <c r="B506" s="225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100"/>
        <v>0</v>
      </c>
    </row>
    <row r="507" spans="1:17" x14ac:dyDescent="0.2">
      <c r="A507" s="46">
        <f t="shared" si="90"/>
        <v>503</v>
      </c>
      <c r="B507" s="225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100"/>
        <v>-25080871.010000005</v>
      </c>
    </row>
    <row r="508" spans="1:17" x14ac:dyDescent="0.2">
      <c r="A508" s="46">
        <f t="shared" si="90"/>
        <v>504</v>
      </c>
      <c r="B508" s="225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100"/>
        <v>0</v>
      </c>
    </row>
    <row r="509" spans="1:17" x14ac:dyDescent="0.2">
      <c r="A509" s="46">
        <f t="shared" si="90"/>
        <v>505</v>
      </c>
      <c r="B509" s="225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100"/>
        <v>0</v>
      </c>
    </row>
    <row r="510" spans="1:17" x14ac:dyDescent="0.2">
      <c r="A510" s="46">
        <f t="shared" si="90"/>
        <v>506</v>
      </c>
      <c r="B510" s="225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100"/>
        <v>-181265.59080000006</v>
      </c>
    </row>
    <row r="511" spans="1:17" x14ac:dyDescent="0.2">
      <c r="A511" s="46">
        <f t="shared" si="90"/>
        <v>507</v>
      </c>
      <c r="B511" s="225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100"/>
        <v>-12957286.818494359</v>
      </c>
    </row>
    <row r="512" spans="1:17" x14ac:dyDescent="0.2">
      <c r="A512" s="46">
        <f t="shared" si="90"/>
        <v>508</v>
      </c>
      <c r="B512" s="225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100"/>
        <v>0</v>
      </c>
    </row>
    <row r="513" spans="1:17" x14ac:dyDescent="0.2">
      <c r="A513" s="46">
        <f t="shared" si="90"/>
        <v>509</v>
      </c>
      <c r="B513" s="225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100"/>
        <v>0</v>
      </c>
    </row>
    <row r="514" spans="1:17" x14ac:dyDescent="0.2">
      <c r="A514" s="46">
        <f t="shared" si="90"/>
        <v>510</v>
      </c>
      <c r="B514" s="225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100"/>
        <v>0</v>
      </c>
    </row>
    <row r="515" spans="1:17" x14ac:dyDescent="0.2">
      <c r="A515" s="46">
        <f t="shared" si="90"/>
        <v>511</v>
      </c>
      <c r="B515" s="225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100"/>
        <v>-133193158.20059499</v>
      </c>
    </row>
    <row r="516" spans="1:17" x14ac:dyDescent="0.2">
      <c r="A516" s="46">
        <f t="shared" si="90"/>
        <v>512</v>
      </c>
      <c r="B516" s="225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100"/>
        <v>-2310777.6</v>
      </c>
    </row>
    <row r="517" spans="1:17" x14ac:dyDescent="0.2">
      <c r="A517" s="46">
        <f t="shared" si="90"/>
        <v>513</v>
      </c>
      <c r="B517" s="225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100"/>
        <v>0</v>
      </c>
    </row>
    <row r="518" spans="1:17" x14ac:dyDescent="0.2">
      <c r="A518" s="46">
        <f t="shared" ref="A518:A527" si="101">A517+1</f>
        <v>514</v>
      </c>
      <c r="B518" s="225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100"/>
        <v>0</v>
      </c>
    </row>
    <row r="519" spans="1:17" x14ac:dyDescent="0.2">
      <c r="A519" s="46">
        <f t="shared" si="101"/>
        <v>515</v>
      </c>
      <c r="B519" s="226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100"/>
        <v>0</v>
      </c>
    </row>
    <row r="520" spans="1:17" x14ac:dyDescent="0.2">
      <c r="A520" s="46">
        <f t="shared" si="101"/>
        <v>516</v>
      </c>
      <c r="B520" s="209" t="s">
        <v>7</v>
      </c>
      <c r="C520" s="211"/>
      <c r="D520" s="212"/>
      <c r="E520" s="55">
        <f t="shared" ref="E520:Q520" si="102">SUM(E495:E519)</f>
        <v>-775455858.40242374</v>
      </c>
      <c r="F520" s="55">
        <f t="shared" si="102"/>
        <v>-231718193.74765921</v>
      </c>
      <c r="G520" s="55">
        <f t="shared" si="102"/>
        <v>-161728298.83847657</v>
      </c>
      <c r="H520" s="55">
        <f t="shared" si="102"/>
        <v>-84915076.229131863</v>
      </c>
      <c r="I520" s="55">
        <f t="shared" si="102"/>
        <v>-61237685.862831131</v>
      </c>
      <c r="J520" s="55">
        <f t="shared" si="102"/>
        <v>-607831.87993201625</v>
      </c>
      <c r="K520" s="55">
        <f t="shared" si="102"/>
        <v>-5397192.6869717455</v>
      </c>
      <c r="L520" s="55">
        <f t="shared" si="102"/>
        <v>-11300585.324450875</v>
      </c>
      <c r="M520" s="55">
        <f t="shared" si="102"/>
        <v>-15218238.995680671</v>
      </c>
      <c r="N520" s="55">
        <f t="shared" si="102"/>
        <v>-12348129.132356185</v>
      </c>
      <c r="O520" s="55">
        <f t="shared" si="102"/>
        <v>-11978132.129398039</v>
      </c>
      <c r="P520" s="55">
        <f t="shared" si="102"/>
        <v>-323602.71291627962</v>
      </c>
      <c r="Q520" s="55">
        <f t="shared" si="102"/>
        <v>-1372228825.9422283</v>
      </c>
    </row>
    <row r="521" spans="1:17" x14ac:dyDescent="0.2">
      <c r="A521" s="46">
        <f t="shared" si="101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101"/>
        <v>518</v>
      </c>
      <c r="B522" s="209" t="s">
        <v>4</v>
      </c>
      <c r="C522" s="209"/>
      <c r="D522" s="210"/>
      <c r="E522" s="55">
        <f t="shared" ref="E522:Q522" si="103">SUM(E521)</f>
        <v>130896745.91830352</v>
      </c>
      <c r="F522" s="55">
        <f t="shared" si="103"/>
        <v>27381841.357463855</v>
      </c>
      <c r="G522" s="55">
        <f t="shared" si="103"/>
        <v>27928536.147281587</v>
      </c>
      <c r="H522" s="55">
        <f t="shared" si="103"/>
        <v>15062550.717229638</v>
      </c>
      <c r="I522" s="55">
        <f t="shared" si="103"/>
        <v>10961229.753771052</v>
      </c>
      <c r="J522" s="55">
        <f t="shared" si="103"/>
        <v>111075.79579787618</v>
      </c>
      <c r="K522" s="55">
        <f t="shared" si="103"/>
        <v>990940.39185683662</v>
      </c>
      <c r="L522" s="55">
        <f t="shared" si="103"/>
        <v>2061559.1999538022</v>
      </c>
      <c r="M522" s="55">
        <f t="shared" si="103"/>
        <v>2677404.8889956842</v>
      </c>
      <c r="N522" s="55">
        <f t="shared" si="103"/>
        <v>2192750.0903636231</v>
      </c>
      <c r="O522" s="55">
        <f t="shared" si="103"/>
        <v>2196290.5396106173</v>
      </c>
      <c r="P522" s="55">
        <f t="shared" si="103"/>
        <v>57881.027324472379</v>
      </c>
      <c r="Q522" s="55">
        <f t="shared" si="103"/>
        <v>222518805.82795256</v>
      </c>
    </row>
    <row r="523" spans="1:17" x14ac:dyDescent="0.2">
      <c r="A523" s="46">
        <f t="shared" si="101"/>
        <v>519</v>
      </c>
      <c r="B523" s="202" t="s">
        <v>3</v>
      </c>
      <c r="C523" s="202"/>
      <c r="D523" s="203"/>
      <c r="E523" s="55">
        <f t="shared" ref="E523:Q523" si="104">SUM(E522,E520,E494,E492,E483,E465,E454,E452)</f>
        <v>3602087804.235898</v>
      </c>
      <c r="F523" s="55">
        <f t="shared" si="104"/>
        <v>698072335.09770429</v>
      </c>
      <c r="G523" s="55">
        <f t="shared" si="104"/>
        <v>786045346.01468182</v>
      </c>
      <c r="H523" s="55">
        <f t="shared" si="104"/>
        <v>426461024.81593794</v>
      </c>
      <c r="I523" s="55">
        <f t="shared" si="104"/>
        <v>313335016.95432448</v>
      </c>
      <c r="J523" s="55">
        <f t="shared" si="104"/>
        <v>3190810.5017077466</v>
      </c>
      <c r="K523" s="55">
        <f t="shared" si="104"/>
        <v>29509461.116620801</v>
      </c>
      <c r="L523" s="55">
        <f t="shared" si="104"/>
        <v>60227807.039251894</v>
      </c>
      <c r="M523" s="55">
        <f t="shared" si="104"/>
        <v>74652902.106168896</v>
      </c>
      <c r="N523" s="55">
        <f t="shared" si="104"/>
        <v>62442531.933883041</v>
      </c>
      <c r="O523" s="55">
        <f t="shared" si="104"/>
        <v>52345114.229522139</v>
      </c>
      <c r="P523" s="55">
        <f t="shared" si="104"/>
        <v>1626279.9352456564</v>
      </c>
      <c r="Q523" s="55">
        <f t="shared" si="104"/>
        <v>6109996433.9809465</v>
      </c>
    </row>
    <row r="524" spans="1:17" x14ac:dyDescent="0.2">
      <c r="A524" s="46">
        <f t="shared" si="101"/>
        <v>520</v>
      </c>
      <c r="B524" s="100"/>
      <c r="C524" s="41"/>
      <c r="D524" s="62"/>
    </row>
    <row r="525" spans="1:17" x14ac:dyDescent="0.2">
      <c r="A525" s="46">
        <f t="shared" si="101"/>
        <v>521</v>
      </c>
      <c r="B525" s="231" t="s">
        <v>2</v>
      </c>
      <c r="C525" s="213"/>
      <c r="D525" s="214"/>
      <c r="E525" s="3">
        <v>289895129.33679092</v>
      </c>
      <c r="F525" s="3">
        <v>40596874.281416826</v>
      </c>
      <c r="G525" s="3">
        <v>63745140.60342323</v>
      </c>
      <c r="H525" s="3">
        <v>40045179.278058089</v>
      </c>
      <c r="I525" s="3">
        <v>25891866.720943619</v>
      </c>
      <c r="J525" s="3">
        <v>699044.54459749639</v>
      </c>
      <c r="K525" s="3">
        <v>2580473.5489539201</v>
      </c>
      <c r="L525" s="3">
        <v>8239397.0489933705</v>
      </c>
      <c r="M525" s="3">
        <v>2886867.2422418632</v>
      </c>
      <c r="N525" s="3">
        <v>-6066844.0969714886</v>
      </c>
      <c r="O525" s="3">
        <v>3073082.379326663</v>
      </c>
      <c r="P525" s="3">
        <v>311515.84978841699</v>
      </c>
      <c r="Q525" s="101">
        <f>SUM(E525:P525)</f>
        <v>471897726.73756289</v>
      </c>
    </row>
    <row r="526" spans="1:17" x14ac:dyDescent="0.2">
      <c r="A526" s="46">
        <f t="shared" si="101"/>
        <v>522</v>
      </c>
      <c r="B526" s="231" t="s">
        <v>1</v>
      </c>
      <c r="C526" s="213"/>
      <c r="D526" s="214"/>
      <c r="E526" s="3">
        <f t="shared" ref="E526:P526" si="105">+E523</f>
        <v>3602087804.235898</v>
      </c>
      <c r="F526" s="3">
        <f t="shared" si="105"/>
        <v>698072335.09770429</v>
      </c>
      <c r="G526" s="3">
        <f t="shared" si="105"/>
        <v>786045346.01468182</v>
      </c>
      <c r="H526" s="3">
        <f t="shared" si="105"/>
        <v>426461024.81593794</v>
      </c>
      <c r="I526" s="3">
        <f t="shared" si="105"/>
        <v>313335016.95432448</v>
      </c>
      <c r="J526" s="3">
        <f t="shared" si="105"/>
        <v>3190810.5017077466</v>
      </c>
      <c r="K526" s="3">
        <f t="shared" si="105"/>
        <v>29509461.116620801</v>
      </c>
      <c r="L526" s="3">
        <f t="shared" si="105"/>
        <v>60227807.039251894</v>
      </c>
      <c r="M526" s="3">
        <f t="shared" si="105"/>
        <v>74652902.106168896</v>
      </c>
      <c r="N526" s="3">
        <f t="shared" si="105"/>
        <v>62442531.933883041</v>
      </c>
      <c r="O526" s="3">
        <f t="shared" si="105"/>
        <v>52345114.229522139</v>
      </c>
      <c r="P526" s="3">
        <f t="shared" si="105"/>
        <v>1626279.9352456564</v>
      </c>
      <c r="Q526" s="101">
        <f>SUM(E526:P526)</f>
        <v>6109996433.9809465</v>
      </c>
    </row>
    <row r="527" spans="1:17" x14ac:dyDescent="0.2">
      <c r="A527" s="46">
        <f t="shared" si="101"/>
        <v>523</v>
      </c>
      <c r="B527" s="232" t="s">
        <v>0</v>
      </c>
      <c r="C527" s="211"/>
      <c r="D527" s="212"/>
      <c r="E527" s="30">
        <f t="shared" ref="E527:Q527" si="106">+E229/E526</f>
        <v>1.6034516884544908E-2</v>
      </c>
      <c r="F527" s="30">
        <f t="shared" si="106"/>
        <v>3.280687842295725E-2</v>
      </c>
      <c r="G527" s="30">
        <f t="shared" si="106"/>
        <v>1.5571514048140956E-2</v>
      </c>
      <c r="H527" s="30">
        <f t="shared" si="106"/>
        <v>5.9508477253669674E-3</v>
      </c>
      <c r="I527" s="30">
        <f t="shared" si="106"/>
        <v>1.4416622754781328E-2</v>
      </c>
      <c r="J527" s="30">
        <f t="shared" si="106"/>
        <v>-8.8098071133991526E-2</v>
      </c>
      <c r="K527" s="30">
        <f t="shared" si="106"/>
        <v>1.0800958061438614E-2</v>
      </c>
      <c r="L527" s="30">
        <f t="shared" si="106"/>
        <v>-2.6282525537347681E-2</v>
      </c>
      <c r="M527" s="30">
        <f t="shared" si="106"/>
        <v>4.7446328579619522E-2</v>
      </c>
      <c r="N527" s="30">
        <f t="shared" si="106"/>
        <v>0.14949670109236216</v>
      </c>
      <c r="O527" s="30">
        <f t="shared" si="106"/>
        <v>3.2391838700833599E-2</v>
      </c>
      <c r="P527" s="30">
        <f t="shared" si="106"/>
        <v>-6.7414895941166078E-2</v>
      </c>
      <c r="Q527" s="30">
        <f t="shared" si="106"/>
        <v>1.8473305451280283E-2</v>
      </c>
    </row>
  </sheetData>
  <mergeCells count="79"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  <mergeCell ref="B446:D446"/>
    <mergeCell ref="B447:B450"/>
    <mergeCell ref="B451:D451"/>
    <mergeCell ref="B452:D452"/>
    <mergeCell ref="B454:D454"/>
    <mergeCell ref="B455:B464"/>
    <mergeCell ref="B465:D465"/>
    <mergeCell ref="B466:B482"/>
    <mergeCell ref="B483:D483"/>
    <mergeCell ref="B484:B491"/>
    <mergeCell ref="B342:B347"/>
    <mergeCell ref="B348:D348"/>
    <mergeCell ref="B349:B352"/>
    <mergeCell ref="B353:D353"/>
    <mergeCell ref="B354:B359"/>
    <mergeCell ref="B360:D360"/>
    <mergeCell ref="B432:D432"/>
    <mergeCell ref="B434:B436"/>
    <mergeCell ref="B441:D441"/>
    <mergeCell ref="B442:B445"/>
    <mergeCell ref="C272:D272"/>
    <mergeCell ref="C293:D293"/>
    <mergeCell ref="C309:D309"/>
    <mergeCell ref="C322:D322"/>
    <mergeCell ref="B323:D323"/>
    <mergeCell ref="B324:B330"/>
    <mergeCell ref="B331:D331"/>
    <mergeCell ref="B333:D333"/>
    <mergeCell ref="B334:B340"/>
    <mergeCell ref="B341:D341"/>
    <mergeCell ref="B171:D171"/>
    <mergeCell ref="B194:D194"/>
    <mergeCell ref="B203:D203"/>
    <mergeCell ref="B210:D210"/>
    <mergeCell ref="B227:D227"/>
    <mergeCell ref="B228:D228"/>
    <mergeCell ref="B229:D229"/>
    <mergeCell ref="C244:D244"/>
    <mergeCell ref="C253:D253"/>
    <mergeCell ref="C262:D262"/>
    <mergeCell ref="B78:D78"/>
    <mergeCell ref="C94:D94"/>
    <mergeCell ref="C105:D105"/>
    <mergeCell ref="B106:D106"/>
    <mergeCell ref="C117:D117"/>
    <mergeCell ref="C128:D128"/>
    <mergeCell ref="B129:D129"/>
    <mergeCell ref="B135:D135"/>
    <mergeCell ref="B141:D141"/>
    <mergeCell ref="B156:D156"/>
    <mergeCell ref="C37:D37"/>
    <mergeCell ref="C43:D43"/>
    <mergeCell ref="C44:D44"/>
    <mergeCell ref="C51:D51"/>
    <mergeCell ref="C57:D57"/>
    <mergeCell ref="C58:D58"/>
    <mergeCell ref="C65:D65"/>
    <mergeCell ref="C71:D71"/>
    <mergeCell ref="C72:D72"/>
    <mergeCell ref="C77:D77"/>
    <mergeCell ref="B27:D27"/>
    <mergeCell ref="A1:B1"/>
    <mergeCell ref="B2:D2"/>
    <mergeCell ref="B3:D3"/>
    <mergeCell ref="B5:D5"/>
    <mergeCell ref="E5:G5"/>
    <mergeCell ref="C12:D12"/>
    <mergeCell ref="C14:D14"/>
    <mergeCell ref="C16:D16"/>
    <mergeCell ref="C26:D26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3111-2C89-413B-942F-B689C21FDFCB}">
  <dimension ref="A1:K124"/>
  <sheetViews>
    <sheetView zoomScaleNormal="100" workbookViewId="0">
      <pane xSplit="5" ySplit="13" topLeftCell="F62" activePane="bottomRight" state="frozen"/>
      <selection activeCell="G12" sqref="G12"/>
      <selection pane="topRight" activeCell="G12" sqref="G12"/>
      <selection pane="bottomLeft" activeCell="G12" sqref="G12"/>
      <selection pane="bottomRight" activeCell="G72" sqref="G72"/>
    </sheetView>
  </sheetViews>
  <sheetFormatPr defaultColWidth="8.5703125" defaultRowHeight="11.25" x14ac:dyDescent="0.2"/>
  <cols>
    <col min="1" max="1" width="8.5703125" style="10"/>
    <col min="2" max="2" width="6.5703125" style="10" bestFit="1" customWidth="1"/>
    <col min="3" max="3" width="6" style="10" bestFit="1" customWidth="1"/>
    <col min="4" max="4" width="16.42578125" style="10" bestFit="1" customWidth="1"/>
    <col min="5" max="5" width="38.42578125" style="10" bestFit="1" customWidth="1"/>
    <col min="6" max="6" width="12.5703125" style="10" bestFit="1" customWidth="1"/>
    <col min="7" max="7" width="13.5703125" style="10" bestFit="1" customWidth="1"/>
    <col min="8" max="8" width="17.5703125" style="10" bestFit="1" customWidth="1"/>
    <col min="9" max="9" width="5.42578125" style="10" bestFit="1" customWidth="1"/>
    <col min="10" max="10" width="13.7109375" style="10" bestFit="1" customWidth="1"/>
    <col min="11" max="11" width="5.7109375" style="102" bestFit="1" customWidth="1"/>
    <col min="12" max="16384" width="8.5703125" style="10"/>
  </cols>
  <sheetData>
    <row r="1" spans="1:11" x14ac:dyDescent="0.2">
      <c r="A1" s="233" t="s">
        <v>593</v>
      </c>
      <c r="B1" s="233"/>
      <c r="C1" s="233"/>
      <c r="D1" s="233"/>
      <c r="E1" s="236">
        <v>45292</v>
      </c>
      <c r="F1" s="233"/>
      <c r="G1" s="233"/>
      <c r="H1" s="233"/>
    </row>
    <row r="2" spans="1:11" x14ac:dyDescent="0.2">
      <c r="B2" s="205" t="s">
        <v>719</v>
      </c>
      <c r="C2" s="205"/>
      <c r="D2" s="205"/>
      <c r="E2" s="205"/>
      <c r="F2" s="205"/>
      <c r="G2" s="205"/>
      <c r="H2" s="205"/>
    </row>
    <row r="3" spans="1:11" s="5" customFormat="1" x14ac:dyDescent="0.2">
      <c r="B3" s="7"/>
      <c r="C3" s="7"/>
      <c r="D3" s="7"/>
      <c r="E3" s="7" t="s">
        <v>757</v>
      </c>
      <c r="F3" s="7"/>
      <c r="G3" s="7"/>
      <c r="H3" s="7"/>
      <c r="K3" s="103"/>
    </row>
    <row r="4" spans="1:11" s="5" customFormat="1" x14ac:dyDescent="0.2">
      <c r="C4" s="205" t="s">
        <v>718</v>
      </c>
      <c r="D4" s="205"/>
      <c r="E4" s="205"/>
      <c r="F4" s="205"/>
      <c r="G4" s="205"/>
      <c r="H4" s="205"/>
      <c r="K4" s="103"/>
    </row>
    <row r="5" spans="1:11" s="5" customFormat="1" x14ac:dyDescent="0.2">
      <c r="C5" s="205" t="s">
        <v>717</v>
      </c>
      <c r="D5" s="205"/>
      <c r="E5" s="205"/>
      <c r="F5" s="205"/>
      <c r="G5" s="205"/>
      <c r="H5" s="205"/>
      <c r="K5" s="103"/>
    </row>
    <row r="6" spans="1:11" s="5" customFormat="1" x14ac:dyDescent="0.2">
      <c r="C6" s="205" t="s">
        <v>716</v>
      </c>
      <c r="D6" s="205"/>
      <c r="E6" s="205"/>
      <c r="F6" s="205"/>
      <c r="G6" s="205"/>
      <c r="H6" s="205"/>
      <c r="K6" s="103"/>
    </row>
    <row r="7" spans="1:11" s="5" customFormat="1" x14ac:dyDescent="0.2">
      <c r="C7" s="205" t="s">
        <v>715</v>
      </c>
      <c r="D7" s="205"/>
      <c r="E7" s="205" t="s">
        <v>714</v>
      </c>
      <c r="F7" s="205"/>
      <c r="G7" s="205"/>
      <c r="H7" s="205"/>
      <c r="K7" s="103"/>
    </row>
    <row r="8" spans="1:11" s="5" customFormat="1" x14ac:dyDescent="0.2">
      <c r="C8" s="235" t="s">
        <v>713</v>
      </c>
      <c r="D8" s="235"/>
      <c r="E8" s="235"/>
      <c r="F8" s="235"/>
      <c r="G8" s="235"/>
      <c r="H8" s="235"/>
      <c r="K8" s="103"/>
    </row>
    <row r="9" spans="1:11" x14ac:dyDescent="0.2">
      <c r="C9" s="104"/>
      <c r="D9" s="104"/>
      <c r="E9" s="105">
        <v>1170105201.8199999</v>
      </c>
      <c r="F9" s="104"/>
      <c r="G9" s="104"/>
      <c r="H9" s="106" t="s">
        <v>712</v>
      </c>
    </row>
    <row r="10" spans="1:11" x14ac:dyDescent="0.2">
      <c r="B10" s="7"/>
      <c r="C10" s="7"/>
      <c r="D10" s="7"/>
      <c r="E10" s="105">
        <v>19886814.129999999</v>
      </c>
      <c r="F10" s="107"/>
      <c r="G10" s="107"/>
      <c r="H10" s="7"/>
      <c r="I10" s="7"/>
    </row>
    <row r="11" spans="1:11" x14ac:dyDescent="0.2">
      <c r="B11" s="7" t="s">
        <v>648</v>
      </c>
      <c r="C11" s="7" t="s">
        <v>647</v>
      </c>
      <c r="D11" s="7" t="s">
        <v>646</v>
      </c>
      <c r="E11" s="7" t="s">
        <v>645</v>
      </c>
      <c r="F11" s="107" t="s">
        <v>644</v>
      </c>
      <c r="G11" s="107" t="s">
        <v>643</v>
      </c>
      <c r="H11" s="7" t="s">
        <v>642</v>
      </c>
      <c r="I11" s="7" t="s">
        <v>641</v>
      </c>
    </row>
    <row r="12" spans="1:11" x14ac:dyDescent="0.2">
      <c r="F12" s="234" t="s">
        <v>707</v>
      </c>
      <c r="G12" s="234"/>
      <c r="H12" s="234"/>
      <c r="I12" s="234"/>
    </row>
    <row r="13" spans="1:11" x14ac:dyDescent="0.2">
      <c r="B13" s="10" t="s">
        <v>480</v>
      </c>
      <c r="C13" s="108" t="s">
        <v>706</v>
      </c>
      <c r="D13" s="108" t="s">
        <v>705</v>
      </c>
      <c r="E13" s="109" t="s">
        <v>704</v>
      </c>
      <c r="F13" s="110" t="s">
        <v>703</v>
      </c>
      <c r="G13" s="110" t="s">
        <v>702</v>
      </c>
      <c r="H13" s="110" t="s">
        <v>701</v>
      </c>
      <c r="I13" s="111" t="s">
        <v>0</v>
      </c>
      <c r="J13" s="112" t="s">
        <v>708</v>
      </c>
    </row>
    <row r="14" spans="1:11" x14ac:dyDescent="0.2">
      <c r="B14" s="10">
        <v>1</v>
      </c>
      <c r="C14" s="102">
        <v>6.01</v>
      </c>
      <c r="D14" s="113" t="s">
        <v>711</v>
      </c>
      <c r="E14" s="10" t="s">
        <v>699</v>
      </c>
      <c r="F14" s="114">
        <f t="array" ref="F14:F61">TRANSPOSE('A-RR Cross-Reference'!F230:BA230)</f>
        <v>75679959.059988409</v>
      </c>
      <c r="G14" s="114">
        <f t="array" ref="G14:G61">TRANSPOSE('A-RR Cross-Reference'!F524:BA524)</f>
        <v>0</v>
      </c>
      <c r="H14" s="114">
        <f t="shared" ref="H14:H61" si="0">-(F14-(G14*$I$14))/$J$14</f>
        <v>-100730266.95929447</v>
      </c>
      <c r="I14" s="115">
        <v>7.2399999999999992E-2</v>
      </c>
      <c r="J14" s="116">
        <v>0.75131300000000001</v>
      </c>
    </row>
    <row r="15" spans="1:11" x14ac:dyDescent="0.2">
      <c r="B15" s="10">
        <f t="shared" ref="B15:B46" si="1">B14+1</f>
        <v>2</v>
      </c>
      <c r="C15" s="102">
        <v>6.02</v>
      </c>
      <c r="D15" s="113"/>
      <c r="E15" s="10" t="s">
        <v>698</v>
      </c>
      <c r="F15" s="117">
        <v>-346174.57890981436</v>
      </c>
      <c r="G15" s="117">
        <v>0</v>
      </c>
      <c r="H15" s="114">
        <f t="shared" si="0"/>
        <v>460759.46896941005</v>
      </c>
    </row>
    <row r="16" spans="1:11" x14ac:dyDescent="0.2">
      <c r="B16" s="10">
        <f t="shared" si="1"/>
        <v>3</v>
      </c>
      <c r="C16" s="102">
        <v>6.0299999999999994</v>
      </c>
      <c r="D16" s="113"/>
      <c r="E16" s="10" t="s">
        <v>697</v>
      </c>
      <c r="F16" s="117">
        <v>-47282247.641835295</v>
      </c>
      <c r="G16" s="117">
        <v>0</v>
      </c>
      <c r="H16" s="114">
        <f t="shared" si="0"/>
        <v>62932822.461258218</v>
      </c>
    </row>
    <row r="17" spans="2:8" x14ac:dyDescent="0.2">
      <c r="B17" s="10">
        <f t="shared" si="1"/>
        <v>4</v>
      </c>
      <c r="C17" s="102">
        <v>6.0399999999999991</v>
      </c>
      <c r="D17" s="113"/>
      <c r="E17" s="10" t="s">
        <v>696</v>
      </c>
      <c r="F17" s="117">
        <v>2711360.7719267979</v>
      </c>
      <c r="G17" s="117">
        <v>0</v>
      </c>
      <c r="H17" s="114">
        <f t="shared" si="0"/>
        <v>-3608829.8377996893</v>
      </c>
    </row>
    <row r="18" spans="2:8" x14ac:dyDescent="0.2">
      <c r="B18" s="10">
        <f t="shared" si="1"/>
        <v>5</v>
      </c>
      <c r="C18" s="102">
        <v>6.0499999999999989</v>
      </c>
      <c r="D18" s="113"/>
      <c r="E18" s="10" t="s">
        <v>695</v>
      </c>
      <c r="F18" s="117">
        <v>30881913.7943177</v>
      </c>
      <c r="G18" s="117">
        <v>0</v>
      </c>
      <c r="H18" s="114">
        <f t="shared" si="0"/>
        <v>-41103925.786346965</v>
      </c>
    </row>
    <row r="19" spans="2:8" x14ac:dyDescent="0.2">
      <c r="B19" s="10">
        <f t="shared" si="1"/>
        <v>6</v>
      </c>
      <c r="C19" s="102">
        <v>6.0599999999999987</v>
      </c>
      <c r="D19" s="113"/>
      <c r="E19" s="10" t="s">
        <v>694</v>
      </c>
      <c r="F19" s="117">
        <v>359714.48081359779</v>
      </c>
      <c r="G19" s="117">
        <v>0</v>
      </c>
      <c r="H19" s="114">
        <f t="shared" si="0"/>
        <v>-478781.12160124711</v>
      </c>
    </row>
    <row r="20" spans="2:8" x14ac:dyDescent="0.2">
      <c r="B20" s="10">
        <f t="shared" si="1"/>
        <v>7</v>
      </c>
      <c r="C20" s="102">
        <v>6.0699999999999985</v>
      </c>
      <c r="D20" s="113"/>
      <c r="E20" s="10" t="s">
        <v>693</v>
      </c>
      <c r="F20" s="117">
        <v>179028.76622970021</v>
      </c>
      <c r="G20" s="117">
        <v>0</v>
      </c>
      <c r="H20" s="114">
        <f t="shared" si="0"/>
        <v>-238287.85902772908</v>
      </c>
    </row>
    <row r="21" spans="2:8" x14ac:dyDescent="0.2">
      <c r="B21" s="10">
        <f t="shared" si="1"/>
        <v>8</v>
      </c>
      <c r="C21" s="102">
        <v>6.0799999999999983</v>
      </c>
      <c r="D21" s="113"/>
      <c r="E21" s="10" t="s">
        <v>692</v>
      </c>
      <c r="F21" s="117">
        <v>-21645.139784809799</v>
      </c>
      <c r="G21" s="117">
        <v>0</v>
      </c>
      <c r="H21" s="114">
        <f t="shared" si="0"/>
        <v>28809.750110552857</v>
      </c>
    </row>
    <row r="22" spans="2:8" x14ac:dyDescent="0.2">
      <c r="B22" s="10">
        <f t="shared" si="1"/>
        <v>9</v>
      </c>
      <c r="C22" s="102">
        <v>6.0899999999999981</v>
      </c>
      <c r="D22" s="113"/>
      <c r="E22" s="10" t="s">
        <v>691</v>
      </c>
      <c r="F22" s="117">
        <v>35900.509910939894</v>
      </c>
      <c r="G22" s="117">
        <v>0</v>
      </c>
      <c r="H22" s="114">
        <f t="shared" si="0"/>
        <v>-47783.693228973665</v>
      </c>
    </row>
    <row r="23" spans="2:8" x14ac:dyDescent="0.2">
      <c r="B23" s="10">
        <f t="shared" si="1"/>
        <v>10</v>
      </c>
      <c r="C23" s="102">
        <v>6.0999999999999979</v>
      </c>
      <c r="D23" s="113"/>
      <c r="E23" s="10" t="s">
        <v>690</v>
      </c>
      <c r="F23" s="117">
        <v>131970.01726178749</v>
      </c>
      <c r="G23" s="117">
        <v>0</v>
      </c>
      <c r="H23" s="114">
        <f t="shared" si="0"/>
        <v>-175652.51401451524</v>
      </c>
    </row>
    <row r="24" spans="2:8" x14ac:dyDescent="0.2">
      <c r="B24" s="10">
        <f t="shared" si="1"/>
        <v>11</v>
      </c>
      <c r="C24" s="102">
        <v>6.1099999999999977</v>
      </c>
      <c r="D24" s="113"/>
      <c r="E24" s="10" t="s">
        <v>689</v>
      </c>
      <c r="F24" s="117">
        <v>3219883.4385292567</v>
      </c>
      <c r="G24" s="117">
        <v>0</v>
      </c>
      <c r="H24" s="114">
        <f t="shared" si="0"/>
        <v>-4285675.1294457261</v>
      </c>
    </row>
    <row r="25" spans="2:8" x14ac:dyDescent="0.2">
      <c r="B25" s="10">
        <f t="shared" si="1"/>
        <v>12</v>
      </c>
      <c r="C25" s="102">
        <v>6.1199999999999974</v>
      </c>
      <c r="D25" s="113"/>
      <c r="E25" s="10" t="s">
        <v>688</v>
      </c>
      <c r="F25" s="117">
        <v>-397201.36744354269</v>
      </c>
      <c r="G25" s="117">
        <v>0</v>
      </c>
      <c r="H25" s="114">
        <f t="shared" si="0"/>
        <v>528676.28730441595</v>
      </c>
    </row>
    <row r="26" spans="2:8" x14ac:dyDescent="0.2">
      <c r="B26" s="10">
        <f t="shared" si="1"/>
        <v>13</v>
      </c>
      <c r="C26" s="102">
        <v>6.1299999999999972</v>
      </c>
      <c r="D26" s="113"/>
      <c r="E26" s="10" t="s">
        <v>687</v>
      </c>
      <c r="F26" s="117">
        <v>-131317.93692733094</v>
      </c>
      <c r="G26" s="117">
        <v>0</v>
      </c>
      <c r="H26" s="114">
        <f t="shared" si="0"/>
        <v>174784.59300894692</v>
      </c>
    </row>
    <row r="27" spans="2:8" x14ac:dyDescent="0.2">
      <c r="B27" s="10">
        <f t="shared" si="1"/>
        <v>14</v>
      </c>
      <c r="C27" s="102">
        <v>6.139999999999997</v>
      </c>
      <c r="D27" s="113"/>
      <c r="E27" s="10" t="s">
        <v>686</v>
      </c>
      <c r="F27" s="117">
        <v>-818378.23092293227</v>
      </c>
      <c r="G27" s="117">
        <v>0</v>
      </c>
      <c r="H27" s="114">
        <f t="shared" si="0"/>
        <v>1089264.0363243178</v>
      </c>
    </row>
    <row r="28" spans="2:8" x14ac:dyDescent="0.2">
      <c r="B28" s="10">
        <f t="shared" si="1"/>
        <v>15</v>
      </c>
      <c r="C28" s="102">
        <v>6.1499999999999968</v>
      </c>
      <c r="D28" s="113"/>
      <c r="E28" s="10" t="s">
        <v>685</v>
      </c>
      <c r="F28" s="117">
        <v>-1161336.9166999999</v>
      </c>
      <c r="G28" s="117">
        <v>0</v>
      </c>
      <c r="H28" s="114">
        <f t="shared" si="0"/>
        <v>1545743.1412740096</v>
      </c>
    </row>
    <row r="29" spans="2:8" x14ac:dyDescent="0.2">
      <c r="B29" s="10">
        <f t="shared" si="1"/>
        <v>16</v>
      </c>
      <c r="C29" s="102">
        <v>6.1599999999999966</v>
      </c>
      <c r="D29" s="113"/>
      <c r="E29" s="10" t="s">
        <v>684</v>
      </c>
      <c r="F29" s="117">
        <v>18267.632184394755</v>
      </c>
      <c r="G29" s="117">
        <v>0</v>
      </c>
      <c r="H29" s="114">
        <f t="shared" si="0"/>
        <v>-24314.276718750712</v>
      </c>
    </row>
    <row r="30" spans="2:8" x14ac:dyDescent="0.2">
      <c r="B30" s="10">
        <f t="shared" si="1"/>
        <v>17</v>
      </c>
      <c r="C30" s="102">
        <v>6.1699999999999964</v>
      </c>
      <c r="D30" s="113"/>
      <c r="E30" s="10" t="s">
        <v>683</v>
      </c>
      <c r="F30" s="117">
        <v>-2936475.9187557171</v>
      </c>
      <c r="G30" s="117">
        <v>0</v>
      </c>
      <c r="H30" s="114">
        <f t="shared" si="0"/>
        <v>3908458.8164396426</v>
      </c>
    </row>
    <row r="31" spans="2:8" x14ac:dyDescent="0.2">
      <c r="B31" s="10">
        <f t="shared" si="1"/>
        <v>18</v>
      </c>
      <c r="C31" s="102">
        <v>6.1799999999999962</v>
      </c>
      <c r="D31" s="113"/>
      <c r="E31" s="10" t="s">
        <v>682</v>
      </c>
      <c r="F31" s="117">
        <v>-6595418.7965601664</v>
      </c>
      <c r="G31" s="117">
        <v>0</v>
      </c>
      <c r="H31" s="114">
        <f t="shared" si="0"/>
        <v>8778523.460342316</v>
      </c>
    </row>
    <row r="32" spans="2:8" x14ac:dyDescent="0.2">
      <c r="B32" s="10">
        <f t="shared" si="1"/>
        <v>19</v>
      </c>
      <c r="C32" s="102">
        <v>6.1899999999999959</v>
      </c>
      <c r="D32" s="113"/>
      <c r="E32" s="10" t="s">
        <v>681</v>
      </c>
      <c r="F32" s="117">
        <v>0</v>
      </c>
      <c r="G32" s="117">
        <v>23410353.123827331</v>
      </c>
      <c r="H32" s="114">
        <f t="shared" si="0"/>
        <v>2255930.040030052</v>
      </c>
    </row>
    <row r="33" spans="2:8" x14ac:dyDescent="0.2">
      <c r="B33" s="10">
        <f t="shared" si="1"/>
        <v>20</v>
      </c>
      <c r="C33" s="102">
        <v>6.1999999999999957</v>
      </c>
      <c r="D33" s="113"/>
      <c r="E33" s="10" t="s">
        <v>680</v>
      </c>
      <c r="F33" s="117">
        <v>3150854.0515182191</v>
      </c>
      <c r="G33" s="117">
        <v>3150854.051518152</v>
      </c>
      <c r="H33" s="114">
        <f t="shared" si="0"/>
        <v>-3890165.9071363132</v>
      </c>
    </row>
    <row r="34" spans="2:8" x14ac:dyDescent="0.2">
      <c r="B34" s="10">
        <f t="shared" si="1"/>
        <v>21</v>
      </c>
      <c r="C34" s="102">
        <v>6.2099999999999955</v>
      </c>
      <c r="D34" s="113"/>
      <c r="E34" s="10" t="s">
        <v>679</v>
      </c>
      <c r="F34" s="117">
        <v>-227035.31531319872</v>
      </c>
      <c r="G34" s="117">
        <v>0</v>
      </c>
      <c r="H34" s="114">
        <f t="shared" si="0"/>
        <v>302184.72901866294</v>
      </c>
    </row>
    <row r="35" spans="2:8" x14ac:dyDescent="0.2">
      <c r="B35" s="10">
        <f t="shared" si="1"/>
        <v>22</v>
      </c>
      <c r="C35" s="102">
        <v>6.2199999999999953</v>
      </c>
      <c r="D35" s="113"/>
      <c r="E35" s="10" t="s">
        <v>678</v>
      </c>
      <c r="F35" s="117">
        <v>0</v>
      </c>
      <c r="G35" s="117">
        <v>0</v>
      </c>
      <c r="H35" s="114">
        <f t="shared" si="0"/>
        <v>0</v>
      </c>
    </row>
    <row r="36" spans="2:8" x14ac:dyDescent="0.2">
      <c r="B36" s="10">
        <f t="shared" si="1"/>
        <v>23</v>
      </c>
      <c r="C36" s="102">
        <v>6.2299999999999951</v>
      </c>
      <c r="D36" s="113"/>
      <c r="E36" s="10" t="s">
        <v>677</v>
      </c>
      <c r="F36" s="117">
        <v>0</v>
      </c>
      <c r="G36" s="117">
        <v>0</v>
      </c>
      <c r="H36" s="114">
        <f t="shared" si="0"/>
        <v>0</v>
      </c>
    </row>
    <row r="37" spans="2:8" x14ac:dyDescent="0.2">
      <c r="B37" s="10">
        <f t="shared" si="1"/>
        <v>24</v>
      </c>
      <c r="C37" s="102">
        <v>6.2399999999999949</v>
      </c>
      <c r="D37" s="113"/>
      <c r="E37" s="10" t="s">
        <v>676</v>
      </c>
      <c r="F37" s="117">
        <v>-5805706.3499024855</v>
      </c>
      <c r="G37" s="117">
        <v>-117784370.64898372</v>
      </c>
      <c r="H37" s="114">
        <f t="shared" si="0"/>
        <v>-3622833.7391791898</v>
      </c>
    </row>
    <row r="38" spans="2:8" x14ac:dyDescent="0.2">
      <c r="B38" s="10">
        <f t="shared" si="1"/>
        <v>25</v>
      </c>
      <c r="C38" s="102">
        <v>6.2499999999999947</v>
      </c>
      <c r="D38" s="113"/>
      <c r="E38" s="10" t="s">
        <v>675</v>
      </c>
      <c r="F38" s="117">
        <v>-42170.084930424709</v>
      </c>
      <c r="G38" s="117">
        <v>0</v>
      </c>
      <c r="H38" s="114">
        <f t="shared" si="0"/>
        <v>56128.517582451932</v>
      </c>
    </row>
    <row r="39" spans="2:8" x14ac:dyDescent="0.2">
      <c r="B39" s="10">
        <f t="shared" si="1"/>
        <v>26</v>
      </c>
      <c r="C39" s="102">
        <v>6.2599999999999945</v>
      </c>
      <c r="D39" s="113"/>
      <c r="E39" s="10" t="s">
        <v>674</v>
      </c>
      <c r="F39" s="117">
        <v>0</v>
      </c>
      <c r="G39" s="117">
        <v>0</v>
      </c>
      <c r="H39" s="114">
        <f t="shared" si="0"/>
        <v>0</v>
      </c>
    </row>
    <row r="40" spans="2:8" x14ac:dyDescent="0.2">
      <c r="B40" s="10">
        <f t="shared" si="1"/>
        <v>27</v>
      </c>
      <c r="C40" s="102">
        <v>6.2699999999999942</v>
      </c>
      <c r="D40" s="113"/>
      <c r="E40" s="10" t="s">
        <v>673</v>
      </c>
      <c r="F40" s="117">
        <v>0</v>
      </c>
      <c r="G40" s="117">
        <v>0</v>
      </c>
      <c r="H40" s="114">
        <f t="shared" si="0"/>
        <v>0</v>
      </c>
    </row>
    <row r="41" spans="2:8" x14ac:dyDescent="0.2">
      <c r="B41" s="10">
        <f t="shared" si="1"/>
        <v>28</v>
      </c>
      <c r="C41" s="102">
        <v>6.279999999999994</v>
      </c>
      <c r="D41" s="113"/>
      <c r="E41" s="10" t="s">
        <v>672</v>
      </c>
      <c r="F41" s="117">
        <v>0</v>
      </c>
      <c r="G41" s="117">
        <v>0</v>
      </c>
      <c r="H41" s="114">
        <f t="shared" si="0"/>
        <v>0</v>
      </c>
    </row>
    <row r="42" spans="2:8" x14ac:dyDescent="0.2">
      <c r="B42" s="10">
        <f t="shared" si="1"/>
        <v>29</v>
      </c>
      <c r="C42" s="102">
        <v>6.2899999999999938</v>
      </c>
      <c r="D42" s="113"/>
      <c r="E42" s="10" t="s">
        <v>671</v>
      </c>
      <c r="F42" s="117">
        <v>0</v>
      </c>
      <c r="G42" s="117">
        <v>0</v>
      </c>
      <c r="H42" s="114">
        <f t="shared" si="0"/>
        <v>0</v>
      </c>
    </row>
    <row r="43" spans="2:8" x14ac:dyDescent="0.2">
      <c r="B43" s="10">
        <f t="shared" si="1"/>
        <v>30</v>
      </c>
      <c r="C43" s="102">
        <v>6.2999999999999936</v>
      </c>
      <c r="D43" s="113"/>
      <c r="E43" s="10" t="s">
        <v>670</v>
      </c>
      <c r="F43" s="117">
        <v>0</v>
      </c>
      <c r="G43" s="117">
        <v>0</v>
      </c>
      <c r="H43" s="114">
        <f t="shared" si="0"/>
        <v>0</v>
      </c>
    </row>
    <row r="44" spans="2:8" x14ac:dyDescent="0.2">
      <c r="B44" s="10">
        <f t="shared" si="1"/>
        <v>31</v>
      </c>
      <c r="C44" s="102">
        <v>6.3099999999999934</v>
      </c>
      <c r="D44" s="113"/>
      <c r="E44" s="10" t="s">
        <v>669</v>
      </c>
      <c r="F44" s="117">
        <v>0</v>
      </c>
      <c r="G44" s="117">
        <v>0</v>
      </c>
      <c r="H44" s="114">
        <f t="shared" si="0"/>
        <v>0</v>
      </c>
    </row>
    <row r="45" spans="2:8" x14ac:dyDescent="0.2">
      <c r="B45" s="10">
        <f t="shared" si="1"/>
        <v>32</v>
      </c>
      <c r="C45" s="102">
        <v>6.3199999999999932</v>
      </c>
      <c r="D45" s="113"/>
      <c r="E45" s="10" t="s">
        <v>668</v>
      </c>
      <c r="F45" s="117">
        <v>0</v>
      </c>
      <c r="G45" s="117">
        <v>0</v>
      </c>
      <c r="H45" s="114">
        <f t="shared" si="0"/>
        <v>0</v>
      </c>
    </row>
    <row r="46" spans="2:8" x14ac:dyDescent="0.2">
      <c r="B46" s="10">
        <f t="shared" si="1"/>
        <v>33</v>
      </c>
      <c r="C46" s="102">
        <v>6.329999999999993</v>
      </c>
      <c r="D46" s="113"/>
      <c r="E46" s="10" t="s">
        <v>667</v>
      </c>
      <c r="F46" s="117">
        <v>-74914592.967295766</v>
      </c>
      <c r="G46" s="117">
        <v>0</v>
      </c>
      <c r="H46" s="114">
        <f t="shared" si="0"/>
        <v>99711562.248085365</v>
      </c>
    </row>
    <row r="47" spans="2:8" x14ac:dyDescent="0.2">
      <c r="B47" s="10">
        <f t="shared" ref="B47:B78" si="2">B46+1</f>
        <v>34</v>
      </c>
      <c r="C47" s="102">
        <v>6.3399999999999928</v>
      </c>
      <c r="D47" s="113"/>
      <c r="E47" s="10" t="s">
        <v>666</v>
      </c>
      <c r="F47" s="117">
        <v>-4296288.3866999997</v>
      </c>
      <c r="G47" s="117">
        <v>0</v>
      </c>
      <c r="H47" s="114">
        <f t="shared" si="0"/>
        <v>5718373.5496390983</v>
      </c>
    </row>
    <row r="48" spans="2:8" x14ac:dyDescent="0.2">
      <c r="B48" s="10">
        <f t="shared" si="2"/>
        <v>35</v>
      </c>
      <c r="C48" s="102">
        <v>6.3499999999999925</v>
      </c>
      <c r="D48" s="113"/>
      <c r="E48" s="10" t="s">
        <v>665</v>
      </c>
      <c r="F48" s="117">
        <v>101020.46</v>
      </c>
      <c r="G48" s="117">
        <v>0</v>
      </c>
      <c r="H48" s="114">
        <f t="shared" si="0"/>
        <v>-134458.55455715529</v>
      </c>
    </row>
    <row r="49" spans="2:8" x14ac:dyDescent="0.2">
      <c r="B49" s="10">
        <f t="shared" si="2"/>
        <v>36</v>
      </c>
      <c r="C49" s="102">
        <v>6.3599999999999923</v>
      </c>
      <c r="D49" s="113"/>
      <c r="E49" s="10" t="s">
        <v>664</v>
      </c>
      <c r="F49" s="117">
        <v>-109575.52009999999</v>
      </c>
      <c r="G49" s="117">
        <v>0</v>
      </c>
      <c r="H49" s="114">
        <f t="shared" si="0"/>
        <v>145845.3668444443</v>
      </c>
    </row>
    <row r="50" spans="2:8" x14ac:dyDescent="0.2">
      <c r="B50" s="10">
        <f t="shared" si="2"/>
        <v>37</v>
      </c>
      <c r="C50" s="102">
        <v>6.3699999999999921</v>
      </c>
      <c r="D50" s="113"/>
      <c r="E50" s="10" t="s">
        <v>663</v>
      </c>
      <c r="F50" s="117">
        <v>0</v>
      </c>
      <c r="G50" s="117">
        <v>0</v>
      </c>
      <c r="H50" s="114">
        <f t="shared" si="0"/>
        <v>0</v>
      </c>
    </row>
    <row r="51" spans="2:8" x14ac:dyDescent="0.2">
      <c r="B51" s="10">
        <f t="shared" si="2"/>
        <v>38</v>
      </c>
      <c r="C51" s="102">
        <v>6.4999999999999893</v>
      </c>
      <c r="D51" s="113"/>
      <c r="E51" s="10" t="s">
        <v>662</v>
      </c>
      <c r="F51" s="117">
        <v>902858.30223612313</v>
      </c>
      <c r="G51" s="117">
        <v>0</v>
      </c>
      <c r="H51" s="114">
        <f t="shared" si="0"/>
        <v>-1201707.280768632</v>
      </c>
    </row>
    <row r="52" spans="2:8" x14ac:dyDescent="0.2">
      <c r="B52" s="10">
        <f t="shared" si="2"/>
        <v>39</v>
      </c>
      <c r="C52" s="102">
        <v>6.5099999999999891</v>
      </c>
      <c r="D52" s="113"/>
      <c r="E52" s="10" t="s">
        <v>661</v>
      </c>
      <c r="F52" s="117">
        <v>173457.14</v>
      </c>
      <c r="G52" s="117">
        <v>-1121518.7722916666</v>
      </c>
      <c r="H52" s="114">
        <f t="shared" si="0"/>
        <v>-338946.74937598134</v>
      </c>
    </row>
    <row r="53" spans="2:8" x14ac:dyDescent="0.2">
      <c r="B53" s="10">
        <f t="shared" si="2"/>
        <v>40</v>
      </c>
      <c r="C53" s="102">
        <v>6.5199999999999889</v>
      </c>
      <c r="D53" s="113"/>
      <c r="E53" s="10" t="s">
        <v>660</v>
      </c>
      <c r="F53" s="117">
        <v>-1159982.6275999998</v>
      </c>
      <c r="G53" s="117">
        <v>0</v>
      </c>
      <c r="H53" s="114">
        <f t="shared" si="0"/>
        <v>1543940.5781611656</v>
      </c>
    </row>
    <row r="54" spans="2:8" x14ac:dyDescent="0.2">
      <c r="B54" s="10">
        <f t="shared" si="2"/>
        <v>41</v>
      </c>
      <c r="C54" s="102">
        <v>6.5299999999999887</v>
      </c>
      <c r="D54" s="113"/>
      <c r="E54" s="10" t="s">
        <v>659</v>
      </c>
      <c r="F54" s="117">
        <v>0</v>
      </c>
      <c r="G54" s="117">
        <v>0</v>
      </c>
      <c r="H54" s="114">
        <f t="shared" si="0"/>
        <v>0</v>
      </c>
    </row>
    <row r="55" spans="2:8" x14ac:dyDescent="0.2">
      <c r="B55" s="10">
        <f t="shared" si="2"/>
        <v>42</v>
      </c>
      <c r="C55" s="102">
        <v>6.5399999999999885</v>
      </c>
      <c r="D55" s="113"/>
      <c r="E55" s="10" t="s">
        <v>658</v>
      </c>
      <c r="F55" s="117">
        <v>93226.762399999992</v>
      </c>
      <c r="G55" s="117">
        <v>-92162.365750000143</v>
      </c>
      <c r="H55" s="114">
        <f t="shared" si="0"/>
        <v>-132966.31055272571</v>
      </c>
    </row>
    <row r="56" spans="2:8" x14ac:dyDescent="0.2">
      <c r="B56" s="10">
        <f t="shared" si="2"/>
        <v>43</v>
      </c>
      <c r="C56" s="102">
        <v>6.5499999999999883</v>
      </c>
      <c r="D56" s="113"/>
      <c r="E56" s="10" t="s">
        <v>657</v>
      </c>
      <c r="F56" s="117">
        <v>-5160771.7353853295</v>
      </c>
      <c r="G56" s="117">
        <v>0</v>
      </c>
      <c r="H56" s="114">
        <f t="shared" si="0"/>
        <v>6869003.6447996097</v>
      </c>
    </row>
    <row r="57" spans="2:8" x14ac:dyDescent="0.2">
      <c r="B57" s="10">
        <f t="shared" si="2"/>
        <v>44</v>
      </c>
      <c r="C57" s="102">
        <v>6.5599999999999881</v>
      </c>
      <c r="D57" s="113"/>
      <c r="E57" s="10" t="s">
        <v>656</v>
      </c>
      <c r="F57" s="117">
        <v>28326477.766951688</v>
      </c>
      <c r="G57" s="117">
        <v>100713505.51873969</v>
      </c>
      <c r="H57" s="114">
        <f t="shared" si="0"/>
        <v>-27997412.486400384</v>
      </c>
    </row>
    <row r="58" spans="2:8" x14ac:dyDescent="0.2">
      <c r="B58" s="10">
        <f t="shared" si="2"/>
        <v>45</v>
      </c>
      <c r="C58" s="102">
        <v>6.5699999999999878</v>
      </c>
      <c r="D58" s="113"/>
      <c r="E58" s="10" t="s">
        <v>655</v>
      </c>
      <c r="F58" s="117">
        <v>698603.46220001741</v>
      </c>
      <c r="G58" s="117">
        <v>0</v>
      </c>
      <c r="H58" s="114">
        <f t="shared" si="0"/>
        <v>-929843.43702294165</v>
      </c>
    </row>
    <row r="59" spans="2:8" x14ac:dyDescent="0.2">
      <c r="B59" s="10">
        <f t="shared" si="2"/>
        <v>46</v>
      </c>
      <c r="C59" s="102">
        <v>6.5799999999999876</v>
      </c>
      <c r="D59" s="113"/>
      <c r="E59" s="10" t="s">
        <v>654</v>
      </c>
      <c r="F59" s="117">
        <v>-2602.075038742274</v>
      </c>
      <c r="G59" s="117">
        <v>-530374.64638627158</v>
      </c>
      <c r="H59" s="114">
        <f t="shared" si="0"/>
        <v>-47645.986905089871</v>
      </c>
    </row>
    <row r="60" spans="2:8" x14ac:dyDescent="0.2">
      <c r="B60" s="10">
        <f t="shared" si="2"/>
        <v>47</v>
      </c>
      <c r="C60" s="102">
        <v>6.59</v>
      </c>
      <c r="D60" s="113"/>
      <c r="E60" s="10" t="s">
        <v>653</v>
      </c>
      <c r="F60" s="117">
        <v>0</v>
      </c>
      <c r="G60" s="117">
        <v>0</v>
      </c>
      <c r="H60" s="114">
        <f t="shared" si="0"/>
        <v>0</v>
      </c>
    </row>
    <row r="61" spans="2:8" x14ac:dyDescent="0.2">
      <c r="B61" s="10">
        <f t="shared" si="2"/>
        <v>48</v>
      </c>
      <c r="C61" s="102">
        <v>6.5999999999999872</v>
      </c>
      <c r="D61" s="113"/>
      <c r="E61" s="10" t="s">
        <v>652</v>
      </c>
      <c r="F61" s="117">
        <v>-1668839.5435438999</v>
      </c>
      <c r="G61" s="117">
        <v>0</v>
      </c>
      <c r="H61" s="114">
        <f t="shared" si="0"/>
        <v>2221230.7567470549</v>
      </c>
    </row>
    <row r="62" spans="2:8" x14ac:dyDescent="0.2">
      <c r="B62" s="10">
        <f t="shared" si="2"/>
        <v>49</v>
      </c>
      <c r="C62" s="119"/>
      <c r="D62" s="119"/>
      <c r="E62" s="120"/>
      <c r="F62" s="121"/>
      <c r="G62" s="121"/>
      <c r="H62" s="9"/>
    </row>
    <row r="63" spans="2:8" ht="12" thickBot="1" x14ac:dyDescent="0.25">
      <c r="B63" s="10">
        <f t="shared" si="2"/>
        <v>50</v>
      </c>
      <c r="C63" s="8"/>
      <c r="D63" s="8"/>
      <c r="E63" s="10" t="s">
        <v>710</v>
      </c>
      <c r="F63" s="122">
        <f>SUM(F14:F62)</f>
        <v>-6413264.717180822</v>
      </c>
      <c r="G63" s="122">
        <f>SUM(G14:G62)</f>
        <v>7746286.2606735174</v>
      </c>
      <c r="H63" s="122">
        <f>SUM(H14:H62)</f>
        <v>9282543.8165632319</v>
      </c>
    </row>
    <row r="64" spans="2:8" ht="12" thickTop="1" x14ac:dyDescent="0.2">
      <c r="B64" s="10">
        <f t="shared" si="2"/>
        <v>51</v>
      </c>
      <c r="C64" s="8"/>
      <c r="D64" s="8"/>
      <c r="F64" s="121"/>
      <c r="G64" s="121"/>
      <c r="H64" s="123"/>
    </row>
    <row r="65" spans="2:10" x14ac:dyDescent="0.2">
      <c r="B65" s="10">
        <f t="shared" si="2"/>
        <v>52</v>
      </c>
      <c r="C65" s="8"/>
      <c r="D65" s="8"/>
      <c r="F65" s="121"/>
      <c r="G65" s="121"/>
      <c r="H65" s="123"/>
    </row>
    <row r="66" spans="2:10" x14ac:dyDescent="0.2">
      <c r="B66" s="10">
        <f t="shared" si="2"/>
        <v>53</v>
      </c>
      <c r="C66" s="205" t="s">
        <v>709</v>
      </c>
      <c r="D66" s="205"/>
      <c r="E66" s="205"/>
      <c r="F66" s="205"/>
      <c r="G66" s="205"/>
      <c r="H66" s="205"/>
      <c r="I66" s="111" t="s">
        <v>0</v>
      </c>
      <c r="J66" s="112" t="s">
        <v>708</v>
      </c>
    </row>
    <row r="67" spans="2:10" x14ac:dyDescent="0.2">
      <c r="B67" s="10">
        <f t="shared" si="2"/>
        <v>54</v>
      </c>
      <c r="F67" s="110" t="s">
        <v>707</v>
      </c>
      <c r="G67" s="110"/>
      <c r="H67" s="110"/>
      <c r="I67" s="115">
        <v>7.2399999999999992E-2</v>
      </c>
      <c r="J67" s="116">
        <v>0.75131300000000001</v>
      </c>
    </row>
    <row r="68" spans="2:10" x14ac:dyDescent="0.2">
      <c r="B68" s="10">
        <f t="shared" si="2"/>
        <v>55</v>
      </c>
      <c r="C68" s="108" t="s">
        <v>706</v>
      </c>
      <c r="D68" s="108" t="s">
        <v>705</v>
      </c>
      <c r="E68" s="109" t="s">
        <v>704</v>
      </c>
      <c r="F68" s="110" t="s">
        <v>703</v>
      </c>
      <c r="G68" s="110" t="s">
        <v>702</v>
      </c>
      <c r="H68" s="110" t="s">
        <v>701</v>
      </c>
    </row>
    <row r="69" spans="2:10" x14ac:dyDescent="0.2">
      <c r="B69" s="10">
        <f t="shared" si="2"/>
        <v>56</v>
      </c>
      <c r="C69" s="102">
        <v>6.01</v>
      </c>
      <c r="D69" s="113" t="s">
        <v>700</v>
      </c>
      <c r="E69" s="10" t="s">
        <v>699</v>
      </c>
      <c r="F69" s="114">
        <f t="array" ref="F69:F116">TRANSPOSE('A-RR Cross-Reference'!BC230:CX230)</f>
        <v>-180763190.01377863</v>
      </c>
      <c r="G69" s="114">
        <f t="array" ref="G69:G116">TRANSPOSE('A-RR Cross-Reference'!BC524:CX524)</f>
        <v>0</v>
      </c>
      <c r="H69" s="114">
        <f t="shared" ref="H69:H116" si="3">-(F69-(G69*$I$67))/$J$67</f>
        <v>240596382.61786848</v>
      </c>
    </row>
    <row r="70" spans="2:10" x14ac:dyDescent="0.2">
      <c r="B70" s="10">
        <f t="shared" si="2"/>
        <v>57</v>
      </c>
      <c r="C70" s="102">
        <v>6.02</v>
      </c>
      <c r="D70" s="113"/>
      <c r="E70" s="10" t="s">
        <v>698</v>
      </c>
      <c r="F70" s="114">
        <v>-11299697.909571793</v>
      </c>
      <c r="G70" s="114">
        <v>0</v>
      </c>
      <c r="H70" s="114">
        <f t="shared" si="3"/>
        <v>15039933.968361778</v>
      </c>
    </row>
    <row r="71" spans="2:10" x14ac:dyDescent="0.2">
      <c r="B71" s="10">
        <f t="shared" si="2"/>
        <v>58</v>
      </c>
      <c r="C71" s="102">
        <v>6.0299999999999994</v>
      </c>
      <c r="D71" s="113"/>
      <c r="E71" s="10" t="s">
        <v>697</v>
      </c>
      <c r="F71" s="114">
        <v>0</v>
      </c>
      <c r="G71" s="114">
        <v>0</v>
      </c>
      <c r="H71" s="114">
        <f t="shared" si="3"/>
        <v>0</v>
      </c>
    </row>
    <row r="72" spans="2:10" x14ac:dyDescent="0.2">
      <c r="B72" s="10">
        <f t="shared" si="2"/>
        <v>59</v>
      </c>
      <c r="C72" s="102">
        <v>6.0399999999999991</v>
      </c>
      <c r="D72" s="113"/>
      <c r="E72" s="10" t="s">
        <v>696</v>
      </c>
      <c r="F72" s="114">
        <v>3832342.7665624972</v>
      </c>
      <c r="G72" s="114">
        <v>0</v>
      </c>
      <c r="H72" s="114">
        <f t="shared" si="3"/>
        <v>-5100860.4490571804</v>
      </c>
    </row>
    <row r="73" spans="2:10" x14ac:dyDescent="0.2">
      <c r="B73" s="10">
        <f t="shared" si="2"/>
        <v>60</v>
      </c>
      <c r="C73" s="102">
        <v>6.0499999999999989</v>
      </c>
      <c r="D73" s="113"/>
      <c r="E73" s="10" t="s">
        <v>695</v>
      </c>
      <c r="F73" s="114">
        <v>2863596.510559116</v>
      </c>
      <c r="G73" s="114">
        <v>0</v>
      </c>
      <c r="H73" s="114">
        <f t="shared" si="3"/>
        <v>-3811456.091614435</v>
      </c>
    </row>
    <row r="74" spans="2:10" x14ac:dyDescent="0.2">
      <c r="B74" s="10">
        <f t="shared" si="2"/>
        <v>61</v>
      </c>
      <c r="C74" s="102">
        <v>6.0599999999999987</v>
      </c>
      <c r="D74" s="113"/>
      <c r="E74" s="10" t="s">
        <v>694</v>
      </c>
      <c r="F74" s="117">
        <v>0</v>
      </c>
      <c r="G74" s="117">
        <v>0</v>
      </c>
      <c r="H74" s="114">
        <f t="shared" si="3"/>
        <v>0</v>
      </c>
    </row>
    <row r="75" spans="2:10" x14ac:dyDescent="0.2">
      <c r="B75" s="10">
        <f t="shared" si="2"/>
        <v>62</v>
      </c>
      <c r="C75" s="102">
        <v>6.0699999999999985</v>
      </c>
      <c r="D75" s="113"/>
      <c r="E75" s="10" t="s">
        <v>693</v>
      </c>
      <c r="F75" s="117">
        <v>0</v>
      </c>
      <c r="G75" s="117">
        <v>0</v>
      </c>
      <c r="H75" s="114">
        <f t="shared" si="3"/>
        <v>0</v>
      </c>
    </row>
    <row r="76" spans="2:10" x14ac:dyDescent="0.2">
      <c r="B76" s="10">
        <f t="shared" si="2"/>
        <v>63</v>
      </c>
      <c r="C76" s="102">
        <v>6.0799999999999983</v>
      </c>
      <c r="D76" s="113"/>
      <c r="E76" s="10" t="s">
        <v>692</v>
      </c>
      <c r="F76" s="117">
        <v>0</v>
      </c>
      <c r="G76" s="117">
        <v>0</v>
      </c>
      <c r="H76" s="114">
        <f t="shared" si="3"/>
        <v>0</v>
      </c>
    </row>
    <row r="77" spans="2:10" x14ac:dyDescent="0.2">
      <c r="B77" s="10">
        <f t="shared" si="2"/>
        <v>64</v>
      </c>
      <c r="C77" s="102">
        <v>6.0899999999999981</v>
      </c>
      <c r="D77" s="113"/>
      <c r="E77" s="10" t="s">
        <v>691</v>
      </c>
      <c r="F77" s="117">
        <v>-535106.21265837201</v>
      </c>
      <c r="G77" s="117">
        <v>0</v>
      </c>
      <c r="H77" s="114">
        <f t="shared" si="3"/>
        <v>712228.07625899196</v>
      </c>
    </row>
    <row r="78" spans="2:10" x14ac:dyDescent="0.2">
      <c r="B78" s="10">
        <f t="shared" si="2"/>
        <v>65</v>
      </c>
      <c r="C78" s="102">
        <v>6.0999999999999979</v>
      </c>
      <c r="D78" s="113"/>
      <c r="E78" s="10" t="s">
        <v>690</v>
      </c>
      <c r="F78" s="117">
        <v>0</v>
      </c>
      <c r="G78" s="117">
        <v>0</v>
      </c>
      <c r="H78" s="114">
        <f t="shared" si="3"/>
        <v>0</v>
      </c>
    </row>
    <row r="79" spans="2:10" x14ac:dyDescent="0.2">
      <c r="B79" s="10">
        <f t="shared" ref="B79:B110" si="4">B78+1</f>
        <v>66</v>
      </c>
      <c r="C79" s="102">
        <v>6.1099999999999977</v>
      </c>
      <c r="D79" s="113"/>
      <c r="E79" s="10" t="s">
        <v>689</v>
      </c>
      <c r="F79" s="117">
        <v>-754321.79533689329</v>
      </c>
      <c r="G79" s="117">
        <v>0</v>
      </c>
      <c r="H79" s="114">
        <f t="shared" si="3"/>
        <v>1004004.7161927096</v>
      </c>
    </row>
    <row r="80" spans="2:10" x14ac:dyDescent="0.2">
      <c r="B80" s="10">
        <f t="shared" si="4"/>
        <v>67</v>
      </c>
      <c r="C80" s="102">
        <v>6.1199999999999974</v>
      </c>
      <c r="D80" s="113"/>
      <c r="E80" s="10" t="s">
        <v>688</v>
      </c>
      <c r="F80" s="117">
        <v>0</v>
      </c>
      <c r="G80" s="117">
        <v>0</v>
      </c>
      <c r="H80" s="114">
        <f t="shared" si="3"/>
        <v>0</v>
      </c>
    </row>
    <row r="81" spans="2:8" x14ac:dyDescent="0.2">
      <c r="B81" s="10">
        <f t="shared" si="4"/>
        <v>68</v>
      </c>
      <c r="C81" s="102">
        <v>6.1299999999999972</v>
      </c>
      <c r="D81" s="113"/>
      <c r="E81" s="10" t="s">
        <v>687</v>
      </c>
      <c r="F81" s="117">
        <v>0</v>
      </c>
      <c r="G81" s="117">
        <v>0</v>
      </c>
      <c r="H81" s="114">
        <f t="shared" si="3"/>
        <v>0</v>
      </c>
    </row>
    <row r="82" spans="2:8" x14ac:dyDescent="0.2">
      <c r="B82" s="10">
        <f t="shared" si="4"/>
        <v>69</v>
      </c>
      <c r="C82" s="102">
        <v>6.139999999999997</v>
      </c>
      <c r="D82" s="113"/>
      <c r="E82" s="10" t="s">
        <v>686</v>
      </c>
      <c r="F82" s="117">
        <v>0</v>
      </c>
      <c r="G82" s="117">
        <v>0</v>
      </c>
      <c r="H82" s="114">
        <f t="shared" si="3"/>
        <v>0</v>
      </c>
    </row>
    <row r="83" spans="2:8" x14ac:dyDescent="0.2">
      <c r="B83" s="10">
        <f t="shared" si="4"/>
        <v>70</v>
      </c>
      <c r="C83" s="102">
        <v>6.1499999999999968</v>
      </c>
      <c r="D83" s="113"/>
      <c r="E83" s="10" t="s">
        <v>685</v>
      </c>
      <c r="F83" s="117">
        <v>0</v>
      </c>
      <c r="G83" s="117">
        <v>0</v>
      </c>
      <c r="H83" s="114">
        <f t="shared" si="3"/>
        <v>0</v>
      </c>
    </row>
    <row r="84" spans="2:8" x14ac:dyDescent="0.2">
      <c r="B84" s="10">
        <f t="shared" si="4"/>
        <v>71</v>
      </c>
      <c r="C84" s="102">
        <v>6.1599999999999966</v>
      </c>
      <c r="D84" s="113"/>
      <c r="E84" s="10" t="s">
        <v>684</v>
      </c>
      <c r="F84" s="117">
        <v>0</v>
      </c>
      <c r="G84" s="117">
        <v>0</v>
      </c>
      <c r="H84" s="114">
        <f t="shared" si="3"/>
        <v>0</v>
      </c>
    </row>
    <row r="85" spans="2:8" x14ac:dyDescent="0.2">
      <c r="B85" s="10">
        <f t="shared" si="4"/>
        <v>72</v>
      </c>
      <c r="C85" s="102">
        <v>6.1699999999999964</v>
      </c>
      <c r="D85" s="113"/>
      <c r="E85" s="10" t="s">
        <v>683</v>
      </c>
      <c r="F85" s="117">
        <v>0</v>
      </c>
      <c r="G85" s="117">
        <v>0</v>
      </c>
      <c r="H85" s="114">
        <f t="shared" si="3"/>
        <v>0</v>
      </c>
    </row>
    <row r="86" spans="2:8" x14ac:dyDescent="0.2">
      <c r="B86" s="10">
        <f t="shared" si="4"/>
        <v>73</v>
      </c>
      <c r="C86" s="102">
        <v>6.1799999999999962</v>
      </c>
      <c r="D86" s="113"/>
      <c r="E86" s="10" t="s">
        <v>682</v>
      </c>
      <c r="F86" s="117">
        <v>0</v>
      </c>
      <c r="G86" s="117">
        <v>0</v>
      </c>
      <c r="H86" s="114">
        <f t="shared" si="3"/>
        <v>0</v>
      </c>
    </row>
    <row r="87" spans="2:8" x14ac:dyDescent="0.2">
      <c r="B87" s="10">
        <f t="shared" si="4"/>
        <v>74</v>
      </c>
      <c r="C87" s="102">
        <v>6.1899999999999959</v>
      </c>
      <c r="D87" s="113"/>
      <c r="E87" s="10" t="s">
        <v>681</v>
      </c>
      <c r="F87" s="117">
        <v>0</v>
      </c>
      <c r="G87" s="117">
        <v>0</v>
      </c>
      <c r="H87" s="114">
        <f t="shared" si="3"/>
        <v>0</v>
      </c>
    </row>
    <row r="88" spans="2:8" x14ac:dyDescent="0.2">
      <c r="B88" s="10">
        <f t="shared" si="4"/>
        <v>75</v>
      </c>
      <c r="C88" s="102">
        <v>6.1999999999999957</v>
      </c>
      <c r="D88" s="113"/>
      <c r="E88" s="10" t="s">
        <v>680</v>
      </c>
      <c r="F88" s="117">
        <v>0</v>
      </c>
      <c r="G88" s="117">
        <v>0</v>
      </c>
      <c r="H88" s="114">
        <f t="shared" si="3"/>
        <v>0</v>
      </c>
    </row>
    <row r="89" spans="2:8" x14ac:dyDescent="0.2">
      <c r="B89" s="10">
        <f t="shared" si="4"/>
        <v>76</v>
      </c>
      <c r="C89" s="102">
        <v>6.2099999999999955</v>
      </c>
      <c r="D89" s="113"/>
      <c r="E89" s="10" t="s">
        <v>679</v>
      </c>
      <c r="F89" s="117">
        <v>0</v>
      </c>
      <c r="G89" s="117">
        <v>0</v>
      </c>
      <c r="H89" s="114">
        <f t="shared" si="3"/>
        <v>0</v>
      </c>
    </row>
    <row r="90" spans="2:8" x14ac:dyDescent="0.2">
      <c r="B90" s="10">
        <f t="shared" si="4"/>
        <v>77</v>
      </c>
      <c r="C90" s="102">
        <v>6.2199999999999953</v>
      </c>
      <c r="D90" s="113"/>
      <c r="E90" s="10" t="s">
        <v>678</v>
      </c>
      <c r="F90" s="117">
        <v>0</v>
      </c>
      <c r="G90" s="117">
        <v>0</v>
      </c>
      <c r="H90" s="114">
        <f t="shared" si="3"/>
        <v>0</v>
      </c>
    </row>
    <row r="91" spans="2:8" x14ac:dyDescent="0.2">
      <c r="B91" s="10">
        <f t="shared" si="4"/>
        <v>78</v>
      </c>
      <c r="C91" s="102">
        <v>6.2299999999999951</v>
      </c>
      <c r="D91" s="113"/>
      <c r="E91" s="10" t="s">
        <v>677</v>
      </c>
      <c r="F91" s="117">
        <v>3737464.7041999986</v>
      </c>
      <c r="G91" s="117">
        <v>-60657666.762677558</v>
      </c>
      <c r="H91" s="114">
        <f t="shared" si="3"/>
        <v>-10819831.119410757</v>
      </c>
    </row>
    <row r="92" spans="2:8" x14ac:dyDescent="0.2">
      <c r="B92" s="10">
        <f t="shared" si="4"/>
        <v>79</v>
      </c>
      <c r="C92" s="102">
        <v>6.2399999999999949</v>
      </c>
      <c r="D92" s="113"/>
      <c r="E92" s="10" t="s">
        <v>676</v>
      </c>
      <c r="F92" s="117">
        <v>0</v>
      </c>
      <c r="G92" s="117">
        <v>117784370.64898372</v>
      </c>
      <c r="H92" s="114">
        <f t="shared" si="3"/>
        <v>11350247.413509974</v>
      </c>
    </row>
    <row r="93" spans="2:8" x14ac:dyDescent="0.2">
      <c r="B93" s="10">
        <f t="shared" si="4"/>
        <v>80</v>
      </c>
      <c r="C93" s="102">
        <v>6.2499999999999947</v>
      </c>
      <c r="D93" s="113"/>
      <c r="E93" s="10" t="s">
        <v>675</v>
      </c>
      <c r="F93" s="117">
        <v>2149.1401020913058</v>
      </c>
      <c r="G93" s="117">
        <v>0</v>
      </c>
      <c r="H93" s="114">
        <f t="shared" si="3"/>
        <v>-2860.512332531589</v>
      </c>
    </row>
    <row r="94" spans="2:8" x14ac:dyDescent="0.2">
      <c r="B94" s="10">
        <f t="shared" si="4"/>
        <v>81</v>
      </c>
      <c r="C94" s="102">
        <v>6.2599999999999945</v>
      </c>
      <c r="D94" s="113"/>
      <c r="E94" s="10" t="s">
        <v>674</v>
      </c>
      <c r="F94" s="117">
        <v>0</v>
      </c>
      <c r="G94" s="117">
        <v>0</v>
      </c>
      <c r="H94" s="114">
        <f t="shared" si="3"/>
        <v>0</v>
      </c>
    </row>
    <row r="95" spans="2:8" x14ac:dyDescent="0.2">
      <c r="B95" s="10">
        <f t="shared" si="4"/>
        <v>82</v>
      </c>
      <c r="C95" s="102">
        <v>6.2699999999999942</v>
      </c>
      <c r="D95" s="113"/>
      <c r="E95" s="10" t="s">
        <v>673</v>
      </c>
      <c r="F95" s="117">
        <v>-885933.75207619276</v>
      </c>
      <c r="G95" s="117">
        <v>-213417265.83209565</v>
      </c>
      <c r="H95" s="114">
        <f t="shared" si="3"/>
        <v>-19386695.417445898</v>
      </c>
    </row>
    <row r="96" spans="2:8" x14ac:dyDescent="0.2">
      <c r="B96" s="10">
        <f t="shared" si="4"/>
        <v>83</v>
      </c>
      <c r="C96" s="102">
        <v>6.279999999999994</v>
      </c>
      <c r="D96" s="113"/>
      <c r="E96" s="10" t="s">
        <v>672</v>
      </c>
      <c r="F96" s="117">
        <v>138079.79449999999</v>
      </c>
      <c r="G96" s="117">
        <v>174784.55000000002</v>
      </c>
      <c r="H96" s="114">
        <f t="shared" si="3"/>
        <v>-166941.59834849124</v>
      </c>
    </row>
    <row r="97" spans="2:11" x14ac:dyDescent="0.2">
      <c r="B97" s="10">
        <f t="shared" si="4"/>
        <v>84</v>
      </c>
      <c r="C97" s="102">
        <v>6.2899999999999938</v>
      </c>
      <c r="D97" s="113"/>
      <c r="E97" s="10" t="s">
        <v>671</v>
      </c>
      <c r="F97" s="117">
        <v>-2758238.2740200995</v>
      </c>
      <c r="G97" s="117">
        <v>193636571.05324998</v>
      </c>
      <c r="H97" s="114">
        <f t="shared" si="3"/>
        <v>22330940.657589305</v>
      </c>
    </row>
    <row r="98" spans="2:11" x14ac:dyDescent="0.2">
      <c r="B98" s="10">
        <f t="shared" si="4"/>
        <v>85</v>
      </c>
      <c r="C98" s="102">
        <v>6.2999999999999936</v>
      </c>
      <c r="D98" s="113"/>
      <c r="E98" s="10" t="s">
        <v>670</v>
      </c>
      <c r="F98" s="117">
        <v>-239996.06710000004</v>
      </c>
      <c r="G98" s="117">
        <v>48794218.919999994</v>
      </c>
      <c r="H98" s="114">
        <f t="shared" si="3"/>
        <v>5021472.4314739648</v>
      </c>
    </row>
    <row r="99" spans="2:11" x14ac:dyDescent="0.2">
      <c r="B99" s="10">
        <f t="shared" si="4"/>
        <v>86</v>
      </c>
      <c r="C99" s="102">
        <v>6.3099999999999934</v>
      </c>
      <c r="D99" s="113"/>
      <c r="E99" s="10" t="s">
        <v>669</v>
      </c>
      <c r="F99" s="117">
        <v>-1016675.5927000002</v>
      </c>
      <c r="G99" s="117">
        <v>245365929.83000004</v>
      </c>
      <c r="H99" s="114">
        <f t="shared" si="3"/>
        <v>24997795.742110148</v>
      </c>
    </row>
    <row r="100" spans="2:11" x14ac:dyDescent="0.2">
      <c r="B100" s="10">
        <f t="shared" si="4"/>
        <v>87</v>
      </c>
      <c r="C100" s="102">
        <v>6.3199999999999932</v>
      </c>
      <c r="D100" s="113"/>
      <c r="E100" s="10" t="s">
        <v>668</v>
      </c>
      <c r="F100" s="117">
        <v>-1055909.7499817</v>
      </c>
      <c r="G100" s="117">
        <v>133865024.70929</v>
      </c>
      <c r="H100" s="114">
        <f t="shared" si="3"/>
        <v>14305272.954060817</v>
      </c>
    </row>
    <row r="101" spans="2:11" x14ac:dyDescent="0.2">
      <c r="B101" s="10">
        <f t="shared" si="4"/>
        <v>88</v>
      </c>
      <c r="C101" s="102">
        <v>6.329999999999993</v>
      </c>
      <c r="D101" s="113"/>
      <c r="E101" s="10" t="s">
        <v>667</v>
      </c>
      <c r="F101" s="117">
        <v>0</v>
      </c>
      <c r="G101" s="117">
        <v>0</v>
      </c>
      <c r="H101" s="114">
        <f t="shared" si="3"/>
        <v>0</v>
      </c>
    </row>
    <row r="102" spans="2:11" x14ac:dyDescent="0.2">
      <c r="B102" s="10">
        <f t="shared" si="4"/>
        <v>89</v>
      </c>
      <c r="C102" s="102">
        <v>6.3399999999999928</v>
      </c>
      <c r="D102" s="113"/>
      <c r="E102" s="10" t="s">
        <v>666</v>
      </c>
      <c r="F102" s="117">
        <v>0</v>
      </c>
      <c r="G102" s="117">
        <v>0</v>
      </c>
      <c r="H102" s="114">
        <f t="shared" si="3"/>
        <v>0</v>
      </c>
    </row>
    <row r="103" spans="2:11" x14ac:dyDescent="0.2">
      <c r="B103" s="10">
        <f t="shared" si="4"/>
        <v>90</v>
      </c>
      <c r="C103" s="102">
        <v>6.3499999999999925</v>
      </c>
      <c r="D103" s="113"/>
      <c r="E103" s="10" t="s">
        <v>665</v>
      </c>
      <c r="F103" s="117">
        <v>0</v>
      </c>
      <c r="G103" s="117">
        <v>0</v>
      </c>
      <c r="H103" s="114">
        <f t="shared" si="3"/>
        <v>0</v>
      </c>
    </row>
    <row r="104" spans="2:11" x14ac:dyDescent="0.2">
      <c r="B104" s="10">
        <f t="shared" si="4"/>
        <v>91</v>
      </c>
      <c r="C104" s="102">
        <v>6.3599999999999923</v>
      </c>
      <c r="D104" s="113"/>
      <c r="E104" s="10" t="s">
        <v>664</v>
      </c>
      <c r="F104" s="117">
        <v>0</v>
      </c>
      <c r="G104" s="117">
        <v>2889649.9920000006</v>
      </c>
      <c r="H104" s="114">
        <f t="shared" si="3"/>
        <v>278460.05515783705</v>
      </c>
    </row>
    <row r="105" spans="2:11" x14ac:dyDescent="0.2">
      <c r="B105" s="10">
        <f t="shared" si="4"/>
        <v>92</v>
      </c>
      <c r="C105" s="102">
        <v>6.3699999999999921</v>
      </c>
      <c r="D105" s="113"/>
      <c r="E105" s="10" t="s">
        <v>663</v>
      </c>
      <c r="F105" s="117">
        <v>0</v>
      </c>
      <c r="G105" s="117">
        <v>0</v>
      </c>
      <c r="H105" s="114">
        <f t="shared" si="3"/>
        <v>0</v>
      </c>
    </row>
    <row r="106" spans="2:11" x14ac:dyDescent="0.2">
      <c r="B106" s="10">
        <f t="shared" si="4"/>
        <v>93</v>
      </c>
      <c r="C106" s="102">
        <v>6.4999999999999893</v>
      </c>
      <c r="D106" s="113"/>
      <c r="E106" s="10" t="s">
        <v>662</v>
      </c>
      <c r="F106" s="117">
        <v>0</v>
      </c>
      <c r="G106" s="117">
        <v>0</v>
      </c>
      <c r="H106" s="114">
        <f t="shared" si="3"/>
        <v>0</v>
      </c>
      <c r="K106" s="118"/>
    </row>
    <row r="107" spans="2:11" x14ac:dyDescent="0.2">
      <c r="B107" s="10">
        <f t="shared" si="4"/>
        <v>94</v>
      </c>
      <c r="C107" s="102">
        <v>6.5099999999999891</v>
      </c>
      <c r="D107" s="113"/>
      <c r="E107" s="10" t="s">
        <v>661</v>
      </c>
      <c r="F107" s="117">
        <v>0</v>
      </c>
      <c r="G107" s="117">
        <v>53549.595000000962</v>
      </c>
      <c r="H107" s="114">
        <f t="shared" si="3"/>
        <v>5160.2869616259395</v>
      </c>
      <c r="K107" s="118"/>
    </row>
    <row r="108" spans="2:11" x14ac:dyDescent="0.2">
      <c r="B108" s="10">
        <f t="shared" si="4"/>
        <v>95</v>
      </c>
      <c r="C108" s="102">
        <v>6.5199999999999889</v>
      </c>
      <c r="D108" s="113"/>
      <c r="E108" s="10" t="s">
        <v>660</v>
      </c>
      <c r="F108" s="117">
        <v>0</v>
      </c>
      <c r="G108" s="117">
        <v>0</v>
      </c>
      <c r="H108" s="114">
        <f t="shared" si="3"/>
        <v>0</v>
      </c>
      <c r="K108" s="118"/>
    </row>
    <row r="109" spans="2:11" x14ac:dyDescent="0.2">
      <c r="B109" s="10">
        <f t="shared" si="4"/>
        <v>96</v>
      </c>
      <c r="C109" s="102">
        <v>6.5299999999999887</v>
      </c>
      <c r="D109" s="113"/>
      <c r="E109" s="10" t="s">
        <v>659</v>
      </c>
      <c r="F109" s="117">
        <v>-3707884.3267204068</v>
      </c>
      <c r="G109" s="117">
        <v>52195374.07849817</v>
      </c>
      <c r="H109" s="114">
        <f t="shared" si="3"/>
        <v>9964993.8308051024</v>
      </c>
    </row>
    <row r="110" spans="2:11" x14ac:dyDescent="0.2">
      <c r="B110" s="10">
        <f t="shared" si="4"/>
        <v>97</v>
      </c>
      <c r="C110" s="102">
        <v>6.5399999999999885</v>
      </c>
      <c r="D110" s="113"/>
      <c r="E110" s="10" t="s">
        <v>658</v>
      </c>
      <c r="F110" s="117">
        <v>0</v>
      </c>
      <c r="G110" s="117">
        <v>0</v>
      </c>
      <c r="H110" s="114">
        <f t="shared" si="3"/>
        <v>0</v>
      </c>
    </row>
    <row r="111" spans="2:11" x14ac:dyDescent="0.2">
      <c r="B111" s="10">
        <f t="shared" ref="B111:B121" si="5">B110+1</f>
        <v>98</v>
      </c>
      <c r="C111" s="102">
        <v>6.5499999999999883</v>
      </c>
      <c r="D111" s="113"/>
      <c r="E111" s="10" t="s">
        <v>657</v>
      </c>
      <c r="F111" s="117">
        <v>0</v>
      </c>
      <c r="G111" s="117">
        <v>0</v>
      </c>
      <c r="H111" s="114">
        <f t="shared" si="3"/>
        <v>0</v>
      </c>
    </row>
    <row r="112" spans="2:11" x14ac:dyDescent="0.2">
      <c r="B112" s="10">
        <f t="shared" si="5"/>
        <v>99</v>
      </c>
      <c r="C112" s="102">
        <v>6.5599999999999881</v>
      </c>
      <c r="D112" s="113"/>
      <c r="E112" s="10" t="s">
        <v>656</v>
      </c>
      <c r="F112" s="117">
        <v>0</v>
      </c>
      <c r="G112" s="117">
        <v>0</v>
      </c>
      <c r="H112" s="114">
        <f t="shared" si="3"/>
        <v>0</v>
      </c>
    </row>
    <row r="113" spans="2:8" x14ac:dyDescent="0.2">
      <c r="B113" s="10">
        <f t="shared" si="5"/>
        <v>100</v>
      </c>
      <c r="C113" s="102">
        <v>6.5699999999999878</v>
      </c>
      <c r="D113" s="113"/>
      <c r="E113" s="10" t="s">
        <v>655</v>
      </c>
      <c r="F113" s="117">
        <v>0</v>
      </c>
      <c r="G113" s="117">
        <v>-2880746.5800000094</v>
      </c>
      <c r="H113" s="114">
        <f t="shared" si="3"/>
        <v>-277602.0811459414</v>
      </c>
    </row>
    <row r="114" spans="2:8" x14ac:dyDescent="0.2">
      <c r="B114" s="10">
        <f t="shared" si="5"/>
        <v>101</v>
      </c>
      <c r="C114" s="102">
        <v>6.5799999999999876</v>
      </c>
      <c r="D114" s="113"/>
      <c r="E114" s="10" t="s">
        <v>654</v>
      </c>
      <c r="F114" s="117">
        <v>0</v>
      </c>
      <c r="G114" s="117">
        <v>0</v>
      </c>
      <c r="H114" s="114">
        <f t="shared" si="3"/>
        <v>0</v>
      </c>
    </row>
    <row r="115" spans="2:8" x14ac:dyDescent="0.2">
      <c r="B115" s="10">
        <f t="shared" si="5"/>
        <v>102</v>
      </c>
      <c r="C115" s="102">
        <v>6.59</v>
      </c>
      <c r="D115" s="113"/>
      <c r="E115" s="10" t="s">
        <v>653</v>
      </c>
      <c r="F115" s="117">
        <v>0</v>
      </c>
      <c r="G115" s="117">
        <v>681903.88919999998</v>
      </c>
      <c r="H115" s="114">
        <f t="shared" si="3"/>
        <v>65711.416650690182</v>
      </c>
    </row>
    <row r="116" spans="2:8" x14ac:dyDescent="0.2">
      <c r="B116" s="10">
        <f t="shared" si="5"/>
        <v>103</v>
      </c>
      <c r="C116" s="102">
        <v>6.5999999999999872</v>
      </c>
      <c r="D116" s="113"/>
      <c r="E116" s="10" t="s">
        <v>652</v>
      </c>
      <c r="F116" s="117">
        <v>0</v>
      </c>
      <c r="G116" s="117">
        <v>0</v>
      </c>
      <c r="H116" s="114">
        <f t="shared" si="3"/>
        <v>0</v>
      </c>
    </row>
    <row r="117" spans="2:8" x14ac:dyDescent="0.2">
      <c r="B117" s="10">
        <f t="shared" si="5"/>
        <v>104</v>
      </c>
      <c r="C117" s="102"/>
      <c r="D117" s="113"/>
      <c r="E117" s="120"/>
      <c r="F117" s="121"/>
      <c r="G117" s="121"/>
      <c r="H117" s="9"/>
    </row>
    <row r="118" spans="2:8" ht="12" thickBot="1" x14ac:dyDescent="0.25">
      <c r="B118" s="10">
        <f t="shared" si="5"/>
        <v>105</v>
      </c>
      <c r="C118" s="8"/>
      <c r="D118" s="8"/>
      <c r="E118" s="9" t="s">
        <v>651</v>
      </c>
      <c r="F118" s="122">
        <f>SUM(F67:F116)</f>
        <v>-192443320.77802041</v>
      </c>
      <c r="G118" s="122">
        <f>SUM(G67:G116)</f>
        <v>518485698.09144878</v>
      </c>
      <c r="H118" s="122">
        <f>SUM(H69:H116)</f>
        <v>306106356.89764619</v>
      </c>
    </row>
    <row r="119" spans="2:8" ht="12" thickTop="1" x14ac:dyDescent="0.2">
      <c r="B119" s="10">
        <f t="shared" si="5"/>
        <v>106</v>
      </c>
      <c r="C119" s="102"/>
      <c r="D119" s="113"/>
      <c r="E119" s="120"/>
      <c r="F119" s="121"/>
      <c r="G119" s="121"/>
      <c r="H119" s="9"/>
    </row>
    <row r="120" spans="2:8" x14ac:dyDescent="0.2">
      <c r="B120" s="10">
        <f t="shared" si="5"/>
        <v>107</v>
      </c>
    </row>
    <row r="121" spans="2:8" ht="12" thickBot="1" x14ac:dyDescent="0.25">
      <c r="B121" s="10">
        <f t="shared" si="5"/>
        <v>108</v>
      </c>
      <c r="E121" s="5" t="s">
        <v>650</v>
      </c>
      <c r="F121" s="124">
        <f>F63+F118</f>
        <v>-198856585.49520123</v>
      </c>
      <c r="G121" s="124">
        <f>G63+G118</f>
        <v>526231984.35212231</v>
      </c>
      <c r="H121" s="124">
        <f>H63+H118</f>
        <v>315388900.71420944</v>
      </c>
    </row>
    <row r="122" spans="2:8" x14ac:dyDescent="0.2">
      <c r="C122" s="8"/>
      <c r="D122" s="8"/>
      <c r="F122" s="121"/>
      <c r="G122" s="121"/>
      <c r="H122" s="123"/>
    </row>
    <row r="123" spans="2:8" x14ac:dyDescent="0.2">
      <c r="C123" s="8"/>
      <c r="D123" s="8"/>
      <c r="F123" s="121"/>
      <c r="G123" s="121"/>
      <c r="H123" s="123"/>
    </row>
    <row r="124" spans="2:8" x14ac:dyDescent="0.2">
      <c r="E124" s="120"/>
      <c r="F124" s="121"/>
      <c r="G124" s="121"/>
      <c r="H124" s="9"/>
    </row>
  </sheetData>
  <mergeCells count="10">
    <mergeCell ref="B2:H2"/>
    <mergeCell ref="A1:D1"/>
    <mergeCell ref="F12:I12"/>
    <mergeCell ref="C66:H66"/>
    <mergeCell ref="C4:H4"/>
    <mergeCell ref="C5:H5"/>
    <mergeCell ref="C6:H6"/>
    <mergeCell ref="C8:H8"/>
    <mergeCell ref="C7:H7"/>
    <mergeCell ref="E1:H1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3F2-B1F5-456D-BA74-F28287D75E13}">
  <dimension ref="A1:AU97"/>
  <sheetViews>
    <sheetView workbookViewId="0">
      <selection activeCell="G12" sqref="G12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5.7109375" style="10" customWidth="1"/>
    <col min="5" max="5" width="18.140625" style="10" bestFit="1" customWidth="1"/>
    <col min="6" max="6" width="12.7109375" style="10" bestFit="1" customWidth="1"/>
    <col min="7" max="7" width="26.85546875" style="10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05" t="s">
        <v>762</v>
      </c>
      <c r="C2" s="205"/>
      <c r="D2" s="20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557A-36ED-43B9-9A29-B8EEF1816398}">
  <dimension ref="B1:AA35"/>
  <sheetViews>
    <sheetView workbookViewId="0">
      <selection activeCell="G12" sqref="G12"/>
    </sheetView>
  </sheetViews>
  <sheetFormatPr defaultColWidth="8.7109375" defaultRowHeight="11.25" x14ac:dyDescent="0.2"/>
  <cols>
    <col min="1" max="1" width="2" style="10" customWidth="1"/>
    <col min="2" max="2" width="6.5703125" style="10" bestFit="1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05" t="s">
        <v>750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2:26" s="5" customFormat="1" x14ac:dyDescent="0.2">
      <c r="C2" s="205" t="s">
        <v>749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2:26" s="5" customFormat="1" x14ac:dyDescent="0.2">
      <c r="C3" s="205" t="s">
        <v>748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2:26" s="5" customFormat="1" x14ac:dyDescent="0.2">
      <c r="C4" s="205" t="s">
        <v>747</v>
      </c>
      <c r="D4" s="205"/>
      <c r="E4" s="205" t="s">
        <v>714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2:26" s="5" customFormat="1" x14ac:dyDescent="0.2">
      <c r="C5" s="237" t="s">
        <v>756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2:26" s="5" customFormat="1" x14ac:dyDescent="0.2">
      <c r="C6" s="237" t="s">
        <v>757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1136722127.4740057</v>
      </c>
      <c r="E15" s="28">
        <v>251515620.81581691</v>
      </c>
      <c r="F15" s="28">
        <v>261731782.89578247</v>
      </c>
      <c r="G15" s="28">
        <v>150135650.73488316</v>
      </c>
      <c r="H15" s="28">
        <v>109612761.53401902</v>
      </c>
      <c r="I15" s="28">
        <v>643982.25061245135</v>
      </c>
      <c r="J15" s="28">
        <v>10040568.549717082</v>
      </c>
      <c r="K15" s="28">
        <v>5151262.1965675857</v>
      </c>
      <c r="L15" s="28">
        <v>37924279.883866586</v>
      </c>
      <c r="M15" s="28">
        <v>4120104.4680300062</v>
      </c>
      <c r="N15" s="28">
        <v>13665026.505552163</v>
      </c>
      <c r="O15" s="28">
        <v>978525.49260579213</v>
      </c>
      <c r="P15" s="28">
        <f t="shared" si="3"/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57757737.716633558</v>
      </c>
      <c r="E17" s="28">
        <f t="shared" si="4"/>
        <v>22901574.227980167</v>
      </c>
      <c r="F17" s="28">
        <f t="shared" si="4"/>
        <v>12239916.147943497</v>
      </c>
      <c r="G17" s="28">
        <f t="shared" si="4"/>
        <v>2537804.6194835901</v>
      </c>
      <c r="H17" s="28">
        <f t="shared" si="4"/>
        <v>4517232.7352934778</v>
      </c>
      <c r="I17" s="28">
        <f t="shared" si="4"/>
        <v>-281104.25055453595</v>
      </c>
      <c r="J17" s="28">
        <f t="shared" si="4"/>
        <v>318730.45193626545</v>
      </c>
      <c r="K17" s="28">
        <f t="shared" si="4"/>
        <v>-1582938.8765675863</v>
      </c>
      <c r="L17" s="28">
        <f t="shared" si="4"/>
        <v>3542006.1227514446</v>
      </c>
      <c r="M17" s="28">
        <f t="shared" si="4"/>
        <v>9334952.5319699943</v>
      </c>
      <c r="N17" s="28">
        <f t="shared" si="4"/>
        <v>1695554.4968993887</v>
      </c>
      <c r="O17" s="28">
        <f t="shared" si="4"/>
        <v>-109635.49260579213</v>
      </c>
      <c r="P17" s="28">
        <f t="shared" si="3"/>
        <v>112871830.43116347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217801979.30741274</v>
      </c>
      <c r="E18" s="28">
        <f t="shared" si="5"/>
        <v>30500959.406994201</v>
      </c>
      <c r="F18" s="28">
        <f t="shared" si="5"/>
        <v>47892552.822179645</v>
      </c>
      <c r="G18" s="28">
        <f t="shared" si="5"/>
        <v>30086463.778935675</v>
      </c>
      <c r="H18" s="28">
        <f t="shared" si="5"/>
        <v>19452896.061712336</v>
      </c>
      <c r="I18" s="28">
        <f t="shared" si="5"/>
        <v>525201.25393517851</v>
      </c>
      <c r="J18" s="28">
        <f t="shared" si="5"/>
        <v>1938743.3234852259</v>
      </c>
      <c r="K18" s="28">
        <f t="shared" si="5"/>
        <v>6190366.1150703561</v>
      </c>
      <c r="L18" s="28">
        <f t="shared" si="5"/>
        <v>2168940.8883704795</v>
      </c>
      <c r="M18" s="28">
        <f t="shared" si="5"/>
        <v>-4558098.8390279422</v>
      </c>
      <c r="N18" s="28">
        <f t="shared" si="5"/>
        <v>2308846.741659055</v>
      </c>
      <c r="O18" s="28">
        <f t="shared" si="5"/>
        <v>234045.90765208472</v>
      </c>
      <c r="P18" s="28">
        <f t="shared" si="3"/>
        <v>354542896.76837897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O21" si="6">ROUND(D15+D19+D20+D14,0)</f>
        <v>1479202827</v>
      </c>
      <c r="E21" s="28">
        <f t="shared" si="6"/>
        <v>320292435</v>
      </c>
      <c r="F21" s="28">
        <f t="shared" si="6"/>
        <v>337213573</v>
      </c>
      <c r="G21" s="28">
        <f t="shared" si="6"/>
        <v>191313481</v>
      </c>
      <c r="H21" s="28">
        <f t="shared" si="6"/>
        <v>139977047</v>
      </c>
      <c r="I21" s="28">
        <f t="shared" si="6"/>
        <v>908410</v>
      </c>
      <c r="J21" s="28">
        <f t="shared" si="6"/>
        <v>12878424</v>
      </c>
      <c r="K21" s="28">
        <f t="shared" si="6"/>
        <v>9958605</v>
      </c>
      <c r="L21" s="28">
        <f t="shared" si="6"/>
        <v>45958384</v>
      </c>
      <c r="M21" s="28">
        <f t="shared" si="6"/>
        <v>9650781</v>
      </c>
      <c r="N21" s="28">
        <f t="shared" si="6"/>
        <v>18530007</v>
      </c>
      <c r="O21" s="28">
        <f t="shared" si="6"/>
        <v>1127276</v>
      </c>
      <c r="P21" s="28">
        <f t="shared" si="3"/>
        <v>2567011250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0.80751594263322701</v>
      </c>
      <c r="E23" s="39">
        <f t="shared" si="7"/>
        <v>0.85677076651466055</v>
      </c>
      <c r="F23" s="39">
        <f t="shared" si="7"/>
        <v>0.81245750758592972</v>
      </c>
      <c r="G23" s="39">
        <f t="shared" si="7"/>
        <v>0.79802769024085007</v>
      </c>
      <c r="H23" s="39">
        <f t="shared" si="7"/>
        <v>0.81534792107246346</v>
      </c>
      <c r="I23" s="39">
        <f t="shared" si="7"/>
        <v>0.39946499934821877</v>
      </c>
      <c r="J23" s="39">
        <f t="shared" si="7"/>
        <v>0.8043918263332025</v>
      </c>
      <c r="K23" s="39">
        <f t="shared" si="7"/>
        <v>0.3583155793406807</v>
      </c>
      <c r="L23" s="39">
        <f t="shared" si="7"/>
        <v>0.90225726837170839</v>
      </c>
      <c r="M23" s="39">
        <f t="shared" si="7"/>
        <v>1.3941935890991621</v>
      </c>
      <c r="N23" s="39">
        <f t="shared" si="7"/>
        <v>0.8289571073800216</v>
      </c>
      <c r="O23" s="39">
        <f t="shared" si="7"/>
        <v>0.77078727835951444</v>
      </c>
      <c r="P23" s="39">
        <f t="shared" si="7"/>
        <v>0.81616842280399926</v>
      </c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0.99</v>
      </c>
      <c r="E24" s="39">
        <f t="shared" si="8"/>
        <v>1.05</v>
      </c>
      <c r="F24" s="39">
        <f t="shared" si="8"/>
        <v>1</v>
      </c>
      <c r="G24" s="39">
        <f t="shared" si="8"/>
        <v>0.98</v>
      </c>
      <c r="H24" s="39">
        <f t="shared" si="8"/>
        <v>1</v>
      </c>
      <c r="I24" s="39">
        <f t="shared" si="8"/>
        <v>0.49</v>
      </c>
      <c r="J24" s="39">
        <f t="shared" si="8"/>
        <v>0.99</v>
      </c>
      <c r="K24" s="39">
        <f t="shared" si="8"/>
        <v>0.44</v>
      </c>
      <c r="L24" s="39">
        <f t="shared" si="8"/>
        <v>1.1100000000000001</v>
      </c>
      <c r="M24" s="39">
        <f t="shared" si="8"/>
        <v>1.71</v>
      </c>
      <c r="N24" s="39">
        <f t="shared" si="8"/>
        <v>1.02</v>
      </c>
      <c r="O24" s="39">
        <f t="shared" si="8"/>
        <v>0.94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60556853.577765442</v>
      </c>
      <c r="F26" s="2">
        <v>59362612.819202662</v>
      </c>
      <c r="G26" s="2">
        <v>36456456.660712838</v>
      </c>
      <c r="H26" s="2">
        <v>25276958.33492491</v>
      </c>
      <c r="I26" s="2">
        <v>107661.75696777768</v>
      </c>
      <c r="J26" s="2">
        <v>2357092.5572920716</v>
      </c>
      <c r="K26" s="2">
        <v>4002673.0946039087</v>
      </c>
      <c r="L26" s="2">
        <v>8051452.4930098299</v>
      </c>
      <c r="M26" s="2">
        <v>426847.48599545879</v>
      </c>
      <c r="N26" s="2">
        <v>3678589.3894643132</v>
      </c>
      <c r="O26" s="2">
        <v>662622.82330797822</v>
      </c>
      <c r="P26" s="28">
        <f>SUM(D26:O26)</f>
        <v>471897726.97799337</v>
      </c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334974048.62156254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12716391.558945419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1531512.8233079782</v>
      </c>
      <c r="P28" s="2">
        <f>SUM(D28:O28)</f>
        <v>2567011250.2106161</v>
      </c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-13765055.824614525</v>
      </c>
      <c r="E29" s="2">
        <f t="shared" si="10"/>
        <v>14681613.621562541</v>
      </c>
      <c r="F29" s="2">
        <f t="shared" si="10"/>
        <v>-3879261.1370713711</v>
      </c>
      <c r="G29" s="2">
        <f t="shared" si="10"/>
        <v>-2183568.9849204123</v>
      </c>
      <c r="H29" s="2">
        <f t="shared" si="10"/>
        <v>-570094.39576259255</v>
      </c>
      <c r="I29" s="2">
        <f t="shared" si="10"/>
        <v>-437870.24297430692</v>
      </c>
      <c r="J29" s="2">
        <f t="shared" si="10"/>
        <v>-162032.44105458073</v>
      </c>
      <c r="K29" s="2">
        <f t="shared" si="10"/>
        <v>-2387608.5853960924</v>
      </c>
      <c r="L29" s="2">
        <f t="shared" si="10"/>
        <v>3559354.4996278584</v>
      </c>
      <c r="M29" s="2">
        <f t="shared" si="10"/>
        <v>4231123.4859954584</v>
      </c>
      <c r="N29" s="2">
        <f t="shared" si="10"/>
        <v>509163.39191586524</v>
      </c>
      <c r="O29" s="2">
        <f t="shared" si="10"/>
        <v>404236.82330797822</v>
      </c>
      <c r="P29" s="2">
        <f>SUM(D29:O29)</f>
        <v>0.21061581955291331</v>
      </c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0.99069427425816126</v>
      </c>
      <c r="E31" s="39">
        <f t="shared" si="11"/>
        <v>1.0458381529415846</v>
      </c>
      <c r="F31" s="39">
        <f t="shared" si="11"/>
        <v>0.98849612990794011</v>
      </c>
      <c r="G31" s="39">
        <f t="shared" si="11"/>
        <v>0.98858643429879145</v>
      </c>
      <c r="H31" s="39">
        <f t="shared" si="11"/>
        <v>0.99592722944239143</v>
      </c>
      <c r="I31" s="39">
        <f t="shared" si="11"/>
        <v>0.5179817010223281</v>
      </c>
      <c r="J31" s="39">
        <f t="shared" si="11"/>
        <v>0.98741830203334036</v>
      </c>
      <c r="K31" s="39">
        <f t="shared" si="11"/>
        <v>0.76024668260302597</v>
      </c>
      <c r="L31" s="39">
        <f t="shared" si="11"/>
        <v>1.0774473380010023</v>
      </c>
      <c r="M31" s="39">
        <f t="shared" si="11"/>
        <v>1.4384229096065342</v>
      </c>
      <c r="N31" s="39">
        <f t="shared" si="11"/>
        <v>1.0274777765553929</v>
      </c>
      <c r="O31" s="39">
        <f t="shared" si="11"/>
        <v>1.3585961408811846</v>
      </c>
      <c r="P31" s="39">
        <f t="shared" si="11"/>
        <v>1.0000000000820473</v>
      </c>
      <c r="S31" s="35"/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0.99</v>
      </c>
      <c r="H32" s="39">
        <f t="shared" si="12"/>
        <v>1</v>
      </c>
      <c r="I32" s="39">
        <f t="shared" si="12"/>
        <v>0.52</v>
      </c>
      <c r="J32" s="39">
        <f t="shared" si="12"/>
        <v>0.99</v>
      </c>
      <c r="K32" s="39">
        <f t="shared" si="12"/>
        <v>0.76</v>
      </c>
      <c r="L32" s="39">
        <f t="shared" si="12"/>
        <v>1.08</v>
      </c>
      <c r="M32" s="39">
        <f t="shared" si="12"/>
        <v>1.44</v>
      </c>
      <c r="N32" s="39">
        <f t="shared" si="12"/>
        <v>1.03</v>
      </c>
      <c r="O32" s="39">
        <f t="shared" si="12"/>
        <v>1.36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6">
    <mergeCell ref="C6:P6"/>
    <mergeCell ref="C1:P1"/>
    <mergeCell ref="C2:P2"/>
    <mergeCell ref="C3:P3"/>
    <mergeCell ref="C4:P4"/>
    <mergeCell ref="C5:P5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E81D-60F0-4C12-9F94-79F7E2AB3FDB}">
  <dimension ref="A1:Q538"/>
  <sheetViews>
    <sheetView zoomScaleNormal="100" workbookViewId="0">
      <pane xSplit="4" ySplit="5" topLeftCell="E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6384" width="8.5703125" style="10"/>
  </cols>
  <sheetData>
    <row r="1" spans="1:1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</row>
    <row r="2" spans="1:17" s="5" customFormat="1" x14ac:dyDescent="0.2">
      <c r="B2" s="205" t="s">
        <v>649</v>
      </c>
      <c r="C2" s="205"/>
      <c r="D2" s="205"/>
    </row>
    <row r="3" spans="1:17" s="7" customFormat="1" ht="12" thickBot="1" x14ac:dyDescent="0.25">
      <c r="A3" s="7" t="s">
        <v>648</v>
      </c>
      <c r="B3" s="205" t="s">
        <v>647</v>
      </c>
      <c r="C3" s="205"/>
      <c r="D3" s="205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7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7" s="41" customFormat="1" x14ac:dyDescent="0.2">
      <c r="A5" s="46">
        <v>1</v>
      </c>
      <c r="B5" s="197"/>
      <c r="C5" s="197"/>
      <c r="D5" s="197"/>
      <c r="E5" s="197"/>
      <c r="F5" s="197"/>
      <c r="G5" s="19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7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7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7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7" x14ac:dyDescent="0.2">
      <c r="A12" s="46">
        <f t="shared" si="0"/>
        <v>8</v>
      </c>
      <c r="B12" s="51"/>
      <c r="C12" s="198" t="s">
        <v>463</v>
      </c>
      <c r="D12" s="19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7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</row>
    <row r="14" spans="1:17" x14ac:dyDescent="0.2">
      <c r="A14" s="46">
        <f t="shared" si="0"/>
        <v>10</v>
      </c>
      <c r="B14" s="51"/>
      <c r="C14" s="199" t="s">
        <v>461</v>
      </c>
      <c r="D14" s="199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7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7" x14ac:dyDescent="0.2">
      <c r="A16" s="46">
        <f t="shared" si="0"/>
        <v>12</v>
      </c>
      <c r="B16" s="51"/>
      <c r="C16" s="199" t="s">
        <v>459</v>
      </c>
      <c r="D16" s="200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7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7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7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7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7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7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7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7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7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7" x14ac:dyDescent="0.2">
      <c r="A26" s="46">
        <f t="shared" si="0"/>
        <v>22</v>
      </c>
      <c r="B26" s="60"/>
      <c r="C26" s="201" t="s">
        <v>449</v>
      </c>
      <c r="D26" s="200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</row>
    <row r="27" spans="1:17" x14ac:dyDescent="0.2">
      <c r="A27" s="46">
        <f t="shared" si="0"/>
        <v>23</v>
      </c>
      <c r="B27" s="202" t="s">
        <v>448</v>
      </c>
      <c r="C27" s="202"/>
      <c r="D27" s="203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7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7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7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7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7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07" t="s">
        <v>441</v>
      </c>
      <c r="D37" s="208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07" t="s">
        <v>438</v>
      </c>
      <c r="D43" s="208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198" t="s">
        <v>437</v>
      </c>
      <c r="D44" s="206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07" t="s">
        <v>432</v>
      </c>
      <c r="D51" s="208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07" t="s">
        <v>428</v>
      </c>
      <c r="D57" s="208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198" t="s">
        <v>427</v>
      </c>
      <c r="D58" s="206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07" t="s">
        <v>421</v>
      </c>
      <c r="D65" s="208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07" t="s">
        <v>418</v>
      </c>
      <c r="D71" s="208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198" t="s">
        <v>417</v>
      </c>
      <c r="D72" s="206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198" t="s">
        <v>412</v>
      </c>
      <c r="D77" s="206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198" t="s">
        <v>411</v>
      </c>
      <c r="C78" s="198"/>
      <c r="D78" s="206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95376110.854034573</v>
      </c>
      <c r="F91" s="3">
        <v>19940653.308367748</v>
      </c>
      <c r="G91" s="3">
        <v>22243093.86644556</v>
      </c>
      <c r="H91" s="3">
        <v>12290608.692100028</v>
      </c>
      <c r="I91" s="3">
        <v>8470408.6417545322</v>
      </c>
      <c r="J91" s="3">
        <v>19444.096128534944</v>
      </c>
      <c r="K91" s="3">
        <v>0</v>
      </c>
      <c r="L91" s="3">
        <v>0</v>
      </c>
      <c r="M91" s="3">
        <v>3013557.6449565222</v>
      </c>
      <c r="N91" s="3">
        <v>0</v>
      </c>
      <c r="O91" s="3">
        <v>138640.36790060991</v>
      </c>
      <c r="P91" s="3">
        <v>43923.668311906644</v>
      </c>
      <c r="Q91" s="3">
        <f t="shared" si="23"/>
        <v>161536441.13999999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07" t="s">
        <v>398</v>
      </c>
      <c r="D94" s="208"/>
      <c r="E94" s="55">
        <f t="shared" ref="E94:Q94" si="24">SUM(E79:E93)</f>
        <v>104279553.70584577</v>
      </c>
      <c r="F94" s="55">
        <f t="shared" si="24"/>
        <v>21802130.627678275</v>
      </c>
      <c r="G94" s="55">
        <f t="shared" si="24"/>
        <v>24319506.013198476</v>
      </c>
      <c r="H94" s="55">
        <f t="shared" si="24"/>
        <v>13437947.696848905</v>
      </c>
      <c r="I94" s="55">
        <f t="shared" si="24"/>
        <v>9261128.6511787698</v>
      </c>
      <c r="J94" s="55">
        <f t="shared" si="24"/>
        <v>21259.21940348667</v>
      </c>
      <c r="K94" s="55">
        <f t="shared" si="24"/>
        <v>0</v>
      </c>
      <c r="L94" s="55">
        <f t="shared" si="24"/>
        <v>174492.42348419782</v>
      </c>
      <c r="M94" s="55">
        <f t="shared" si="24"/>
        <v>3294875.8705819291</v>
      </c>
      <c r="N94" s="55">
        <f t="shared" si="24"/>
        <v>799290.81512986391</v>
      </c>
      <c r="O94" s="55">
        <f t="shared" si="24"/>
        <v>151582.56675422299</v>
      </c>
      <c r="P94" s="55">
        <f t="shared" si="24"/>
        <v>48023.980928505945</v>
      </c>
      <c r="Q94" s="55">
        <f t="shared" si="24"/>
        <v>177589791.57103238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07" t="s">
        <v>392</v>
      </c>
      <c r="D105" s="208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09" t="s">
        <v>391</v>
      </c>
      <c r="C106" s="209"/>
      <c r="D106" s="210"/>
      <c r="E106" s="55">
        <f t="shared" ref="E106:Q106" si="27">SUM(E105,E94)</f>
        <v>109843444.18999615</v>
      </c>
      <c r="F106" s="55">
        <f t="shared" si="27"/>
        <v>22965394.784674209</v>
      </c>
      <c r="G106" s="55">
        <f t="shared" si="27"/>
        <v>25617086.059117753</v>
      </c>
      <c r="H106" s="55">
        <f t="shared" si="27"/>
        <v>14154936.470390394</v>
      </c>
      <c r="I106" s="55">
        <f t="shared" si="27"/>
        <v>9755261.0457240827</v>
      </c>
      <c r="J106" s="55">
        <f t="shared" si="27"/>
        <v>22393.516246309599</v>
      </c>
      <c r="K106" s="55">
        <f t="shared" si="27"/>
        <v>0</v>
      </c>
      <c r="L106" s="55">
        <f t="shared" si="27"/>
        <v>286106.14503090043</v>
      </c>
      <c r="M106" s="55">
        <f t="shared" si="27"/>
        <v>3470675.7071874808</v>
      </c>
      <c r="N106" s="55">
        <f t="shared" si="27"/>
        <v>1309523.1629402654</v>
      </c>
      <c r="O106" s="55">
        <f t="shared" si="27"/>
        <v>159670.33440142605</v>
      </c>
      <c r="P106" s="55">
        <f t="shared" si="27"/>
        <v>50586.325712343998</v>
      </c>
      <c r="Q106" s="55">
        <f t="shared" si="27"/>
        <v>187635077.74142128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07" t="s">
        <v>380</v>
      </c>
      <c r="D117" s="208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07" t="s">
        <v>369</v>
      </c>
      <c r="D128" s="208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09" t="s">
        <v>368</v>
      </c>
      <c r="C129" s="209"/>
      <c r="D129" s="210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09" t="s">
        <v>362</v>
      </c>
      <c r="C135" s="202"/>
      <c r="D135" s="203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09" t="s">
        <v>355</v>
      </c>
      <c r="C141" s="211"/>
      <c r="D141" s="212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09" t="s">
        <v>339</v>
      </c>
      <c r="C156" s="213"/>
      <c r="D156" s="214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17" t="s">
        <v>323</v>
      </c>
      <c r="C171" s="209"/>
      <c r="D171" s="210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02" t="s">
        <v>299</v>
      </c>
      <c r="C194" s="213"/>
      <c r="D194" s="214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11" t="s">
        <v>289</v>
      </c>
      <c r="C203" s="211"/>
      <c r="D203" s="212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09" t="s">
        <v>281</v>
      </c>
      <c r="C210" s="209"/>
      <c r="D210" s="210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09" t="s">
        <v>263</v>
      </c>
      <c r="C227" s="209"/>
      <c r="D227" s="210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02" t="s">
        <v>262</v>
      </c>
      <c r="C228" s="202"/>
      <c r="D228" s="203"/>
      <c r="E228" s="55">
        <f t="shared" ref="E228:Q228" si="49">SUM(E227,E210,E203,E194,E171,E156,E141,E135,E129,E106,E78)</f>
        <v>1654571032.4444933</v>
      </c>
      <c r="F228" s="55">
        <f t="shared" si="49"/>
        <v>377963677.31288403</v>
      </c>
      <c r="G228" s="55">
        <f t="shared" si="49"/>
        <v>393575801.60422087</v>
      </c>
      <c r="H228" s="55">
        <f t="shared" si="49"/>
        <v>227648928.3267422</v>
      </c>
      <c r="I228" s="55">
        <f t="shared" si="49"/>
        <v>165386730.13808495</v>
      </c>
      <c r="J228" s="55">
        <f t="shared" si="49"/>
        <v>845170.83201354695</v>
      </c>
      <c r="K228" s="55">
        <f t="shared" si="49"/>
        <v>14189854.664964743</v>
      </c>
      <c r="L228" s="55">
        <f t="shared" si="49"/>
        <v>5685311.4091089061</v>
      </c>
      <c r="M228" s="55">
        <f t="shared" si="49"/>
        <v>64249906.477512121</v>
      </c>
      <c r="N228" s="55">
        <f t="shared" si="49"/>
        <v>6668028.7335245889</v>
      </c>
      <c r="O228" s="55">
        <f t="shared" si="49"/>
        <v>16311445.58028472</v>
      </c>
      <c r="P228" s="55">
        <f t="shared" si="49"/>
        <v>825847.50938017014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02" t="s">
        <v>261</v>
      </c>
      <c r="C229" s="202"/>
      <c r="D229" s="203"/>
      <c r="E229" s="55">
        <f t="shared" ref="E229:Q229" si="50">+E27-E228</f>
        <v>49508975.309904814</v>
      </c>
      <c r="F229" s="55">
        <f t="shared" si="50"/>
        <v>24294359.681623638</v>
      </c>
      <c r="G229" s="55">
        <f t="shared" si="50"/>
        <v>13177537.991601467</v>
      </c>
      <c r="H229" s="55">
        <f t="shared" si="50"/>
        <v>4150738.3710491955</v>
      </c>
      <c r="I229" s="55">
        <f t="shared" si="50"/>
        <v>6049879.3267400861</v>
      </c>
      <c r="J229" s="55">
        <f t="shared" si="50"/>
        <v>-262669.60286367033</v>
      </c>
      <c r="K229" s="55">
        <f t="shared" si="50"/>
        <v>1223496.4660609663</v>
      </c>
      <c r="L229" s="55">
        <f t="shared" si="50"/>
        <v>-1582938.8765675863</v>
      </c>
      <c r="M229" s="55">
        <f t="shared" si="50"/>
        <v>5010598.0762126595</v>
      </c>
      <c r="N229" s="55">
        <f t="shared" si="50"/>
        <v>9334952.5319699924</v>
      </c>
      <c r="O229" s="55">
        <f t="shared" si="50"/>
        <v>2070546.7792475354</v>
      </c>
      <c r="P229" s="55">
        <f t="shared" si="50"/>
        <v>-103645.62381533685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15" t="s">
        <v>255</v>
      </c>
      <c r="D244" s="216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15" t="s">
        <v>250</v>
      </c>
      <c r="D253" s="216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15" t="s">
        <v>245</v>
      </c>
      <c r="D262" s="216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15" t="s">
        <v>237</v>
      </c>
      <c r="D272" s="216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15" t="s">
        <v>222</v>
      </c>
      <c r="D293" s="216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15" t="s">
        <v>208</v>
      </c>
      <c r="D309" s="216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197" t="s">
        <v>194</v>
      </c>
      <c r="D322" s="221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02" t="s">
        <v>193</v>
      </c>
      <c r="C323" s="202"/>
      <c r="D323" s="203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18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19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19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19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19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19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20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09" t="s">
        <v>191</v>
      </c>
      <c r="C331" s="211"/>
      <c r="D331" s="212"/>
      <c r="E331" s="55">
        <f>SUM(E324:E330)</f>
        <v>0</v>
      </c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09" t="s">
        <v>189</v>
      </c>
      <c r="C333" s="202"/>
      <c r="D333" s="203"/>
      <c r="E333" s="55">
        <f>SUM(E332)</f>
        <v>0</v>
      </c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x14ac:dyDescent="0.2">
      <c r="A334" s="46">
        <f t="shared" si="67"/>
        <v>330</v>
      </c>
      <c r="B334" s="218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19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19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19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19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19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20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09" t="s">
        <v>187</v>
      </c>
      <c r="C341" s="213"/>
      <c r="D341" s="214"/>
      <c r="E341" s="55">
        <f>SUM(E334:E340)</f>
        <v>0</v>
      </c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outlineLevel="1" x14ac:dyDescent="0.2">
      <c r="A342" s="46">
        <f t="shared" si="67"/>
        <v>338</v>
      </c>
      <c r="B342" s="218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68">SUM(E342:P342)</f>
        <v>0</v>
      </c>
    </row>
    <row r="343" spans="1:17" outlineLevel="1" x14ac:dyDescent="0.2">
      <c r="A343" s="46">
        <f t="shared" si="67"/>
        <v>339</v>
      </c>
      <c r="B343" s="219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68"/>
        <v>26606.68</v>
      </c>
    </row>
    <row r="344" spans="1:17" outlineLevel="1" x14ac:dyDescent="0.2">
      <c r="A344" s="46">
        <f t="shared" si="67"/>
        <v>340</v>
      </c>
      <c r="B344" s="219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68"/>
        <v>0</v>
      </c>
    </row>
    <row r="345" spans="1:17" outlineLevel="1" x14ac:dyDescent="0.2">
      <c r="A345" s="46">
        <f t="shared" si="67"/>
        <v>341</v>
      </c>
      <c r="B345" s="219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68"/>
        <v>5079260.4399999995</v>
      </c>
    </row>
    <row r="346" spans="1:17" outlineLevel="1" x14ac:dyDescent="0.2">
      <c r="A346" s="46">
        <f t="shared" si="67"/>
        <v>342</v>
      </c>
      <c r="B346" s="219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68"/>
        <v>11136487.768749999</v>
      </c>
    </row>
    <row r="347" spans="1:17" x14ac:dyDescent="0.2">
      <c r="A347" s="46">
        <f t="shared" si="67"/>
        <v>343</v>
      </c>
      <c r="B347" s="220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68"/>
        <v>22647568.770000018</v>
      </c>
    </row>
    <row r="348" spans="1:17" x14ac:dyDescent="0.2">
      <c r="A348" s="46">
        <f t="shared" si="67"/>
        <v>344</v>
      </c>
      <c r="B348" s="209" t="s">
        <v>185</v>
      </c>
      <c r="C348" s="211"/>
      <c r="D348" s="212"/>
      <c r="E348" s="55">
        <f t="shared" ref="E348:Q348" si="69">SUM(E342:E347)</f>
        <v>23789323.199492048</v>
      </c>
      <c r="F348" s="55">
        <f t="shared" si="69"/>
        <v>4872275.5724840611</v>
      </c>
      <c r="G348" s="55">
        <f t="shared" si="69"/>
        <v>4341741.6739444407</v>
      </c>
      <c r="H348" s="55">
        <f t="shared" si="69"/>
        <v>2267905.2754819891</v>
      </c>
      <c r="I348" s="55">
        <f t="shared" si="69"/>
        <v>1828714.6488687773</v>
      </c>
      <c r="J348" s="55">
        <f t="shared" si="69"/>
        <v>19102.951149088774</v>
      </c>
      <c r="K348" s="55">
        <f t="shared" si="69"/>
        <v>214628.86595743406</v>
      </c>
      <c r="L348" s="55">
        <f t="shared" si="69"/>
        <v>358588.06226679555</v>
      </c>
      <c r="M348" s="55">
        <f t="shared" si="69"/>
        <v>371119.48685249803</v>
      </c>
      <c r="N348" s="55">
        <f t="shared" si="69"/>
        <v>463905.79753623984</v>
      </c>
      <c r="O348" s="55">
        <f t="shared" si="69"/>
        <v>353920.9557931103</v>
      </c>
      <c r="P348" s="55">
        <f t="shared" si="69"/>
        <v>8697.1689235274353</v>
      </c>
      <c r="Q348" s="55">
        <f t="shared" si="69"/>
        <v>38889923.658750013</v>
      </c>
    </row>
    <row r="349" spans="1:17" outlineLevel="1" x14ac:dyDescent="0.2">
      <c r="A349" s="46">
        <f t="shared" si="67"/>
        <v>345</v>
      </c>
      <c r="B349" s="222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27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27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28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09" t="s">
        <v>179</v>
      </c>
      <c r="C353" s="202"/>
      <c r="D353" s="203"/>
      <c r="E353" s="55">
        <f t="shared" ref="E353:Q353" si="70">SUM(E349:E352)</f>
        <v>195035334.05967718</v>
      </c>
      <c r="F353" s="55">
        <f t="shared" si="70"/>
        <v>40396167.876648486</v>
      </c>
      <c r="G353" s="55">
        <f t="shared" si="70"/>
        <v>39579128.214107133</v>
      </c>
      <c r="H353" s="55">
        <f t="shared" si="70"/>
        <v>20948722.948611587</v>
      </c>
      <c r="I353" s="55">
        <f t="shared" si="70"/>
        <v>15637850.190635746</v>
      </c>
      <c r="J353" s="55">
        <f t="shared" si="70"/>
        <v>210329.48840064753</v>
      </c>
      <c r="K353" s="55">
        <f t="shared" si="70"/>
        <v>1935292.2380607591</v>
      </c>
      <c r="L353" s="55">
        <f t="shared" si="70"/>
        <v>3557984.3021480478</v>
      </c>
      <c r="M353" s="55">
        <f t="shared" si="70"/>
        <v>2912505.3499023723</v>
      </c>
      <c r="N353" s="55">
        <f t="shared" si="70"/>
        <v>1427823.100640286</v>
      </c>
      <c r="O353" s="55">
        <f t="shared" si="70"/>
        <v>4343954.3772733714</v>
      </c>
      <c r="P353" s="55">
        <f t="shared" si="70"/>
        <v>83134.125501385482</v>
      </c>
      <c r="Q353" s="55">
        <f t="shared" si="70"/>
        <v>326068226.27160698</v>
      </c>
    </row>
    <row r="354" spans="1:17" outlineLevel="1" x14ac:dyDescent="0.2">
      <c r="A354" s="46">
        <f t="shared" si="67"/>
        <v>350</v>
      </c>
      <c r="B354" s="218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19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19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19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19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20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09" t="s">
        <v>176</v>
      </c>
      <c r="C360" s="209"/>
      <c r="D360" s="210"/>
      <c r="E360" s="55">
        <f>SUM(E354:E359)</f>
        <v>0</v>
      </c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1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2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1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2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1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2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1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2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1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2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1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2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1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2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1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2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1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1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3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1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3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1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3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1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3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1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3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1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3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1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3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1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1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4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1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4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1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4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1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4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1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4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1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4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1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4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1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4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1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1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5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1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5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1"/>
        <v>-3264562.8190239999</v>
      </c>
    </row>
    <row r="390" spans="1:17" x14ac:dyDescent="0.2">
      <c r="A390" s="46">
        <f t="shared" ref="A390:A453" si="76">A389+1</f>
        <v>386</v>
      </c>
      <c r="B390" s="93"/>
      <c r="C390" s="79" t="s">
        <v>605</v>
      </c>
      <c r="D390" s="62">
        <f t="shared" si="75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1"/>
        <v>-554863.71097600018</v>
      </c>
    </row>
    <row r="391" spans="1:17" x14ac:dyDescent="0.2">
      <c r="A391" s="46">
        <f t="shared" si="76"/>
        <v>387</v>
      </c>
      <c r="B391" s="93"/>
      <c r="C391" s="79" t="s">
        <v>144</v>
      </c>
      <c r="D391" s="62">
        <f t="shared" si="75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1"/>
        <v>-185840073.383322</v>
      </c>
    </row>
    <row r="392" spans="1:17" x14ac:dyDescent="0.2">
      <c r="A392" s="46">
        <f t="shared" si="76"/>
        <v>388</v>
      </c>
      <c r="B392" s="93"/>
      <c r="C392" s="79" t="s">
        <v>604</v>
      </c>
      <c r="D392" s="62">
        <f t="shared" si="75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1"/>
        <v>-55502363.064038016</v>
      </c>
    </row>
    <row r="393" spans="1:17" x14ac:dyDescent="0.2">
      <c r="A393" s="46">
        <f t="shared" si="76"/>
        <v>389</v>
      </c>
      <c r="B393" s="93"/>
      <c r="C393" s="79" t="s">
        <v>603</v>
      </c>
      <c r="D393" s="62">
        <f t="shared" si="75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77">SUM(E393:P393)</f>
        <v>-258608.84263999999</v>
      </c>
    </row>
    <row r="394" spans="1:17" x14ac:dyDescent="0.2">
      <c r="A394" s="46">
        <f t="shared" si="76"/>
        <v>390</v>
      </c>
      <c r="B394" s="93"/>
      <c r="C394" s="79" t="s">
        <v>141</v>
      </c>
      <c r="D394" s="62">
        <f t="shared" si="75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77"/>
        <v>-53122538.620485999</v>
      </c>
    </row>
    <row r="395" spans="1:17" x14ac:dyDescent="0.2">
      <c r="A395" s="46">
        <f t="shared" si="76"/>
        <v>391</v>
      </c>
      <c r="B395" s="93"/>
      <c r="C395" s="79" t="s">
        <v>602</v>
      </c>
      <c r="D395" s="62">
        <f t="shared" si="75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77"/>
        <v>-32705.099514000005</v>
      </c>
    </row>
    <row r="396" spans="1:17" x14ac:dyDescent="0.2">
      <c r="A396" s="46">
        <f t="shared" si="76"/>
        <v>392</v>
      </c>
      <c r="B396" s="93"/>
      <c r="C396" s="79" t="s">
        <v>139</v>
      </c>
      <c r="D396" s="62">
        <f t="shared" si="75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77"/>
        <v>-158907714.79540509</v>
      </c>
    </row>
    <row r="397" spans="1:17" x14ac:dyDescent="0.2">
      <c r="A397" s="46">
        <f t="shared" si="76"/>
        <v>393</v>
      </c>
      <c r="B397" s="93"/>
      <c r="C397" s="79" t="s">
        <v>601</v>
      </c>
      <c r="D397" s="62">
        <f t="shared" si="75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77"/>
        <v>-3845250.8945950014</v>
      </c>
    </row>
    <row r="398" spans="1:17" x14ac:dyDescent="0.2">
      <c r="A398" s="46">
        <f t="shared" si="76"/>
        <v>394</v>
      </c>
      <c r="B398" s="93"/>
      <c r="C398" s="79" t="s">
        <v>137</v>
      </c>
      <c r="D398" s="62">
        <f t="shared" si="75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77"/>
        <v>-173747463.58329597</v>
      </c>
    </row>
    <row r="399" spans="1:17" x14ac:dyDescent="0.2">
      <c r="A399" s="46">
        <f t="shared" si="76"/>
        <v>395</v>
      </c>
      <c r="B399" s="93"/>
      <c r="C399" s="79" t="s">
        <v>600</v>
      </c>
      <c r="D399" s="62">
        <f t="shared" si="75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77"/>
        <v>-2215248.8367040004</v>
      </c>
    </row>
    <row r="400" spans="1:17" x14ac:dyDescent="0.2">
      <c r="A400" s="46">
        <f t="shared" si="76"/>
        <v>396</v>
      </c>
      <c r="B400" s="93"/>
      <c r="C400" s="79" t="s">
        <v>135</v>
      </c>
      <c r="D400" s="62">
        <f t="shared" si="75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77"/>
        <v>-505568.09727299999</v>
      </c>
    </row>
    <row r="401" spans="1:17" x14ac:dyDescent="0.2">
      <c r="A401" s="46">
        <f t="shared" si="76"/>
        <v>397</v>
      </c>
      <c r="B401" s="93"/>
      <c r="C401" s="79" t="s">
        <v>599</v>
      </c>
      <c r="D401" s="62">
        <f t="shared" si="75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77"/>
        <v>-177259.362727</v>
      </c>
    </row>
    <row r="402" spans="1:17" x14ac:dyDescent="0.2">
      <c r="A402" s="46">
        <f t="shared" si="76"/>
        <v>398</v>
      </c>
      <c r="B402" s="93"/>
      <c r="C402" s="79" t="s">
        <v>133</v>
      </c>
      <c r="D402" s="62">
        <f t="shared" si="75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77"/>
        <v>-3027474.0457660006</v>
      </c>
    </row>
    <row r="403" spans="1:17" x14ac:dyDescent="0.2">
      <c r="A403" s="46">
        <f t="shared" si="76"/>
        <v>399</v>
      </c>
      <c r="B403" s="93"/>
      <c r="C403" s="79" t="s">
        <v>598</v>
      </c>
      <c r="D403" s="62">
        <f t="shared" si="75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77"/>
        <v>-12661806.424233999</v>
      </c>
    </row>
    <row r="404" spans="1:17" x14ac:dyDescent="0.2">
      <c r="A404" s="46">
        <f t="shared" si="76"/>
        <v>400</v>
      </c>
      <c r="B404" s="93"/>
      <c r="C404" s="79" t="s">
        <v>131</v>
      </c>
      <c r="D404" s="62">
        <f t="shared" si="75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77"/>
        <v>-921412.77268400008</v>
      </c>
    </row>
    <row r="405" spans="1:17" x14ac:dyDescent="0.2">
      <c r="A405" s="46">
        <f t="shared" si="76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77"/>
        <v>-589703.98731600016</v>
      </c>
    </row>
    <row r="406" spans="1:17" x14ac:dyDescent="0.2">
      <c r="A406" s="46">
        <f t="shared" si="76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77"/>
        <v>-3942509.4199999995</v>
      </c>
    </row>
    <row r="407" spans="1:17" x14ac:dyDescent="0.2">
      <c r="A407" s="46">
        <f t="shared" si="76"/>
        <v>403</v>
      </c>
      <c r="B407" s="93"/>
      <c r="C407" s="79" t="s">
        <v>128</v>
      </c>
      <c r="D407" s="62">
        <f t="shared" ref="D407:D430" si="78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77"/>
        <v>-3287352.8300000005</v>
      </c>
    </row>
    <row r="408" spans="1:17" x14ac:dyDescent="0.2">
      <c r="A408" s="46">
        <f t="shared" si="76"/>
        <v>404</v>
      </c>
      <c r="B408" s="93"/>
      <c r="C408" s="79" t="s">
        <v>127</v>
      </c>
      <c r="D408" s="62">
        <f t="shared" si="78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77"/>
        <v>-171512976.25999999</v>
      </c>
    </row>
    <row r="409" spans="1:17" x14ac:dyDescent="0.2">
      <c r="A409" s="46">
        <f t="shared" si="76"/>
        <v>405</v>
      </c>
      <c r="B409" s="93"/>
      <c r="C409" s="79" t="s">
        <v>126</v>
      </c>
      <c r="D409" s="62">
        <f t="shared" si="78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77"/>
        <v>-442583.86</v>
      </c>
    </row>
    <row r="410" spans="1:17" x14ac:dyDescent="0.2">
      <c r="A410" s="46">
        <f t="shared" si="76"/>
        <v>406</v>
      </c>
      <c r="B410" s="93"/>
      <c r="C410" s="79" t="s">
        <v>125</v>
      </c>
      <c r="D410" s="62">
        <f t="shared" si="78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77"/>
        <v>-211713278.88</v>
      </c>
    </row>
    <row r="411" spans="1:17" x14ac:dyDescent="0.2">
      <c r="A411" s="46">
        <f t="shared" si="76"/>
        <v>407</v>
      </c>
      <c r="B411" s="93"/>
      <c r="C411" s="79" t="s">
        <v>124</v>
      </c>
      <c r="D411" s="62">
        <f t="shared" si="78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77"/>
        <v>-203279565.70000002</v>
      </c>
    </row>
    <row r="412" spans="1:17" x14ac:dyDescent="0.2">
      <c r="A412" s="46">
        <f t="shared" si="76"/>
        <v>408</v>
      </c>
      <c r="B412" s="93"/>
      <c r="C412" s="79" t="s">
        <v>123</v>
      </c>
      <c r="D412" s="62">
        <f t="shared" si="78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77"/>
        <v>-353725229.63999999</v>
      </c>
    </row>
    <row r="413" spans="1:17" x14ac:dyDescent="0.2">
      <c r="A413" s="46">
        <f t="shared" si="76"/>
        <v>409</v>
      </c>
      <c r="B413" s="93"/>
      <c r="C413" s="79" t="s">
        <v>122</v>
      </c>
      <c r="D413" s="62">
        <f t="shared" si="78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77"/>
        <v>-564671020.4799999</v>
      </c>
    </row>
    <row r="414" spans="1:17" x14ac:dyDescent="0.2">
      <c r="A414" s="46">
        <f t="shared" si="76"/>
        <v>410</v>
      </c>
      <c r="B414" s="93"/>
      <c r="C414" s="79" t="s">
        <v>121</v>
      </c>
      <c r="D414" s="62">
        <f t="shared" si="78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77"/>
        <v>-291918009.4799999</v>
      </c>
    </row>
    <row r="415" spans="1:17" x14ac:dyDescent="0.2">
      <c r="A415" s="46">
        <f t="shared" si="76"/>
        <v>411</v>
      </c>
      <c r="B415" s="93"/>
      <c r="C415" s="79" t="s">
        <v>120</v>
      </c>
      <c r="D415" s="62">
        <f t="shared" si="78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77"/>
        <v>-153613044.07000002</v>
      </c>
    </row>
    <row r="416" spans="1:17" x14ac:dyDescent="0.2">
      <c r="A416" s="46">
        <f t="shared" si="76"/>
        <v>412</v>
      </c>
      <c r="B416" s="93"/>
      <c r="C416" s="79" t="s">
        <v>119</v>
      </c>
      <c r="D416" s="62">
        <f t="shared" si="78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77"/>
        <v>-57119526.910074994</v>
      </c>
    </row>
    <row r="417" spans="1:17" x14ac:dyDescent="0.2">
      <c r="A417" s="46">
        <f t="shared" si="76"/>
        <v>413</v>
      </c>
      <c r="B417" s="93"/>
      <c r="C417" s="79" t="s">
        <v>118</v>
      </c>
      <c r="D417" s="62">
        <f t="shared" si="78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77"/>
        <v>-453652.12448422879</v>
      </c>
    </row>
    <row r="418" spans="1:17" x14ac:dyDescent="0.2">
      <c r="A418" s="46">
        <f t="shared" si="76"/>
        <v>414</v>
      </c>
      <c r="B418" s="93"/>
      <c r="C418" s="79" t="s">
        <v>117</v>
      </c>
      <c r="D418" s="62">
        <f t="shared" si="78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77"/>
        <v>0</v>
      </c>
    </row>
    <row r="419" spans="1:17" x14ac:dyDescent="0.2">
      <c r="A419" s="46">
        <f t="shared" si="76"/>
        <v>415</v>
      </c>
      <c r="B419" s="93"/>
      <c r="C419" s="79" t="s">
        <v>116</v>
      </c>
      <c r="D419" s="62">
        <f t="shared" si="78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77"/>
        <v>-33898384.670000002</v>
      </c>
    </row>
    <row r="420" spans="1:17" x14ac:dyDescent="0.2">
      <c r="A420" s="46">
        <f t="shared" si="76"/>
        <v>416</v>
      </c>
      <c r="B420" s="93"/>
      <c r="C420" s="79" t="s">
        <v>115</v>
      </c>
      <c r="D420" s="62">
        <f t="shared" si="78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77"/>
        <v>-1021081.6299999999</v>
      </c>
    </row>
    <row r="421" spans="1:17" x14ac:dyDescent="0.2">
      <c r="A421" s="46">
        <f t="shared" si="76"/>
        <v>417</v>
      </c>
      <c r="B421" s="93"/>
      <c r="C421" s="79" t="s">
        <v>114</v>
      </c>
      <c r="D421" s="62">
        <f t="shared" si="78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77"/>
        <v>-13640878.450595004</v>
      </c>
    </row>
    <row r="422" spans="1:17" x14ac:dyDescent="0.2">
      <c r="A422" s="46">
        <f t="shared" si="76"/>
        <v>418</v>
      </c>
      <c r="B422" s="93"/>
      <c r="C422" s="79" t="s">
        <v>113</v>
      </c>
      <c r="D422" s="62">
        <f t="shared" si="78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77"/>
        <v>-62283291.578771286</v>
      </c>
    </row>
    <row r="423" spans="1:17" x14ac:dyDescent="0.2">
      <c r="A423" s="46">
        <f t="shared" si="76"/>
        <v>419</v>
      </c>
      <c r="B423" s="93"/>
      <c r="C423" s="79" t="s">
        <v>112</v>
      </c>
      <c r="D423" s="62">
        <f t="shared" si="78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77"/>
        <v>-46600012.307986684</v>
      </c>
    </row>
    <row r="424" spans="1:17" x14ac:dyDescent="0.2">
      <c r="A424" s="46">
        <f t="shared" si="76"/>
        <v>420</v>
      </c>
      <c r="B424" s="93"/>
      <c r="C424" s="79" t="s">
        <v>111</v>
      </c>
      <c r="D424" s="62">
        <f t="shared" si="78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77"/>
        <v>1006123.1541916685</v>
      </c>
    </row>
    <row r="425" spans="1:17" x14ac:dyDescent="0.2">
      <c r="A425" s="46">
        <f t="shared" si="76"/>
        <v>421</v>
      </c>
      <c r="B425" s="93"/>
      <c r="C425" s="79" t="s">
        <v>110</v>
      </c>
      <c r="D425" s="62">
        <f t="shared" si="78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56" si="79">SUM(E425:P425)</f>
        <v>-127196.10654000002</v>
      </c>
    </row>
    <row r="426" spans="1:17" x14ac:dyDescent="0.2">
      <c r="A426" s="46">
        <f t="shared" si="76"/>
        <v>422</v>
      </c>
      <c r="B426" s="93"/>
      <c r="C426" s="79" t="s">
        <v>109</v>
      </c>
      <c r="D426" s="62">
        <f t="shared" si="78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79"/>
        <v>-8631400.5048099998</v>
      </c>
    </row>
    <row r="427" spans="1:17" x14ac:dyDescent="0.2">
      <c r="A427" s="46">
        <f t="shared" si="76"/>
        <v>423</v>
      </c>
      <c r="B427" s="93"/>
      <c r="C427" s="79" t="s">
        <v>108</v>
      </c>
      <c r="D427" s="62">
        <f t="shared" si="78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79"/>
        <v>-1019269.45</v>
      </c>
    </row>
    <row r="428" spans="1:17" x14ac:dyDescent="0.2">
      <c r="A428" s="46">
        <f t="shared" si="76"/>
        <v>424</v>
      </c>
      <c r="B428" s="93"/>
      <c r="C428" s="79" t="s">
        <v>107</v>
      </c>
      <c r="D428" s="62">
        <f t="shared" si="78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79"/>
        <v>-1967145.7459750003</v>
      </c>
    </row>
    <row r="429" spans="1:17" x14ac:dyDescent="0.2">
      <c r="A429" s="46">
        <f t="shared" si="76"/>
        <v>425</v>
      </c>
      <c r="B429" s="93"/>
      <c r="C429" s="79" t="s">
        <v>106</v>
      </c>
      <c r="D429" s="62">
        <f t="shared" si="78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79"/>
        <v>-88289119.13963002</v>
      </c>
    </row>
    <row r="430" spans="1:17" x14ac:dyDescent="0.2">
      <c r="A430" s="46">
        <f t="shared" si="76"/>
        <v>426</v>
      </c>
      <c r="B430" s="93"/>
      <c r="C430" s="79" t="s">
        <v>105</v>
      </c>
      <c r="D430" s="62">
        <f t="shared" si="78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79"/>
        <v>-580928.77221499989</v>
      </c>
    </row>
    <row r="431" spans="1:17" x14ac:dyDescent="0.2">
      <c r="A431" s="46">
        <f t="shared" si="76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79"/>
        <v>-264542.89823500003</v>
      </c>
    </row>
    <row r="432" spans="1:17" x14ac:dyDescent="0.2">
      <c r="A432" s="46">
        <f t="shared" si="76"/>
        <v>428</v>
      </c>
      <c r="B432" s="209" t="s">
        <v>103</v>
      </c>
      <c r="C432" s="213"/>
      <c r="D432" s="214"/>
      <c r="E432" s="55">
        <f t="shared" ref="E432:Q432" si="80">SUM(E361:E431)</f>
        <v>-2774687508.316925</v>
      </c>
      <c r="F432" s="55">
        <f t="shared" si="80"/>
        <v>-570017750.19611239</v>
      </c>
      <c r="G432" s="55">
        <f t="shared" si="80"/>
        <v>-586853632.74878824</v>
      </c>
      <c r="H432" s="55">
        <f t="shared" si="80"/>
        <v>-317796056.95147401</v>
      </c>
      <c r="I432" s="55">
        <f t="shared" si="80"/>
        <v>-227571587.19305924</v>
      </c>
      <c r="J432" s="55">
        <f t="shared" si="80"/>
        <v>-2194362.0430052713</v>
      </c>
      <c r="K432" s="55">
        <f t="shared" si="80"/>
        <v>-18540398.131372437</v>
      </c>
      <c r="L432" s="55">
        <f t="shared" si="80"/>
        <v>-38580105.773640253</v>
      </c>
      <c r="M432" s="55">
        <f t="shared" si="80"/>
        <v>-59633934.061741225</v>
      </c>
      <c r="N432" s="55">
        <f t="shared" si="80"/>
        <v>-41029355.601666972</v>
      </c>
      <c r="O432" s="55">
        <f t="shared" si="80"/>
        <v>-53800648.283388272</v>
      </c>
      <c r="P432" s="55">
        <f t="shared" si="80"/>
        <v>-1230782.3140452912</v>
      </c>
      <c r="Q432" s="55">
        <f t="shared" si="80"/>
        <v>-4691936121.6152172</v>
      </c>
    </row>
    <row r="433" spans="1:17" x14ac:dyDescent="0.2">
      <c r="A433" s="46">
        <f t="shared" si="76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1">SUM(E433:P433)</f>
        <v>30229980.851340003</v>
      </c>
    </row>
    <row r="434" spans="1:17" x14ac:dyDescent="0.2">
      <c r="A434" s="46">
        <f t="shared" si="76"/>
        <v>430</v>
      </c>
      <c r="B434" s="222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1"/>
        <v>-195847753.27888507</v>
      </c>
    </row>
    <row r="435" spans="1:17" x14ac:dyDescent="0.2">
      <c r="A435" s="46">
        <f t="shared" si="76"/>
        <v>431</v>
      </c>
      <c r="B435" s="223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1"/>
        <v>0</v>
      </c>
    </row>
    <row r="436" spans="1:17" x14ac:dyDescent="0.2">
      <c r="A436" s="46">
        <f t="shared" si="76"/>
        <v>432</v>
      </c>
      <c r="B436" s="223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1"/>
        <v>-11302595.883750001</v>
      </c>
    </row>
    <row r="437" spans="1:17" x14ac:dyDescent="0.2">
      <c r="A437" s="46">
        <f t="shared" si="76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1"/>
        <v>241970.68999999997</v>
      </c>
    </row>
    <row r="438" spans="1:17" outlineLevel="2" x14ac:dyDescent="0.2">
      <c r="A438" s="46">
        <f t="shared" si="76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1"/>
        <v>0</v>
      </c>
    </row>
    <row r="439" spans="1:17" outlineLevel="2" x14ac:dyDescent="0.2">
      <c r="A439" s="46">
        <f t="shared" si="76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1"/>
        <v>10446.68096350542</v>
      </c>
    </row>
    <row r="440" spans="1:17" x14ac:dyDescent="0.2">
      <c r="A440" s="46">
        <f t="shared" si="76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1"/>
        <v>-24301740.797363751</v>
      </c>
    </row>
    <row r="441" spans="1:17" x14ac:dyDescent="0.2">
      <c r="A441" s="46">
        <f t="shared" si="76"/>
        <v>437</v>
      </c>
      <c r="B441" s="209" t="s">
        <v>93</v>
      </c>
      <c r="C441" s="213"/>
      <c r="D441" s="214"/>
      <c r="E441" s="55">
        <f t="shared" ref="E441:Q441" si="82">SUM(E434:E440)</f>
        <v>-141785195.06095216</v>
      </c>
      <c r="F441" s="55">
        <f t="shared" si="82"/>
        <v>-29044740.598026872</v>
      </c>
      <c r="G441" s="55">
        <f t="shared" si="82"/>
        <v>-26368520.436884627</v>
      </c>
      <c r="H441" s="55">
        <f t="shared" si="82"/>
        <v>-13861984.291553026</v>
      </c>
      <c r="I441" s="55">
        <f t="shared" si="82"/>
        <v>-10929691.67849398</v>
      </c>
      <c r="J441" s="55">
        <f t="shared" si="82"/>
        <v>-124995.75021678675</v>
      </c>
      <c r="K441" s="55">
        <f t="shared" si="82"/>
        <v>-1341373.4211617564</v>
      </c>
      <c r="L441" s="55">
        <f t="shared" si="82"/>
        <v>-1996604.1968638068</v>
      </c>
      <c r="M441" s="55">
        <f t="shared" si="82"/>
        <v>-2194612.0941866408</v>
      </c>
      <c r="N441" s="55">
        <f t="shared" si="82"/>
        <v>-1064642.9528839746</v>
      </c>
      <c r="O441" s="55">
        <f t="shared" si="82"/>
        <v>-2433533.0141616287</v>
      </c>
      <c r="P441" s="55">
        <f t="shared" si="82"/>
        <v>-53779.093650054398</v>
      </c>
      <c r="Q441" s="55">
        <f t="shared" si="82"/>
        <v>-231199672.5890353</v>
      </c>
    </row>
    <row r="442" spans="1:17" outlineLevel="1" x14ac:dyDescent="0.2">
      <c r="A442" s="46">
        <f t="shared" si="76"/>
        <v>438</v>
      </c>
      <c r="B442" s="224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76"/>
        <v>439</v>
      </c>
      <c r="B443" s="225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76"/>
        <v>440</v>
      </c>
      <c r="B444" s="225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76"/>
        <v>441</v>
      </c>
      <c r="B445" s="226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76"/>
        <v>442</v>
      </c>
      <c r="B446" s="209" t="s">
        <v>87</v>
      </c>
      <c r="C446" s="202"/>
      <c r="D446" s="203"/>
      <c r="E446" s="55">
        <f t="shared" ref="E446:Q446" si="83">SUM(E442:E445)</f>
        <v>162674683.3257958</v>
      </c>
      <c r="F446" s="55">
        <f t="shared" si="83"/>
        <v>35644296.379509255</v>
      </c>
      <c r="G446" s="55">
        <f t="shared" si="83"/>
        <v>39426907.151907846</v>
      </c>
      <c r="H446" s="55">
        <f t="shared" si="83"/>
        <v>22360467.456266012</v>
      </c>
      <c r="I446" s="55">
        <f t="shared" si="83"/>
        <v>15609287.031695448</v>
      </c>
      <c r="J446" s="55">
        <f t="shared" si="83"/>
        <v>44508.701380459912</v>
      </c>
      <c r="K446" s="55">
        <f t="shared" si="83"/>
        <v>475175.06519416382</v>
      </c>
      <c r="L446" s="55">
        <f t="shared" si="83"/>
        <v>0</v>
      </c>
      <c r="M446" s="55">
        <f t="shared" si="83"/>
        <v>6032925.200480341</v>
      </c>
      <c r="N446" s="55">
        <f t="shared" si="83"/>
        <v>0</v>
      </c>
      <c r="O446" s="55">
        <f t="shared" si="83"/>
        <v>443439.54497256048</v>
      </c>
      <c r="P446" s="55">
        <f t="shared" si="83"/>
        <v>79985.012798095981</v>
      </c>
      <c r="Q446" s="55">
        <f t="shared" si="83"/>
        <v>282791674.86999995</v>
      </c>
    </row>
    <row r="447" spans="1:17" outlineLevel="1" x14ac:dyDescent="0.2">
      <c r="A447" s="46">
        <f t="shared" si="76"/>
        <v>443</v>
      </c>
      <c r="B447" s="224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76"/>
        <v>444</v>
      </c>
      <c r="B448" s="225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76"/>
        <v>445</v>
      </c>
      <c r="B449" s="225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76"/>
        <v>446</v>
      </c>
      <c r="B450" s="226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76"/>
        <v>447</v>
      </c>
      <c r="B451" s="209" t="s">
        <v>81</v>
      </c>
      <c r="C451" s="209"/>
      <c r="D451" s="210"/>
      <c r="E451" s="55">
        <f t="shared" ref="E451:Q451" si="84">SUM(E447:E450)</f>
        <v>-101851745.56927265</v>
      </c>
      <c r="F451" s="55">
        <f t="shared" si="84"/>
        <v>-22317140.759823654</v>
      </c>
      <c r="G451" s="55">
        <f t="shared" si="84"/>
        <v>-24685459.554742362</v>
      </c>
      <c r="H451" s="55">
        <f t="shared" si="84"/>
        <v>-14000043.495424865</v>
      </c>
      <c r="I451" s="55">
        <f t="shared" si="84"/>
        <v>-9773082.6872793883</v>
      </c>
      <c r="J451" s="55">
        <f t="shared" si="84"/>
        <v>-27867.206106941168</v>
      </c>
      <c r="K451" s="55">
        <f t="shared" si="84"/>
        <v>-297510.39837029146</v>
      </c>
      <c r="L451" s="55">
        <f t="shared" si="84"/>
        <v>0</v>
      </c>
      <c r="M451" s="55">
        <f t="shared" si="84"/>
        <v>-3777256.2392339977</v>
      </c>
      <c r="N451" s="55">
        <f t="shared" si="84"/>
        <v>0</v>
      </c>
      <c r="O451" s="55">
        <f t="shared" si="84"/>
        <v>-277640.56942680583</v>
      </c>
      <c r="P451" s="55">
        <f t="shared" si="84"/>
        <v>-50079.170319029334</v>
      </c>
      <c r="Q451" s="55">
        <f t="shared" si="84"/>
        <v>-177057825.64999998</v>
      </c>
    </row>
    <row r="452" spans="1:17" x14ac:dyDescent="0.2">
      <c r="A452" s="46">
        <f t="shared" si="76"/>
        <v>448</v>
      </c>
      <c r="B452" s="202" t="s">
        <v>80</v>
      </c>
      <c r="C452" s="202"/>
      <c r="D452" s="203"/>
      <c r="E452" s="55">
        <f t="shared" ref="E452:Q452" si="85">SUM(E451,E446,E441,E432:E433,E360,E353,E348,E341,E333,E331,E323)</f>
        <v>4094675788.7642164</v>
      </c>
      <c r="F452" s="55">
        <f t="shared" si="85"/>
        <v>867676896.35104418</v>
      </c>
      <c r="G452" s="55">
        <f t="shared" si="85"/>
        <v>881717352.03445363</v>
      </c>
      <c r="H452" s="55">
        <f t="shared" si="85"/>
        <v>474541258.66714245</v>
      </c>
      <c r="I452" s="55">
        <f t="shared" si="85"/>
        <v>348500263.57157779</v>
      </c>
      <c r="J452" s="55">
        <f t="shared" si="85"/>
        <v>3638820.839972937</v>
      </c>
      <c r="K452" s="55">
        <f t="shared" si="85"/>
        <v>33404035.274428673</v>
      </c>
      <c r="L452" s="55">
        <f t="shared" si="85"/>
        <v>69357957.591000125</v>
      </c>
      <c r="M452" s="55">
        <f t="shared" si="85"/>
        <v>81404291.201707274</v>
      </c>
      <c r="N452" s="55">
        <f t="shared" si="85"/>
        <v>72570213.41588828</v>
      </c>
      <c r="O452" s="55">
        <f t="shared" si="85"/>
        <v>61574240.699801996</v>
      </c>
      <c r="P452" s="55">
        <f t="shared" si="85"/>
        <v>1813818.668662396</v>
      </c>
      <c r="Q452" s="55">
        <f t="shared" si="85"/>
        <v>6990874937.079896</v>
      </c>
    </row>
    <row r="453" spans="1:17" ht="22.5" x14ac:dyDescent="0.2">
      <c r="A453" s="46">
        <f t="shared" si="76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86">A453+1</f>
        <v>450</v>
      </c>
      <c r="B454" s="230" t="s">
        <v>77</v>
      </c>
      <c r="C454" s="202"/>
      <c r="D454" s="203"/>
      <c r="E454" s="55">
        <f t="shared" ref="E454:Q454" si="87">SUM(E453)</f>
        <v>10642044.68858812</v>
      </c>
      <c r="F454" s="55">
        <f t="shared" si="87"/>
        <v>2331820.7062639231</v>
      </c>
      <c r="G454" s="55">
        <f t="shared" si="87"/>
        <v>2579276.0081979111</v>
      </c>
      <c r="H454" s="55">
        <f t="shared" si="87"/>
        <v>1462803.4864572505</v>
      </c>
      <c r="I454" s="55">
        <f t="shared" si="87"/>
        <v>1021146.7866552821</v>
      </c>
      <c r="J454" s="55">
        <f t="shared" si="87"/>
        <v>2911.7228288881993</v>
      </c>
      <c r="K454" s="55">
        <f t="shared" si="87"/>
        <v>31085.563993823911</v>
      </c>
      <c r="L454" s="55">
        <f t="shared" si="87"/>
        <v>0</v>
      </c>
      <c r="M454" s="55">
        <f t="shared" si="87"/>
        <v>394669.03069262306</v>
      </c>
      <c r="N454" s="55">
        <f t="shared" si="87"/>
        <v>0</v>
      </c>
      <c r="O454" s="55">
        <f t="shared" si="87"/>
        <v>29009.452225789875</v>
      </c>
      <c r="P454" s="55">
        <f t="shared" si="87"/>
        <v>5232.5540963856438</v>
      </c>
      <c r="Q454" s="55">
        <f t="shared" si="87"/>
        <v>18499999.999999993</v>
      </c>
    </row>
    <row r="455" spans="1:17" x14ac:dyDescent="0.2">
      <c r="A455" s="46">
        <f t="shared" si="86"/>
        <v>451</v>
      </c>
      <c r="B455" s="224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88">SUM(E455:P455)</f>
        <v>4154467.3100000005</v>
      </c>
    </row>
    <row r="456" spans="1:17" outlineLevel="1" x14ac:dyDescent="0.2">
      <c r="A456" s="46">
        <f t="shared" si="86"/>
        <v>452</v>
      </c>
      <c r="B456" s="225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88"/>
        <v>0</v>
      </c>
    </row>
    <row r="457" spans="1:17" outlineLevel="1" x14ac:dyDescent="0.2">
      <c r="A457" s="46">
        <f t="shared" si="86"/>
        <v>453</v>
      </c>
      <c r="B457" s="225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88"/>
        <v>0</v>
      </c>
    </row>
    <row r="458" spans="1:17" outlineLevel="1" x14ac:dyDescent="0.2">
      <c r="A458" s="46">
        <f t="shared" si="86"/>
        <v>454</v>
      </c>
      <c r="B458" s="225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88"/>
        <v>0</v>
      </c>
    </row>
    <row r="459" spans="1:17" outlineLevel="1" x14ac:dyDescent="0.2">
      <c r="A459" s="46">
        <f t="shared" si="86"/>
        <v>455</v>
      </c>
      <c r="B459" s="225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88"/>
        <v>0</v>
      </c>
    </row>
    <row r="460" spans="1:17" outlineLevel="1" x14ac:dyDescent="0.2">
      <c r="A460" s="46">
        <f t="shared" si="86"/>
        <v>456</v>
      </c>
      <c r="B460" s="225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88"/>
        <v>0</v>
      </c>
    </row>
    <row r="461" spans="1:17" outlineLevel="1" x14ac:dyDescent="0.2">
      <c r="A461" s="46">
        <f t="shared" si="86"/>
        <v>457</v>
      </c>
      <c r="B461" s="225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88"/>
        <v>0</v>
      </c>
    </row>
    <row r="462" spans="1:17" outlineLevel="1" x14ac:dyDescent="0.2">
      <c r="A462" s="46">
        <f t="shared" si="86"/>
        <v>458</v>
      </c>
      <c r="B462" s="225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88"/>
        <v>0</v>
      </c>
    </row>
    <row r="463" spans="1:17" outlineLevel="1" x14ac:dyDescent="0.2">
      <c r="A463" s="46">
        <f t="shared" si="86"/>
        <v>459</v>
      </c>
      <c r="B463" s="225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88"/>
        <v>0</v>
      </c>
    </row>
    <row r="464" spans="1:17" outlineLevel="1" x14ac:dyDescent="0.2">
      <c r="A464" s="46">
        <f t="shared" si="86"/>
        <v>460</v>
      </c>
      <c r="B464" s="226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88"/>
        <v>0</v>
      </c>
    </row>
    <row r="465" spans="1:17" outlineLevel="1" x14ac:dyDescent="0.2">
      <c r="A465" s="46">
        <f t="shared" si="86"/>
        <v>461</v>
      </c>
      <c r="B465" s="202" t="s">
        <v>65</v>
      </c>
      <c r="C465" s="213"/>
      <c r="D465" s="214"/>
      <c r="E465" s="55">
        <f t="shared" ref="E465:Q465" si="89">SUM(E455:E464)</f>
        <v>2452925.9893413968</v>
      </c>
      <c r="F465" s="55">
        <f t="shared" si="89"/>
        <v>512842.74758696201</v>
      </c>
      <c r="G465" s="55">
        <f t="shared" si="89"/>
        <v>572057.95602071914</v>
      </c>
      <c r="H465" s="55">
        <f t="shared" si="89"/>
        <v>316095.4374813672</v>
      </c>
      <c r="I465" s="55">
        <f t="shared" si="89"/>
        <v>217845.80343708512</v>
      </c>
      <c r="J465" s="55">
        <f t="shared" si="89"/>
        <v>500.07206527774059</v>
      </c>
      <c r="K465" s="55">
        <f t="shared" si="89"/>
        <v>0</v>
      </c>
      <c r="L465" s="55">
        <f t="shared" si="89"/>
        <v>0</v>
      </c>
      <c r="M465" s="55">
        <f t="shared" si="89"/>
        <v>77504.03954932926</v>
      </c>
      <c r="N465" s="55">
        <f t="shared" si="89"/>
        <v>0</v>
      </c>
      <c r="O465" s="55">
        <f t="shared" si="89"/>
        <v>3565.6157349057298</v>
      </c>
      <c r="P465" s="55">
        <f t="shared" si="89"/>
        <v>1129.6487829575756</v>
      </c>
      <c r="Q465" s="55">
        <f t="shared" si="89"/>
        <v>4154467.3100000005</v>
      </c>
    </row>
    <row r="466" spans="1:17" outlineLevel="1" x14ac:dyDescent="0.2">
      <c r="A466" s="46">
        <f t="shared" si="86"/>
        <v>462</v>
      </c>
      <c r="B466" s="222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0">SUM(E466:P466)</f>
        <v>64468390.026992507</v>
      </c>
    </row>
    <row r="467" spans="1:17" outlineLevel="1" x14ac:dyDescent="0.2">
      <c r="A467" s="46">
        <f t="shared" si="86"/>
        <v>463</v>
      </c>
      <c r="B467" s="223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0"/>
        <v>0</v>
      </c>
    </row>
    <row r="468" spans="1:17" outlineLevel="1" x14ac:dyDescent="0.2">
      <c r="A468" s="46">
        <f t="shared" si="86"/>
        <v>464</v>
      </c>
      <c r="B468" s="223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0"/>
        <v>0</v>
      </c>
    </row>
    <row r="469" spans="1:17" outlineLevel="1" x14ac:dyDescent="0.2">
      <c r="A469" s="46">
        <f t="shared" si="86"/>
        <v>465</v>
      </c>
      <c r="B469" s="223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0"/>
        <v>0</v>
      </c>
    </row>
    <row r="470" spans="1:17" outlineLevel="1" x14ac:dyDescent="0.2">
      <c r="A470" s="46">
        <f t="shared" si="86"/>
        <v>466</v>
      </c>
      <c r="B470" s="223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0"/>
        <v>227622506.82999992</v>
      </c>
    </row>
    <row r="471" spans="1:17" outlineLevel="1" x14ac:dyDescent="0.2">
      <c r="A471" s="46">
        <f t="shared" si="86"/>
        <v>467</v>
      </c>
      <c r="B471" s="223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0"/>
        <v>0</v>
      </c>
    </row>
    <row r="472" spans="1:17" outlineLevel="1" x14ac:dyDescent="0.2">
      <c r="A472" s="46">
        <f t="shared" si="86"/>
        <v>468</v>
      </c>
      <c r="B472" s="223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0"/>
        <v>29461660.339999996</v>
      </c>
    </row>
    <row r="473" spans="1:17" ht="12" customHeight="1" outlineLevel="1" x14ac:dyDescent="0.2">
      <c r="A473" s="46">
        <f t="shared" si="86"/>
        <v>469</v>
      </c>
      <c r="B473" s="223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0"/>
        <v>3657784.8000000012</v>
      </c>
    </row>
    <row r="474" spans="1:17" ht="12" customHeight="1" outlineLevel="1" x14ac:dyDescent="0.2">
      <c r="A474" s="46">
        <f t="shared" si="86"/>
        <v>470</v>
      </c>
      <c r="B474" s="223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86"/>
        <v>471</v>
      </c>
      <c r="B475" s="223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1">SUM(E475:P475)</f>
        <v>863169.48</v>
      </c>
    </row>
    <row r="476" spans="1:17" x14ac:dyDescent="0.2">
      <c r="A476" s="46">
        <f t="shared" si="86"/>
        <v>472</v>
      </c>
      <c r="B476" s="223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1"/>
        <v>0</v>
      </c>
    </row>
    <row r="477" spans="1:17" x14ac:dyDescent="0.2">
      <c r="A477" s="46">
        <f t="shared" si="86"/>
        <v>473</v>
      </c>
      <c r="B477" s="223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1"/>
        <v>0</v>
      </c>
    </row>
    <row r="478" spans="1:17" x14ac:dyDescent="0.2">
      <c r="A478" s="46">
        <f t="shared" si="86"/>
        <v>474</v>
      </c>
      <c r="B478" s="223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1"/>
        <v>0</v>
      </c>
    </row>
    <row r="479" spans="1:17" x14ac:dyDescent="0.2">
      <c r="A479" s="46">
        <f t="shared" si="86"/>
        <v>475</v>
      </c>
      <c r="B479" s="223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1"/>
        <v>29895846.359705001</v>
      </c>
    </row>
    <row r="480" spans="1:17" x14ac:dyDescent="0.2">
      <c r="A480" s="46">
        <f t="shared" si="86"/>
        <v>476</v>
      </c>
      <c r="B480" s="223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1"/>
        <v>0</v>
      </c>
    </row>
    <row r="481" spans="1:17" x14ac:dyDescent="0.2">
      <c r="A481" s="46">
        <f t="shared" si="86"/>
        <v>477</v>
      </c>
      <c r="B481" s="223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1"/>
        <v>8109.0429588611132</v>
      </c>
    </row>
    <row r="482" spans="1:17" x14ac:dyDescent="0.2">
      <c r="A482" s="46">
        <f t="shared" si="86"/>
        <v>478</v>
      </c>
      <c r="B482" s="229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1"/>
        <v>-768134.80800000019</v>
      </c>
    </row>
    <row r="483" spans="1:17" x14ac:dyDescent="0.2">
      <c r="A483" s="46">
        <f t="shared" si="86"/>
        <v>479</v>
      </c>
      <c r="B483" s="209" t="s">
        <v>46</v>
      </c>
      <c r="C483" s="213"/>
      <c r="D483" s="214"/>
      <c r="E483" s="55">
        <f t="shared" ref="E483:Q483" si="92">SUM(E466:E482)</f>
        <v>205292112.28807676</v>
      </c>
      <c r="F483" s="55">
        <f t="shared" si="92"/>
        <v>44687867.902700536</v>
      </c>
      <c r="G483" s="55">
        <f t="shared" si="92"/>
        <v>48804851.960747331</v>
      </c>
      <c r="H483" s="55">
        <f t="shared" si="92"/>
        <v>27484776.538868826</v>
      </c>
      <c r="I483" s="55">
        <f t="shared" si="92"/>
        <v>19306643.693252873</v>
      </c>
      <c r="J483" s="55">
        <f t="shared" si="92"/>
        <v>77880.293658729992</v>
      </c>
      <c r="K483" s="55">
        <f t="shared" si="92"/>
        <v>786108.44726483733</v>
      </c>
      <c r="L483" s="55">
        <f t="shared" si="92"/>
        <v>464218.28444846137</v>
      </c>
      <c r="M483" s="55">
        <f t="shared" si="92"/>
        <v>7043067.1857385058</v>
      </c>
      <c r="N483" s="55">
        <f t="shared" si="92"/>
        <v>73686.787065861892</v>
      </c>
      <c r="O483" s="55">
        <f t="shared" si="92"/>
        <v>1088663.2124595055</v>
      </c>
      <c r="P483" s="55">
        <f t="shared" si="92"/>
        <v>99455.477374115726</v>
      </c>
      <c r="Q483" s="55">
        <f t="shared" si="92"/>
        <v>355209332.07165629</v>
      </c>
    </row>
    <row r="484" spans="1:17" x14ac:dyDescent="0.2">
      <c r="A484" s="46">
        <f t="shared" si="86"/>
        <v>480</v>
      </c>
      <c r="B484" s="222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3">SUM(E484:P484)</f>
        <v>0</v>
      </c>
    </row>
    <row r="485" spans="1:17" x14ac:dyDescent="0.2">
      <c r="A485" s="46">
        <f t="shared" si="86"/>
        <v>481</v>
      </c>
      <c r="B485" s="227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3"/>
        <v>0</v>
      </c>
    </row>
    <row r="486" spans="1:17" x14ac:dyDescent="0.2">
      <c r="A486" s="46">
        <f t="shared" si="86"/>
        <v>482</v>
      </c>
      <c r="B486" s="227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3"/>
        <v>0</v>
      </c>
    </row>
    <row r="487" spans="1:17" x14ac:dyDescent="0.2">
      <c r="A487" s="46">
        <f t="shared" si="86"/>
        <v>483</v>
      </c>
      <c r="B487" s="227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3"/>
        <v>0</v>
      </c>
    </row>
    <row r="488" spans="1:17" x14ac:dyDescent="0.2">
      <c r="A488" s="46">
        <f t="shared" si="86"/>
        <v>484</v>
      </c>
      <c r="B488" s="227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3"/>
        <v>-72950267.089999989</v>
      </c>
    </row>
    <row r="489" spans="1:17" x14ac:dyDescent="0.2">
      <c r="A489" s="46">
        <f t="shared" si="86"/>
        <v>485</v>
      </c>
      <c r="B489" s="227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3"/>
        <v>-3321064.51</v>
      </c>
    </row>
    <row r="490" spans="1:17" x14ac:dyDescent="0.2">
      <c r="A490" s="46">
        <f t="shared" si="86"/>
        <v>486</v>
      </c>
      <c r="B490" s="227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3"/>
        <v>-23077869.109999999</v>
      </c>
    </row>
    <row r="491" spans="1:17" x14ac:dyDescent="0.2">
      <c r="A491" s="46">
        <f t="shared" si="86"/>
        <v>487</v>
      </c>
      <c r="B491" s="228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3"/>
        <v>-882710.08632999996</v>
      </c>
    </row>
    <row r="492" spans="1:17" x14ac:dyDescent="0.2">
      <c r="A492" s="46">
        <f t="shared" si="86"/>
        <v>488</v>
      </c>
      <c r="B492" s="209" t="s">
        <v>36</v>
      </c>
      <c r="C492" s="211"/>
      <c r="D492" s="212"/>
      <c r="E492" s="55">
        <f t="shared" ref="E492:Q492" si="94">SUM(E484:E491)</f>
        <v>-58385478.572092585</v>
      </c>
      <c r="F492" s="55">
        <f t="shared" si="94"/>
        <v>-12555613.247674743</v>
      </c>
      <c r="G492" s="55">
        <f t="shared" si="94"/>
        <v>-13454450.320636865</v>
      </c>
      <c r="H492" s="55">
        <f t="shared" si="94"/>
        <v>-7478854.4731633971</v>
      </c>
      <c r="I492" s="55">
        <f t="shared" si="94"/>
        <v>-5299665.7298384961</v>
      </c>
      <c r="J492" s="55">
        <f t="shared" si="94"/>
        <v>-32546.342683946405</v>
      </c>
      <c r="K492" s="55">
        <f t="shared" si="94"/>
        <v>-305515.87395162362</v>
      </c>
      <c r="L492" s="55">
        <f t="shared" si="94"/>
        <v>-355342.71169962041</v>
      </c>
      <c r="M492" s="55">
        <f t="shared" si="94"/>
        <v>-1725795.2448338508</v>
      </c>
      <c r="N492" s="55">
        <f t="shared" si="94"/>
        <v>-45989.227078542513</v>
      </c>
      <c r="O492" s="55">
        <f t="shared" si="94"/>
        <v>-565024.32459793729</v>
      </c>
      <c r="P492" s="55">
        <f t="shared" si="94"/>
        <v>-27634.728078391399</v>
      </c>
      <c r="Q492" s="55">
        <f t="shared" si="94"/>
        <v>-100231910.79632999</v>
      </c>
    </row>
    <row r="493" spans="1:17" x14ac:dyDescent="0.2">
      <c r="A493" s="46">
        <f t="shared" si="86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86"/>
        <v>490</v>
      </c>
      <c r="B494" s="202" t="s">
        <v>34</v>
      </c>
      <c r="C494" s="202"/>
      <c r="D494" s="203"/>
      <c r="E494" s="55">
        <f t="shared" ref="E494:Q494" si="95">+E493</f>
        <v>-8030476.4381118026</v>
      </c>
      <c r="F494" s="55">
        <f t="shared" si="95"/>
        <v>-245126.9720212376</v>
      </c>
      <c r="G494" s="55">
        <f t="shared" si="95"/>
        <v>-373978.93290592998</v>
      </c>
      <c r="H494" s="55">
        <f t="shared" si="95"/>
        <v>-12529.328946339781</v>
      </c>
      <c r="I494" s="55">
        <f t="shared" si="95"/>
        <v>-134761.06169999295</v>
      </c>
      <c r="J494" s="55">
        <f t="shared" si="95"/>
        <v>0</v>
      </c>
      <c r="K494" s="55">
        <f t="shared" si="95"/>
        <v>0</v>
      </c>
      <c r="L494" s="55">
        <f t="shared" si="95"/>
        <v>0</v>
      </c>
      <c r="M494" s="55">
        <f t="shared" si="95"/>
        <v>0</v>
      </c>
      <c r="N494" s="55">
        <f t="shared" si="95"/>
        <v>0</v>
      </c>
      <c r="O494" s="55">
        <f t="shared" si="95"/>
        <v>-3498.8363146963993</v>
      </c>
      <c r="P494" s="55">
        <f t="shared" si="95"/>
        <v>0</v>
      </c>
      <c r="Q494" s="55">
        <f t="shared" si="95"/>
        <v>-8800371.5699999984</v>
      </c>
    </row>
    <row r="495" spans="1:17" x14ac:dyDescent="0.2">
      <c r="A495" s="46">
        <f t="shared" si="86"/>
        <v>491</v>
      </c>
      <c r="B495" s="224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96">SUM(E495:P495)</f>
        <v>0</v>
      </c>
    </row>
    <row r="496" spans="1:17" x14ac:dyDescent="0.2">
      <c r="A496" s="46">
        <f t="shared" si="86"/>
        <v>492</v>
      </c>
      <c r="B496" s="225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96"/>
        <v>0</v>
      </c>
    </row>
    <row r="497" spans="1:17" x14ac:dyDescent="0.2">
      <c r="A497" s="46">
        <f t="shared" si="86"/>
        <v>493</v>
      </c>
      <c r="B497" s="225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96"/>
        <v>0</v>
      </c>
    </row>
    <row r="498" spans="1:17" x14ac:dyDescent="0.2">
      <c r="A498" s="46">
        <f t="shared" si="86"/>
        <v>494</v>
      </c>
      <c r="B498" s="225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96"/>
        <v>-7657152.3771050023</v>
      </c>
    </row>
    <row r="499" spans="1:17" x14ac:dyDescent="0.2">
      <c r="A499" s="46">
        <f t="shared" si="86"/>
        <v>495</v>
      </c>
      <c r="B499" s="225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96"/>
        <v>0</v>
      </c>
    </row>
    <row r="500" spans="1:17" x14ac:dyDescent="0.2">
      <c r="A500" s="46">
        <f t="shared" si="86"/>
        <v>496</v>
      </c>
      <c r="B500" s="225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96"/>
        <v>0</v>
      </c>
    </row>
    <row r="501" spans="1:17" x14ac:dyDescent="0.2">
      <c r="A501" s="46">
        <f t="shared" si="86"/>
        <v>497</v>
      </c>
      <c r="B501" s="225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96"/>
        <v>0</v>
      </c>
    </row>
    <row r="502" spans="1:17" x14ac:dyDescent="0.2">
      <c r="A502" s="46">
        <f t="shared" si="86"/>
        <v>498</v>
      </c>
      <c r="B502" s="225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96"/>
        <v>0</v>
      </c>
    </row>
    <row r="503" spans="1:17" x14ac:dyDescent="0.2">
      <c r="A503" s="46">
        <f t="shared" si="86"/>
        <v>499</v>
      </c>
      <c r="B503" s="225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96"/>
        <v>-1190848314.3452342</v>
      </c>
    </row>
    <row r="504" spans="1:17" x14ac:dyDescent="0.2">
      <c r="A504" s="46">
        <f t="shared" si="86"/>
        <v>500</v>
      </c>
      <c r="B504" s="225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96"/>
        <v>0</v>
      </c>
    </row>
    <row r="505" spans="1:17" x14ac:dyDescent="0.2">
      <c r="A505" s="46">
        <f t="shared" si="86"/>
        <v>501</v>
      </c>
      <c r="B505" s="225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96"/>
        <v>0</v>
      </c>
    </row>
    <row r="506" spans="1:17" x14ac:dyDescent="0.2">
      <c r="A506" s="46">
        <f t="shared" si="86"/>
        <v>502</v>
      </c>
      <c r="B506" s="225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96"/>
        <v>0</v>
      </c>
    </row>
    <row r="507" spans="1:17" x14ac:dyDescent="0.2">
      <c r="A507" s="46">
        <f t="shared" si="86"/>
        <v>503</v>
      </c>
      <c r="B507" s="225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96"/>
        <v>-25080871.010000005</v>
      </c>
    </row>
    <row r="508" spans="1:17" x14ac:dyDescent="0.2">
      <c r="A508" s="46">
        <f t="shared" si="86"/>
        <v>504</v>
      </c>
      <c r="B508" s="225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96"/>
        <v>0</v>
      </c>
    </row>
    <row r="509" spans="1:17" x14ac:dyDescent="0.2">
      <c r="A509" s="46">
        <f t="shared" si="86"/>
        <v>505</v>
      </c>
      <c r="B509" s="225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96"/>
        <v>0</v>
      </c>
    </row>
    <row r="510" spans="1:17" x14ac:dyDescent="0.2">
      <c r="A510" s="46">
        <f t="shared" si="86"/>
        <v>506</v>
      </c>
      <c r="B510" s="225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96"/>
        <v>-181265.59080000006</v>
      </c>
    </row>
    <row r="511" spans="1:17" x14ac:dyDescent="0.2">
      <c r="A511" s="46">
        <f t="shared" si="86"/>
        <v>507</v>
      </c>
      <c r="B511" s="225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96"/>
        <v>-12957286.818494359</v>
      </c>
    </row>
    <row r="512" spans="1:17" x14ac:dyDescent="0.2">
      <c r="A512" s="46">
        <f t="shared" si="86"/>
        <v>508</v>
      </c>
      <c r="B512" s="225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96"/>
        <v>0</v>
      </c>
    </row>
    <row r="513" spans="1:17" x14ac:dyDescent="0.2">
      <c r="A513" s="46">
        <f t="shared" si="86"/>
        <v>509</v>
      </c>
      <c r="B513" s="225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96"/>
        <v>0</v>
      </c>
    </row>
    <row r="514" spans="1:17" x14ac:dyDescent="0.2">
      <c r="A514" s="46">
        <f t="shared" si="86"/>
        <v>510</v>
      </c>
      <c r="B514" s="225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96"/>
        <v>0</v>
      </c>
    </row>
    <row r="515" spans="1:17" x14ac:dyDescent="0.2">
      <c r="A515" s="46">
        <f t="shared" si="86"/>
        <v>511</v>
      </c>
      <c r="B515" s="225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96"/>
        <v>-133193158.20059499</v>
      </c>
    </row>
    <row r="516" spans="1:17" x14ac:dyDescent="0.2">
      <c r="A516" s="46">
        <f t="shared" si="86"/>
        <v>512</v>
      </c>
      <c r="B516" s="225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96"/>
        <v>-2310777.6</v>
      </c>
    </row>
    <row r="517" spans="1:17" x14ac:dyDescent="0.2">
      <c r="A517" s="46">
        <f t="shared" si="86"/>
        <v>513</v>
      </c>
      <c r="B517" s="225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96"/>
        <v>0</v>
      </c>
    </row>
    <row r="518" spans="1:17" x14ac:dyDescent="0.2">
      <c r="A518" s="46">
        <f t="shared" ref="A518:A527" si="97">A517+1</f>
        <v>514</v>
      </c>
      <c r="B518" s="225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96"/>
        <v>0</v>
      </c>
    </row>
    <row r="519" spans="1:17" x14ac:dyDescent="0.2">
      <c r="A519" s="46">
        <f t="shared" si="97"/>
        <v>515</v>
      </c>
      <c r="B519" s="226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96"/>
        <v>0</v>
      </c>
    </row>
    <row r="520" spans="1:17" x14ac:dyDescent="0.2">
      <c r="A520" s="46">
        <f t="shared" si="97"/>
        <v>516</v>
      </c>
      <c r="B520" s="209" t="s">
        <v>7</v>
      </c>
      <c r="C520" s="211"/>
      <c r="D520" s="212"/>
      <c r="E520" s="55">
        <f t="shared" ref="E520:Q520" si="98">SUM(E495:E519)</f>
        <v>-775455858.40242374</v>
      </c>
      <c r="F520" s="55">
        <f t="shared" si="98"/>
        <v>-231718193.74765921</v>
      </c>
      <c r="G520" s="55">
        <f t="shared" si="98"/>
        <v>-161728298.83847657</v>
      </c>
      <c r="H520" s="55">
        <f t="shared" si="98"/>
        <v>-84915076.229131863</v>
      </c>
      <c r="I520" s="55">
        <f t="shared" si="98"/>
        <v>-61237685.862831131</v>
      </c>
      <c r="J520" s="55">
        <f t="shared" si="98"/>
        <v>-607831.87993201625</v>
      </c>
      <c r="K520" s="55">
        <f t="shared" si="98"/>
        <v>-5397192.6869717455</v>
      </c>
      <c r="L520" s="55">
        <f t="shared" si="98"/>
        <v>-11300585.324450875</v>
      </c>
      <c r="M520" s="55">
        <f t="shared" si="98"/>
        <v>-15218238.995680671</v>
      </c>
      <c r="N520" s="55">
        <f t="shared" si="98"/>
        <v>-12348129.132356185</v>
      </c>
      <c r="O520" s="55">
        <f t="shared" si="98"/>
        <v>-11978132.129398039</v>
      </c>
      <c r="P520" s="55">
        <f t="shared" si="98"/>
        <v>-323602.71291627962</v>
      </c>
      <c r="Q520" s="55">
        <f t="shared" si="98"/>
        <v>-1372228825.9422283</v>
      </c>
    </row>
    <row r="521" spans="1:17" x14ac:dyDescent="0.2">
      <c r="A521" s="46">
        <f t="shared" si="97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97"/>
        <v>518</v>
      </c>
      <c r="B522" s="209" t="s">
        <v>4</v>
      </c>
      <c r="C522" s="209"/>
      <c r="D522" s="210"/>
      <c r="E522" s="55">
        <f t="shared" ref="E522:Q522" si="99">SUM(E521)</f>
        <v>130896745.91830352</v>
      </c>
      <c r="F522" s="55">
        <f t="shared" si="99"/>
        <v>27381841.357463855</v>
      </c>
      <c r="G522" s="55">
        <f t="shared" si="99"/>
        <v>27928536.147281587</v>
      </c>
      <c r="H522" s="55">
        <f t="shared" si="99"/>
        <v>15062550.717229638</v>
      </c>
      <c r="I522" s="55">
        <f t="shared" si="99"/>
        <v>10961229.753771052</v>
      </c>
      <c r="J522" s="55">
        <f t="shared" si="99"/>
        <v>111075.79579787618</v>
      </c>
      <c r="K522" s="55">
        <f t="shared" si="99"/>
        <v>990940.39185683662</v>
      </c>
      <c r="L522" s="55">
        <f t="shared" si="99"/>
        <v>2061559.1999538022</v>
      </c>
      <c r="M522" s="55">
        <f t="shared" si="99"/>
        <v>2677404.8889956842</v>
      </c>
      <c r="N522" s="55">
        <f t="shared" si="99"/>
        <v>2192750.0903636231</v>
      </c>
      <c r="O522" s="55">
        <f t="shared" si="99"/>
        <v>2196290.5396106173</v>
      </c>
      <c r="P522" s="55">
        <f t="shared" si="99"/>
        <v>57881.027324472379</v>
      </c>
      <c r="Q522" s="55">
        <f t="shared" si="99"/>
        <v>222518805.82795256</v>
      </c>
    </row>
    <row r="523" spans="1:17" x14ac:dyDescent="0.2">
      <c r="A523" s="46">
        <f t="shared" si="97"/>
        <v>519</v>
      </c>
      <c r="B523" s="202" t="s">
        <v>3</v>
      </c>
      <c r="C523" s="202"/>
      <c r="D523" s="203"/>
      <c r="E523" s="55">
        <f t="shared" ref="E523:Q523" si="100">SUM(E522,E520,E494,E492,E483,E465,E454,E452)</f>
        <v>3602087804.235898</v>
      </c>
      <c r="F523" s="55">
        <f t="shared" si="100"/>
        <v>698072335.09770429</v>
      </c>
      <c r="G523" s="55">
        <f t="shared" si="100"/>
        <v>786045346.01468182</v>
      </c>
      <c r="H523" s="55">
        <f t="shared" si="100"/>
        <v>426461024.81593794</v>
      </c>
      <c r="I523" s="55">
        <f t="shared" si="100"/>
        <v>313335016.95432448</v>
      </c>
      <c r="J523" s="55">
        <f t="shared" si="100"/>
        <v>3190810.5017077466</v>
      </c>
      <c r="K523" s="55">
        <f t="shared" si="100"/>
        <v>29509461.116620801</v>
      </c>
      <c r="L523" s="55">
        <f t="shared" si="100"/>
        <v>60227807.039251894</v>
      </c>
      <c r="M523" s="55">
        <f t="shared" si="100"/>
        <v>74652902.106168896</v>
      </c>
      <c r="N523" s="55">
        <f t="shared" si="100"/>
        <v>62442531.933883041</v>
      </c>
      <c r="O523" s="55">
        <f t="shared" si="100"/>
        <v>52345114.229522139</v>
      </c>
      <c r="P523" s="55">
        <f t="shared" si="100"/>
        <v>1626279.9352456564</v>
      </c>
      <c r="Q523" s="55">
        <f t="shared" si="100"/>
        <v>6109996433.9809465</v>
      </c>
    </row>
    <row r="524" spans="1:17" x14ac:dyDescent="0.2">
      <c r="A524" s="46">
        <f t="shared" si="97"/>
        <v>520</v>
      </c>
      <c r="B524" s="100"/>
      <c r="C524" s="41"/>
      <c r="D524" s="62"/>
    </row>
    <row r="525" spans="1:17" x14ac:dyDescent="0.2">
      <c r="A525" s="46">
        <f t="shared" si="97"/>
        <v>521</v>
      </c>
      <c r="B525" s="231" t="s">
        <v>2</v>
      </c>
      <c r="C525" s="213"/>
      <c r="D525" s="214"/>
      <c r="E525" s="3">
        <v>300874258.41711956</v>
      </c>
      <c r="F525" s="3">
        <v>38743072.399054371</v>
      </c>
      <c r="G525" s="3">
        <v>62497162.938111931</v>
      </c>
      <c r="H525" s="3">
        <v>37898359.308796808</v>
      </c>
      <c r="I525" s="3">
        <v>23851909.217950087</v>
      </c>
      <c r="J525" s="3">
        <v>674507.96970678389</v>
      </c>
      <c r="K525" s="3">
        <v>1376227.0975752119</v>
      </c>
      <c r="L525" s="3">
        <v>8239397.0489933705</v>
      </c>
      <c r="M525" s="3">
        <v>932166.66676772642</v>
      </c>
      <c r="N525" s="3">
        <v>-6066844.0969714886</v>
      </c>
      <c r="O525" s="3">
        <v>2573966.4551404119</v>
      </c>
      <c r="P525" s="3">
        <v>303543.31531815574</v>
      </c>
      <c r="Q525" s="101">
        <f>SUM(E525:P525)</f>
        <v>471897726.73756284</v>
      </c>
    </row>
    <row r="526" spans="1:17" x14ac:dyDescent="0.2">
      <c r="A526" s="46">
        <f t="shared" si="97"/>
        <v>522</v>
      </c>
      <c r="B526" s="231" t="s">
        <v>1</v>
      </c>
      <c r="C526" s="213"/>
      <c r="D526" s="214"/>
      <c r="E526" s="3">
        <f t="shared" ref="E526:P526" si="101">+E523</f>
        <v>3602087804.235898</v>
      </c>
      <c r="F526" s="3">
        <f t="shared" si="101"/>
        <v>698072335.09770429</v>
      </c>
      <c r="G526" s="3">
        <f t="shared" si="101"/>
        <v>786045346.01468182</v>
      </c>
      <c r="H526" s="3">
        <f t="shared" si="101"/>
        <v>426461024.81593794</v>
      </c>
      <c r="I526" s="3">
        <f t="shared" si="101"/>
        <v>313335016.95432448</v>
      </c>
      <c r="J526" s="3">
        <f t="shared" si="101"/>
        <v>3190810.5017077466</v>
      </c>
      <c r="K526" s="3">
        <f t="shared" si="101"/>
        <v>29509461.116620801</v>
      </c>
      <c r="L526" s="3">
        <f t="shared" si="101"/>
        <v>60227807.039251894</v>
      </c>
      <c r="M526" s="3">
        <f t="shared" si="101"/>
        <v>74652902.106168896</v>
      </c>
      <c r="N526" s="3">
        <f t="shared" si="101"/>
        <v>62442531.933883041</v>
      </c>
      <c r="O526" s="3">
        <f t="shared" si="101"/>
        <v>52345114.229522139</v>
      </c>
      <c r="P526" s="3">
        <f t="shared" si="101"/>
        <v>1626279.9352456564</v>
      </c>
      <c r="Q526" s="101">
        <f>SUM(E526:P526)</f>
        <v>6109996433.9809465</v>
      </c>
    </row>
    <row r="527" spans="1:17" x14ac:dyDescent="0.2">
      <c r="A527" s="46">
        <f t="shared" si="97"/>
        <v>523</v>
      </c>
      <c r="B527" s="232" t="s">
        <v>0</v>
      </c>
      <c r="C527" s="211"/>
      <c r="D527" s="212"/>
      <c r="E527" s="30">
        <f t="shared" ref="E527:Q527" si="102">+E229/E526</f>
        <v>1.3744522066254027E-2</v>
      </c>
      <c r="F527" s="30">
        <f t="shared" si="102"/>
        <v>3.4802066290484532E-2</v>
      </c>
      <c r="G527" s="30">
        <f t="shared" si="102"/>
        <v>1.6764348339968843E-2</v>
      </c>
      <c r="H527" s="30">
        <f t="shared" si="102"/>
        <v>9.7329840935421203E-3</v>
      </c>
      <c r="I527" s="30">
        <f t="shared" si="102"/>
        <v>1.9308021763880894E-2</v>
      </c>
      <c r="J527" s="30">
        <f t="shared" si="102"/>
        <v>-8.2320652612584644E-2</v>
      </c>
      <c r="K527" s="30">
        <f t="shared" si="102"/>
        <v>4.1461159227060521E-2</v>
      </c>
      <c r="L527" s="30">
        <f t="shared" si="102"/>
        <v>-2.6282525537347681E-2</v>
      </c>
      <c r="M527" s="30">
        <f t="shared" si="102"/>
        <v>6.7118597333118438E-2</v>
      </c>
      <c r="N527" s="30">
        <f t="shared" si="102"/>
        <v>0.14949670109236216</v>
      </c>
      <c r="O527" s="30">
        <f t="shared" si="102"/>
        <v>3.9555683653084227E-2</v>
      </c>
      <c r="P527" s="30">
        <f t="shared" si="102"/>
        <v>-6.3731723898862919E-2</v>
      </c>
      <c r="Q527" s="30">
        <f t="shared" si="102"/>
        <v>1.8473305451280283E-2</v>
      </c>
    </row>
    <row r="529" spans="3:17" x14ac:dyDescent="0.2">
      <c r="P529" s="10" t="s">
        <v>754</v>
      </c>
      <c r="Q529" s="10">
        <v>471897727.70436066</v>
      </c>
    </row>
    <row r="530" spans="3:17" x14ac:dyDescent="0.2">
      <c r="P530" s="10" t="s">
        <v>754</v>
      </c>
      <c r="Q530" s="10">
        <v>6109996433.9809561</v>
      </c>
    </row>
    <row r="531" spans="3:17" x14ac:dyDescent="0.2">
      <c r="P531" s="10" t="s">
        <v>751</v>
      </c>
      <c r="Q531" s="10">
        <f>Q525-Q529</f>
        <v>-0.96679782867431641</v>
      </c>
    </row>
    <row r="532" spans="3:17" x14ac:dyDescent="0.2">
      <c r="P532" s="10" t="s">
        <v>751</v>
      </c>
      <c r="Q532" s="10">
        <f>Q526-Q530</f>
        <v>-9.5367431640625E-6</v>
      </c>
    </row>
    <row r="533" spans="3:17" x14ac:dyDescent="0.2">
      <c r="C533" s="10" t="s">
        <v>753</v>
      </c>
    </row>
    <row r="534" spans="3:17" x14ac:dyDescent="0.2">
      <c r="C534" s="10" t="s">
        <v>702</v>
      </c>
      <c r="E534" s="10">
        <v>3602087804.2359004</v>
      </c>
      <c r="F534" s="10">
        <v>698072335.09770453</v>
      </c>
      <c r="G534" s="10">
        <v>786045346.01468158</v>
      </c>
      <c r="H534" s="10">
        <v>426461024.81593817</v>
      </c>
      <c r="I534" s="10">
        <v>313335016.95432442</v>
      </c>
      <c r="J534" s="10">
        <v>3190810.5017077457</v>
      </c>
      <c r="K534" s="10">
        <v>29509461.11662082</v>
      </c>
      <c r="L534" s="10">
        <v>60227807.039251916</v>
      </c>
      <c r="M534" s="10">
        <v>74652902.106168866</v>
      </c>
      <c r="N534" s="10">
        <v>62442531.933883041</v>
      </c>
      <c r="O534" s="10">
        <v>52345114.229522124</v>
      </c>
      <c r="P534" s="10">
        <v>1626279.9352456557</v>
      </c>
      <c r="Q534" s="10">
        <v>6109996433.9809446</v>
      </c>
    </row>
    <row r="535" spans="3:17" x14ac:dyDescent="0.2">
      <c r="C535" s="10" t="s">
        <v>751</v>
      </c>
      <c r="E535" s="10">
        <f t="shared" ref="E535:Q535" si="103">E523-E534</f>
        <v>0</v>
      </c>
      <c r="F535" s="10">
        <f t="shared" si="103"/>
        <v>0</v>
      </c>
      <c r="G535" s="10">
        <f t="shared" si="103"/>
        <v>0</v>
      </c>
      <c r="H535" s="10">
        <f t="shared" si="103"/>
        <v>0</v>
      </c>
      <c r="I535" s="10">
        <f t="shared" si="103"/>
        <v>0</v>
      </c>
      <c r="J535" s="10">
        <f t="shared" si="103"/>
        <v>0</v>
      </c>
      <c r="K535" s="10">
        <f t="shared" si="103"/>
        <v>0</v>
      </c>
      <c r="L535" s="10">
        <f t="shared" si="103"/>
        <v>0</v>
      </c>
      <c r="M535" s="10">
        <f t="shared" si="103"/>
        <v>0</v>
      </c>
      <c r="N535" s="10">
        <f t="shared" si="103"/>
        <v>0</v>
      </c>
      <c r="O535" s="10">
        <f t="shared" si="103"/>
        <v>0</v>
      </c>
      <c r="P535" s="10">
        <f t="shared" si="103"/>
        <v>0</v>
      </c>
      <c r="Q535" s="10">
        <f t="shared" si="103"/>
        <v>0</v>
      </c>
    </row>
    <row r="537" spans="3:17" x14ac:dyDescent="0.2">
      <c r="C537" s="10" t="s">
        <v>752</v>
      </c>
      <c r="E537" s="10">
        <v>49508975.309905253</v>
      </c>
      <c r="F537" s="10">
        <v>24294359.681623515</v>
      </c>
      <c r="G537" s="10">
        <v>13177537.991601557</v>
      </c>
      <c r="H537" s="10">
        <v>4150738.371049189</v>
      </c>
      <c r="I537" s="10">
        <v>6049879.3267400749</v>
      </c>
      <c r="J537" s="10">
        <v>-262669.60286367021</v>
      </c>
      <c r="K537" s="10">
        <v>1223496.4660609579</v>
      </c>
      <c r="L537" s="10">
        <v>-1582938.8765675863</v>
      </c>
      <c r="M537" s="10">
        <v>5010598.0762126371</v>
      </c>
      <c r="N537" s="10">
        <v>9334952.5319699943</v>
      </c>
      <c r="O537" s="10">
        <v>2070546.7792475321</v>
      </c>
      <c r="P537" s="10">
        <v>-103645.62381533679</v>
      </c>
      <c r="Q537" s="10">
        <v>112871830.43116242</v>
      </c>
    </row>
    <row r="538" spans="3:17" x14ac:dyDescent="0.2">
      <c r="C538" s="10" t="s">
        <v>751</v>
      </c>
      <c r="E538" s="10">
        <f t="shared" ref="E538:Q538" si="104">E229-E537</f>
        <v>-4.3958425521850586E-7</v>
      </c>
      <c r="F538" s="10">
        <f t="shared" si="104"/>
        <v>1.2293457984924316E-7</v>
      </c>
      <c r="G538" s="10">
        <f t="shared" si="104"/>
        <v>-8.9406967163085938E-8</v>
      </c>
      <c r="H538" s="10">
        <f t="shared" si="104"/>
        <v>6.5192580223083496E-9</v>
      </c>
      <c r="I538" s="10">
        <f t="shared" si="104"/>
        <v>1.1175870895385742E-8</v>
      </c>
      <c r="J538" s="10">
        <f t="shared" si="104"/>
        <v>0</v>
      </c>
      <c r="K538" s="10">
        <f t="shared" si="104"/>
        <v>8.3819031715393066E-9</v>
      </c>
      <c r="L538" s="10">
        <f t="shared" si="104"/>
        <v>0</v>
      </c>
      <c r="M538" s="10">
        <f t="shared" si="104"/>
        <v>2.2351741790771484E-8</v>
      </c>
      <c r="N538" s="10">
        <f t="shared" si="104"/>
        <v>0</v>
      </c>
      <c r="O538" s="10">
        <f t="shared" si="104"/>
        <v>3.2596290111541748E-9</v>
      </c>
      <c r="P538" s="10">
        <f t="shared" si="104"/>
        <v>0</v>
      </c>
      <c r="Q538" s="10">
        <f t="shared" si="104"/>
        <v>8.9406967163085938E-7</v>
      </c>
    </row>
  </sheetData>
  <mergeCells count="79">
    <mergeCell ref="C57:D57"/>
    <mergeCell ref="C44:D44"/>
    <mergeCell ref="C51:D51"/>
    <mergeCell ref="C37:D37"/>
    <mergeCell ref="C43:D43"/>
    <mergeCell ref="E5:G5"/>
    <mergeCell ref="C12:D12"/>
    <mergeCell ref="C14:D14"/>
    <mergeCell ref="C16:D16"/>
    <mergeCell ref="C26:D26"/>
    <mergeCell ref="A1:B1"/>
    <mergeCell ref="B2:D2"/>
    <mergeCell ref="B3:D3"/>
    <mergeCell ref="B5:D5"/>
    <mergeCell ref="B27:D27"/>
    <mergeCell ref="B106:D106"/>
    <mergeCell ref="C117:D117"/>
    <mergeCell ref="C128:D128"/>
    <mergeCell ref="B129:D129"/>
    <mergeCell ref="C58:D58"/>
    <mergeCell ref="C65:D65"/>
    <mergeCell ref="C71:D71"/>
    <mergeCell ref="C72:D72"/>
    <mergeCell ref="C77:D77"/>
    <mergeCell ref="B78:D78"/>
    <mergeCell ref="C94:D94"/>
    <mergeCell ref="C105:D105"/>
    <mergeCell ref="C309:D309"/>
    <mergeCell ref="B135:D135"/>
    <mergeCell ref="B141:D141"/>
    <mergeCell ref="B156:D156"/>
    <mergeCell ref="B171:D171"/>
    <mergeCell ref="B194:D194"/>
    <mergeCell ref="B210:D210"/>
    <mergeCell ref="B227:D227"/>
    <mergeCell ref="B228:D228"/>
    <mergeCell ref="B229:D229"/>
    <mergeCell ref="B203:D203"/>
    <mergeCell ref="C244:D244"/>
    <mergeCell ref="C253:D253"/>
    <mergeCell ref="C262:D262"/>
    <mergeCell ref="C272:D272"/>
    <mergeCell ref="C293:D293"/>
    <mergeCell ref="C322:D322"/>
    <mergeCell ref="B323:D323"/>
    <mergeCell ref="B324:B330"/>
    <mergeCell ref="B483:D483"/>
    <mergeCell ref="B333:D333"/>
    <mergeCell ref="B334:B340"/>
    <mergeCell ref="B341:D341"/>
    <mergeCell ref="B342:B347"/>
    <mergeCell ref="B348:D348"/>
    <mergeCell ref="B349:B352"/>
    <mergeCell ref="B331:D331"/>
    <mergeCell ref="B353:D353"/>
    <mergeCell ref="B354:B359"/>
    <mergeCell ref="B360:D360"/>
    <mergeCell ref="B432:D432"/>
    <mergeCell ref="B452:D452"/>
    <mergeCell ref="B527:D527"/>
    <mergeCell ref="B434:B436"/>
    <mergeCell ref="B525:D525"/>
    <mergeCell ref="B526:D526"/>
    <mergeCell ref="B522:D522"/>
    <mergeCell ref="B484:B491"/>
    <mergeCell ref="B492:D492"/>
    <mergeCell ref="B454:D454"/>
    <mergeCell ref="B494:D494"/>
    <mergeCell ref="B495:B519"/>
    <mergeCell ref="B520:D520"/>
    <mergeCell ref="B523:D523"/>
    <mergeCell ref="B441:D441"/>
    <mergeCell ref="B442:B445"/>
    <mergeCell ref="B446:D446"/>
    <mergeCell ref="B447:B450"/>
    <mergeCell ref="B451:D451"/>
    <mergeCell ref="B455:B464"/>
    <mergeCell ref="B465:D465"/>
    <mergeCell ref="B466:B482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BE1E-DA44-4D59-9255-8ABB7D5D2BAF}">
  <dimension ref="A1:AU97"/>
  <sheetViews>
    <sheetView workbookViewId="0">
      <selection activeCell="G12" sqref="G12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2.85546875" style="10" bestFit="1" customWidth="1"/>
    <col min="5" max="5" width="18.140625" style="10" bestFit="1" customWidth="1"/>
    <col min="6" max="6" width="12.7109375" style="10" bestFit="1" customWidth="1"/>
    <col min="7" max="7" width="23.7109375" style="10" bestFit="1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04" t="s">
        <v>593</v>
      </c>
      <c r="B1" s="204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05" t="s">
        <v>762</v>
      </c>
      <c r="C2" s="205"/>
      <c r="D2" s="20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06AB-6D53-4BCA-91BC-A62207823A63}">
  <dimension ref="B1:AA35"/>
  <sheetViews>
    <sheetView workbookViewId="0">
      <pane xSplit="3" ySplit="11" topLeftCell="D12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7109375" defaultRowHeight="11.25" x14ac:dyDescent="0.2"/>
  <cols>
    <col min="1" max="1" width="2" style="10" customWidth="1"/>
    <col min="2" max="2" width="7.140625" style="10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05" t="s">
        <v>750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2:26" s="5" customFormat="1" x14ac:dyDescent="0.2">
      <c r="C2" s="205" t="s">
        <v>749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2:26" s="5" customFormat="1" x14ac:dyDescent="0.2">
      <c r="C3" s="205" t="s">
        <v>748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2:26" s="5" customFormat="1" x14ac:dyDescent="0.2">
      <c r="C4" s="205" t="s">
        <v>747</v>
      </c>
      <c r="D4" s="205"/>
      <c r="E4" s="205" t="s">
        <v>714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2:26" s="5" customFormat="1" x14ac:dyDescent="0.2">
      <c r="C5" s="237" t="s">
        <v>756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2:26" s="5" customFormat="1" x14ac:dyDescent="0.2">
      <c r="C6" s="237" t="s">
        <v>757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1144970889.8807344</v>
      </c>
      <c r="E15" s="28">
        <v>250122835.36217353</v>
      </c>
      <c r="F15" s="28">
        <v>260794161.0521245</v>
      </c>
      <c r="G15" s="28">
        <v>148522716.98331758</v>
      </c>
      <c r="H15" s="28">
        <v>108080114.94257241</v>
      </c>
      <c r="I15" s="28">
        <v>625547.60292158555</v>
      </c>
      <c r="J15" s="28">
        <v>9135802.5355923902</v>
      </c>
      <c r="K15" s="28">
        <v>5151262.1965675857</v>
      </c>
      <c r="L15" s="28">
        <v>36455687.930405386</v>
      </c>
      <c r="M15" s="28">
        <v>4120104.4680300062</v>
      </c>
      <c r="N15" s="28">
        <v>13290034.223204017</v>
      </c>
      <c r="O15" s="28">
        <v>972535.62381533673</v>
      </c>
      <c r="P15" s="28">
        <f t="shared" si="3"/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49508975.309904814</v>
      </c>
      <c r="E17" s="28">
        <f t="shared" si="4"/>
        <v>24294359.681623548</v>
      </c>
      <c r="F17" s="28">
        <f t="shared" si="4"/>
        <v>13177537.991601467</v>
      </c>
      <c r="G17" s="28">
        <f t="shared" si="4"/>
        <v>4150738.3710491657</v>
      </c>
      <c r="H17" s="28">
        <f t="shared" si="4"/>
        <v>6049879.3267400861</v>
      </c>
      <c r="I17" s="28">
        <f t="shared" si="4"/>
        <v>-262669.60286367015</v>
      </c>
      <c r="J17" s="28">
        <f t="shared" si="4"/>
        <v>1223496.4660609569</v>
      </c>
      <c r="K17" s="28">
        <f t="shared" si="4"/>
        <v>-1582938.8765675863</v>
      </c>
      <c r="L17" s="28">
        <f t="shared" si="4"/>
        <v>5010598.0762126446</v>
      </c>
      <c r="M17" s="28">
        <f t="shared" si="4"/>
        <v>9334952.5319699943</v>
      </c>
      <c r="N17" s="28">
        <f t="shared" si="4"/>
        <v>2070546.7792475354</v>
      </c>
      <c r="O17" s="28">
        <f t="shared" si="4"/>
        <v>-103645.62381533673</v>
      </c>
      <c r="P17" s="28">
        <f t="shared" si="3"/>
        <v>112871830.43116361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226050741.71414149</v>
      </c>
      <c r="E18" s="28">
        <f t="shared" si="5"/>
        <v>29108173.95335082</v>
      </c>
      <c r="F18" s="28">
        <f t="shared" si="5"/>
        <v>46954930.978521675</v>
      </c>
      <c r="G18" s="28">
        <f t="shared" si="5"/>
        <v>28473530.027370099</v>
      </c>
      <c r="H18" s="28">
        <f t="shared" si="5"/>
        <v>17920249.470265727</v>
      </c>
      <c r="I18" s="28">
        <f t="shared" si="5"/>
        <v>506766.60624431266</v>
      </c>
      <c r="J18" s="28">
        <f t="shared" si="5"/>
        <v>1033977.3093605344</v>
      </c>
      <c r="K18" s="28">
        <f t="shared" si="5"/>
        <v>6190366.1150703561</v>
      </c>
      <c r="L18" s="28">
        <f t="shared" si="5"/>
        <v>700348.93490927946</v>
      </c>
      <c r="M18" s="28">
        <f t="shared" si="5"/>
        <v>-4558098.8390279422</v>
      </c>
      <c r="N18" s="28">
        <f t="shared" si="5"/>
        <v>1933854.4593109083</v>
      </c>
      <c r="O18" s="28">
        <f t="shared" si="5"/>
        <v>228056.03886162932</v>
      </c>
      <c r="P18" s="28">
        <f t="shared" si="3"/>
        <v>354542896.76837891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Q19" s="32"/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Q20" s="32"/>
      <c r="S20" s="35"/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O21" si="6">ROUND(D15+D19+D20+D14,0)</f>
        <v>1487451589</v>
      </c>
      <c r="E21" s="28">
        <f t="shared" si="6"/>
        <v>318899649</v>
      </c>
      <c r="F21" s="28">
        <f t="shared" si="6"/>
        <v>336275951</v>
      </c>
      <c r="G21" s="28">
        <f t="shared" si="6"/>
        <v>189700547</v>
      </c>
      <c r="H21" s="28">
        <f t="shared" si="6"/>
        <v>138444400</v>
      </c>
      <c r="I21" s="28">
        <f t="shared" si="6"/>
        <v>889975</v>
      </c>
      <c r="J21" s="28">
        <f t="shared" si="6"/>
        <v>11973658</v>
      </c>
      <c r="K21" s="28">
        <f t="shared" si="6"/>
        <v>9958605</v>
      </c>
      <c r="L21" s="28">
        <f t="shared" si="6"/>
        <v>44489792</v>
      </c>
      <c r="M21" s="28">
        <f t="shared" si="6"/>
        <v>9650781</v>
      </c>
      <c r="N21" s="28">
        <f t="shared" si="6"/>
        <v>18155015</v>
      </c>
      <c r="O21" s="28">
        <f t="shared" si="6"/>
        <v>1121286</v>
      </c>
      <c r="P21" s="28">
        <f t="shared" si="3"/>
        <v>2567011248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2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0.80303780911194367</v>
      </c>
      <c r="E23" s="39">
        <f t="shared" si="7"/>
        <v>0.86051269076121517</v>
      </c>
      <c r="F23" s="39">
        <f t="shared" si="7"/>
        <v>0.81472284363185388</v>
      </c>
      <c r="G23" s="39">
        <f t="shared" si="7"/>
        <v>0.80481294212803056</v>
      </c>
      <c r="H23" s="39">
        <f t="shared" si="7"/>
        <v>0.82437422004293781</v>
      </c>
      <c r="I23" s="39">
        <f t="shared" si="7"/>
        <v>0.40773954331067208</v>
      </c>
      <c r="J23" s="39">
        <f t="shared" si="7"/>
        <v>0.86517411818955803</v>
      </c>
      <c r="K23" s="39">
        <f t="shared" si="7"/>
        <v>0.3583155793406807</v>
      </c>
      <c r="L23" s="39">
        <f t="shared" si="7"/>
        <v>0.93204045563121607</v>
      </c>
      <c r="M23" s="39">
        <f t="shared" si="7"/>
        <v>1.3941935890991621</v>
      </c>
      <c r="N23" s="39">
        <f t="shared" si="7"/>
        <v>0.84607922397483848</v>
      </c>
      <c r="O23" s="39">
        <f t="shared" si="7"/>
        <v>0.77490488599697138</v>
      </c>
      <c r="P23" s="39">
        <f t="shared" si="7"/>
        <v>0.81616842343988927</v>
      </c>
      <c r="Q23" s="32"/>
      <c r="S23" s="35"/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0.98</v>
      </c>
      <c r="E24" s="39">
        <f t="shared" si="8"/>
        <v>1.05</v>
      </c>
      <c r="F24" s="39">
        <f t="shared" si="8"/>
        <v>1</v>
      </c>
      <c r="G24" s="39">
        <f t="shared" si="8"/>
        <v>0.99</v>
      </c>
      <c r="H24" s="39">
        <f t="shared" si="8"/>
        <v>1.01</v>
      </c>
      <c r="I24" s="39">
        <f t="shared" si="8"/>
        <v>0.5</v>
      </c>
      <c r="J24" s="39">
        <f t="shared" si="8"/>
        <v>1.06</v>
      </c>
      <c r="K24" s="39">
        <f t="shared" si="8"/>
        <v>0.44</v>
      </c>
      <c r="L24" s="39">
        <f t="shared" si="8"/>
        <v>1.1399999999999999</v>
      </c>
      <c r="M24" s="39">
        <f t="shared" si="8"/>
        <v>1.71</v>
      </c>
      <c r="N24" s="39">
        <f t="shared" si="8"/>
        <v>1.04</v>
      </c>
      <c r="O24" s="39">
        <f t="shared" si="8"/>
        <v>0.95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2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60556853.577765435</v>
      </c>
      <c r="F26" s="2">
        <v>59362612.819202654</v>
      </c>
      <c r="G26" s="2">
        <v>36456456.660712831</v>
      </c>
      <c r="H26" s="2">
        <v>25276958.334924906</v>
      </c>
      <c r="I26" s="2">
        <v>107661.75696777766</v>
      </c>
      <c r="J26" s="2">
        <v>2357092.5572920712</v>
      </c>
      <c r="K26" s="2">
        <v>4002673.0946039078</v>
      </c>
      <c r="L26" s="2">
        <v>8051452.4930098299</v>
      </c>
      <c r="M26" s="2">
        <v>426847.48599545879</v>
      </c>
      <c r="N26" s="2">
        <v>3678589.3894643127</v>
      </c>
      <c r="O26" s="2">
        <v>662622.82330797811</v>
      </c>
      <c r="P26" s="28">
        <f>SUM(D26:O26)</f>
        <v>471897726.97799331</v>
      </c>
      <c r="Q26" s="32"/>
      <c r="S26" s="35"/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334974048.62156248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12716391.558945417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</v>
      </c>
      <c r="P28" s="2">
        <f>SUM(D28:O28)</f>
        <v>2567011250.2106161</v>
      </c>
      <c r="Q28" s="32"/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-22013817.824614525</v>
      </c>
      <c r="E29" s="2">
        <f t="shared" si="10"/>
        <v>16074399.621562481</v>
      </c>
      <c r="F29" s="2">
        <f t="shared" si="10"/>
        <v>-2941639.1370713711</v>
      </c>
      <c r="G29" s="2">
        <f t="shared" si="10"/>
        <v>-570634.9849204123</v>
      </c>
      <c r="H29" s="2">
        <f t="shared" si="10"/>
        <v>962552.60423740745</v>
      </c>
      <c r="I29" s="2">
        <f t="shared" si="10"/>
        <v>-419435.24297430692</v>
      </c>
      <c r="J29" s="2">
        <f t="shared" si="10"/>
        <v>742733.5589454174</v>
      </c>
      <c r="K29" s="2">
        <f t="shared" si="10"/>
        <v>-2387608.5853960924</v>
      </c>
      <c r="L29" s="2">
        <f t="shared" si="10"/>
        <v>5027946.4996278584</v>
      </c>
      <c r="M29" s="2">
        <f t="shared" si="10"/>
        <v>4231123.4859954584</v>
      </c>
      <c r="N29" s="2">
        <f t="shared" si="10"/>
        <v>884155.39191586524</v>
      </c>
      <c r="O29" s="2">
        <f t="shared" si="10"/>
        <v>410226.82330797799</v>
      </c>
      <c r="P29" s="2">
        <f>SUM(D29:O29)</f>
        <v>2.2106157578527927</v>
      </c>
      <c r="Q29" s="32"/>
      <c r="S29" s="35"/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0.985200313080835</v>
      </c>
      <c r="E31" s="39">
        <f t="shared" si="11"/>
        <v>1.0504058241267067</v>
      </c>
      <c r="F31" s="39">
        <f t="shared" si="11"/>
        <v>0.99125230594598368</v>
      </c>
      <c r="G31" s="39">
        <f t="shared" si="11"/>
        <v>0.99699191702952539</v>
      </c>
      <c r="H31" s="39">
        <f t="shared" si="11"/>
        <v>1.0069526293893969</v>
      </c>
      <c r="I31" s="39">
        <f t="shared" si="11"/>
        <v>0.52871120764706092</v>
      </c>
      <c r="J31" s="39">
        <f t="shared" si="11"/>
        <v>1.0620306308185365</v>
      </c>
      <c r="K31" s="39">
        <f t="shared" si="11"/>
        <v>0.76024668260302597</v>
      </c>
      <c r="L31" s="39">
        <f t="shared" si="11"/>
        <v>1.1130134863212635</v>
      </c>
      <c r="M31" s="39">
        <f t="shared" si="11"/>
        <v>1.4384229096065342</v>
      </c>
      <c r="N31" s="39">
        <f t="shared" si="11"/>
        <v>1.0487003393781753</v>
      </c>
      <c r="O31" s="39">
        <f t="shared" si="11"/>
        <v>1.3658538707412542</v>
      </c>
      <c r="P31" s="39">
        <f t="shared" si="11"/>
        <v>1.0000000008611634</v>
      </c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1</v>
      </c>
      <c r="H32" s="39">
        <f t="shared" si="12"/>
        <v>1.01</v>
      </c>
      <c r="I32" s="39">
        <f t="shared" si="12"/>
        <v>0.53</v>
      </c>
      <c r="J32" s="39">
        <f t="shared" si="12"/>
        <v>1.06</v>
      </c>
      <c r="K32" s="39">
        <f t="shared" si="12"/>
        <v>0.76</v>
      </c>
      <c r="L32" s="39">
        <f t="shared" si="12"/>
        <v>1.1100000000000001</v>
      </c>
      <c r="M32" s="39">
        <f t="shared" si="12"/>
        <v>1.44</v>
      </c>
      <c r="N32" s="39">
        <f t="shared" si="12"/>
        <v>1.05</v>
      </c>
      <c r="O32" s="39">
        <f t="shared" si="12"/>
        <v>1.37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6">
    <mergeCell ref="C4:P4"/>
    <mergeCell ref="C5:P5"/>
    <mergeCell ref="C6:P6"/>
    <mergeCell ref="C1:P1"/>
    <mergeCell ref="C2:P2"/>
    <mergeCell ref="C3:P3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21A911-7494-453B-B789-53B073E8BC74}"/>
</file>

<file path=customXml/itemProps2.xml><?xml version="1.0" encoding="utf-8"?>
<ds:datastoreItem xmlns:ds="http://schemas.openxmlformats.org/officeDocument/2006/customXml" ds:itemID="{6ACFC931-5D42-4461-A9C0-985573094A29}"/>
</file>

<file path=customXml/itemProps3.xml><?xml version="1.0" encoding="utf-8"?>
<ds:datastoreItem xmlns:ds="http://schemas.openxmlformats.org/officeDocument/2006/customXml" ds:itemID="{4A0001EF-45E6-4E12-BAD9-E9B63C732FD4}"/>
</file>

<file path=customXml/itemProps4.xml><?xml version="1.0" encoding="utf-8"?>
<ds:datastoreItem xmlns:ds="http://schemas.openxmlformats.org/officeDocument/2006/customXml" ds:itemID="{CE593485-94B4-45DC-ACB8-C7FEAFB2A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A-RR Cross-Reference</vt:lpstr>
      <vt:lpstr>B - COS Results</vt:lpstr>
      <vt:lpstr>D-Summary of Adjustments</vt:lpstr>
      <vt:lpstr>C-COS Allocation Factors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'B - COS Results'!Print_Area</vt:lpstr>
      <vt:lpstr>'B - COS Results (WAC)'!Print_Area</vt:lpstr>
      <vt:lpstr>'D-Summary of Adjustments'!Print_Area</vt:lpstr>
      <vt:lpstr>'E-Summary of results'!Print_Area</vt:lpstr>
      <vt:lpstr>'E-Summary of Results (WAC)'!Print_Area</vt:lpstr>
      <vt:lpstr>'A-RR Cross-Reference'!Print_Titles</vt:lpstr>
      <vt:lpstr>'B - COS Results'!Print_Titles</vt:lpstr>
      <vt:lpstr>'B - COS Results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dcterms:created xsi:type="dcterms:W3CDTF">2024-02-08T18:38:07Z</dcterms:created>
  <dcterms:modified xsi:type="dcterms:W3CDTF">2024-02-08T19:11:36Z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