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west-file01\Regions\Western Region\2000 Western Region Office\WUTC\WUTC-Columbia 2025\Fuel Surcharage G-48\2023\2023\03-1-2023\"/>
    </mc:Choice>
  </mc:AlternateContent>
  <xr:revisionPtr revIDLastSave="0" documentId="13_ncr:1_{189136DB-A08C-4448-BCE3-4FE579F6BD9B}" xr6:coauthVersionLast="47" xr6:coauthVersionMax="47" xr10:uidLastSave="{00000000-0000-0000-0000-000000000000}"/>
  <workbookProtection workbookAlgorithmName="SHA-512" workbookHashValue="qdZKeU4sZtffN3Nr7rWQHBr30K3gzyinUKPLumN6g8KES7+mvDizLU5vRFzB/uF+iVmXoQn7iK0DtZ6/e4b2AQ==" workbookSaltValue="sPIpQv7shkFGj6jMbYPOXQ==" workbookSpinCount="100000" lockStructure="1"/>
  <bookViews>
    <workbookView xWindow="-289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20" i="4" l="1"/>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J73" i="7" s="1"/>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<sst xmlns="http://schemas.openxmlformats.org/spreadsheetml/2006/main" count="606" uniqueCount="293">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</sst>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5">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44" fontId="1" fillId="0" borderId="0" xfId="0" applyNumberFormat="1" applyFont="1"/>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O19" sqref="O19"/>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6" ht="18" x14ac:dyDescent="0.25">
      <c r="A1" s="220" t="s">
        <v>0</v>
      </c>
      <c r="B1" s="220"/>
      <c r="C1" s="220"/>
      <c r="D1" s="220"/>
      <c r="E1" s="220"/>
      <c r="F1" s="220"/>
    </row>
    <row r="2" spans="1:6" ht="26.25" customHeight="1" x14ac:dyDescent="0.2">
      <c r="A2" s="233" t="s">
        <v>1</v>
      </c>
      <c r="B2" s="234"/>
      <c r="C2" s="58" t="s">
        <v>2</v>
      </c>
      <c r="D2" s="230" t="s">
        <v>167</v>
      </c>
      <c r="E2" s="230"/>
      <c r="F2" s="230"/>
    </row>
    <row r="3" spans="1:6" ht="5.25" customHeight="1" x14ac:dyDescent="0.2">
      <c r="A3" s="235"/>
      <c r="B3" s="236"/>
      <c r="C3" s="59"/>
      <c r="D3" s="59"/>
      <c r="F3" s="59"/>
    </row>
    <row r="4" spans="1:6" x14ac:dyDescent="0.2">
      <c r="A4" s="235"/>
      <c r="B4" s="236"/>
      <c r="C4" s="60" t="s">
        <v>4</v>
      </c>
      <c r="D4" s="232">
        <v>44986</v>
      </c>
      <c r="E4" s="232"/>
      <c r="F4" s="232"/>
    </row>
    <row r="5" spans="1:6" ht="5.25" customHeight="1" x14ac:dyDescent="0.2">
      <c r="A5" s="235"/>
      <c r="B5" s="236"/>
      <c r="C5" s="59"/>
      <c r="D5" s="59"/>
      <c r="F5" s="59"/>
    </row>
    <row r="6" spans="1:6" x14ac:dyDescent="0.2">
      <c r="A6" s="235"/>
      <c r="B6" s="236"/>
      <c r="C6" s="60" t="s">
        <v>5</v>
      </c>
      <c r="D6" s="243">
        <v>1505708</v>
      </c>
      <c r="E6" s="243"/>
      <c r="F6" s="243"/>
    </row>
    <row r="7" spans="1:6" x14ac:dyDescent="0.2">
      <c r="A7" s="237"/>
      <c r="B7" s="237"/>
      <c r="C7" s="237"/>
      <c r="D7" s="237"/>
      <c r="E7" s="237"/>
      <c r="F7" s="237"/>
    </row>
    <row r="8" spans="1:6" ht="28.5" customHeight="1" x14ac:dyDescent="0.2">
      <c r="A8" s="233" t="s">
        <v>6</v>
      </c>
      <c r="B8" s="234"/>
      <c r="C8" s="61" t="s">
        <v>7</v>
      </c>
      <c r="D8" s="245">
        <f>IF(AND(D2&gt;"", D4&gt;0, D6&gt;0), F45, 0)</f>
        <v>1.4381940000000001E-2</v>
      </c>
      <c r="E8" s="245"/>
      <c r="F8" s="245"/>
    </row>
    <row r="9" spans="1:6" ht="5.25" customHeight="1" x14ac:dyDescent="0.2">
      <c r="A9" s="235"/>
      <c r="B9" s="236"/>
      <c r="C9" s="62"/>
      <c r="D9" s="62"/>
      <c r="E9" s="62"/>
      <c r="F9" s="62"/>
    </row>
    <row r="10" spans="1:6" ht="29.25" customHeight="1" x14ac:dyDescent="0.2">
      <c r="A10" s="235"/>
      <c r="B10" s="236"/>
      <c r="C10" s="61" t="s">
        <v>8</v>
      </c>
      <c r="D10" s="231">
        <f>IF(AND(D2&gt;"", D4&gt;0, D6&gt;0), IF(F45&lt;F61, F45,F61), 0)</f>
        <v>5.8066529306467557E-3</v>
      </c>
      <c r="E10" s="231"/>
      <c r="F10" s="231"/>
    </row>
    <row r="11" spans="1:6" ht="5.25" customHeight="1" x14ac:dyDescent="0.2">
      <c r="A11" s="235"/>
      <c r="B11" s="236"/>
      <c r="C11" s="62"/>
      <c r="D11" s="62"/>
      <c r="E11" s="62"/>
      <c r="F11" s="62"/>
    </row>
    <row r="12" spans="1:6" ht="39" customHeight="1" x14ac:dyDescent="0.2">
      <c r="A12" s="235"/>
      <c r="B12" s="236"/>
      <c r="C12" s="244"/>
      <c r="D12" s="244"/>
      <c r="E12" s="244"/>
      <c r="F12" s="244"/>
    </row>
    <row r="13" spans="1:6" x14ac:dyDescent="0.2">
      <c r="A13" s="63"/>
      <c r="B13" s="64"/>
      <c r="C13" s="64"/>
      <c r="D13" s="65"/>
      <c r="E13" s="63"/>
      <c r="F13" s="63"/>
    </row>
    <row r="14" spans="1:6" ht="25.5" x14ac:dyDescent="0.2">
      <c r="A14" s="66" t="s">
        <v>9</v>
      </c>
      <c r="B14" s="59"/>
      <c r="C14" s="60"/>
      <c r="D14" s="59"/>
      <c r="F14" s="59"/>
    </row>
    <row r="15" spans="1:6" x14ac:dyDescent="0.2">
      <c r="A15" s="59">
        <v>1</v>
      </c>
      <c r="B15" s="221" t="s">
        <v>10</v>
      </c>
      <c r="C15" s="222"/>
      <c r="D15" s="222"/>
      <c r="E15" s="222"/>
      <c r="F15" s="223"/>
    </row>
    <row r="16" spans="1:6" x14ac:dyDescent="0.2">
      <c r="A16" s="59">
        <v>2</v>
      </c>
      <c r="C16" s="57" t="s">
        <v>11</v>
      </c>
      <c r="F16" s="67">
        <f>IF(D2="","",VLOOKUP(D2,CompanyInfo,3, FALSE))</f>
        <v>1327743</v>
      </c>
    </row>
    <row r="17" spans="1:8" x14ac:dyDescent="0.2">
      <c r="A17" s="59">
        <v>3</v>
      </c>
      <c r="C17" s="57" t="s">
        <v>12</v>
      </c>
      <c r="F17" s="67">
        <f>IF(D2="","",VLOOKUP(D2,CompanyInfo,4, FALSE))</f>
        <v>47897</v>
      </c>
      <c r="H17" s="219"/>
    </row>
    <row r="18" spans="1:8" x14ac:dyDescent="0.2">
      <c r="A18" s="59">
        <v>4</v>
      </c>
      <c r="C18" s="57" t="s">
        <v>13</v>
      </c>
      <c r="F18" s="68">
        <f>IF(D4="","",VLOOKUP(D2,CompanyInfo,5, FALSE))</f>
        <v>43100</v>
      </c>
    </row>
    <row r="19" spans="1:8" x14ac:dyDescent="0.2">
      <c r="A19" s="59">
        <v>5</v>
      </c>
      <c r="C19" s="57" t="s">
        <v>14</v>
      </c>
      <c r="F19" s="68">
        <f>IF(D4="","",VLOOKUP(D2,CompanyInfo,6,FALSE ))</f>
        <v>43191</v>
      </c>
    </row>
    <row r="20" spans="1:8" x14ac:dyDescent="0.2">
      <c r="A20" s="59">
        <v>6</v>
      </c>
      <c r="C20" s="60" t="s">
        <v>15</v>
      </c>
      <c r="F20" s="69">
        <f>IF(D2="","",VLOOKUP(D2,CompanyInfo,2, FALSE))</f>
        <v>1</v>
      </c>
    </row>
    <row r="21" spans="1:8" x14ac:dyDescent="0.2">
      <c r="A21" s="59">
        <v>7</v>
      </c>
      <c r="B21" s="59"/>
      <c r="C21" s="60" t="s">
        <v>16</v>
      </c>
      <c r="D21" s="59"/>
      <c r="F21" s="69" t="str">
        <f>IF(D2="","",VLOOKUP(D2,CompanyInfo,9,FALSE ))</f>
        <v>West</v>
      </c>
    </row>
    <row r="22" spans="1:8" x14ac:dyDescent="0.2">
      <c r="A22" s="59">
        <v>8</v>
      </c>
      <c r="B22" s="59"/>
      <c r="C22" s="60" t="s">
        <v>17</v>
      </c>
      <c r="D22" s="59"/>
      <c r="F22" s="67">
        <f>IF(D2="","",VLOOKUP(D2,CompanyInfo,7,FALSE ))</f>
        <v>1598613</v>
      </c>
    </row>
    <row r="23" spans="1:8" x14ac:dyDescent="0.2">
      <c r="A23" s="59">
        <v>9</v>
      </c>
      <c r="B23" s="59"/>
      <c r="C23" s="60"/>
      <c r="D23" s="59"/>
      <c r="F23" s="59"/>
    </row>
    <row r="24" spans="1:8" x14ac:dyDescent="0.2">
      <c r="A24" s="59">
        <v>10</v>
      </c>
      <c r="B24" s="224" t="s">
        <v>18</v>
      </c>
      <c r="C24" s="225"/>
      <c r="D24" s="225"/>
      <c r="E24" s="225"/>
      <c r="F24" s="226"/>
    </row>
    <row r="25" spans="1:8" x14ac:dyDescent="0.2">
      <c r="A25" s="59">
        <v>11</v>
      </c>
      <c r="C25" s="60" t="s">
        <v>19</v>
      </c>
      <c r="F25" s="67">
        <f>+F17</f>
        <v>47897</v>
      </c>
    </row>
    <row r="26" spans="1:8" x14ac:dyDescent="0.2">
      <c r="A26" s="59">
        <v>12</v>
      </c>
      <c r="C26" s="70" t="s">
        <v>20</v>
      </c>
      <c r="E26" s="59" t="s">
        <v>21</v>
      </c>
      <c r="F26" s="71">
        <f>+F16</f>
        <v>1327743</v>
      </c>
    </row>
    <row r="27" spans="1:8" x14ac:dyDescent="0.2">
      <c r="A27" s="59">
        <v>13</v>
      </c>
      <c r="C27" s="57" t="s">
        <v>22</v>
      </c>
      <c r="E27" s="59" t="s">
        <v>23</v>
      </c>
      <c r="F27" s="72">
        <f>F17/F16</f>
        <v>3.6073999260399038E-2</v>
      </c>
    </row>
    <row r="28" spans="1:8" x14ac:dyDescent="0.2">
      <c r="A28" s="59">
        <v>14</v>
      </c>
      <c r="C28" s="57" t="s">
        <v>24</v>
      </c>
      <c r="E28" s="59" t="s">
        <v>25</v>
      </c>
      <c r="F28" s="73">
        <v>100</v>
      </c>
    </row>
    <row r="29" spans="1:8" x14ac:dyDescent="0.2">
      <c r="A29" s="59">
        <v>15</v>
      </c>
      <c r="C29" s="57" t="s">
        <v>26</v>
      </c>
      <c r="E29" s="59" t="s">
        <v>23</v>
      </c>
      <c r="F29" s="74">
        <f>ROUND(F27,4)</f>
        <v>3.61E-2</v>
      </c>
    </row>
    <row r="30" spans="1:8" x14ac:dyDescent="0.2">
      <c r="A30" s="59">
        <v>16</v>
      </c>
    </row>
    <row r="31" spans="1:8" x14ac:dyDescent="0.2">
      <c r="A31" s="59">
        <v>17</v>
      </c>
      <c r="B31" s="224" t="s">
        <v>27</v>
      </c>
      <c r="C31" s="225"/>
      <c r="D31" s="225"/>
      <c r="E31" s="225"/>
      <c r="F31" s="226"/>
    </row>
    <row r="32" spans="1:8" x14ac:dyDescent="0.2">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4.7530000000000001</v>
      </c>
    </row>
    <row r="33" spans="1:6" x14ac:dyDescent="0.2">
      <c r="A33" s="59">
        <v>19</v>
      </c>
      <c r="C33" s="70" t="s">
        <v>30</v>
      </c>
      <c r="E33" s="59" t="s">
        <v>31</v>
      </c>
      <c r="F33" s="76">
        <f>+IF(F21="West",(+VLOOKUP(F18,'Weekly OPIS Averages'!B15:J323,9,FALSE)),(+VLOOKUP(F18,'Weekly OPIS Averages'!M15:U323,9,FALSE)))</f>
        <v>2.8369999999999997</v>
      </c>
    </row>
    <row r="34" spans="1:6" x14ac:dyDescent="0.2">
      <c r="A34" s="59">
        <v>20</v>
      </c>
      <c r="C34" s="57" t="s">
        <v>32</v>
      </c>
      <c r="E34" s="59" t="s">
        <v>23</v>
      </c>
      <c r="F34" s="77">
        <f>+F32-F33</f>
        <v>1.9160000000000004</v>
      </c>
    </row>
    <row r="35" spans="1:6" x14ac:dyDescent="0.2">
      <c r="A35" s="59">
        <v>21</v>
      </c>
      <c r="C35" s="70" t="s">
        <v>33</v>
      </c>
      <c r="E35" s="59" t="s">
        <v>21</v>
      </c>
      <c r="F35" s="78">
        <f>+F33</f>
        <v>2.8369999999999997</v>
      </c>
    </row>
    <row r="36" spans="1:6" x14ac:dyDescent="0.2">
      <c r="A36" s="59">
        <v>22</v>
      </c>
      <c r="C36" s="57" t="s">
        <v>34</v>
      </c>
      <c r="E36" s="59" t="s">
        <v>23</v>
      </c>
      <c r="F36" s="72">
        <f>F34/F35</f>
        <v>0.67536129714487159</v>
      </c>
    </row>
    <row r="37" spans="1:6" x14ac:dyDescent="0.2">
      <c r="A37" s="59">
        <v>23</v>
      </c>
      <c r="C37" s="57" t="s">
        <v>24</v>
      </c>
      <c r="E37" s="59" t="s">
        <v>25</v>
      </c>
      <c r="F37" s="73">
        <v>100</v>
      </c>
    </row>
    <row r="38" spans="1:6" x14ac:dyDescent="0.2">
      <c r="A38" s="59">
        <v>24</v>
      </c>
      <c r="C38" s="57" t="s">
        <v>35</v>
      </c>
      <c r="E38" s="59" t="s">
        <v>23</v>
      </c>
      <c r="F38" s="74">
        <f>ROUND(F36,4)</f>
        <v>0.6754</v>
      </c>
    </row>
    <row r="39" spans="1:6" x14ac:dyDescent="0.2">
      <c r="A39" s="59">
        <v>25</v>
      </c>
    </row>
    <row r="40" spans="1:6" ht="56.25" customHeight="1" x14ac:dyDescent="0.2">
      <c r="A40" s="79">
        <v>26</v>
      </c>
      <c r="B40" s="227" t="s">
        <v>36</v>
      </c>
      <c r="C40" s="228"/>
      <c r="D40" s="228"/>
      <c r="E40" s="228"/>
      <c r="F40" s="229"/>
    </row>
    <row r="41" spans="1:6" x14ac:dyDescent="0.2">
      <c r="A41" s="59">
        <v>27</v>
      </c>
      <c r="C41" s="70" t="s">
        <v>37</v>
      </c>
      <c r="F41" s="80">
        <f>F29</f>
        <v>3.61E-2</v>
      </c>
    </row>
    <row r="42" spans="1:6" x14ac:dyDescent="0.2">
      <c r="A42" s="59">
        <v>28</v>
      </c>
      <c r="C42" s="70" t="s">
        <v>38</v>
      </c>
      <c r="E42" s="59" t="s">
        <v>25</v>
      </c>
      <c r="F42" s="81">
        <f>F38</f>
        <v>0.6754</v>
      </c>
    </row>
    <row r="43" spans="1:6" x14ac:dyDescent="0.2">
      <c r="A43" s="59">
        <v>29</v>
      </c>
      <c r="B43" s="57" t="s">
        <v>39</v>
      </c>
      <c r="C43" s="57" t="s">
        <v>40</v>
      </c>
      <c r="E43" s="59" t="s">
        <v>23</v>
      </c>
      <c r="F43" s="80">
        <f>F42*F41</f>
        <v>2.4381940000000001E-2</v>
      </c>
    </row>
    <row r="44" spans="1:6" x14ac:dyDescent="0.2">
      <c r="A44" s="59">
        <v>30</v>
      </c>
      <c r="C44" s="70" t="s">
        <v>41</v>
      </c>
      <c r="E44" s="59" t="s">
        <v>31</v>
      </c>
      <c r="F44" s="82">
        <v>0.01</v>
      </c>
    </row>
    <row r="45" spans="1:6" ht="13.5" thickBot="1" x14ac:dyDescent="0.25">
      <c r="A45" s="59">
        <v>31</v>
      </c>
      <c r="C45" s="70" t="s">
        <v>42</v>
      </c>
      <c r="E45" s="59" t="s">
        <v>23</v>
      </c>
      <c r="F45" s="83">
        <f>IF(AND(D2&gt;"", D4&gt;0, D6&gt;0), (IF($F$43-$F$44&gt;=0,$F$43-$F$44,(+IF(0&gt;$F$44+$F$43,$F$44+$F$43,0)))), 0)</f>
        <v>1.4381940000000001E-2</v>
      </c>
    </row>
    <row r="46" spans="1:6" ht="13.5" thickTop="1" x14ac:dyDescent="0.2">
      <c r="A46" s="59">
        <v>32</v>
      </c>
      <c r="C46" s="70"/>
    </row>
    <row r="47" spans="1:6" ht="64.5" customHeight="1" x14ac:dyDescent="0.2">
      <c r="A47" s="79">
        <v>33</v>
      </c>
      <c r="B47" s="240" t="s">
        <v>43</v>
      </c>
      <c r="C47" s="241"/>
      <c r="D47" s="241"/>
      <c r="E47" s="241"/>
      <c r="F47" s="242"/>
    </row>
    <row r="48" spans="1:6" x14ac:dyDescent="0.2">
      <c r="A48" s="59">
        <v>34</v>
      </c>
      <c r="C48" s="57" t="s">
        <v>44</v>
      </c>
      <c r="F48" s="80">
        <f>F45</f>
        <v>1.4381940000000001E-2</v>
      </c>
    </row>
    <row r="49" spans="1:7" x14ac:dyDescent="0.2">
      <c r="A49" s="59">
        <v>35</v>
      </c>
      <c r="C49" s="57" t="s">
        <v>45</v>
      </c>
      <c r="E49" s="59" t="s">
        <v>25</v>
      </c>
      <c r="F49" s="71">
        <f>F16</f>
        <v>1327743</v>
      </c>
    </row>
    <row r="50" spans="1:7" x14ac:dyDescent="0.2">
      <c r="A50" s="59">
        <v>36</v>
      </c>
      <c r="C50" s="57" t="s">
        <v>46</v>
      </c>
      <c r="E50" s="59" t="s">
        <v>23</v>
      </c>
      <c r="F50" s="67">
        <f>F49*F48</f>
        <v>19095.520161420001</v>
      </c>
    </row>
    <row r="51" spans="1:7" x14ac:dyDescent="0.2">
      <c r="A51" s="59">
        <v>37</v>
      </c>
    </row>
    <row r="52" spans="1:7" x14ac:dyDescent="0.2">
      <c r="A52" s="59">
        <v>38</v>
      </c>
      <c r="C52" s="57" t="s">
        <v>47</v>
      </c>
      <c r="F52" s="80">
        <f>F29</f>
        <v>3.61E-2</v>
      </c>
    </row>
    <row r="53" spans="1:7" x14ac:dyDescent="0.2">
      <c r="A53" s="59">
        <v>39</v>
      </c>
      <c r="C53" s="57" t="s">
        <v>48</v>
      </c>
      <c r="E53" s="59" t="s">
        <v>25</v>
      </c>
      <c r="F53" s="71">
        <f>IF(D6&gt;F22, D6, F22)</f>
        <v>1598613</v>
      </c>
    </row>
    <row r="54" spans="1:7" x14ac:dyDescent="0.2">
      <c r="A54" s="59">
        <v>40</v>
      </c>
      <c r="C54" s="57" t="s">
        <v>49</v>
      </c>
      <c r="E54" s="59" t="s">
        <v>23</v>
      </c>
      <c r="F54" s="67">
        <f>F53*F52</f>
        <v>57709.929300000003</v>
      </c>
    </row>
    <row r="55" spans="1:7" x14ac:dyDescent="0.2">
      <c r="A55" s="59">
        <v>41</v>
      </c>
      <c r="F55" s="67"/>
    </row>
    <row r="56" spans="1:7" x14ac:dyDescent="0.2">
      <c r="A56" s="59">
        <v>42</v>
      </c>
      <c r="C56" s="57" t="s">
        <v>50</v>
      </c>
      <c r="F56" s="67">
        <f>F17</f>
        <v>47897</v>
      </c>
    </row>
    <row r="57" spans="1:7" x14ac:dyDescent="0.2">
      <c r="A57" s="59">
        <v>43</v>
      </c>
      <c r="C57" s="57" t="s">
        <v>51</v>
      </c>
      <c r="E57" s="59" t="s">
        <v>52</v>
      </c>
      <c r="F57" s="67">
        <f>F50</f>
        <v>19095.520161420001</v>
      </c>
    </row>
    <row r="58" spans="1:7" x14ac:dyDescent="0.2">
      <c r="A58" s="59">
        <v>44</v>
      </c>
      <c r="C58" s="57" t="s">
        <v>53</v>
      </c>
      <c r="E58" s="59" t="s">
        <v>31</v>
      </c>
      <c r="F58" s="71">
        <f>F54</f>
        <v>57709.929300000003</v>
      </c>
    </row>
    <row r="59" spans="1:7" x14ac:dyDescent="0.2">
      <c r="A59" s="59">
        <v>45</v>
      </c>
      <c r="C59" s="57" t="s">
        <v>54</v>
      </c>
      <c r="E59" s="59" t="s">
        <v>23</v>
      </c>
      <c r="F59" s="67">
        <f>F56+F57-F58</f>
        <v>9282.5908614200016</v>
      </c>
    </row>
    <row r="60" spans="1:7" x14ac:dyDescent="0.2">
      <c r="A60" s="59">
        <v>46</v>
      </c>
      <c r="C60" s="57" t="s">
        <v>55</v>
      </c>
      <c r="E60" s="59" t="s">
        <v>21</v>
      </c>
      <c r="F60" s="84">
        <f>F53</f>
        <v>1598613</v>
      </c>
    </row>
    <row r="61" spans="1:7" ht="13.5" thickBot="1" x14ac:dyDescent="0.25">
      <c r="A61" s="59">
        <v>47</v>
      </c>
      <c r="C61" s="85" t="s">
        <v>56</v>
      </c>
      <c r="E61" s="59" t="s">
        <v>23</v>
      </c>
      <c r="F61" s="83">
        <f>IF(AND(D2&gt;"", D4&gt;0, D6&gt;0), IF(F60=0, 0, F59/F60), 0)</f>
        <v>5.8066529306467557E-3</v>
      </c>
    </row>
    <row r="62" spans="1:7" ht="13.5" thickTop="1" x14ac:dyDescent="0.2"/>
    <row r="63" spans="1:7" x14ac:dyDescent="0.2">
      <c r="A63" s="238">
        <f ca="1">NOW()</f>
        <v>44967.659717129631</v>
      </c>
      <c r="B63" s="238"/>
      <c r="C63" s="238"/>
      <c r="D63" s="239" t="s">
        <v>57</v>
      </c>
      <c r="E63" s="239"/>
      <c r="F63" s="239"/>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206" activePane="bottomRight" state="frozen"/>
      <selection pane="topRight" activeCell="I14" sqref="I14"/>
      <selection pane="bottomLeft" activeCell="I14" sqref="I14"/>
      <selection pane="bottomRight" activeCell="C220" sqref="C220"/>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46" t="s">
        <v>59</v>
      </c>
      <c r="D4" s="246"/>
      <c r="E4" s="246"/>
      <c r="F4" s="246"/>
      <c r="G4" s="246"/>
      <c r="J4" s="37" t="s">
        <v>58</v>
      </c>
      <c r="L4" s="246" t="s">
        <v>60</v>
      </c>
      <c r="M4" s="246"/>
      <c r="N4" s="246"/>
      <c r="O4" s="246"/>
      <c r="P4" s="246"/>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0" activePane="bottomLeft" state="frozen"/>
      <selection activeCell="I14" sqref="I14"/>
      <selection pane="bottomLeft" activeCell="F238" sqref="F238"/>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
      <c r="B226" s="49">
        <v>44773</v>
      </c>
      <c r="D226" s="208">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
      <c r="B227" s="49">
        <v>44804</v>
      </c>
      <c r="D227" s="208">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
      <c r="B228" s="49">
        <v>44834</v>
      </c>
      <c r="D228" s="208">
        <v>5.1829999999999998</v>
      </c>
      <c r="F228" s="129">
        <f t="shared" si="35"/>
        <v>5.2089999999999996</v>
      </c>
      <c r="G228" s="129"/>
      <c r="H228" s="129">
        <f t="shared" si="36"/>
        <v>5.4193333333333333</v>
      </c>
      <c r="I228" s="129"/>
      <c r="J228" s="129">
        <f t="shared" si="37"/>
        <v>4.8794999999999993</v>
      </c>
      <c r="K228" s="125"/>
      <c r="L228" s="126"/>
      <c r="M228" s="125">
        <v>44834</v>
      </c>
      <c r="N228" s="125"/>
      <c r="O228" s="127">
        <f t="shared" si="34"/>
        <v>5.1829999999999998</v>
      </c>
      <c r="P228" s="125"/>
      <c r="Q228" s="125">
        <f t="shared" si="38"/>
        <v>5.2089999999999996</v>
      </c>
      <c r="R228" s="125"/>
      <c r="S228" s="125">
        <f t="shared" si="39"/>
        <v>5.4193333333333333</v>
      </c>
      <c r="T228" s="125"/>
      <c r="U228" s="125">
        <f t="shared" si="40"/>
        <v>4.8794999999999993</v>
      </c>
      <c r="V228" s="125"/>
    </row>
    <row r="229" spans="2:22" x14ac:dyDescent="0.2">
      <c r="B229" s="49">
        <v>44865</v>
      </c>
      <c r="D229" s="208">
        <v>5.4119999999999999</v>
      </c>
      <c r="F229" s="129">
        <f t="shared" si="35"/>
        <v>5.2974999999999994</v>
      </c>
      <c r="G229" s="129"/>
      <c r="H229" s="129">
        <f t="shared" si="36"/>
        <v>5.2766666666666664</v>
      </c>
      <c r="I229" s="129"/>
      <c r="J229" s="129">
        <f t="shared" si="37"/>
        <v>5.0127499999999996</v>
      </c>
      <c r="K229" s="125"/>
      <c r="L229" s="126"/>
      <c r="M229" s="125">
        <v>44865</v>
      </c>
      <c r="N229" s="125"/>
      <c r="O229" s="127">
        <f t="shared" si="34"/>
        <v>5.4119999999999999</v>
      </c>
      <c r="P229" s="125"/>
      <c r="Q229" s="125">
        <f t="shared" si="38"/>
        <v>5.2974999999999994</v>
      </c>
      <c r="R229" s="125"/>
      <c r="S229" s="125">
        <f t="shared" si="39"/>
        <v>5.2766666666666664</v>
      </c>
      <c r="T229" s="125"/>
      <c r="U229" s="125">
        <f t="shared" si="40"/>
        <v>5.0127499999999996</v>
      </c>
      <c r="V229" s="125"/>
    </row>
    <row r="230" spans="2:22" x14ac:dyDescent="0.2">
      <c r="B230" s="49">
        <v>44895</v>
      </c>
      <c r="D230" s="208">
        <v>5.4009999999999998</v>
      </c>
      <c r="F230" s="129">
        <f t="shared" si="35"/>
        <v>5.4064999999999994</v>
      </c>
      <c r="G230" s="129"/>
      <c r="H230" s="129">
        <f t="shared" si="36"/>
        <v>5.3319999999999999</v>
      </c>
      <c r="I230" s="129"/>
      <c r="J230" s="129">
        <f t="shared" si="37"/>
        <v>5.1302499999999993</v>
      </c>
      <c r="K230" s="125"/>
      <c r="L230" s="126"/>
      <c r="M230" s="125">
        <v>44895</v>
      </c>
      <c r="N230" s="125"/>
      <c r="O230" s="127">
        <f t="shared" si="34"/>
        <v>5.4009999999999998</v>
      </c>
      <c r="P230" s="125"/>
      <c r="Q230" s="125">
        <f t="shared" si="38"/>
        <v>5.4064999999999994</v>
      </c>
      <c r="R230" s="125"/>
      <c r="S230" s="125">
        <f t="shared" si="39"/>
        <v>5.3319999999999999</v>
      </c>
      <c r="T230" s="125"/>
      <c r="U230" s="125">
        <f t="shared" si="40"/>
        <v>5.1302499999999993</v>
      </c>
      <c r="V230" s="125"/>
    </row>
    <row r="231" spans="2:22" x14ac:dyDescent="0.2">
      <c r="B231" s="49">
        <v>44926</v>
      </c>
      <c r="D231" s="208">
        <v>4.9800000000000004</v>
      </c>
      <c r="F231" s="129">
        <f t="shared" si="35"/>
        <v>5.1905000000000001</v>
      </c>
      <c r="G231" s="129"/>
      <c r="H231" s="129">
        <f t="shared" si="36"/>
        <v>5.2643333333333331</v>
      </c>
      <c r="I231" s="129"/>
      <c r="J231" s="129">
        <f t="shared" si="37"/>
        <v>5.2156666666666665</v>
      </c>
      <c r="K231" s="125"/>
      <c r="L231" s="126"/>
      <c r="M231" s="125">
        <v>44926</v>
      </c>
      <c r="N231" s="125"/>
      <c r="O231" s="127">
        <f t="shared" si="34"/>
        <v>4.9800000000000004</v>
      </c>
      <c r="P231" s="125"/>
      <c r="Q231" s="125">
        <f t="shared" si="38"/>
        <v>5.1905000000000001</v>
      </c>
      <c r="R231" s="125"/>
      <c r="S231" s="125">
        <f t="shared" si="39"/>
        <v>5.2643333333333331</v>
      </c>
      <c r="T231" s="125"/>
      <c r="U231" s="125">
        <f t="shared" si="40"/>
        <v>5.2156666666666665</v>
      </c>
      <c r="V231" s="125"/>
    </row>
    <row r="232" spans="2:22" x14ac:dyDescent="0.2">
      <c r="B232" s="49">
        <v>44957</v>
      </c>
      <c r="D232" s="208">
        <v>4.7530000000000001</v>
      </c>
      <c r="F232" s="129">
        <f t="shared" si="35"/>
        <v>4.8665000000000003</v>
      </c>
      <c r="G232" s="129"/>
      <c r="H232" s="129">
        <f t="shared" si="36"/>
        <v>5.0446666666666671</v>
      </c>
      <c r="I232" s="129"/>
      <c r="J232" s="129">
        <f t="shared" si="37"/>
        <v>5.2735833333333337</v>
      </c>
      <c r="K232" s="125"/>
      <c r="L232" s="126"/>
      <c r="M232" s="125">
        <v>44957</v>
      </c>
      <c r="N232" s="125"/>
      <c r="O232" s="127">
        <f t="shared" si="34"/>
        <v>4.7530000000000001</v>
      </c>
      <c r="P232" s="125"/>
      <c r="Q232" s="125">
        <f t="shared" si="38"/>
        <v>4.8665000000000003</v>
      </c>
      <c r="R232" s="125"/>
      <c r="S232" s="125">
        <f t="shared" si="39"/>
        <v>5.0446666666666671</v>
      </c>
      <c r="T232" s="125"/>
      <c r="U232" s="125">
        <f t="shared" si="40"/>
        <v>5.2735833333333337</v>
      </c>
      <c r="V232" s="125"/>
    </row>
    <row r="233" spans="2:22" x14ac:dyDescent="0.2">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46" t="s">
        <v>70</v>
      </c>
      <c r="D3" s="246"/>
      <c r="E3" s="246"/>
      <c r="F3" s="246"/>
      <c r="G3" s="2"/>
      <c r="H3" s="2"/>
      <c r="I3" s="2"/>
      <c r="J3" s="2"/>
      <c r="K3" s="2"/>
      <c r="L3" s="2"/>
      <c r="N3" s="246" t="s">
        <v>71</v>
      </c>
      <c r="O3" s="246"/>
      <c r="P3" s="246"/>
      <c r="Q3" s="246"/>
    </row>
    <row r="4" spans="1:17" x14ac:dyDescent="0.2">
      <c r="F4" s="2"/>
      <c r="G4" s="2"/>
      <c r="H4" s="2"/>
      <c r="I4" s="2"/>
      <c r="J4" s="2"/>
      <c r="K4" s="2"/>
      <c r="L4" s="2"/>
      <c r="Q4" s="2"/>
    </row>
    <row r="5" spans="1:17" x14ac:dyDescent="0.2">
      <c r="B5" s="3" t="s">
        <v>72</v>
      </c>
      <c r="C5" s="3" t="s">
        <v>73</v>
      </c>
      <c r="D5" s="103" t="s">
        <v>74</v>
      </c>
      <c r="E5" s="3" t="s">
        <v>75</v>
      </c>
      <c r="F5" s="3" t="s">
        <v>76</v>
      </c>
      <c r="G5" s="3"/>
      <c r="H5" s="3"/>
      <c r="I5" s="3"/>
      <c r="J5" s="3"/>
      <c r="K5" s="3"/>
      <c r="L5" s="3"/>
      <c r="N5" s="3" t="s">
        <v>73</v>
      </c>
      <c r="O5" s="103"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9">
        <f>D632</f>
        <v>2.3029999999999999</v>
      </c>
      <c r="D632" s="109">
        <f>+'Weekly OPIS Data'!D492</f>
        <v>2.3029999999999999</v>
      </c>
      <c r="N632" s="109">
        <f>O632</f>
        <v>2.3029999999999999</v>
      </c>
      <c r="O632" s="31">
        <f>+'Weekly OPIS Data'!F492</f>
        <v>2.3029999999999999</v>
      </c>
    </row>
    <row r="633" spans="1:15" x14ac:dyDescent="0.2">
      <c r="A633" s="31"/>
      <c r="B633" s="35">
        <v>42381</v>
      </c>
      <c r="C633" s="109">
        <f t="shared" ref="C633:C696" si="11">D633</f>
        <v>2.258</v>
      </c>
      <c r="D633" s="109">
        <f>+'Weekly OPIS Data'!D493</f>
        <v>2.258</v>
      </c>
      <c r="N633" s="109">
        <f t="shared" ref="N633:N696" si="12">O633</f>
        <v>2.258</v>
      </c>
      <c r="O633" s="31">
        <f>+'Weekly OPIS Data'!F493</f>
        <v>2.258</v>
      </c>
    </row>
    <row r="634" spans="1:15" x14ac:dyDescent="0.2">
      <c r="A634" s="31"/>
      <c r="B634" s="35">
        <v>42388</v>
      </c>
      <c r="C634" s="109">
        <f t="shared" si="11"/>
        <v>2.198</v>
      </c>
      <c r="D634" s="109">
        <f>+'Weekly OPIS Data'!D494</f>
        <v>2.198</v>
      </c>
      <c r="N634" s="109">
        <f t="shared" si="12"/>
        <v>2.198</v>
      </c>
      <c r="O634" s="31">
        <f>+'Weekly OPIS Data'!F494</f>
        <v>2.198</v>
      </c>
    </row>
    <row r="635" spans="1:15" x14ac:dyDescent="0.2">
      <c r="A635" s="31"/>
      <c r="B635" s="35">
        <v>42395</v>
      </c>
      <c r="C635" s="109">
        <f t="shared" si="11"/>
        <v>2.16</v>
      </c>
      <c r="D635" s="109">
        <f>+'Weekly OPIS Data'!D495</f>
        <v>2.16</v>
      </c>
      <c r="N635" s="109">
        <f t="shared" si="12"/>
        <v>2.16</v>
      </c>
      <c r="O635" s="31">
        <f>+'Weekly OPIS Data'!F495</f>
        <v>2.16</v>
      </c>
    </row>
    <row r="636" spans="1:15" x14ac:dyDescent="0.2">
      <c r="A636" s="31"/>
      <c r="B636" s="35">
        <v>42402</v>
      </c>
      <c r="C636" s="109">
        <f t="shared" si="11"/>
        <v>2.117</v>
      </c>
      <c r="D636" s="109">
        <f>+'Weekly OPIS Data'!D496</f>
        <v>2.117</v>
      </c>
      <c r="N636" s="109">
        <f t="shared" si="12"/>
        <v>2.117</v>
      </c>
      <c r="O636" s="31">
        <f>+'Weekly OPIS Data'!F496</f>
        <v>2.117</v>
      </c>
    </row>
    <row r="637" spans="1:15" x14ac:dyDescent="0.2">
      <c r="A637" s="31"/>
      <c r="B637" s="35">
        <v>42409</v>
      </c>
      <c r="C637" s="109">
        <f t="shared" si="11"/>
        <v>2.073</v>
      </c>
      <c r="D637" s="109">
        <f>+'Weekly OPIS Data'!D497</f>
        <v>2.073</v>
      </c>
      <c r="N637" s="109">
        <f t="shared" si="12"/>
        <v>2.073</v>
      </c>
      <c r="O637" s="31">
        <f>+'Weekly OPIS Data'!F497</f>
        <v>2.073</v>
      </c>
    </row>
    <row r="638" spans="1:15" x14ac:dyDescent="0.2">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
      <c r="A641" s="31"/>
      <c r="B641" s="35">
        <v>42437</v>
      </c>
      <c r="C641" s="109">
        <f t="shared" si="11"/>
        <v>2.097</v>
      </c>
      <c r="D641" s="109">
        <f>+'Weekly OPIS Data'!D501</f>
        <v>2.097</v>
      </c>
      <c r="N641" s="109">
        <f t="shared" si="12"/>
        <v>2.097</v>
      </c>
      <c r="O641" s="31">
        <f>+'Weekly OPIS Data'!F501</f>
        <v>2.097</v>
      </c>
    </row>
    <row r="642" spans="1:15" x14ac:dyDescent="0.2">
      <c r="A642" s="31"/>
      <c r="B642" s="35">
        <v>42444</v>
      </c>
      <c r="C642" s="109">
        <f t="shared" si="11"/>
        <v>2.153</v>
      </c>
      <c r="D642" s="109">
        <f>+'Weekly OPIS Data'!D502</f>
        <v>2.153</v>
      </c>
      <c r="N642" s="109">
        <f t="shared" si="12"/>
        <v>2.153</v>
      </c>
      <c r="O642" s="31">
        <f>+'Weekly OPIS Data'!F502</f>
        <v>2.153</v>
      </c>
    </row>
    <row r="643" spans="1:15" x14ac:dyDescent="0.2">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
      <c r="A644" s="31"/>
      <c r="B644" s="35">
        <v>42458</v>
      </c>
      <c r="C644" s="109">
        <f t="shared" si="11"/>
        <v>2.177</v>
      </c>
      <c r="D644" s="109">
        <f>+'Weekly OPIS Data'!D504</f>
        <v>2.177</v>
      </c>
      <c r="N644" s="109">
        <f t="shared" si="12"/>
        <v>2.177</v>
      </c>
      <c r="O644" s="31">
        <f>+'Weekly OPIS Data'!F504</f>
        <v>2.177</v>
      </c>
    </row>
    <row r="645" spans="1:15" x14ac:dyDescent="0.2">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
      <c r="A648" s="31"/>
      <c r="B648" s="35">
        <v>42486</v>
      </c>
      <c r="C648" s="109">
        <f t="shared" si="11"/>
        <v>2.282</v>
      </c>
      <c r="D648" s="109">
        <f>+'Weekly OPIS Data'!D508</f>
        <v>2.282</v>
      </c>
      <c r="N648" s="109">
        <f t="shared" si="12"/>
        <v>2.282</v>
      </c>
      <c r="O648" s="31">
        <f>+'Weekly OPIS Data'!F508</f>
        <v>2.282</v>
      </c>
    </row>
    <row r="649" spans="1:15" x14ac:dyDescent="0.2">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
      <c r="A654" s="31"/>
      <c r="B654" s="35">
        <v>42528</v>
      </c>
      <c r="C654" s="109">
        <f t="shared" si="11"/>
        <v>2.6</v>
      </c>
      <c r="D654" s="109">
        <f>+'Weekly OPIS Data'!D514</f>
        <v>2.6</v>
      </c>
      <c r="N654" s="109">
        <f t="shared" si="12"/>
        <v>2.6</v>
      </c>
      <c r="O654" s="31">
        <f>+'Weekly OPIS Data'!F514</f>
        <v>2.6</v>
      </c>
    </row>
    <row r="655" spans="1:15" x14ac:dyDescent="0.2">
      <c r="A655" s="31"/>
      <c r="B655" s="35">
        <v>42535</v>
      </c>
      <c r="C655" s="109">
        <f t="shared" si="11"/>
        <v>2.61</v>
      </c>
      <c r="D655" s="109">
        <f>+'Weekly OPIS Data'!D515</f>
        <v>2.61</v>
      </c>
      <c r="N655" s="109">
        <f t="shared" si="12"/>
        <v>2.61</v>
      </c>
      <c r="O655" s="31">
        <f>+'Weekly OPIS Data'!F515</f>
        <v>2.61</v>
      </c>
    </row>
    <row r="656" spans="1:15" x14ac:dyDescent="0.2">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
      <c r="A657" s="31"/>
      <c r="B657" s="35">
        <v>42549</v>
      </c>
      <c r="C657" s="109">
        <f t="shared" si="11"/>
        <v>2.6</v>
      </c>
      <c r="D657" s="109">
        <f>+'Weekly OPIS Data'!D517</f>
        <v>2.6</v>
      </c>
      <c r="N657" s="109">
        <f t="shared" si="12"/>
        <v>2.6</v>
      </c>
      <c r="O657" s="31">
        <f>+'Weekly OPIS Data'!F517</f>
        <v>2.6</v>
      </c>
    </row>
    <row r="658" spans="1:15" x14ac:dyDescent="0.2">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
      <c r="A660" s="31"/>
      <c r="B660" s="35">
        <v>42570</v>
      </c>
      <c r="C660" s="109">
        <f t="shared" si="11"/>
        <v>2.569</v>
      </c>
      <c r="D660" s="109">
        <f>+'Weekly OPIS Data'!D520</f>
        <v>2.569</v>
      </c>
      <c r="N660" s="109">
        <f t="shared" si="12"/>
        <v>2.569</v>
      </c>
      <c r="O660" s="31">
        <f>+'Weekly OPIS Data'!F520</f>
        <v>2.569</v>
      </c>
    </row>
    <row r="661" spans="1:15" x14ac:dyDescent="0.2">
      <c r="A661" s="31"/>
      <c r="B661" s="35">
        <v>42577</v>
      </c>
      <c r="C661" s="109">
        <f t="shared" si="11"/>
        <v>2.536</v>
      </c>
      <c r="D661" s="109">
        <f>+'Weekly OPIS Data'!D521</f>
        <v>2.536</v>
      </c>
      <c r="N661" s="109">
        <f t="shared" si="12"/>
        <v>2.536</v>
      </c>
      <c r="O661" s="31">
        <f>+'Weekly OPIS Data'!F521</f>
        <v>2.536</v>
      </c>
    </row>
    <row r="662" spans="1:15" x14ac:dyDescent="0.2">
      <c r="A662" s="31"/>
      <c r="B662" s="35">
        <v>42584</v>
      </c>
      <c r="C662" s="109">
        <f t="shared" si="11"/>
        <v>2.492</v>
      </c>
      <c r="D662" s="109">
        <f>+'Weekly OPIS Data'!D522</f>
        <v>2.492</v>
      </c>
      <c r="N662" s="109">
        <f t="shared" si="12"/>
        <v>2.492</v>
      </c>
      <c r="O662" s="31">
        <f>+'Weekly OPIS Data'!F522</f>
        <v>2.492</v>
      </c>
    </row>
    <row r="663" spans="1:15" x14ac:dyDescent="0.2">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
      <c r="A669" s="31"/>
      <c r="B669" s="35">
        <v>42633</v>
      </c>
      <c r="C669" s="109">
        <f t="shared" si="11"/>
        <v>2.524</v>
      </c>
      <c r="D669" s="109">
        <f>+'Weekly OPIS Data'!D529</f>
        <v>2.524</v>
      </c>
      <c r="N669" s="109">
        <f t="shared" si="12"/>
        <v>2.524</v>
      </c>
      <c r="O669" s="31">
        <f>+'Weekly OPIS Data'!F529</f>
        <v>2.524</v>
      </c>
    </row>
    <row r="670" spans="1:15" x14ac:dyDescent="0.2">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
      <c r="A671" s="31"/>
      <c r="B671" s="35">
        <v>42647</v>
      </c>
      <c r="C671" s="109">
        <f t="shared" si="11"/>
        <v>2.524</v>
      </c>
      <c r="D671" s="109">
        <f>+'Weekly OPIS Data'!D531</f>
        <v>2.524</v>
      </c>
      <c r="N671" s="109">
        <f t="shared" si="12"/>
        <v>2.524</v>
      </c>
      <c r="O671" s="31">
        <f>+'Weekly OPIS Data'!F531</f>
        <v>2.524</v>
      </c>
    </row>
    <row r="672" spans="1:15" x14ac:dyDescent="0.2">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
      <c r="A674" s="31"/>
      <c r="B674" s="35">
        <v>42668</v>
      </c>
      <c r="C674" s="109">
        <f t="shared" si="11"/>
        <v>2.645</v>
      </c>
      <c r="D674" s="109">
        <f>+'Weekly OPIS Data'!D534</f>
        <v>2.645</v>
      </c>
      <c r="N674" s="109">
        <f t="shared" si="12"/>
        <v>2.645</v>
      </c>
      <c r="O674" s="31">
        <f>+'Weekly OPIS Data'!F534</f>
        <v>2.645</v>
      </c>
    </row>
    <row r="675" spans="1:15" x14ac:dyDescent="0.2">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
      <c r="A676" s="31"/>
      <c r="B676" s="35">
        <v>42682</v>
      </c>
      <c r="C676" s="109">
        <f t="shared" si="11"/>
        <v>2.673</v>
      </c>
      <c r="D676" s="109">
        <f>+'Weekly OPIS Data'!D536</f>
        <v>2.673</v>
      </c>
      <c r="N676" s="109">
        <f t="shared" si="12"/>
        <v>2.673</v>
      </c>
      <c r="O676" s="31">
        <f>+'Weekly OPIS Data'!F536</f>
        <v>2.673</v>
      </c>
    </row>
    <row r="677" spans="1:15" x14ac:dyDescent="0.2">
      <c r="A677" s="31"/>
      <c r="B677" s="35">
        <v>42689</v>
      </c>
      <c r="C677" s="109">
        <f t="shared" si="11"/>
        <v>2.657</v>
      </c>
      <c r="D677" s="109">
        <f>+'Weekly OPIS Data'!D537</f>
        <v>2.657</v>
      </c>
      <c r="N677" s="109">
        <f t="shared" si="12"/>
        <v>2.657</v>
      </c>
      <c r="O677" s="31">
        <f>+'Weekly OPIS Data'!F537</f>
        <v>2.657</v>
      </c>
    </row>
    <row r="678" spans="1:15" x14ac:dyDescent="0.2">
      <c r="A678" s="31"/>
      <c r="B678" s="35">
        <v>42696</v>
      </c>
      <c r="C678" s="109">
        <f t="shared" si="11"/>
        <v>2.637</v>
      </c>
      <c r="D678" s="109">
        <f>+'Weekly OPIS Data'!D538</f>
        <v>2.637</v>
      </c>
      <c r="N678" s="109">
        <f t="shared" si="12"/>
        <v>2.637</v>
      </c>
      <c r="O678" s="31">
        <f>+'Weekly OPIS Data'!F538</f>
        <v>2.637</v>
      </c>
    </row>
    <row r="679" spans="1:15" x14ac:dyDescent="0.2">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
      <c r="A681" s="31"/>
      <c r="B681" s="35">
        <v>42717</v>
      </c>
      <c r="C681" s="109">
        <f t="shared" si="11"/>
        <v>2.69</v>
      </c>
      <c r="D681" s="109">
        <f>+'Weekly OPIS Data'!D541</f>
        <v>2.69</v>
      </c>
      <c r="N681" s="109">
        <f t="shared" si="12"/>
        <v>2.69</v>
      </c>
      <c r="O681" s="31">
        <f>+'Weekly OPIS Data'!F541</f>
        <v>2.69</v>
      </c>
    </row>
    <row r="682" spans="1:15" x14ac:dyDescent="0.2">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
      <c r="A685" s="31"/>
      <c r="B685" s="35">
        <v>42745</v>
      </c>
      <c r="C685" s="109">
        <f t="shared" si="11"/>
        <v>2.774</v>
      </c>
      <c r="D685" s="109">
        <f>+'Weekly OPIS Data'!D545</f>
        <v>2.774</v>
      </c>
      <c r="N685" s="109">
        <f t="shared" si="12"/>
        <v>2.774</v>
      </c>
      <c r="O685" s="31">
        <f>+'Weekly OPIS Data'!F545</f>
        <v>2.774</v>
      </c>
    </row>
    <row r="686" spans="1:15" x14ac:dyDescent="0.2">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
      <c r="A687" s="31"/>
      <c r="B687" s="35">
        <v>42759</v>
      </c>
      <c r="C687" s="109">
        <f t="shared" si="11"/>
        <v>2.75</v>
      </c>
      <c r="D687" s="109">
        <f>+'Weekly OPIS Data'!D547</f>
        <v>2.75</v>
      </c>
      <c r="N687" s="109">
        <f t="shared" si="12"/>
        <v>2.75</v>
      </c>
      <c r="O687" s="31">
        <f>+'Weekly OPIS Data'!F547</f>
        <v>2.75</v>
      </c>
    </row>
    <row r="688" spans="1:15" x14ac:dyDescent="0.2">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
      <c r="A695" s="31"/>
      <c r="B695" s="35">
        <v>42815</v>
      </c>
      <c r="C695" s="109">
        <f t="shared" si="11"/>
        <v>2.702</v>
      </c>
      <c r="D695" s="109">
        <f>+'Weekly OPIS Data'!D555</f>
        <v>2.702</v>
      </c>
      <c r="N695" s="109">
        <f t="shared" si="12"/>
        <v>2.702</v>
      </c>
      <c r="O695" s="31">
        <f>+'Weekly OPIS Data'!F555</f>
        <v>2.702</v>
      </c>
    </row>
    <row r="696" spans="1:15" x14ac:dyDescent="0.2">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
      <c r="A700" s="31"/>
      <c r="B700" s="35">
        <v>42850</v>
      </c>
      <c r="C700" s="109">
        <f t="shared" si="13"/>
        <v>2.786</v>
      </c>
      <c r="D700" s="109">
        <f>+'Weekly OPIS Data'!D560</f>
        <v>2.786</v>
      </c>
      <c r="N700" s="109">
        <f t="shared" si="14"/>
        <v>2.786</v>
      </c>
      <c r="O700" s="31">
        <f>+'Weekly OPIS Data'!F560</f>
        <v>2.786</v>
      </c>
    </row>
    <row r="701" spans="1:15" x14ac:dyDescent="0.2">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
      <c r="A707" s="31"/>
      <c r="B707" s="35">
        <v>42899</v>
      </c>
      <c r="C707" s="109">
        <f t="shared" si="13"/>
        <v>2.681</v>
      </c>
      <c r="D707" s="109">
        <f>+'Weekly OPIS Data'!D567</f>
        <v>2.681</v>
      </c>
      <c r="N707" s="109">
        <f t="shared" si="14"/>
        <v>2.681</v>
      </c>
      <c r="O707" s="31">
        <f>+'Weekly OPIS Data'!F567</f>
        <v>2.681</v>
      </c>
    </row>
    <row r="708" spans="1:15" x14ac:dyDescent="0.2">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
      <c r="A711" s="31"/>
      <c r="B711" s="35">
        <v>42927</v>
      </c>
      <c r="C711" s="109">
        <f t="shared" si="13"/>
        <v>2.653</v>
      </c>
      <c r="D711" s="109">
        <f>+'Weekly OPIS Data'!D571</f>
        <v>2.653</v>
      </c>
      <c r="N711" s="109">
        <f t="shared" si="14"/>
        <v>2.653</v>
      </c>
      <c r="O711" s="31">
        <f>+'Weekly OPIS Data'!F571</f>
        <v>2.653</v>
      </c>
    </row>
    <row r="712" spans="1:15" x14ac:dyDescent="0.2">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
      <c r="A717" s="31"/>
      <c r="B717" s="35">
        <v>42969</v>
      </c>
      <c r="C717" s="109">
        <f t="shared" si="13"/>
        <v>2.786</v>
      </c>
      <c r="D717" s="109">
        <f>+'Weekly OPIS Data'!D577</f>
        <v>2.786</v>
      </c>
      <c r="N717" s="109">
        <f t="shared" si="14"/>
        <v>2.786</v>
      </c>
      <c r="O717" s="31">
        <f>+'Weekly OPIS Data'!F577</f>
        <v>2.786</v>
      </c>
    </row>
    <row r="718" spans="1:15" x14ac:dyDescent="0.2">
      <c r="A718" s="31"/>
      <c r="B718" s="35">
        <v>42976</v>
      </c>
      <c r="C718" s="109">
        <f t="shared" si="13"/>
        <v>2.806</v>
      </c>
      <c r="D718" s="109">
        <f>+'Weekly OPIS Data'!D578</f>
        <v>2.806</v>
      </c>
      <c r="N718" s="109">
        <f t="shared" si="14"/>
        <v>2.806</v>
      </c>
      <c r="O718" s="31">
        <f>+'Weekly OPIS Data'!F578</f>
        <v>2.806</v>
      </c>
    </row>
    <row r="719" spans="1:15" x14ac:dyDescent="0.2">
      <c r="A719" s="31"/>
      <c r="B719" s="35">
        <v>42983</v>
      </c>
      <c r="C719" s="109">
        <f t="shared" si="13"/>
        <v>2.931</v>
      </c>
      <c r="D719" s="109">
        <f>+'Weekly OPIS Data'!D579</f>
        <v>2.931</v>
      </c>
      <c r="N719" s="109">
        <f t="shared" si="14"/>
        <v>2.931</v>
      </c>
      <c r="O719" s="31">
        <f>+'Weekly OPIS Data'!F579</f>
        <v>2.931</v>
      </c>
    </row>
    <row r="720" spans="1:15" x14ac:dyDescent="0.2">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
      <c r="A722" s="31"/>
      <c r="B722" s="35">
        <v>43004</v>
      </c>
      <c r="C722" s="109">
        <f t="shared" si="13"/>
        <v>3.008</v>
      </c>
      <c r="D722" s="109">
        <f>+'Weekly OPIS Data'!D582</f>
        <v>3.008</v>
      </c>
      <c r="N722" s="109">
        <f t="shared" si="14"/>
        <v>3.008</v>
      </c>
      <c r="O722" s="31">
        <f>+'Weekly OPIS Data'!F582</f>
        <v>3.008</v>
      </c>
    </row>
    <row r="723" spans="1:15" x14ac:dyDescent="0.2">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
      <c r="A727" s="31"/>
      <c r="B727" s="35">
        <v>43039</v>
      </c>
      <c r="C727" s="109">
        <f t="shared" si="13"/>
        <v>3.02</v>
      </c>
      <c r="D727" s="109">
        <f>+'Weekly OPIS Data'!D587</f>
        <v>3.02</v>
      </c>
      <c r="N727" s="109">
        <f t="shared" si="14"/>
        <v>3.02</v>
      </c>
      <c r="O727" s="31">
        <f>+'Weekly OPIS Data'!F587</f>
        <v>3.02</v>
      </c>
    </row>
    <row r="728" spans="1:15" x14ac:dyDescent="0.2">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
      <c r="A729" s="31"/>
      <c r="B729" s="35">
        <v>43053</v>
      </c>
      <c r="C729" s="109">
        <f t="shared" si="13"/>
        <v>3.12</v>
      </c>
      <c r="D729" s="109">
        <f>+'Weekly OPIS Data'!D589</f>
        <v>3.12</v>
      </c>
      <c r="N729" s="109">
        <f t="shared" si="14"/>
        <v>3.12</v>
      </c>
      <c r="O729" s="31">
        <f>+'Weekly OPIS Data'!F589</f>
        <v>3.12</v>
      </c>
    </row>
    <row r="730" spans="1:15" x14ac:dyDescent="0.2">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
      <c r="A731" s="31"/>
      <c r="B731" s="35">
        <v>43067</v>
      </c>
      <c r="C731" s="109">
        <f t="shared" si="13"/>
        <v>3.113</v>
      </c>
      <c r="D731" s="109">
        <f>+'Weekly OPIS Data'!D591</f>
        <v>3.113</v>
      </c>
      <c r="N731" s="109">
        <f t="shared" si="14"/>
        <v>3.113</v>
      </c>
      <c r="O731" s="31">
        <f>+'Weekly OPIS Data'!F591</f>
        <v>3.113</v>
      </c>
    </row>
    <row r="732" spans="1:15" x14ac:dyDescent="0.2">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
      <c r="A734" s="31"/>
      <c r="B734" s="35">
        <v>43088</v>
      </c>
      <c r="C734" s="109">
        <f t="shared" si="13"/>
        <v>3.044</v>
      </c>
      <c r="D734" s="109">
        <f>+'Weekly OPIS Data'!D594</f>
        <v>3.044</v>
      </c>
      <c r="N734" s="109">
        <f t="shared" si="14"/>
        <v>3.044</v>
      </c>
      <c r="O734" s="31">
        <f>+'Weekly OPIS Data'!F594</f>
        <v>3.044</v>
      </c>
    </row>
    <row r="735" spans="1:15" x14ac:dyDescent="0.2">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
      <c r="A736" s="31"/>
      <c r="B736" s="35">
        <v>43102</v>
      </c>
      <c r="C736" s="109">
        <f t="shared" si="13"/>
        <v>3.073</v>
      </c>
      <c r="D736" s="109">
        <f>+'Weekly OPIS Data'!D596</f>
        <v>3.073</v>
      </c>
      <c r="N736" s="109">
        <f t="shared" si="14"/>
        <v>3.073</v>
      </c>
      <c r="O736" s="31">
        <f>+'Weekly OPIS Data'!F596</f>
        <v>3.073</v>
      </c>
    </row>
    <row r="737" spans="1:15" x14ac:dyDescent="0.2">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
      <c r="A740" s="31"/>
      <c r="B740" s="35">
        <v>43130</v>
      </c>
      <c r="C740" s="109">
        <f t="shared" si="13"/>
        <v>3.12</v>
      </c>
      <c r="D740" s="109">
        <f>+'Weekly OPIS Data'!D600</f>
        <v>3.12</v>
      </c>
      <c r="N740" s="109">
        <f t="shared" si="14"/>
        <v>3.12</v>
      </c>
      <c r="O740" s="31">
        <f>+'Weekly OPIS Data'!F600</f>
        <v>3.12</v>
      </c>
    </row>
    <row r="741" spans="1:15" x14ac:dyDescent="0.2">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
      <c r="A746" s="31"/>
      <c r="B746" s="35">
        <v>43172</v>
      </c>
      <c r="C746" s="109">
        <f t="shared" si="13"/>
        <v>3.052</v>
      </c>
      <c r="D746" s="109">
        <f>+'Weekly OPIS Data'!D606</f>
        <v>3.052</v>
      </c>
      <c r="N746" s="109">
        <f t="shared" si="14"/>
        <v>3.052</v>
      </c>
      <c r="O746" s="31">
        <f>+'Weekly OPIS Data'!F606</f>
        <v>3.052</v>
      </c>
    </row>
    <row r="747" spans="1:15" x14ac:dyDescent="0.2">
      <c r="A747" s="31"/>
      <c r="B747" s="35">
        <v>43179</v>
      </c>
      <c r="C747" s="109">
        <f t="shared" si="13"/>
        <v>3.06</v>
      </c>
      <c r="D747" s="109">
        <f>+'Weekly OPIS Data'!D607</f>
        <v>3.06</v>
      </c>
      <c r="N747" s="109">
        <f t="shared" si="14"/>
        <v>3.06</v>
      </c>
      <c r="O747" s="31">
        <f>+'Weekly OPIS Data'!F607</f>
        <v>3.06</v>
      </c>
    </row>
    <row r="748" spans="1:15" x14ac:dyDescent="0.2">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
      <c r="A749" s="31"/>
      <c r="B749" s="35">
        <v>43193</v>
      </c>
      <c r="C749" s="109">
        <f t="shared" si="13"/>
        <v>3.202</v>
      </c>
      <c r="D749" s="109">
        <f>+'Weekly OPIS Data'!D609</f>
        <v>3.202</v>
      </c>
      <c r="N749" s="109">
        <f t="shared" si="14"/>
        <v>3.202</v>
      </c>
      <c r="O749" s="31">
        <f>+'Weekly OPIS Data'!F609</f>
        <v>3.202</v>
      </c>
    </row>
    <row r="750" spans="1:15" x14ac:dyDescent="0.2">
      <c r="A750" s="31"/>
      <c r="B750" s="35">
        <v>43200</v>
      </c>
      <c r="C750" s="109">
        <f t="shared" si="13"/>
        <v>3.226</v>
      </c>
      <c r="D750" s="109">
        <f>+'Weekly OPIS Data'!D610</f>
        <v>3.226</v>
      </c>
      <c r="N750" s="109">
        <f t="shared" si="14"/>
        <v>3.226</v>
      </c>
      <c r="O750" s="31">
        <f>+'Weekly OPIS Data'!F610</f>
        <v>3.226</v>
      </c>
    </row>
    <row r="751" spans="1:15" x14ac:dyDescent="0.2">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
      <c r="A758" s="31"/>
      <c r="B758" s="35">
        <v>43256</v>
      </c>
      <c r="C758" s="109">
        <f t="shared" si="13"/>
        <v>3.508</v>
      </c>
      <c r="D758" s="109">
        <f>+'Weekly OPIS Data'!D618</f>
        <v>3.508</v>
      </c>
      <c r="N758" s="109">
        <f t="shared" si="14"/>
        <v>3.508</v>
      </c>
      <c r="O758" s="109">
        <f>+'Weekly OPIS Data'!F618</f>
        <v>3.508</v>
      </c>
      <c r="P758" s="109"/>
      <c r="Q758" s="109"/>
    </row>
    <row r="759" spans="1:17" x14ac:dyDescent="0.2">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
      <c r="A764" s="31"/>
      <c r="B764" s="35">
        <v>43298</v>
      </c>
      <c r="C764" s="109">
        <f t="shared" si="15"/>
        <v>3.456</v>
      </c>
      <c r="D764" s="109">
        <f>+'Weekly OPIS Data'!D624</f>
        <v>3.456</v>
      </c>
      <c r="N764" s="109">
        <f t="shared" si="16"/>
        <v>3.456</v>
      </c>
      <c r="O764" s="109">
        <f>+'Weekly OPIS Data'!F624</f>
        <v>3.456</v>
      </c>
      <c r="P764" s="109"/>
      <c r="Q764" s="109"/>
    </row>
    <row r="765" spans="1:17" x14ac:dyDescent="0.2">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
      <c r="A769" s="31"/>
      <c r="B769" s="35">
        <v>43333</v>
      </c>
      <c r="C769" s="109">
        <f t="shared" si="15"/>
        <v>3.423</v>
      </c>
      <c r="D769" s="109">
        <f>+'Weekly OPIS Data'!D629</f>
        <v>3.423</v>
      </c>
      <c r="N769" s="109">
        <f t="shared" si="16"/>
        <v>3.423</v>
      </c>
      <c r="O769" s="109">
        <f>+'Weekly OPIS Data'!F629</f>
        <v>3.423</v>
      </c>
      <c r="P769" s="109"/>
      <c r="Q769" s="109"/>
    </row>
    <row r="770" spans="1:17" x14ac:dyDescent="0.2">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
      <c r="A788" s="31"/>
      <c r="B788" s="35">
        <v>43466</v>
      </c>
      <c r="C788" s="109">
        <f t="shared" si="15"/>
        <v>3.246</v>
      </c>
      <c r="D788" s="109">
        <f>+'Weekly OPIS Data'!D648</f>
        <v>3.246</v>
      </c>
      <c r="N788" s="109">
        <f t="shared" si="16"/>
        <v>3.246</v>
      </c>
      <c r="O788" s="109">
        <f>+'Weekly OPIS Data'!F648</f>
        <v>3.246</v>
      </c>
      <c r="P788" s="109"/>
      <c r="Q788" s="109"/>
    </row>
    <row r="789" spans="1:17" x14ac:dyDescent="0.2">
      <c r="A789" s="31"/>
      <c r="B789" s="35">
        <v>43473</v>
      </c>
      <c r="C789" s="109">
        <f t="shared" si="15"/>
        <v>3.18</v>
      </c>
      <c r="D789" s="109">
        <f>+'Weekly OPIS Data'!D649</f>
        <v>3.18</v>
      </c>
      <c r="N789" s="109">
        <f t="shared" si="16"/>
        <v>3.18</v>
      </c>
      <c r="O789" s="109">
        <f>+'Weekly OPIS Data'!F649</f>
        <v>3.18</v>
      </c>
      <c r="P789" s="109"/>
      <c r="Q789" s="109"/>
    </row>
    <row r="790" spans="1:17" x14ac:dyDescent="0.2">
      <c r="A790" s="31"/>
      <c r="B790" s="35">
        <v>43480</v>
      </c>
      <c r="C790" s="109">
        <f t="shared" si="15"/>
        <v>3.13</v>
      </c>
      <c r="D790" s="109">
        <f>+'Weekly OPIS Data'!D650</f>
        <v>3.13</v>
      </c>
      <c r="N790" s="109">
        <f t="shared" si="16"/>
        <v>3.13</v>
      </c>
      <c r="O790" s="109">
        <f>+'Weekly OPIS Data'!F650</f>
        <v>3.13</v>
      </c>
      <c r="P790" s="109"/>
      <c r="Q790" s="109"/>
    </row>
    <row r="791" spans="1:17" x14ac:dyDescent="0.2">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
      <c r="A796" s="31"/>
      <c r="B796" s="35">
        <v>43522</v>
      </c>
      <c r="C796" s="109">
        <f t="shared" si="15"/>
        <v>3.141</v>
      </c>
      <c r="D796" s="109">
        <f>+'Weekly OPIS Data'!D656</f>
        <v>3.141</v>
      </c>
      <c r="N796" s="109">
        <f t="shared" si="16"/>
        <v>3.141</v>
      </c>
      <c r="O796" s="109">
        <f>+'Weekly OPIS Data'!F656</f>
        <v>3.141</v>
      </c>
      <c r="P796" s="109"/>
      <c r="Q796" s="109"/>
    </row>
    <row r="797" spans="1:17" x14ac:dyDescent="0.2">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
      <c r="A801" s="31"/>
      <c r="B801" s="35">
        <v>43557</v>
      </c>
      <c r="C801" s="109">
        <f t="shared" si="15"/>
        <v>3.153</v>
      </c>
      <c r="D801" s="109">
        <f>+'Weekly OPIS Data'!D661</f>
        <v>3.153</v>
      </c>
      <c r="N801" s="109">
        <f t="shared" si="16"/>
        <v>3.153</v>
      </c>
      <c r="O801" s="109">
        <f>+'Weekly OPIS Data'!F661</f>
        <v>3.153</v>
      </c>
      <c r="P801" s="109"/>
      <c r="Q801" s="109"/>
    </row>
    <row r="802" spans="1:17" x14ac:dyDescent="0.2">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
      <c r="A807" s="31"/>
      <c r="B807" s="35">
        <v>43599</v>
      </c>
      <c r="C807" s="109">
        <f t="shared" si="15"/>
        <v>3.355</v>
      </c>
      <c r="D807" s="109">
        <f>+'Weekly OPIS Data'!D667</f>
        <v>3.355</v>
      </c>
      <c r="N807" s="109">
        <f t="shared" si="16"/>
        <v>3.355</v>
      </c>
      <c r="O807" s="109">
        <f>+'Weekly OPIS Data'!F667</f>
        <v>3.355</v>
      </c>
      <c r="P807" s="109"/>
      <c r="Q807" s="109"/>
    </row>
    <row r="808" spans="1:17" x14ac:dyDescent="0.2">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
      <c r="A810" s="31"/>
      <c r="B810" s="35">
        <v>43620</v>
      </c>
      <c r="C810" s="109">
        <f t="shared" si="15"/>
        <v>3.32</v>
      </c>
      <c r="D810" s="109">
        <f>+'Weekly OPIS Data'!D670</f>
        <v>3.32</v>
      </c>
      <c r="N810" s="109">
        <f t="shared" si="16"/>
        <v>3.32</v>
      </c>
      <c r="O810" s="109">
        <f>+'Weekly OPIS Data'!F670</f>
        <v>3.32</v>
      </c>
      <c r="P810" s="109"/>
      <c r="Q810" s="109"/>
    </row>
    <row r="811" spans="1:17" x14ac:dyDescent="0.2">
      <c r="A811" s="31"/>
      <c r="B811" s="35">
        <v>43627</v>
      </c>
      <c r="C811" s="109">
        <f t="shared" si="15"/>
        <v>3.282</v>
      </c>
      <c r="D811" s="109">
        <f>+'Weekly OPIS Data'!D671</f>
        <v>3.282</v>
      </c>
      <c r="N811" s="109">
        <f t="shared" si="16"/>
        <v>3.282</v>
      </c>
      <c r="O811" s="109">
        <f>+'Weekly OPIS Data'!F671</f>
        <v>3.282</v>
      </c>
      <c r="P811" s="109"/>
      <c r="Q811" s="109"/>
    </row>
    <row r="812" spans="1:17" x14ac:dyDescent="0.2">
      <c r="A812" s="31"/>
      <c r="B812" s="35">
        <v>43634</v>
      </c>
      <c r="C812" s="109">
        <f t="shared" si="15"/>
        <v>3.238</v>
      </c>
      <c r="D812" s="109">
        <f>+'Weekly OPIS Data'!D672</f>
        <v>3.238</v>
      </c>
      <c r="N812" s="109">
        <f t="shared" si="16"/>
        <v>3.238</v>
      </c>
      <c r="O812" s="109">
        <f>+'Weekly OPIS Data'!F672</f>
        <v>3.238</v>
      </c>
      <c r="P812" s="109"/>
      <c r="Q812" s="109"/>
    </row>
    <row r="813" spans="1:17" x14ac:dyDescent="0.2">
      <c r="A813" s="31"/>
      <c r="B813" s="35">
        <v>43641</v>
      </c>
      <c r="C813" s="109">
        <f t="shared" si="15"/>
        <v>3.206</v>
      </c>
      <c r="D813" s="109">
        <f>+'Weekly OPIS Data'!D673</f>
        <v>3.206</v>
      </c>
      <c r="N813" s="109">
        <f t="shared" si="16"/>
        <v>3.206</v>
      </c>
      <c r="O813" s="109">
        <f>+'Weekly OPIS Data'!F673</f>
        <v>3.206</v>
      </c>
      <c r="P813" s="109"/>
      <c r="Q813" s="109"/>
    </row>
    <row r="814" spans="1:17" x14ac:dyDescent="0.2">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
      <c r="A817" s="31"/>
      <c r="B817" s="35">
        <v>43669</v>
      </c>
      <c r="C817" s="109">
        <f t="shared" si="15"/>
        <v>3.198</v>
      </c>
      <c r="D817" s="109">
        <f>+'Weekly OPIS Data'!D677</f>
        <v>3.198</v>
      </c>
      <c r="N817" s="109">
        <f t="shared" si="16"/>
        <v>3.198</v>
      </c>
      <c r="O817" s="109">
        <f>+'Weekly OPIS Data'!F677</f>
        <v>3.198</v>
      </c>
      <c r="P817" s="109"/>
      <c r="Q817" s="109"/>
    </row>
    <row r="818" spans="1:17" x14ac:dyDescent="0.2">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
      <c r="A826" s="31"/>
      <c r="B826" s="35">
        <v>43732</v>
      </c>
      <c r="C826" s="109">
        <f t="shared" si="17"/>
        <v>3.238</v>
      </c>
      <c r="D826" s="109">
        <f>+'Weekly OPIS Data'!D686</f>
        <v>3.238</v>
      </c>
      <c r="N826" s="109">
        <f t="shared" si="18"/>
        <v>3.238</v>
      </c>
      <c r="O826" s="109">
        <f>+'Weekly OPIS Data'!F686</f>
        <v>3.238</v>
      </c>
      <c r="P826" s="109"/>
      <c r="Q826" s="109"/>
    </row>
    <row r="827" spans="1:17" x14ac:dyDescent="0.2">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
      <c r="A829" s="31"/>
      <c r="B829" s="35">
        <v>43753</v>
      </c>
      <c r="C829" s="109">
        <f t="shared" si="17"/>
        <v>3.24</v>
      </c>
      <c r="D829" s="109">
        <f>+'Weekly OPIS Data'!D689</f>
        <v>3.24</v>
      </c>
      <c r="N829" s="109">
        <f t="shared" si="18"/>
        <v>3.24</v>
      </c>
      <c r="O829" s="109">
        <f>+'Weekly OPIS Data'!F689</f>
        <v>3.24</v>
      </c>
      <c r="P829" s="109"/>
      <c r="Q829" s="109"/>
    </row>
    <row r="830" spans="1:17" x14ac:dyDescent="0.2">
      <c r="A830" s="31"/>
      <c r="B830" s="35">
        <v>43760</v>
      </c>
      <c r="C830" s="109">
        <f t="shared" si="17"/>
        <v>3.29</v>
      </c>
      <c r="D830" s="109">
        <f>+'Weekly OPIS Data'!D690</f>
        <v>3.29</v>
      </c>
      <c r="N830" s="109">
        <f t="shared" si="18"/>
        <v>3.29</v>
      </c>
      <c r="O830" s="109">
        <f>+'Weekly OPIS Data'!F690</f>
        <v>3.29</v>
      </c>
      <c r="P830" s="109"/>
      <c r="Q830" s="109"/>
    </row>
    <row r="831" spans="1:17" x14ac:dyDescent="0.2">
      <c r="A831" s="31"/>
      <c r="B831" s="35">
        <v>43767</v>
      </c>
      <c r="C831" s="109">
        <f t="shared" si="17"/>
        <v>3.379</v>
      </c>
      <c r="D831" s="109">
        <f>+'Weekly OPIS Data'!D691</f>
        <v>3.379</v>
      </c>
      <c r="N831" s="109">
        <f t="shared" si="18"/>
        <v>3.379</v>
      </c>
      <c r="O831" s="109">
        <f>+'Weekly OPIS Data'!F691</f>
        <v>3.379</v>
      </c>
      <c r="P831" s="109"/>
      <c r="Q831" s="109"/>
    </row>
    <row r="832" spans="1:17" x14ac:dyDescent="0.2">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
      <c r="A834" s="31"/>
      <c r="B834" s="35">
        <v>43788</v>
      </c>
      <c r="C834" s="109">
        <f t="shared" si="17"/>
        <v>3.444</v>
      </c>
      <c r="D834" s="109">
        <f>+'Weekly OPIS Data'!D694</f>
        <v>3.444</v>
      </c>
      <c r="N834" s="109">
        <f t="shared" si="18"/>
        <v>3.444</v>
      </c>
      <c r="O834" s="109">
        <f>+'Weekly OPIS Data'!F694</f>
        <v>3.444</v>
      </c>
      <c r="P834" s="109"/>
      <c r="Q834" s="109"/>
    </row>
    <row r="835" spans="1:17" x14ac:dyDescent="0.2">
      <c r="A835" s="31"/>
      <c r="B835" s="35">
        <v>43795</v>
      </c>
      <c r="C835" s="109">
        <f t="shared" si="17"/>
        <v>3.387</v>
      </c>
      <c r="D835" s="109">
        <f>+'Weekly OPIS Data'!D695</f>
        <v>3.387</v>
      </c>
      <c r="N835" s="109">
        <f t="shared" si="18"/>
        <v>3.387</v>
      </c>
      <c r="O835" s="109">
        <f>+'Weekly OPIS Data'!F695</f>
        <v>3.387</v>
      </c>
      <c r="P835" s="109"/>
      <c r="Q835" s="109"/>
    </row>
    <row r="836" spans="1:17" x14ac:dyDescent="0.2">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
      <c r="A837" s="31"/>
      <c r="B837" s="35">
        <v>43809</v>
      </c>
      <c r="C837" s="109">
        <f t="shared" si="17"/>
        <v>3.323</v>
      </c>
      <c r="D837" s="109">
        <f>+'Weekly OPIS Data'!D697</f>
        <v>3.323</v>
      </c>
      <c r="N837" s="109">
        <f t="shared" si="18"/>
        <v>3.323</v>
      </c>
      <c r="O837" s="109">
        <f>+'Weekly OPIS Data'!F697</f>
        <v>3.323</v>
      </c>
      <c r="P837" s="109"/>
      <c r="Q837" s="109"/>
    </row>
    <row r="838" spans="1:17" x14ac:dyDescent="0.2">
      <c r="A838" s="31"/>
      <c r="B838" s="35">
        <v>43816</v>
      </c>
      <c r="C838" s="109">
        <f t="shared" si="17"/>
        <v>3.28</v>
      </c>
      <c r="D838" s="109">
        <f>+'Weekly OPIS Data'!D698</f>
        <v>3.28</v>
      </c>
      <c r="N838" s="109">
        <f t="shared" si="18"/>
        <v>3.28</v>
      </c>
      <c r="O838" s="109">
        <f>+'Weekly OPIS Data'!F698</f>
        <v>3.28</v>
      </c>
      <c r="P838" s="109"/>
      <c r="Q838" s="109"/>
    </row>
    <row r="839" spans="1:17" x14ac:dyDescent="0.2">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
      <c r="A840" s="31"/>
      <c r="B840" s="35">
        <v>43830</v>
      </c>
      <c r="C840" s="109">
        <f t="shared" si="17"/>
        <v>3.274</v>
      </c>
      <c r="D840" s="109">
        <f>+'Weekly OPIS Data'!D700</f>
        <v>3.274</v>
      </c>
      <c r="N840" s="109">
        <f t="shared" si="18"/>
        <v>3.274</v>
      </c>
      <c r="O840" s="109">
        <f>+'Weekly OPIS Data'!F700</f>
        <v>3.274</v>
      </c>
      <c r="P840" s="109"/>
      <c r="Q840" s="109"/>
    </row>
    <row r="841" spans="1:17" x14ac:dyDescent="0.2">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
      <c r="A843" s="31"/>
      <c r="B843" s="35">
        <v>43851</v>
      </c>
      <c r="C843" s="109">
        <f t="shared" si="17"/>
        <v>3.206</v>
      </c>
      <c r="D843" s="109">
        <f>+'Weekly OPIS Data'!D703</f>
        <v>3.206</v>
      </c>
      <c r="N843" s="109">
        <f t="shared" si="18"/>
        <v>3.206</v>
      </c>
      <c r="O843" s="109">
        <f>+'Weekly OPIS Data'!F703</f>
        <v>3.206</v>
      </c>
      <c r="P843" s="109"/>
      <c r="Q843" s="109"/>
    </row>
    <row r="844" spans="1:17" x14ac:dyDescent="0.2">
      <c r="A844" s="31"/>
      <c r="B844" s="35">
        <v>43858</v>
      </c>
      <c r="C844" s="109">
        <f t="shared" si="17"/>
        <v>3.198</v>
      </c>
      <c r="D844" s="109">
        <f>+'Weekly OPIS Data'!D704</f>
        <v>3.198</v>
      </c>
      <c r="N844" s="109">
        <f t="shared" si="18"/>
        <v>3.198</v>
      </c>
      <c r="O844" s="109">
        <f>+'Weekly OPIS Data'!F704</f>
        <v>3.198</v>
      </c>
      <c r="P844" s="109"/>
      <c r="Q844" s="109"/>
    </row>
    <row r="845" spans="1:17" x14ac:dyDescent="0.2">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
      <c r="A847" s="31"/>
      <c r="B847" s="35">
        <v>43879</v>
      </c>
      <c r="C847" s="109">
        <f t="shared" si="17"/>
        <v>3.081</v>
      </c>
      <c r="D847" s="109">
        <f>+'Weekly OPIS Data'!D707</f>
        <v>3.081</v>
      </c>
      <c r="N847" s="109">
        <f t="shared" si="18"/>
        <v>3.081</v>
      </c>
      <c r="O847" s="109">
        <f>+'Weekly OPIS Data'!F707</f>
        <v>3.081</v>
      </c>
      <c r="P847" s="109"/>
      <c r="Q847" s="109"/>
    </row>
    <row r="848" spans="1:17" x14ac:dyDescent="0.2">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
      <c r="A852" s="31"/>
      <c r="B852" s="35">
        <v>43914</v>
      </c>
      <c r="C852" s="109">
        <f t="shared" si="17"/>
        <v>2.879</v>
      </c>
      <c r="D852" s="109">
        <f>+'Weekly OPIS Data'!D712</f>
        <v>2.879</v>
      </c>
      <c r="N852" s="109">
        <f t="shared" si="18"/>
        <v>2.879</v>
      </c>
      <c r="O852" s="109">
        <f>+'Weekly OPIS Data'!F712</f>
        <v>2.879</v>
      </c>
      <c r="P852" s="109"/>
      <c r="Q852" s="109"/>
    </row>
    <row r="853" spans="1:17" x14ac:dyDescent="0.2">
      <c r="A853" s="31"/>
      <c r="B853" s="35">
        <v>43921</v>
      </c>
      <c r="C853" s="109">
        <f t="shared" si="17"/>
        <v>2.798</v>
      </c>
      <c r="D853" s="109">
        <f>+'Weekly OPIS Data'!D713</f>
        <v>2.798</v>
      </c>
      <c r="N853" s="109">
        <f t="shared" si="18"/>
        <v>2.798</v>
      </c>
      <c r="O853" s="109">
        <f>+'Weekly OPIS Data'!F713</f>
        <v>2.798</v>
      </c>
      <c r="P853" s="109"/>
      <c r="Q853" s="109"/>
    </row>
    <row r="854" spans="1:17" x14ac:dyDescent="0.2">
      <c r="A854" s="31"/>
      <c r="B854" s="35">
        <v>43928</v>
      </c>
      <c r="C854" s="109">
        <f t="shared" si="17"/>
        <v>2.754</v>
      </c>
      <c r="D854" s="109">
        <f>+'Weekly OPIS Data'!D714</f>
        <v>2.754</v>
      </c>
      <c r="N854" s="109">
        <f t="shared" si="18"/>
        <v>2.754</v>
      </c>
      <c r="O854" s="109">
        <f>+'Weekly OPIS Data'!F714</f>
        <v>2.754</v>
      </c>
      <c r="P854" s="109"/>
      <c r="Q854" s="109"/>
    </row>
    <row r="855" spans="1:17" x14ac:dyDescent="0.2">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
      <c r="A856" s="31"/>
      <c r="B856" s="35">
        <v>43942</v>
      </c>
      <c r="C856" s="109">
        <f t="shared" si="17"/>
        <v>2.64</v>
      </c>
      <c r="D856" s="109">
        <f>+'Weekly OPIS Data'!D716</f>
        <v>2.64</v>
      </c>
      <c r="N856" s="109">
        <f t="shared" si="18"/>
        <v>2.64</v>
      </c>
      <c r="O856" s="109">
        <f>+'Weekly OPIS Data'!F716</f>
        <v>2.64</v>
      </c>
      <c r="P856" s="109"/>
      <c r="Q856" s="109"/>
    </row>
    <row r="857" spans="1:17" x14ac:dyDescent="0.2">
      <c r="A857" s="31"/>
      <c r="B857" s="35">
        <v>43949</v>
      </c>
      <c r="C857" s="109">
        <f t="shared" si="17"/>
        <v>2.593</v>
      </c>
      <c r="D857" s="109">
        <f>+'Weekly OPIS Data'!D717</f>
        <v>2.593</v>
      </c>
      <c r="N857" s="109">
        <f t="shared" si="18"/>
        <v>2.593</v>
      </c>
      <c r="O857" s="109">
        <f>+'Weekly OPIS Data'!F717</f>
        <v>2.593</v>
      </c>
      <c r="P857" s="109"/>
      <c r="Q857" s="109"/>
    </row>
    <row r="858" spans="1:17" x14ac:dyDescent="0.2">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
      <c r="A862" s="31"/>
      <c r="B862" s="35">
        <v>43984</v>
      </c>
      <c r="C862" s="109">
        <f t="shared" si="17"/>
        <v>2.56</v>
      </c>
      <c r="D862" s="109">
        <f>+'Weekly OPIS Data'!D722</f>
        <v>2.56</v>
      </c>
      <c r="N862" s="109">
        <f t="shared" si="18"/>
        <v>2.56</v>
      </c>
      <c r="O862" s="109">
        <f>+'Weekly OPIS Data'!F722</f>
        <v>2.56</v>
      </c>
      <c r="P862" s="109"/>
      <c r="Q862" s="109"/>
    </row>
    <row r="863" spans="1:17" x14ac:dyDescent="0.2">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
      <c r="A869" s="31"/>
      <c r="B869" s="35">
        <v>44033</v>
      </c>
      <c r="C869" s="109">
        <f t="shared" si="17"/>
        <v>2.597</v>
      </c>
      <c r="D869" s="109">
        <f>+'Weekly OPIS Data'!D729</f>
        <v>2.597</v>
      </c>
      <c r="N869" s="109">
        <f t="shared" si="18"/>
        <v>2.597</v>
      </c>
      <c r="O869" s="109">
        <f>+'Weekly OPIS Data'!F729</f>
        <v>2.597</v>
      </c>
      <c r="P869" s="109"/>
      <c r="Q869" s="109"/>
    </row>
    <row r="870" spans="1:17" x14ac:dyDescent="0.2">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
      <c r="A874" s="31"/>
      <c r="B874" s="35">
        <v>44068</v>
      </c>
      <c r="C874" s="109">
        <f t="shared" si="17"/>
        <v>2.59</v>
      </c>
      <c r="D874" s="109">
        <f>+'Weekly OPIS Data'!D734</f>
        <v>2.59</v>
      </c>
      <c r="N874" s="109">
        <f t="shared" si="18"/>
        <v>2.59</v>
      </c>
      <c r="O874" s="109">
        <f>+'Weekly OPIS Data'!F734</f>
        <v>2.59</v>
      </c>
      <c r="P874" s="109"/>
      <c r="Q874" s="109"/>
    </row>
    <row r="875" spans="1:17" x14ac:dyDescent="0.2">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
      <c r="A888" s="31"/>
      <c r="B888" s="35">
        <v>44166</v>
      </c>
      <c r="C888" s="109">
        <f t="shared" si="17"/>
        <v>2.742</v>
      </c>
      <c r="D888" s="109">
        <f>+'Weekly OPIS Data'!D748</f>
        <v>2.742</v>
      </c>
      <c r="N888" s="109">
        <f t="shared" si="18"/>
        <v>2.742</v>
      </c>
      <c r="O888" s="109">
        <f>+'Weekly OPIS Data'!F748</f>
        <v>2.742</v>
      </c>
      <c r="P888" s="109"/>
      <c r="Q888" s="109"/>
    </row>
    <row r="889" spans="1:17" x14ac:dyDescent="0.2">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
      <c r="A892" s="31"/>
      <c r="B892" s="35">
        <v>44194</v>
      </c>
      <c r="C892" s="109">
        <f t="shared" si="19"/>
        <v>2.77</v>
      </c>
      <c r="D892" s="109">
        <f>+'Weekly OPIS Data'!D752</f>
        <v>2.77</v>
      </c>
      <c r="N892" s="109">
        <f t="shared" si="20"/>
        <v>2.77</v>
      </c>
      <c r="O892" s="109">
        <f>+'Weekly OPIS Data'!F752</f>
        <v>2.77</v>
      </c>
      <c r="P892" s="109"/>
      <c r="Q892" s="109"/>
    </row>
    <row r="893" spans="1:17" x14ac:dyDescent="0.2">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
      <c r="A899" s="31"/>
      <c r="B899" s="35">
        <v>44243</v>
      </c>
      <c r="C899" s="109">
        <f t="shared" si="19"/>
        <v>2.96</v>
      </c>
      <c r="D899" s="109">
        <f>+'Weekly OPIS Data'!D759</f>
        <v>2.96</v>
      </c>
      <c r="N899" s="109">
        <f t="shared" si="20"/>
        <v>2.96</v>
      </c>
      <c r="O899" s="109">
        <f>+'Weekly OPIS Data'!F759</f>
        <v>2.96</v>
      </c>
      <c r="P899" s="109"/>
      <c r="Q899" s="109"/>
    </row>
    <row r="900" spans="1:17" x14ac:dyDescent="0.2">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
      <c r="A903" s="31"/>
      <c r="B903" s="35">
        <v>44271</v>
      </c>
      <c r="C903" s="109">
        <f t="shared" si="19"/>
        <v>3.27</v>
      </c>
      <c r="D903" s="109">
        <f>+'Weekly OPIS Data'!D763</f>
        <v>3.27</v>
      </c>
      <c r="N903" s="109">
        <f t="shared" si="20"/>
        <v>3.27</v>
      </c>
      <c r="O903" s="109">
        <f>+'Weekly OPIS Data'!F763</f>
        <v>3.27</v>
      </c>
      <c r="P903" s="109"/>
      <c r="Q903" s="109"/>
    </row>
    <row r="904" spans="1:17" x14ac:dyDescent="0.2">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
      <c r="A909" s="31"/>
      <c r="B909" s="35">
        <v>44313</v>
      </c>
      <c r="C909" s="109">
        <f t="shared" si="19"/>
        <v>3.25</v>
      </c>
      <c r="D909" s="109">
        <f>+'Weekly OPIS Data'!D769</f>
        <v>3.25</v>
      </c>
      <c r="N909" s="109">
        <f t="shared" si="20"/>
        <v>3.25</v>
      </c>
      <c r="O909" s="109">
        <f>+'Weekly OPIS Data'!F769</f>
        <v>3.25</v>
      </c>
      <c r="P909" s="109"/>
      <c r="Q909" s="109"/>
    </row>
    <row r="910" spans="1:17" x14ac:dyDescent="0.2">
      <c r="A910" s="31"/>
      <c r="B910" s="35">
        <v>44320</v>
      </c>
      <c r="C910" s="109">
        <f t="shared" si="19"/>
        <v>3.282</v>
      </c>
      <c r="D910" s="109">
        <f>+'Weekly OPIS Data'!D770</f>
        <v>3.282</v>
      </c>
      <c r="N910" s="109">
        <f t="shared" si="20"/>
        <v>3.282</v>
      </c>
      <c r="O910" s="109">
        <f>+'Weekly OPIS Data'!F770</f>
        <v>3.282</v>
      </c>
      <c r="P910" s="109"/>
      <c r="Q910" s="109"/>
    </row>
    <row r="911" spans="1:17" x14ac:dyDescent="0.2">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
      <c r="A912" s="31"/>
      <c r="B912" s="35">
        <v>44334</v>
      </c>
      <c r="C912" s="109">
        <f t="shared" si="19"/>
        <v>3.383</v>
      </c>
      <c r="D912" s="109">
        <f>+'Weekly OPIS Data'!D772</f>
        <v>3.383</v>
      </c>
      <c r="N912" s="109">
        <f t="shared" si="20"/>
        <v>3.383</v>
      </c>
      <c r="O912" s="109">
        <f>+'Weekly OPIS Data'!F772</f>
        <v>3.383</v>
      </c>
      <c r="P912" s="109"/>
      <c r="Q912" s="109"/>
    </row>
    <row r="913" spans="1:17" x14ac:dyDescent="0.2">
      <c r="A913" s="31"/>
      <c r="B913" s="35">
        <v>44341</v>
      </c>
      <c r="C913" s="109">
        <f t="shared" si="19"/>
        <v>3.395</v>
      </c>
      <c r="D913" s="109">
        <f>+'Weekly OPIS Data'!D773</f>
        <v>3.395</v>
      </c>
      <c r="N913" s="109">
        <f t="shared" si="20"/>
        <v>3.395</v>
      </c>
      <c r="O913" s="109">
        <f>+'Weekly OPIS Data'!F773</f>
        <v>3.395</v>
      </c>
      <c r="P913" s="109"/>
      <c r="Q913" s="109"/>
    </row>
    <row r="914" spans="1:17" x14ac:dyDescent="0.2">
      <c r="A914" s="31"/>
      <c r="B914" s="35">
        <v>44348</v>
      </c>
      <c r="C914" s="109">
        <f t="shared" si="19"/>
        <v>3.41</v>
      </c>
      <c r="D914" s="109">
        <f>+'Weekly OPIS Data'!D774</f>
        <v>3.41</v>
      </c>
      <c r="N914" s="109">
        <f t="shared" si="20"/>
        <v>3.41</v>
      </c>
      <c r="O914" s="109">
        <f>+'Weekly OPIS Data'!F774</f>
        <v>3.41</v>
      </c>
      <c r="P914" s="109"/>
      <c r="Q914" s="109"/>
    </row>
    <row r="915" spans="1:17" x14ac:dyDescent="0.2">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
      <c r="A919" s="31"/>
      <c r="B919" s="35">
        <v>44383</v>
      </c>
      <c r="C919" s="109">
        <f t="shared" si="19"/>
        <v>3.55</v>
      </c>
      <c r="D919" s="109">
        <f>+'Weekly OPIS Data'!D779</f>
        <v>3.55</v>
      </c>
      <c r="N919" s="109">
        <f t="shared" si="20"/>
        <v>3.55</v>
      </c>
      <c r="O919" s="109">
        <f>+'Weekly OPIS Data'!F779</f>
        <v>3.55</v>
      </c>
      <c r="P919" s="109"/>
      <c r="Q919" s="109"/>
    </row>
    <row r="920" spans="1:17" x14ac:dyDescent="0.2">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
      <c r="A922" s="31"/>
      <c r="B922" s="35">
        <v>44404</v>
      </c>
      <c r="C922" s="109">
        <f t="shared" si="19"/>
        <v>3.61</v>
      </c>
      <c r="D922" s="109">
        <f>+'Weekly OPIS Data'!D782</f>
        <v>3.61</v>
      </c>
      <c r="N922" s="109">
        <f t="shared" si="20"/>
        <v>3.61</v>
      </c>
      <c r="O922" s="109">
        <f>+'Weekly OPIS Data'!F782</f>
        <v>3.61</v>
      </c>
      <c r="P922" s="109"/>
      <c r="Q922" s="109"/>
    </row>
    <row r="923" spans="1:17" x14ac:dyDescent="0.2">
      <c r="A923" s="31"/>
      <c r="B923" s="35">
        <v>44411</v>
      </c>
      <c r="C923" s="109">
        <f t="shared" si="19"/>
        <v>3.661</v>
      </c>
      <c r="D923" s="109">
        <f>+'Weekly OPIS Data'!D783</f>
        <v>3.661</v>
      </c>
      <c r="N923" s="109">
        <f t="shared" si="20"/>
        <v>3.661</v>
      </c>
      <c r="O923" s="109">
        <f>+'Weekly OPIS Data'!F783</f>
        <v>3.661</v>
      </c>
      <c r="P923" s="109"/>
      <c r="Q923" s="109"/>
    </row>
    <row r="924" spans="1:17" x14ac:dyDescent="0.2">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
      <c r="A927" s="31"/>
      <c r="B927" s="35">
        <v>44439</v>
      </c>
      <c r="C927" s="109">
        <f t="shared" si="19"/>
        <v>3.645</v>
      </c>
      <c r="D927" s="109">
        <f>+'Weekly OPIS Data'!D787</f>
        <v>3.645</v>
      </c>
      <c r="N927" s="109">
        <f t="shared" si="20"/>
        <v>3.645</v>
      </c>
      <c r="O927" s="109">
        <f>+'Weekly OPIS Data'!F787</f>
        <v>3.645</v>
      </c>
      <c r="P927" s="109"/>
      <c r="Q927" s="109"/>
    </row>
    <row r="928" spans="1:17" x14ac:dyDescent="0.2">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
      <c r="A929" s="31"/>
      <c r="B929" s="35">
        <v>44453</v>
      </c>
      <c r="C929" s="109">
        <f t="shared" si="19"/>
        <v>3.661</v>
      </c>
      <c r="D929" s="109">
        <f>+'Weekly OPIS Data'!D789</f>
        <v>3.661</v>
      </c>
      <c r="N929" s="109">
        <f t="shared" si="20"/>
        <v>3.661</v>
      </c>
      <c r="O929" s="109">
        <f>+'Weekly OPIS Data'!F789</f>
        <v>3.661</v>
      </c>
      <c r="P929" s="109"/>
      <c r="Q929" s="109"/>
    </row>
    <row r="930" spans="1:17" x14ac:dyDescent="0.2">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
      <c r="A934" s="31"/>
      <c r="B934" s="35">
        <v>44488</v>
      </c>
      <c r="C934" s="109">
        <f t="shared" si="19"/>
        <v>3.86</v>
      </c>
      <c r="D934" s="109">
        <f>+'Weekly OPIS Data'!D794</f>
        <v>3.86</v>
      </c>
      <c r="N934" s="109">
        <f t="shared" si="20"/>
        <v>3.86</v>
      </c>
      <c r="O934" s="109">
        <f>+'Weekly OPIS Data'!F794</f>
        <v>3.86</v>
      </c>
      <c r="P934" s="109"/>
      <c r="Q934" s="109"/>
    </row>
    <row r="935" spans="1:17" x14ac:dyDescent="0.2">
      <c r="A935" s="31"/>
      <c r="B935" s="35">
        <v>44495</v>
      </c>
      <c r="C935" s="109">
        <f t="shared" si="19"/>
        <v>3.891</v>
      </c>
      <c r="D935" s="109">
        <f>+'Weekly OPIS Data'!D795</f>
        <v>3.891</v>
      </c>
      <c r="N935" s="109">
        <f t="shared" si="20"/>
        <v>3.891</v>
      </c>
      <c r="O935" s="109">
        <f>+'Weekly OPIS Data'!F795</f>
        <v>3.891</v>
      </c>
      <c r="P935" s="109"/>
      <c r="Q935" s="109"/>
    </row>
    <row r="936" spans="1:17" x14ac:dyDescent="0.2">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
      <c r="A937" s="31"/>
      <c r="B937" s="35">
        <v>44509</v>
      </c>
      <c r="C937" s="109">
        <f t="shared" si="19"/>
        <v>0</v>
      </c>
      <c r="D937" s="109">
        <f>+'Weekly OPIS Data'!D797</f>
        <v>0</v>
      </c>
      <c r="N937" s="109">
        <f t="shared" si="20"/>
        <v>0</v>
      </c>
      <c r="O937" s="109">
        <f>+'Weekly OPIS Data'!F797</f>
        <v>0</v>
      </c>
      <c r="P937" s="109"/>
      <c r="Q937" s="109"/>
    </row>
    <row r="938" spans="1:17" x14ac:dyDescent="0.2">
      <c r="A938" s="31"/>
      <c r="B938" s="35">
        <v>44516</v>
      </c>
      <c r="C938" s="109">
        <f t="shared" si="19"/>
        <v>0</v>
      </c>
      <c r="D938" s="109">
        <f>+'Weekly OPIS Data'!D798</f>
        <v>0</v>
      </c>
      <c r="N938" s="109">
        <f t="shared" si="20"/>
        <v>0</v>
      </c>
      <c r="O938" s="109">
        <f>+'Weekly OPIS Data'!F798</f>
        <v>0</v>
      </c>
      <c r="P938" s="109"/>
      <c r="Q938" s="109"/>
    </row>
    <row r="939" spans="1:17" x14ac:dyDescent="0.2">
      <c r="A939" s="31"/>
      <c r="B939" s="35">
        <v>44523</v>
      </c>
      <c r="C939" s="109">
        <f t="shared" si="19"/>
        <v>0</v>
      </c>
      <c r="D939" s="109">
        <f>+'Weekly OPIS Data'!D799</f>
        <v>0</v>
      </c>
      <c r="N939" s="109">
        <f t="shared" si="20"/>
        <v>0</v>
      </c>
      <c r="O939" s="109">
        <f>+'Weekly OPIS Data'!F799</f>
        <v>0</v>
      </c>
      <c r="P939" s="109"/>
      <c r="Q939" s="109"/>
    </row>
    <row r="940" spans="1:17" x14ac:dyDescent="0.2">
      <c r="A940" s="31"/>
      <c r="B940" s="35">
        <v>44530</v>
      </c>
      <c r="C940" s="109">
        <f t="shared" si="19"/>
        <v>0</v>
      </c>
      <c r="D940" s="109">
        <f>+'Weekly OPIS Data'!D800</f>
        <v>0</v>
      </c>
      <c r="N940" s="109">
        <f t="shared" si="20"/>
        <v>0</v>
      </c>
      <c r="O940" s="109">
        <f>+'Weekly OPIS Data'!F800</f>
        <v>0</v>
      </c>
      <c r="P940" s="109"/>
      <c r="Q940" s="109"/>
    </row>
    <row r="941" spans="1:17" x14ac:dyDescent="0.2">
      <c r="A941" s="31"/>
      <c r="B941" s="35">
        <v>44537</v>
      </c>
      <c r="C941" s="109">
        <f t="shared" si="19"/>
        <v>0</v>
      </c>
      <c r="D941" s="109">
        <f>+'Weekly OPIS Data'!D801</f>
        <v>0</v>
      </c>
      <c r="N941" s="109">
        <f t="shared" si="20"/>
        <v>0</v>
      </c>
      <c r="O941" s="109">
        <f>+'Weekly OPIS Data'!F801</f>
        <v>0</v>
      </c>
      <c r="P941" s="109"/>
      <c r="Q941" s="109"/>
    </row>
    <row r="942" spans="1:17" x14ac:dyDescent="0.2">
      <c r="A942" s="31"/>
      <c r="B942" s="35">
        <v>44544</v>
      </c>
      <c r="C942" s="109">
        <f t="shared" si="19"/>
        <v>0</v>
      </c>
      <c r="D942" s="109">
        <f>+'Weekly OPIS Data'!D802</f>
        <v>0</v>
      </c>
      <c r="N942" s="109">
        <f t="shared" si="20"/>
        <v>0</v>
      </c>
      <c r="O942" s="109">
        <f>+'Weekly OPIS Data'!F802</f>
        <v>0</v>
      </c>
      <c r="P942" s="109"/>
      <c r="Q942" s="109"/>
    </row>
    <row r="943" spans="1:17" x14ac:dyDescent="0.2">
      <c r="A943" s="31"/>
      <c r="B943" s="35">
        <v>44551</v>
      </c>
      <c r="C943" s="109">
        <f t="shared" si="19"/>
        <v>0</v>
      </c>
      <c r="D943" s="109">
        <f>+'Weekly OPIS Data'!D803</f>
        <v>0</v>
      </c>
      <c r="N943" s="109">
        <f t="shared" si="20"/>
        <v>0</v>
      </c>
      <c r="O943" s="109">
        <f>+'Weekly OPIS Data'!F803</f>
        <v>0</v>
      </c>
      <c r="P943" s="109"/>
      <c r="Q943" s="109"/>
    </row>
    <row r="944" spans="1:17" x14ac:dyDescent="0.2">
      <c r="A944" s="31"/>
      <c r="B944" s="35">
        <v>44558</v>
      </c>
      <c r="C944" s="109">
        <f t="shared" si="19"/>
        <v>0</v>
      </c>
      <c r="D944" s="109">
        <f>+'Weekly OPIS Data'!D804</f>
        <v>0</v>
      </c>
      <c r="N944" s="109">
        <f t="shared" si="20"/>
        <v>0</v>
      </c>
      <c r="O944" s="109">
        <f>+'Weekly OPIS Data'!F804</f>
        <v>0</v>
      </c>
      <c r="P944" s="109"/>
      <c r="Q944" s="109"/>
    </row>
    <row r="945" spans="1:17" x14ac:dyDescent="0.2">
      <c r="A945" s="31"/>
      <c r="B945" s="35">
        <v>44565</v>
      </c>
      <c r="C945" s="109">
        <f t="shared" si="19"/>
        <v>0</v>
      </c>
      <c r="D945" s="109">
        <f>+'Weekly OPIS Data'!D805</f>
        <v>0</v>
      </c>
      <c r="N945" s="109">
        <f t="shared" si="20"/>
        <v>0</v>
      </c>
      <c r="O945" s="109">
        <f>+'Weekly OPIS Data'!F805</f>
        <v>0</v>
      </c>
      <c r="P945" s="109"/>
      <c r="Q945" s="109"/>
    </row>
    <row r="946" spans="1:17" x14ac:dyDescent="0.2">
      <c r="A946" s="31"/>
      <c r="B946" s="35">
        <v>44572</v>
      </c>
      <c r="C946" s="109">
        <f t="shared" si="19"/>
        <v>0</v>
      </c>
      <c r="D946" s="109">
        <f>+'Weekly OPIS Data'!D806</f>
        <v>0</v>
      </c>
      <c r="N946" s="109">
        <f t="shared" si="20"/>
        <v>0</v>
      </c>
      <c r="O946" s="109">
        <f>+'Weekly OPIS Data'!F806</f>
        <v>0</v>
      </c>
      <c r="P946" s="109"/>
      <c r="Q946" s="109"/>
    </row>
    <row r="947" spans="1:17" x14ac:dyDescent="0.2">
      <c r="A947" s="31"/>
      <c r="B947" s="35">
        <v>44579</v>
      </c>
      <c r="C947" s="109">
        <f t="shared" si="19"/>
        <v>0</v>
      </c>
      <c r="D947" s="109">
        <f>+'Weekly OPIS Data'!D807</f>
        <v>0</v>
      </c>
      <c r="N947" s="109">
        <f t="shared" si="20"/>
        <v>0</v>
      </c>
      <c r="O947" s="109">
        <f>+'Weekly OPIS Data'!F807</f>
        <v>0</v>
      </c>
      <c r="P947" s="109"/>
      <c r="Q947" s="109"/>
    </row>
    <row r="948" spans="1:17" x14ac:dyDescent="0.2">
      <c r="A948" s="31"/>
      <c r="B948" s="35">
        <v>44586</v>
      </c>
      <c r="C948" s="109">
        <f t="shared" si="19"/>
        <v>0</v>
      </c>
      <c r="D948" s="109">
        <f>+'Weekly OPIS Data'!D808</f>
        <v>0</v>
      </c>
      <c r="N948" s="109">
        <f t="shared" si="20"/>
        <v>0</v>
      </c>
      <c r="O948" s="109">
        <f>+'Weekly OPIS Data'!F808</f>
        <v>0</v>
      </c>
      <c r="P948" s="109"/>
      <c r="Q948" s="109"/>
    </row>
    <row r="949" spans="1:17" x14ac:dyDescent="0.2">
      <c r="A949" s="31"/>
      <c r="B949" s="35">
        <v>44593</v>
      </c>
      <c r="C949" s="109">
        <f t="shared" si="19"/>
        <v>0</v>
      </c>
      <c r="D949" s="109">
        <f>+'Weekly OPIS Data'!D809</f>
        <v>0</v>
      </c>
      <c r="N949" s="109">
        <f t="shared" si="20"/>
        <v>0</v>
      </c>
      <c r="O949" s="109">
        <f>+'Weekly OPIS Data'!F809</f>
        <v>0</v>
      </c>
      <c r="P949" s="109"/>
      <c r="Q949" s="109"/>
    </row>
    <row r="950" spans="1:17" x14ac:dyDescent="0.2">
      <c r="A950" s="31"/>
      <c r="B950" s="35">
        <v>44600</v>
      </c>
      <c r="C950" s="109">
        <f t="shared" si="19"/>
        <v>0</v>
      </c>
      <c r="D950" s="109">
        <f>+'Weekly OPIS Data'!D810</f>
        <v>0</v>
      </c>
      <c r="N950" s="109">
        <f t="shared" si="20"/>
        <v>0</v>
      </c>
      <c r="O950" s="109">
        <f>+'Weekly OPIS Data'!F810</f>
        <v>0</v>
      </c>
      <c r="P950" s="109"/>
      <c r="Q950" s="109"/>
    </row>
    <row r="951" spans="1:17" x14ac:dyDescent="0.2">
      <c r="A951" s="31"/>
      <c r="B951" s="35">
        <v>44607</v>
      </c>
      <c r="C951" s="109">
        <f t="shared" si="19"/>
        <v>0</v>
      </c>
      <c r="D951" s="109">
        <f>+'Weekly OPIS Data'!D811</f>
        <v>0</v>
      </c>
      <c r="N951" s="109">
        <f t="shared" si="20"/>
        <v>0</v>
      </c>
      <c r="O951" s="109">
        <f>+'Weekly OPIS Data'!F811</f>
        <v>0</v>
      </c>
      <c r="P951" s="109"/>
      <c r="Q951" s="109"/>
    </row>
    <row r="952" spans="1:17" x14ac:dyDescent="0.2">
      <c r="A952" s="31"/>
      <c r="B952" s="35">
        <v>44614</v>
      </c>
      <c r="C952" s="109">
        <f t="shared" si="19"/>
        <v>0</v>
      </c>
      <c r="D952" s="109">
        <f>+'Weekly OPIS Data'!D812</f>
        <v>0</v>
      </c>
      <c r="N952" s="109">
        <f t="shared" si="20"/>
        <v>0</v>
      </c>
      <c r="O952" s="109">
        <f>+'Weekly OPIS Data'!F812</f>
        <v>0</v>
      </c>
      <c r="P952" s="109"/>
      <c r="Q952" s="109"/>
    </row>
    <row r="953" spans="1:17" x14ac:dyDescent="0.2">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
      <c r="A954" s="31"/>
      <c r="B954" s="35">
        <v>44628</v>
      </c>
      <c r="C954" s="109">
        <f t="shared" si="21"/>
        <v>0</v>
      </c>
      <c r="D954" s="109">
        <f>+'Weekly OPIS Data'!D814</f>
        <v>0</v>
      </c>
      <c r="N954" s="109">
        <f t="shared" si="22"/>
        <v>0</v>
      </c>
      <c r="O954" s="109">
        <f>+'Weekly OPIS Data'!F814</f>
        <v>0</v>
      </c>
      <c r="P954" s="109"/>
      <c r="Q954" s="109"/>
    </row>
    <row r="955" spans="1:17" x14ac:dyDescent="0.2">
      <c r="A955" s="31"/>
      <c r="B955" s="35">
        <v>44635</v>
      </c>
      <c r="C955" s="109">
        <f t="shared" si="21"/>
        <v>0</v>
      </c>
      <c r="D955" s="109">
        <f>+'Weekly OPIS Data'!D815</f>
        <v>0</v>
      </c>
      <c r="N955" s="109">
        <f t="shared" si="22"/>
        <v>0</v>
      </c>
      <c r="O955" s="109">
        <f>+'Weekly OPIS Data'!F815</f>
        <v>0</v>
      </c>
      <c r="P955" s="109"/>
      <c r="Q955" s="109"/>
    </row>
    <row r="956" spans="1:17" x14ac:dyDescent="0.2">
      <c r="A956" s="31"/>
      <c r="B956" s="35">
        <v>44642</v>
      </c>
      <c r="C956" s="109">
        <f t="shared" si="21"/>
        <v>0</v>
      </c>
      <c r="D956" s="109">
        <f>+'Weekly OPIS Data'!D816</f>
        <v>0</v>
      </c>
      <c r="N956" s="109">
        <f t="shared" si="22"/>
        <v>0</v>
      </c>
      <c r="O956" s="109">
        <f>+'Weekly OPIS Data'!F816</f>
        <v>0</v>
      </c>
      <c r="P956" s="109"/>
      <c r="Q956" s="109"/>
    </row>
    <row r="957" spans="1:17" x14ac:dyDescent="0.2">
      <c r="A957" s="31"/>
      <c r="B957" s="35">
        <v>44649</v>
      </c>
      <c r="C957" s="109">
        <f t="shared" si="21"/>
        <v>0</v>
      </c>
      <c r="D957" s="109">
        <f>+'Weekly OPIS Data'!D817</f>
        <v>0</v>
      </c>
      <c r="N957" s="109">
        <f t="shared" si="22"/>
        <v>0</v>
      </c>
      <c r="O957" s="109">
        <f>+'Weekly OPIS Data'!F817</f>
        <v>0</v>
      </c>
      <c r="P957" s="109"/>
      <c r="Q957" s="109"/>
    </row>
    <row r="958" spans="1:17" x14ac:dyDescent="0.2">
      <c r="A958" s="31"/>
      <c r="B958" s="35">
        <v>44656</v>
      </c>
      <c r="C958" s="109">
        <f t="shared" si="21"/>
        <v>0</v>
      </c>
      <c r="D958" s="109">
        <f>+'Weekly OPIS Data'!D818</f>
        <v>0</v>
      </c>
      <c r="N958" s="109">
        <f t="shared" si="22"/>
        <v>0</v>
      </c>
      <c r="O958" s="109">
        <f>+'Weekly OPIS Data'!F818</f>
        <v>0</v>
      </c>
      <c r="P958" s="109"/>
      <c r="Q958" s="109"/>
    </row>
    <row r="959" spans="1:17" x14ac:dyDescent="0.2">
      <c r="A959" s="31"/>
      <c r="B959" s="35">
        <v>44663</v>
      </c>
      <c r="C959" s="109">
        <f t="shared" si="21"/>
        <v>0</v>
      </c>
      <c r="D959" s="109">
        <f>+'Weekly OPIS Data'!D819</f>
        <v>0</v>
      </c>
      <c r="N959" s="109">
        <f t="shared" si="22"/>
        <v>0</v>
      </c>
      <c r="O959" s="109">
        <f>+'Weekly OPIS Data'!F819</f>
        <v>0</v>
      </c>
      <c r="P959" s="109"/>
      <c r="Q959" s="109"/>
    </row>
    <row r="960" spans="1:17" x14ac:dyDescent="0.2">
      <c r="A960" s="31"/>
      <c r="B960" s="35">
        <v>44670</v>
      </c>
      <c r="C960" s="109">
        <f t="shared" si="21"/>
        <v>0</v>
      </c>
      <c r="D960" s="109">
        <f>+'Weekly OPIS Data'!D820</f>
        <v>0</v>
      </c>
      <c r="N960" s="109">
        <f t="shared" si="22"/>
        <v>0</v>
      </c>
      <c r="O960" s="109">
        <f>+'Weekly OPIS Data'!F820</f>
        <v>0</v>
      </c>
      <c r="P960" s="109"/>
      <c r="Q960" s="109"/>
    </row>
    <row r="961" spans="1:17" x14ac:dyDescent="0.2">
      <c r="A961" s="31"/>
      <c r="B961" s="35">
        <v>44677</v>
      </c>
      <c r="C961" s="109">
        <f t="shared" si="21"/>
        <v>0</v>
      </c>
      <c r="D961" s="109">
        <f>+'Weekly OPIS Data'!D821</f>
        <v>0</v>
      </c>
      <c r="N961" s="109">
        <f t="shared" si="22"/>
        <v>0</v>
      </c>
      <c r="O961" s="109">
        <f>+'Weekly OPIS Data'!F821</f>
        <v>0</v>
      </c>
      <c r="P961" s="109"/>
      <c r="Q961" s="109"/>
    </row>
    <row r="962" spans="1:17" x14ac:dyDescent="0.2">
      <c r="A962" s="31"/>
      <c r="B962" s="35">
        <v>44684</v>
      </c>
      <c r="C962" s="109">
        <f t="shared" si="21"/>
        <v>0</v>
      </c>
      <c r="D962" s="109">
        <f>+'Weekly OPIS Data'!D822</f>
        <v>0</v>
      </c>
      <c r="N962" s="109">
        <f t="shared" si="22"/>
        <v>0</v>
      </c>
      <c r="O962" s="109">
        <f>+'Weekly OPIS Data'!F822</f>
        <v>0</v>
      </c>
      <c r="P962" s="109"/>
      <c r="Q962" s="109"/>
    </row>
    <row r="963" spans="1:17" x14ac:dyDescent="0.2">
      <c r="A963" s="31"/>
      <c r="B963" s="35">
        <v>44691</v>
      </c>
      <c r="C963" s="109">
        <f t="shared" si="21"/>
        <v>0</v>
      </c>
      <c r="D963" s="109">
        <f>+'Weekly OPIS Data'!D823</f>
        <v>0</v>
      </c>
      <c r="N963" s="109">
        <f t="shared" si="22"/>
        <v>0</v>
      </c>
      <c r="O963" s="109">
        <f>+'Weekly OPIS Data'!F823</f>
        <v>0</v>
      </c>
      <c r="P963" s="109"/>
      <c r="Q963" s="109"/>
    </row>
    <row r="964" spans="1:17" x14ac:dyDescent="0.2">
      <c r="A964" s="31"/>
      <c r="B964" s="35">
        <v>44698</v>
      </c>
      <c r="C964" s="109">
        <f t="shared" si="21"/>
        <v>0</v>
      </c>
      <c r="D964" s="109">
        <f>+'Weekly OPIS Data'!D824</f>
        <v>0</v>
      </c>
      <c r="N964" s="109">
        <f t="shared" si="22"/>
        <v>0</v>
      </c>
      <c r="O964" s="109">
        <f>+'Weekly OPIS Data'!F824</f>
        <v>0</v>
      </c>
      <c r="P964" s="109"/>
      <c r="Q964" s="109"/>
    </row>
    <row r="965" spans="1:17" x14ac:dyDescent="0.2">
      <c r="A965" s="31"/>
      <c r="B965" s="35">
        <v>44705</v>
      </c>
      <c r="C965" s="109">
        <f t="shared" si="21"/>
        <v>0</v>
      </c>
      <c r="D965" s="109">
        <f>+'Weekly OPIS Data'!D825</f>
        <v>0</v>
      </c>
      <c r="N965" s="109">
        <f t="shared" si="22"/>
        <v>0</v>
      </c>
      <c r="O965" s="109">
        <f>+'Weekly OPIS Data'!F825</f>
        <v>0</v>
      </c>
      <c r="P965" s="109"/>
      <c r="Q965" s="109"/>
    </row>
    <row r="966" spans="1:17" x14ac:dyDescent="0.2">
      <c r="A966" s="31"/>
      <c r="B966" s="35">
        <v>44712</v>
      </c>
      <c r="C966" s="109">
        <f t="shared" si="21"/>
        <v>0</v>
      </c>
      <c r="D966" s="109">
        <f>+'Weekly OPIS Data'!D826</f>
        <v>0</v>
      </c>
      <c r="N966" s="109">
        <f t="shared" si="22"/>
        <v>0</v>
      </c>
      <c r="O966" s="109">
        <f>+'Weekly OPIS Data'!F826</f>
        <v>0</v>
      </c>
      <c r="P966" s="109"/>
      <c r="Q966" s="109"/>
    </row>
    <row r="967" spans="1:17" x14ac:dyDescent="0.2">
      <c r="A967" s="31"/>
      <c r="B967" s="35">
        <v>44719</v>
      </c>
      <c r="C967" s="109">
        <f t="shared" si="21"/>
        <v>0</v>
      </c>
      <c r="D967" s="109">
        <f>+'Weekly OPIS Data'!D827</f>
        <v>0</v>
      </c>
      <c r="N967" s="109">
        <f t="shared" si="22"/>
        <v>0</v>
      </c>
      <c r="O967" s="109">
        <f>+'Weekly OPIS Data'!F827</f>
        <v>0</v>
      </c>
      <c r="P967" s="109"/>
      <c r="Q967" s="109"/>
    </row>
    <row r="968" spans="1:17" x14ac:dyDescent="0.2">
      <c r="A968" s="31"/>
      <c r="B968" s="35">
        <v>44726</v>
      </c>
      <c r="C968" s="109">
        <f t="shared" si="21"/>
        <v>0</v>
      </c>
      <c r="D968" s="109">
        <f>+'Weekly OPIS Data'!D828</f>
        <v>0</v>
      </c>
      <c r="N968" s="109">
        <f t="shared" si="22"/>
        <v>0</v>
      </c>
      <c r="O968" s="109">
        <f>+'Weekly OPIS Data'!F828</f>
        <v>0</v>
      </c>
      <c r="P968" s="109"/>
      <c r="Q968" s="109"/>
    </row>
    <row r="969" spans="1:17" x14ac:dyDescent="0.2">
      <c r="A969" s="31"/>
      <c r="B969" s="35">
        <v>44733</v>
      </c>
      <c r="C969" s="109">
        <f t="shared" si="21"/>
        <v>0</v>
      </c>
      <c r="D969" s="109">
        <f>+'Weekly OPIS Data'!D829</f>
        <v>0</v>
      </c>
      <c r="N969" s="109">
        <f t="shared" si="22"/>
        <v>0</v>
      </c>
      <c r="O969" s="109">
        <f>+'Weekly OPIS Data'!F829</f>
        <v>0</v>
      </c>
      <c r="P969" s="109"/>
      <c r="Q969" s="109"/>
    </row>
    <row r="970" spans="1:17" x14ac:dyDescent="0.2">
      <c r="A970" s="31"/>
      <c r="B970" s="35">
        <v>44740</v>
      </c>
      <c r="C970" s="109">
        <f t="shared" si="21"/>
        <v>0</v>
      </c>
      <c r="D970" s="109">
        <f>+'Weekly OPIS Data'!D830</f>
        <v>0</v>
      </c>
      <c r="N970" s="109">
        <f t="shared" si="22"/>
        <v>0</v>
      </c>
      <c r="O970" s="109">
        <f>+'Weekly OPIS Data'!F830</f>
        <v>0</v>
      </c>
      <c r="P970" s="109"/>
      <c r="Q970" s="109"/>
    </row>
    <row r="971" spans="1:17" x14ac:dyDescent="0.2">
      <c r="A971" s="31"/>
      <c r="B971" s="35">
        <v>44747</v>
      </c>
      <c r="C971" s="109">
        <f t="shared" si="21"/>
        <v>0</v>
      </c>
      <c r="D971" s="109">
        <f>+'Weekly OPIS Data'!D831</f>
        <v>0</v>
      </c>
      <c r="N971" s="109">
        <f t="shared" si="22"/>
        <v>0</v>
      </c>
      <c r="O971" s="109">
        <f>+'Weekly OPIS Data'!F831</f>
        <v>0</v>
      </c>
      <c r="P971" s="109"/>
      <c r="Q971" s="109"/>
    </row>
    <row r="972" spans="1:17" x14ac:dyDescent="0.2">
      <c r="A972" s="31"/>
      <c r="B972" s="35">
        <v>44754</v>
      </c>
      <c r="C972" s="109">
        <f t="shared" si="21"/>
        <v>0</v>
      </c>
      <c r="D972" s="109">
        <f>+'Weekly OPIS Data'!D832</f>
        <v>0</v>
      </c>
      <c r="N972" s="109">
        <f t="shared" si="22"/>
        <v>0</v>
      </c>
      <c r="O972" s="109">
        <f>+'Weekly OPIS Data'!F832</f>
        <v>0</v>
      </c>
      <c r="P972" s="109"/>
      <c r="Q972" s="109"/>
    </row>
    <row r="973" spans="1:17" x14ac:dyDescent="0.2">
      <c r="A973" s="31"/>
      <c r="B973" s="35">
        <v>44761</v>
      </c>
      <c r="C973" s="109">
        <f t="shared" si="21"/>
        <v>0</v>
      </c>
      <c r="D973" s="109">
        <f>+'Weekly OPIS Data'!D833</f>
        <v>0</v>
      </c>
      <c r="N973" s="109">
        <f t="shared" si="22"/>
        <v>0</v>
      </c>
      <c r="O973" s="109">
        <f>+'Weekly OPIS Data'!F833</f>
        <v>0</v>
      </c>
      <c r="P973" s="109"/>
      <c r="Q973" s="109"/>
    </row>
    <row r="974" spans="1:17" x14ac:dyDescent="0.2">
      <c r="A974" s="31"/>
      <c r="B974" s="35">
        <v>44768</v>
      </c>
      <c r="C974" s="109">
        <f t="shared" si="21"/>
        <v>0</v>
      </c>
      <c r="D974" s="109">
        <f>+'Weekly OPIS Data'!D834</f>
        <v>0</v>
      </c>
      <c r="N974" s="109">
        <f t="shared" si="22"/>
        <v>0</v>
      </c>
      <c r="O974" s="109">
        <f>+'Weekly OPIS Data'!F834</f>
        <v>0</v>
      </c>
      <c r="P974" s="109"/>
      <c r="Q974" s="109"/>
    </row>
    <row r="975" spans="1:17" x14ac:dyDescent="0.2">
      <c r="A975" s="31"/>
      <c r="B975" s="35">
        <v>44775</v>
      </c>
      <c r="C975" s="109">
        <f t="shared" si="21"/>
        <v>0</v>
      </c>
      <c r="D975" s="109">
        <f>+'Weekly OPIS Data'!D835</f>
        <v>0</v>
      </c>
      <c r="N975" s="109">
        <f t="shared" si="22"/>
        <v>0</v>
      </c>
      <c r="O975" s="109">
        <f>+'Weekly OPIS Data'!F835</f>
        <v>0</v>
      </c>
      <c r="P975" s="109"/>
      <c r="Q975" s="109"/>
    </row>
    <row r="976" spans="1:17" x14ac:dyDescent="0.2">
      <c r="A976" s="31"/>
      <c r="B976" s="35">
        <v>44782</v>
      </c>
      <c r="C976" s="109">
        <f t="shared" si="21"/>
        <v>0</v>
      </c>
      <c r="D976" s="109">
        <f>+'Weekly OPIS Data'!D836</f>
        <v>0</v>
      </c>
      <c r="N976" s="109">
        <f t="shared" si="22"/>
        <v>0</v>
      </c>
      <c r="O976" s="109">
        <f>+'Weekly OPIS Data'!F836</f>
        <v>0</v>
      </c>
      <c r="P976" s="109"/>
      <c r="Q976" s="109"/>
    </row>
    <row r="977" spans="1:17" x14ac:dyDescent="0.2">
      <c r="A977" s="31"/>
      <c r="B977" s="35">
        <v>44789</v>
      </c>
      <c r="C977" s="109">
        <f t="shared" si="21"/>
        <v>0</v>
      </c>
      <c r="D977" s="109">
        <f>+'Weekly OPIS Data'!D837</f>
        <v>0</v>
      </c>
      <c r="N977" s="109">
        <f t="shared" si="22"/>
        <v>0</v>
      </c>
      <c r="O977" s="109">
        <f>+'Weekly OPIS Data'!F837</f>
        <v>0</v>
      </c>
      <c r="P977" s="109"/>
      <c r="Q977" s="109"/>
    </row>
    <row r="978" spans="1:17" x14ac:dyDescent="0.2">
      <c r="A978" s="31"/>
      <c r="B978" s="35">
        <v>44796</v>
      </c>
      <c r="C978" s="109">
        <f t="shared" si="21"/>
        <v>0</v>
      </c>
      <c r="D978" s="109">
        <f>+'Weekly OPIS Data'!D838</f>
        <v>0</v>
      </c>
      <c r="N978" s="109">
        <f t="shared" si="22"/>
        <v>0</v>
      </c>
      <c r="O978" s="109">
        <f>+'Weekly OPIS Data'!F838</f>
        <v>0</v>
      </c>
      <c r="P978" s="109"/>
      <c r="Q978" s="109"/>
    </row>
    <row r="979" spans="1:17" x14ac:dyDescent="0.2">
      <c r="A979" s="31"/>
      <c r="B979" s="35">
        <v>44803</v>
      </c>
      <c r="C979" s="109">
        <f t="shared" si="21"/>
        <v>0</v>
      </c>
      <c r="D979" s="109">
        <f>+'Weekly OPIS Data'!D839</f>
        <v>0</v>
      </c>
      <c r="N979" s="109">
        <f t="shared" si="22"/>
        <v>0</v>
      </c>
      <c r="O979" s="109">
        <f>+'Weekly OPIS Data'!F839</f>
        <v>0</v>
      </c>
      <c r="P979" s="109"/>
      <c r="Q979" s="109"/>
    </row>
    <row r="980" spans="1:17" x14ac:dyDescent="0.2">
      <c r="A980" s="31"/>
      <c r="B980" s="35">
        <v>44810</v>
      </c>
      <c r="C980" s="109">
        <f t="shared" si="21"/>
        <v>0</v>
      </c>
      <c r="D980" s="109">
        <f>+'Weekly OPIS Data'!D840</f>
        <v>0</v>
      </c>
      <c r="N980" s="109">
        <f t="shared" si="22"/>
        <v>0</v>
      </c>
      <c r="O980" s="109">
        <f>+'Weekly OPIS Data'!F840</f>
        <v>0</v>
      </c>
      <c r="P980" s="109"/>
      <c r="Q980" s="109"/>
    </row>
    <row r="981" spans="1:17" x14ac:dyDescent="0.2">
      <c r="A981" s="31"/>
      <c r="B981" s="35">
        <v>44817</v>
      </c>
      <c r="C981" s="109">
        <f t="shared" si="21"/>
        <v>0</v>
      </c>
      <c r="D981" s="109">
        <f>+'Weekly OPIS Data'!D841</f>
        <v>0</v>
      </c>
      <c r="N981" s="109">
        <f t="shared" si="22"/>
        <v>0</v>
      </c>
      <c r="O981" s="109">
        <f>+'Weekly OPIS Data'!F841</f>
        <v>0</v>
      </c>
      <c r="P981" s="109"/>
      <c r="Q981" s="109"/>
    </row>
    <row r="982" spans="1:17" x14ac:dyDescent="0.2">
      <c r="A982" s="31"/>
      <c r="B982" s="35">
        <v>44824</v>
      </c>
      <c r="C982" s="109">
        <f t="shared" si="21"/>
        <v>0</v>
      </c>
      <c r="D982" s="109">
        <f>+'Weekly OPIS Data'!D842</f>
        <v>0</v>
      </c>
      <c r="N982" s="109">
        <f t="shared" si="22"/>
        <v>0</v>
      </c>
      <c r="O982" s="109">
        <f>+'Weekly OPIS Data'!F842</f>
        <v>0</v>
      </c>
      <c r="P982" s="109"/>
      <c r="Q982" s="109"/>
    </row>
    <row r="983" spans="1:17" x14ac:dyDescent="0.2">
      <c r="A983" s="31"/>
      <c r="B983" s="35">
        <v>44831</v>
      </c>
      <c r="C983" s="109">
        <f t="shared" si="21"/>
        <v>0</v>
      </c>
      <c r="D983" s="109">
        <f>+'Weekly OPIS Data'!D843</f>
        <v>0</v>
      </c>
      <c r="N983" s="109">
        <f t="shared" si="22"/>
        <v>0</v>
      </c>
      <c r="O983" s="109">
        <f>+'Weekly OPIS Data'!F843</f>
        <v>0</v>
      </c>
      <c r="P983" s="109"/>
      <c r="Q983" s="109"/>
    </row>
    <row r="984" spans="1:17" x14ac:dyDescent="0.2">
      <c r="A984" s="31"/>
      <c r="B984" s="35">
        <v>44838</v>
      </c>
      <c r="C984" s="109">
        <f t="shared" si="21"/>
        <v>0</v>
      </c>
      <c r="D984" s="109">
        <f>+'Weekly OPIS Data'!D844</f>
        <v>0</v>
      </c>
      <c r="N984" s="109">
        <f t="shared" si="22"/>
        <v>0</v>
      </c>
      <c r="O984" s="109">
        <f>+'Weekly OPIS Data'!F844</f>
        <v>0</v>
      </c>
      <c r="P984" s="109"/>
      <c r="Q984" s="109"/>
    </row>
    <row r="985" spans="1:17" x14ac:dyDescent="0.2">
      <c r="A985" s="31"/>
      <c r="B985" s="35">
        <v>44845</v>
      </c>
      <c r="C985" s="109">
        <f t="shared" si="21"/>
        <v>0</v>
      </c>
      <c r="D985" s="109">
        <f>+'Weekly OPIS Data'!D845</f>
        <v>0</v>
      </c>
      <c r="N985" s="109">
        <f t="shared" si="22"/>
        <v>0</v>
      </c>
      <c r="O985" s="109">
        <f>+'Weekly OPIS Data'!F845</f>
        <v>0</v>
      </c>
      <c r="P985" s="109"/>
      <c r="Q985" s="109"/>
    </row>
    <row r="986" spans="1:17" x14ac:dyDescent="0.2">
      <c r="A986" s="31"/>
      <c r="B986" s="35">
        <v>44852</v>
      </c>
      <c r="C986" s="109">
        <f t="shared" si="21"/>
        <v>0</v>
      </c>
      <c r="D986" s="109">
        <f>+'Weekly OPIS Data'!D846</f>
        <v>0</v>
      </c>
      <c r="N986" s="109">
        <f t="shared" si="22"/>
        <v>0</v>
      </c>
      <c r="O986" s="109">
        <f>+'Weekly OPIS Data'!F846</f>
        <v>0</v>
      </c>
      <c r="P986" s="109"/>
      <c r="Q986" s="109"/>
    </row>
    <row r="987" spans="1:17" x14ac:dyDescent="0.2">
      <c r="A987" s="31"/>
      <c r="B987" s="35">
        <v>44859</v>
      </c>
      <c r="C987" s="109">
        <f t="shared" si="21"/>
        <v>0</v>
      </c>
      <c r="D987" s="109">
        <f>+'Weekly OPIS Data'!D847</f>
        <v>0</v>
      </c>
      <c r="N987" s="109">
        <f t="shared" si="22"/>
        <v>0</v>
      </c>
      <c r="O987" s="109">
        <f>+'Weekly OPIS Data'!F847</f>
        <v>0</v>
      </c>
      <c r="P987" s="109"/>
      <c r="Q987" s="109"/>
    </row>
    <row r="988" spans="1:17" x14ac:dyDescent="0.2">
      <c r="A988" s="31"/>
      <c r="B988" s="35">
        <v>44866</v>
      </c>
      <c r="C988" s="109">
        <f t="shared" si="21"/>
        <v>0</v>
      </c>
      <c r="D988" s="109">
        <f>+'Weekly OPIS Data'!D848</f>
        <v>0</v>
      </c>
      <c r="N988" s="109">
        <f t="shared" si="22"/>
        <v>0</v>
      </c>
      <c r="O988" s="109">
        <f>+'Weekly OPIS Data'!F848</f>
        <v>0</v>
      </c>
      <c r="P988" s="109"/>
      <c r="Q988" s="109"/>
    </row>
    <row r="989" spans="1:17" x14ac:dyDescent="0.2">
      <c r="A989" s="31"/>
      <c r="B989" s="35">
        <v>44873</v>
      </c>
      <c r="C989" s="109">
        <f t="shared" si="21"/>
        <v>0</v>
      </c>
      <c r="D989" s="109">
        <f>+'Weekly OPIS Data'!D849</f>
        <v>0</v>
      </c>
      <c r="N989" s="109">
        <f t="shared" si="22"/>
        <v>0</v>
      </c>
      <c r="O989" s="109">
        <f>+'Weekly OPIS Data'!F849</f>
        <v>0</v>
      </c>
      <c r="P989" s="109"/>
      <c r="Q989" s="109"/>
    </row>
    <row r="990" spans="1:17" x14ac:dyDescent="0.2">
      <c r="A990" s="31"/>
      <c r="B990" s="35">
        <v>44880</v>
      </c>
      <c r="C990" s="109">
        <f t="shared" si="21"/>
        <v>0</v>
      </c>
      <c r="D990" s="109">
        <f>+'Weekly OPIS Data'!D850</f>
        <v>0</v>
      </c>
      <c r="N990" s="109">
        <f t="shared" si="22"/>
        <v>0</v>
      </c>
      <c r="O990" s="109">
        <f>+'Weekly OPIS Data'!F850</f>
        <v>0</v>
      </c>
      <c r="P990" s="109"/>
      <c r="Q990" s="109"/>
    </row>
    <row r="991" spans="1:17" x14ac:dyDescent="0.2">
      <c r="A991" s="31"/>
      <c r="B991" s="35">
        <v>44887</v>
      </c>
      <c r="C991" s="109">
        <f t="shared" si="21"/>
        <v>0</v>
      </c>
      <c r="D991" s="109">
        <f>+'Weekly OPIS Data'!D851</f>
        <v>0</v>
      </c>
      <c r="N991" s="109">
        <f t="shared" si="22"/>
        <v>0</v>
      </c>
      <c r="O991" s="109">
        <f>+'Weekly OPIS Data'!F851</f>
        <v>0</v>
      </c>
      <c r="P991" s="109"/>
      <c r="Q991" s="109"/>
    </row>
    <row r="992" spans="1:17" x14ac:dyDescent="0.2">
      <c r="A992" s="31"/>
      <c r="B992" s="35">
        <v>44894</v>
      </c>
      <c r="C992" s="109">
        <f t="shared" si="21"/>
        <v>0</v>
      </c>
      <c r="D992" s="109">
        <f>+'Weekly OPIS Data'!D852</f>
        <v>0</v>
      </c>
      <c r="N992" s="109">
        <f t="shared" si="22"/>
        <v>0</v>
      </c>
      <c r="O992" s="109">
        <f>+'Weekly OPIS Data'!F852</f>
        <v>0</v>
      </c>
      <c r="P992" s="109"/>
      <c r="Q992" s="109"/>
    </row>
    <row r="993" spans="1:17" x14ac:dyDescent="0.2">
      <c r="A993" s="31"/>
      <c r="B993" s="35">
        <v>44901</v>
      </c>
      <c r="C993" s="109">
        <f t="shared" si="21"/>
        <v>0</v>
      </c>
      <c r="D993" s="109">
        <f>+'Weekly OPIS Data'!D853</f>
        <v>0</v>
      </c>
      <c r="N993" s="109">
        <f t="shared" si="22"/>
        <v>0</v>
      </c>
      <c r="O993" s="109">
        <f>+'Weekly OPIS Data'!F853</f>
        <v>0</v>
      </c>
      <c r="P993" s="109"/>
      <c r="Q993" s="109"/>
    </row>
    <row r="994" spans="1:17" x14ac:dyDescent="0.2">
      <c r="A994" s="31"/>
      <c r="B994" s="35">
        <v>44908</v>
      </c>
      <c r="C994" s="109">
        <f t="shared" si="21"/>
        <v>0</v>
      </c>
      <c r="D994" s="109">
        <f>+'Weekly OPIS Data'!D854</f>
        <v>0</v>
      </c>
      <c r="N994" s="109">
        <f t="shared" si="22"/>
        <v>0</v>
      </c>
      <c r="O994" s="109">
        <f>+'Weekly OPIS Data'!F854</f>
        <v>0</v>
      </c>
      <c r="P994" s="109"/>
      <c r="Q994" s="109"/>
    </row>
    <row r="995" spans="1:17" x14ac:dyDescent="0.2">
      <c r="A995" s="31"/>
      <c r="B995" s="35">
        <v>44915</v>
      </c>
      <c r="C995" s="109">
        <f t="shared" si="21"/>
        <v>0</v>
      </c>
      <c r="D995" s="109">
        <f>+'Weekly OPIS Data'!D855</f>
        <v>0</v>
      </c>
      <c r="N995" s="109">
        <f t="shared" si="22"/>
        <v>0</v>
      </c>
      <c r="O995" s="109">
        <f>+'Weekly OPIS Data'!F855</f>
        <v>0</v>
      </c>
      <c r="P995" s="109"/>
      <c r="Q995" s="109"/>
    </row>
    <row r="996" spans="1:17" x14ac:dyDescent="0.2">
      <c r="A996" s="31"/>
      <c r="B996" s="35">
        <v>44922</v>
      </c>
      <c r="C996" s="109">
        <f t="shared" si="21"/>
        <v>0</v>
      </c>
      <c r="D996" s="109">
        <f>+'Weekly OPIS Data'!D856</f>
        <v>0</v>
      </c>
      <c r="N996" s="109">
        <f t="shared" si="22"/>
        <v>0</v>
      </c>
      <c r="O996" s="109">
        <f>+'Weekly OPIS Data'!F856</f>
        <v>0</v>
      </c>
      <c r="P996" s="109"/>
      <c r="Q996" s="109"/>
    </row>
    <row r="997" spans="1:17" x14ac:dyDescent="0.2">
      <c r="A997" s="31"/>
      <c r="B997" s="35">
        <v>44929</v>
      </c>
      <c r="C997" s="109">
        <f t="shared" si="21"/>
        <v>0</v>
      </c>
      <c r="D997" s="109">
        <f>+'Weekly OPIS Data'!D857</f>
        <v>0</v>
      </c>
      <c r="N997" s="109">
        <f t="shared" si="22"/>
        <v>0</v>
      </c>
      <c r="O997" s="109">
        <f>+'Weekly OPIS Data'!F857</f>
        <v>0</v>
      </c>
      <c r="P997" s="109"/>
      <c r="Q997" s="109"/>
    </row>
    <row r="998" spans="1:17" x14ac:dyDescent="0.2">
      <c r="A998" s="31"/>
      <c r="B998" s="35">
        <v>44936</v>
      </c>
      <c r="C998" s="109">
        <f t="shared" si="21"/>
        <v>0</v>
      </c>
      <c r="D998" s="109">
        <f>+'Weekly OPIS Data'!D858</f>
        <v>0</v>
      </c>
      <c r="N998" s="109">
        <f t="shared" si="22"/>
        <v>0</v>
      </c>
      <c r="O998" s="109">
        <f>+'Weekly OPIS Data'!F858</f>
        <v>0</v>
      </c>
      <c r="P998" s="109"/>
      <c r="Q998" s="109"/>
    </row>
    <row r="999" spans="1:17" x14ac:dyDescent="0.2">
      <c r="A999" s="31"/>
      <c r="B999" s="35">
        <v>44943</v>
      </c>
      <c r="C999" s="109">
        <f t="shared" si="21"/>
        <v>0</v>
      </c>
      <c r="D999" s="109">
        <f>+'Weekly OPIS Data'!D859</f>
        <v>0</v>
      </c>
      <c r="N999" s="109">
        <f t="shared" si="22"/>
        <v>0</v>
      </c>
      <c r="O999" s="109">
        <f>+'Weekly OPIS Data'!F859</f>
        <v>0</v>
      </c>
      <c r="P999" s="109"/>
      <c r="Q999" s="109"/>
    </row>
    <row r="1000" spans="1:17" x14ac:dyDescent="0.2">
      <c r="A1000" s="31"/>
      <c r="B1000" s="35">
        <v>44950</v>
      </c>
      <c r="C1000" s="109">
        <f t="shared" si="21"/>
        <v>0</v>
      </c>
      <c r="D1000" s="109">
        <f>+'Weekly OPIS Data'!D860</f>
        <v>0</v>
      </c>
      <c r="N1000" s="109">
        <f t="shared" si="22"/>
        <v>0</v>
      </c>
      <c r="O1000" s="109">
        <f>+'Weekly OPIS Data'!F860</f>
        <v>0</v>
      </c>
      <c r="P1000" s="109"/>
      <c r="Q1000" s="109"/>
    </row>
    <row r="1001" spans="1:17" x14ac:dyDescent="0.2">
      <c r="A1001" s="31"/>
      <c r="B1001" s="35">
        <v>44957</v>
      </c>
      <c r="C1001" s="109">
        <f t="shared" si="21"/>
        <v>0</v>
      </c>
      <c r="D1001" s="109">
        <f>+'Weekly OPIS Data'!D861</f>
        <v>0</v>
      </c>
      <c r="N1001" s="109">
        <f t="shared" si="22"/>
        <v>0</v>
      </c>
      <c r="O1001" s="109">
        <f>+'Weekly OPIS Data'!F861</f>
        <v>0</v>
      </c>
      <c r="P1001" s="109"/>
      <c r="Q1001" s="109"/>
    </row>
    <row r="1002" spans="1:17" x14ac:dyDescent="0.2">
      <c r="A1002" s="31"/>
      <c r="B1002" s="35">
        <v>44964</v>
      </c>
      <c r="C1002" s="109">
        <f t="shared" si="21"/>
        <v>0</v>
      </c>
      <c r="D1002" s="109">
        <f>+'Weekly OPIS Data'!D862</f>
        <v>0</v>
      </c>
      <c r="N1002" s="109">
        <f t="shared" si="22"/>
        <v>0</v>
      </c>
      <c r="O1002" s="109">
        <f>+'Weekly OPIS Data'!F862</f>
        <v>0</v>
      </c>
      <c r="P1002" s="109"/>
      <c r="Q1002" s="109"/>
    </row>
    <row r="1003" spans="1:17" x14ac:dyDescent="0.2">
      <c r="A1003" s="31"/>
      <c r="B1003" s="35">
        <v>44971</v>
      </c>
      <c r="C1003" s="109">
        <f t="shared" si="21"/>
        <v>0</v>
      </c>
      <c r="D1003" s="109">
        <f>+'Weekly OPIS Data'!D863</f>
        <v>0</v>
      </c>
      <c r="N1003" s="109">
        <f t="shared" si="22"/>
        <v>0</v>
      </c>
      <c r="O1003" s="109">
        <f>+'Weekly OPIS Data'!F863</f>
        <v>0</v>
      </c>
      <c r="P1003" s="109"/>
      <c r="Q1003" s="109"/>
    </row>
    <row r="1004" spans="1:17" x14ac:dyDescent="0.2">
      <c r="A1004" s="31"/>
      <c r="B1004" s="35">
        <v>44978</v>
      </c>
      <c r="C1004" s="109">
        <f t="shared" si="21"/>
        <v>0</v>
      </c>
      <c r="D1004" s="109">
        <f>+'Weekly OPIS Data'!D864</f>
        <v>0</v>
      </c>
      <c r="N1004" s="109">
        <f t="shared" si="22"/>
        <v>0</v>
      </c>
      <c r="O1004" s="109">
        <f>+'Weekly OPIS Data'!F864</f>
        <v>0</v>
      </c>
      <c r="P1004" s="109"/>
      <c r="Q1004" s="109"/>
    </row>
    <row r="1005" spans="1:17" x14ac:dyDescent="0.2">
      <c r="A1005" s="31"/>
      <c r="B1005" s="35">
        <v>44985</v>
      </c>
      <c r="C1005" s="109">
        <f t="shared" si="21"/>
        <v>0</v>
      </c>
      <c r="D1005" s="109">
        <f>+'Weekly OPIS Data'!D865</f>
        <v>0</v>
      </c>
      <c r="N1005" s="109">
        <f t="shared" si="22"/>
        <v>0</v>
      </c>
      <c r="O1005" s="109">
        <f>+'Weekly OPIS Data'!F865</f>
        <v>0</v>
      </c>
      <c r="P1005" s="109"/>
      <c r="Q1005" s="109"/>
    </row>
    <row r="1006" spans="1:17" x14ac:dyDescent="0.2">
      <c r="A1006" s="31"/>
      <c r="B1006" s="35">
        <v>44992</v>
      </c>
      <c r="C1006" s="109">
        <f t="shared" si="21"/>
        <v>0</v>
      </c>
      <c r="D1006" s="109">
        <f>+'Weekly OPIS Data'!D866</f>
        <v>0</v>
      </c>
      <c r="N1006" s="109">
        <f t="shared" si="22"/>
        <v>0</v>
      </c>
      <c r="O1006" s="109">
        <f>+'Weekly OPIS Data'!F866</f>
        <v>0</v>
      </c>
      <c r="P1006" s="109"/>
      <c r="Q1006" s="109"/>
    </row>
    <row r="1007" spans="1:17" x14ac:dyDescent="0.2">
      <c r="A1007" s="31"/>
      <c r="B1007" s="35">
        <v>44999</v>
      </c>
      <c r="C1007" s="109">
        <f t="shared" si="21"/>
        <v>0</v>
      </c>
      <c r="D1007" s="109">
        <f>+'Weekly OPIS Data'!D867</f>
        <v>0</v>
      </c>
      <c r="N1007" s="109">
        <f t="shared" si="22"/>
        <v>0</v>
      </c>
      <c r="O1007" s="109">
        <f>+'Weekly OPIS Data'!F867</f>
        <v>0</v>
      </c>
      <c r="P1007" s="109"/>
      <c r="Q1007" s="109"/>
    </row>
    <row r="1008" spans="1:17" x14ac:dyDescent="0.2">
      <c r="A1008" s="31"/>
      <c r="B1008" s="35">
        <v>45006</v>
      </c>
      <c r="C1008" s="109">
        <f t="shared" si="21"/>
        <v>0</v>
      </c>
      <c r="D1008" s="109">
        <f>+'Weekly OPIS Data'!D868</f>
        <v>0</v>
      </c>
      <c r="N1008" s="109">
        <f t="shared" si="22"/>
        <v>0</v>
      </c>
      <c r="O1008" s="109">
        <f>+'Weekly OPIS Data'!F868</f>
        <v>0</v>
      </c>
      <c r="P1008" s="109"/>
      <c r="Q1008" s="109"/>
    </row>
    <row r="1009" spans="1:17" x14ac:dyDescent="0.2">
      <c r="A1009" s="31"/>
      <c r="B1009" s="35">
        <v>45013</v>
      </c>
      <c r="C1009" s="109">
        <f t="shared" si="21"/>
        <v>0</v>
      </c>
      <c r="D1009" s="109">
        <f>+'Weekly OPIS Data'!D869</f>
        <v>0</v>
      </c>
      <c r="N1009" s="109">
        <f t="shared" si="22"/>
        <v>0</v>
      </c>
      <c r="O1009" s="109">
        <f>+'Weekly OPIS Data'!F869</f>
        <v>0</v>
      </c>
      <c r="P1009" s="109"/>
      <c r="Q1009" s="109"/>
    </row>
    <row r="1010" spans="1:17" x14ac:dyDescent="0.2">
      <c r="A1010" s="31"/>
      <c r="B1010" s="35">
        <v>45020</v>
      </c>
      <c r="C1010" s="109">
        <f t="shared" si="21"/>
        <v>0</v>
      </c>
      <c r="D1010" s="109">
        <f>+'Weekly OPIS Data'!D870</f>
        <v>0</v>
      </c>
      <c r="N1010" s="109">
        <f t="shared" si="22"/>
        <v>0</v>
      </c>
      <c r="O1010" s="109">
        <f>+'Weekly OPIS Data'!F870</f>
        <v>0</v>
      </c>
      <c r="P1010" s="109"/>
      <c r="Q1010" s="109"/>
    </row>
    <row r="1011" spans="1:17" x14ac:dyDescent="0.2">
      <c r="A1011" s="31"/>
      <c r="B1011" s="35">
        <v>45027</v>
      </c>
      <c r="C1011" s="109">
        <f t="shared" si="21"/>
        <v>0</v>
      </c>
      <c r="D1011" s="109">
        <f>+'Weekly OPIS Data'!D871</f>
        <v>0</v>
      </c>
      <c r="N1011" s="109">
        <f t="shared" si="22"/>
        <v>0</v>
      </c>
      <c r="O1011" s="109">
        <f>+'Weekly OPIS Data'!F871</f>
        <v>0</v>
      </c>
      <c r="P1011" s="109"/>
      <c r="Q1011" s="109"/>
    </row>
    <row r="1012" spans="1:17" x14ac:dyDescent="0.2">
      <c r="A1012" s="31"/>
      <c r="B1012" s="35">
        <v>45034</v>
      </c>
      <c r="C1012" s="109">
        <f t="shared" si="21"/>
        <v>0</v>
      </c>
      <c r="D1012" s="109">
        <f>+'Weekly OPIS Data'!D872</f>
        <v>0</v>
      </c>
      <c r="N1012" s="109">
        <f t="shared" si="22"/>
        <v>0</v>
      </c>
      <c r="O1012" s="109">
        <f>+'Weekly OPIS Data'!F872</f>
        <v>0</v>
      </c>
      <c r="P1012" s="109"/>
      <c r="Q1012" s="109"/>
    </row>
    <row r="1013" spans="1:17" x14ac:dyDescent="0.2">
      <c r="A1013" s="31"/>
      <c r="B1013" s="35">
        <v>45041</v>
      </c>
      <c r="C1013" s="109">
        <f t="shared" si="21"/>
        <v>0</v>
      </c>
      <c r="D1013" s="109">
        <f>+'Weekly OPIS Data'!D873</f>
        <v>0</v>
      </c>
      <c r="N1013" s="109">
        <f t="shared" si="22"/>
        <v>0</v>
      </c>
      <c r="O1013" s="109">
        <f>+'Weekly OPIS Data'!F873</f>
        <v>0</v>
      </c>
      <c r="P1013" s="109"/>
      <c r="Q1013" s="109"/>
    </row>
    <row r="1014" spans="1:17" x14ac:dyDescent="0.2">
      <c r="A1014" s="31"/>
      <c r="B1014" s="35">
        <v>45048</v>
      </c>
      <c r="C1014" s="109">
        <f t="shared" si="21"/>
        <v>0</v>
      </c>
      <c r="D1014" s="109">
        <f>+'Weekly OPIS Data'!D874</f>
        <v>0</v>
      </c>
      <c r="N1014" s="109">
        <f t="shared" si="22"/>
        <v>0</v>
      </c>
      <c r="O1014" s="109">
        <f>+'Weekly OPIS Data'!F874</f>
        <v>0</v>
      </c>
      <c r="P1014" s="109"/>
      <c r="Q1014" s="109"/>
    </row>
    <row r="1015" spans="1:17" x14ac:dyDescent="0.2">
      <c r="A1015" s="31"/>
      <c r="B1015" s="35">
        <v>45055</v>
      </c>
      <c r="C1015" s="109">
        <f t="shared" si="21"/>
        <v>0</v>
      </c>
      <c r="D1015" s="109">
        <f>+'Weekly OPIS Data'!D875</f>
        <v>0</v>
      </c>
      <c r="N1015" s="109">
        <f t="shared" si="22"/>
        <v>0</v>
      </c>
      <c r="O1015" s="109">
        <f>+'Weekly OPIS Data'!F875</f>
        <v>0</v>
      </c>
      <c r="P1015" s="109"/>
      <c r="Q1015" s="109"/>
    </row>
    <row r="1016" spans="1:17" x14ac:dyDescent="0.2">
      <c r="A1016" s="31"/>
      <c r="B1016" s="35">
        <v>45062</v>
      </c>
      <c r="C1016" s="109">
        <f t="shared" si="21"/>
        <v>0</v>
      </c>
      <c r="D1016" s="109">
        <f>+'Weekly OPIS Data'!D876</f>
        <v>0</v>
      </c>
      <c r="N1016" s="109">
        <f t="shared" si="22"/>
        <v>0</v>
      </c>
      <c r="O1016" s="109">
        <f>+'Weekly OPIS Data'!F876</f>
        <v>0</v>
      </c>
      <c r="P1016" s="109"/>
      <c r="Q1016" s="109"/>
    </row>
    <row r="1017" spans="1:17" x14ac:dyDescent="0.2">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
      <c r="A1018" s="31"/>
      <c r="B1018" s="35">
        <v>45076</v>
      </c>
      <c r="C1018" s="109">
        <f t="shared" si="23"/>
        <v>0</v>
      </c>
      <c r="D1018" s="109">
        <f>+'Weekly OPIS Data'!D878</f>
        <v>0</v>
      </c>
      <c r="N1018" s="109">
        <f t="shared" si="24"/>
        <v>0</v>
      </c>
      <c r="O1018" s="109">
        <f>+'Weekly OPIS Data'!F878</f>
        <v>0</v>
      </c>
      <c r="P1018" s="109"/>
      <c r="Q1018" s="109"/>
    </row>
    <row r="1019" spans="1:17" x14ac:dyDescent="0.2">
      <c r="A1019" s="31"/>
      <c r="B1019" s="35">
        <v>45083</v>
      </c>
      <c r="C1019" s="109">
        <f t="shared" si="23"/>
        <v>0</v>
      </c>
      <c r="D1019" s="109">
        <f>+'Weekly OPIS Data'!D879</f>
        <v>0</v>
      </c>
      <c r="N1019" s="109">
        <f t="shared" si="24"/>
        <v>0</v>
      </c>
      <c r="O1019" s="109">
        <f>+'Weekly OPIS Data'!F879</f>
        <v>0</v>
      </c>
      <c r="P1019" s="109"/>
      <c r="Q1019" s="109"/>
    </row>
    <row r="1020" spans="1:17" x14ac:dyDescent="0.2">
      <c r="A1020" s="31"/>
      <c r="B1020" s="35">
        <v>45090</v>
      </c>
      <c r="C1020" s="109">
        <f t="shared" si="23"/>
        <v>0</v>
      </c>
      <c r="D1020" s="109">
        <f>+'Weekly OPIS Data'!D880</f>
        <v>0</v>
      </c>
      <c r="N1020" s="109">
        <f t="shared" si="24"/>
        <v>0</v>
      </c>
      <c r="O1020" s="109">
        <f>+'Weekly OPIS Data'!F880</f>
        <v>0</v>
      </c>
      <c r="P1020" s="109"/>
      <c r="Q1020" s="109"/>
    </row>
    <row r="1021" spans="1:17" x14ac:dyDescent="0.2">
      <c r="A1021" s="31"/>
      <c r="B1021" s="35">
        <v>45097</v>
      </c>
      <c r="C1021" s="109">
        <f t="shared" si="23"/>
        <v>0</v>
      </c>
      <c r="D1021" s="109">
        <f>+'Weekly OPIS Data'!D881</f>
        <v>0</v>
      </c>
      <c r="N1021" s="109">
        <f t="shared" si="24"/>
        <v>0</v>
      </c>
      <c r="O1021" s="109">
        <f>+'Weekly OPIS Data'!F881</f>
        <v>0</v>
      </c>
      <c r="P1021" s="109"/>
      <c r="Q1021" s="109"/>
    </row>
    <row r="1022" spans="1:17" x14ac:dyDescent="0.2">
      <c r="A1022" s="31"/>
      <c r="B1022" s="35">
        <v>45104</v>
      </c>
      <c r="C1022" s="109">
        <f t="shared" si="23"/>
        <v>0</v>
      </c>
      <c r="D1022" s="109">
        <f>+'Weekly OPIS Data'!D882</f>
        <v>0</v>
      </c>
      <c r="N1022" s="109">
        <f t="shared" si="24"/>
        <v>0</v>
      </c>
      <c r="O1022" s="109">
        <f>+'Weekly OPIS Data'!F882</f>
        <v>0</v>
      </c>
      <c r="P1022" s="109"/>
      <c r="Q1022" s="109"/>
    </row>
    <row r="1023" spans="1:17" x14ac:dyDescent="0.2">
      <c r="A1023" s="31"/>
      <c r="B1023" s="35">
        <v>45111</v>
      </c>
      <c r="C1023" s="109">
        <f t="shared" si="23"/>
        <v>0</v>
      </c>
      <c r="D1023" s="109">
        <f>+'Weekly OPIS Data'!D883</f>
        <v>0</v>
      </c>
      <c r="N1023" s="109">
        <f t="shared" si="24"/>
        <v>0</v>
      </c>
      <c r="O1023" s="109">
        <f>+'Weekly OPIS Data'!F883</f>
        <v>0</v>
      </c>
      <c r="P1023" s="109"/>
      <c r="Q1023" s="109"/>
    </row>
    <row r="1024" spans="1:17" x14ac:dyDescent="0.2">
      <c r="A1024" s="31"/>
      <c r="B1024" s="35">
        <v>45118</v>
      </c>
      <c r="C1024" s="109">
        <f t="shared" si="23"/>
        <v>0</v>
      </c>
      <c r="D1024" s="109">
        <f>+'Weekly OPIS Data'!D884</f>
        <v>0</v>
      </c>
      <c r="N1024" s="109">
        <f t="shared" si="24"/>
        <v>0</v>
      </c>
      <c r="O1024" s="109">
        <f>+'Weekly OPIS Data'!F884</f>
        <v>0</v>
      </c>
      <c r="P1024" s="109"/>
      <c r="Q1024" s="109"/>
    </row>
    <row r="1025" spans="1:17" x14ac:dyDescent="0.2">
      <c r="A1025" s="31"/>
      <c r="B1025" s="35">
        <v>45125</v>
      </c>
      <c r="C1025" s="109">
        <f t="shared" si="23"/>
        <v>0</v>
      </c>
      <c r="D1025" s="109">
        <f>+'Weekly OPIS Data'!D885</f>
        <v>0</v>
      </c>
      <c r="N1025" s="109">
        <f t="shared" si="24"/>
        <v>0</v>
      </c>
      <c r="O1025" s="109">
        <f>+'Weekly OPIS Data'!F885</f>
        <v>0</v>
      </c>
      <c r="P1025" s="109"/>
      <c r="Q1025" s="109"/>
    </row>
    <row r="1026" spans="1:17" x14ac:dyDescent="0.2">
      <c r="A1026" s="31"/>
      <c r="B1026" s="35">
        <v>45132</v>
      </c>
      <c r="C1026" s="109">
        <f t="shared" si="23"/>
        <v>0</v>
      </c>
      <c r="D1026" s="109">
        <f>+'Weekly OPIS Data'!D886</f>
        <v>0</v>
      </c>
      <c r="N1026" s="109">
        <f t="shared" si="24"/>
        <v>0</v>
      </c>
      <c r="O1026" s="109">
        <f>+'Weekly OPIS Data'!F886</f>
        <v>0</v>
      </c>
      <c r="P1026" s="109"/>
      <c r="Q1026" s="109"/>
    </row>
    <row r="1027" spans="1:17" x14ac:dyDescent="0.2">
      <c r="A1027" s="31"/>
      <c r="B1027" s="35">
        <v>45139</v>
      </c>
      <c r="C1027" s="109">
        <f t="shared" si="23"/>
        <v>0</v>
      </c>
      <c r="D1027" s="109">
        <f>+'Weekly OPIS Data'!D887</f>
        <v>0</v>
      </c>
      <c r="N1027" s="109">
        <f t="shared" si="24"/>
        <v>0</v>
      </c>
      <c r="O1027" s="109">
        <f>+'Weekly OPIS Data'!F887</f>
        <v>0</v>
      </c>
      <c r="P1027" s="109"/>
      <c r="Q1027" s="109"/>
    </row>
    <row r="1028" spans="1:17" x14ac:dyDescent="0.2">
      <c r="A1028" s="31"/>
      <c r="B1028" s="35">
        <v>45146</v>
      </c>
      <c r="C1028" s="109">
        <f t="shared" si="23"/>
        <v>0</v>
      </c>
      <c r="D1028" s="109">
        <f>+'Weekly OPIS Data'!D888</f>
        <v>0</v>
      </c>
      <c r="N1028" s="109">
        <f t="shared" si="24"/>
        <v>0</v>
      </c>
      <c r="O1028" s="109">
        <f>+'Weekly OPIS Data'!F888</f>
        <v>0</v>
      </c>
      <c r="P1028" s="109"/>
      <c r="Q1028" s="109"/>
    </row>
    <row r="1029" spans="1:17" x14ac:dyDescent="0.2">
      <c r="A1029" s="31"/>
      <c r="B1029" s="35">
        <v>45153</v>
      </c>
      <c r="C1029" s="109">
        <f t="shared" si="23"/>
        <v>0</v>
      </c>
      <c r="D1029" s="109">
        <f>+'Weekly OPIS Data'!D889</f>
        <v>0</v>
      </c>
      <c r="N1029" s="109">
        <f t="shared" si="24"/>
        <v>0</v>
      </c>
      <c r="O1029" s="109">
        <f>+'Weekly OPIS Data'!F889</f>
        <v>0</v>
      </c>
      <c r="P1029" s="109"/>
      <c r="Q1029" s="109"/>
    </row>
    <row r="1030" spans="1:17" x14ac:dyDescent="0.2">
      <c r="A1030" s="31"/>
      <c r="B1030" s="35">
        <v>45160</v>
      </c>
      <c r="C1030" s="109">
        <f t="shared" si="23"/>
        <v>0</v>
      </c>
      <c r="D1030" s="109">
        <f>+'Weekly OPIS Data'!D890</f>
        <v>0</v>
      </c>
      <c r="N1030" s="109">
        <f t="shared" si="24"/>
        <v>0</v>
      </c>
      <c r="O1030" s="109">
        <f>+'Weekly OPIS Data'!F890</f>
        <v>0</v>
      </c>
      <c r="P1030" s="109"/>
      <c r="Q1030" s="109"/>
    </row>
    <row r="1031" spans="1:17" x14ac:dyDescent="0.2">
      <c r="A1031" s="31"/>
      <c r="B1031" s="35">
        <v>45167</v>
      </c>
      <c r="C1031" s="109">
        <f t="shared" si="23"/>
        <v>0</v>
      </c>
      <c r="D1031" s="109">
        <f>+'Weekly OPIS Data'!D891</f>
        <v>0</v>
      </c>
      <c r="N1031" s="109">
        <f t="shared" si="24"/>
        <v>0</v>
      </c>
      <c r="O1031" s="109">
        <f>+'Weekly OPIS Data'!F891</f>
        <v>0</v>
      </c>
      <c r="P1031" s="109"/>
      <c r="Q1031" s="109"/>
    </row>
    <row r="1032" spans="1:17" x14ac:dyDescent="0.2">
      <c r="A1032" s="31"/>
      <c r="B1032" s="35">
        <v>45174</v>
      </c>
      <c r="C1032" s="109">
        <f t="shared" si="23"/>
        <v>0</v>
      </c>
      <c r="D1032" s="109">
        <f>+'Weekly OPIS Data'!D892</f>
        <v>0</v>
      </c>
      <c r="N1032" s="109">
        <f t="shared" si="24"/>
        <v>0</v>
      </c>
      <c r="O1032" s="109">
        <f>+'Weekly OPIS Data'!F892</f>
        <v>0</v>
      </c>
      <c r="P1032" s="109"/>
      <c r="Q1032" s="109"/>
    </row>
    <row r="1033" spans="1:17" x14ac:dyDescent="0.2">
      <c r="A1033" s="31"/>
      <c r="B1033" s="35">
        <v>45181</v>
      </c>
      <c r="C1033" s="109">
        <f t="shared" si="23"/>
        <v>0</v>
      </c>
      <c r="D1033" s="109">
        <f>+'Weekly OPIS Data'!D893</f>
        <v>0</v>
      </c>
      <c r="N1033" s="109">
        <f t="shared" si="24"/>
        <v>0</v>
      </c>
      <c r="O1033" s="109">
        <f>+'Weekly OPIS Data'!F893</f>
        <v>0</v>
      </c>
      <c r="P1033" s="109"/>
      <c r="Q1033" s="109"/>
    </row>
    <row r="1034" spans="1:17" x14ac:dyDescent="0.2">
      <c r="A1034" s="31"/>
      <c r="B1034" s="35">
        <v>45188</v>
      </c>
      <c r="C1034" s="109">
        <f t="shared" si="23"/>
        <v>0</v>
      </c>
      <c r="D1034" s="109">
        <f>+'Weekly OPIS Data'!D894</f>
        <v>0</v>
      </c>
      <c r="N1034" s="109">
        <f t="shared" si="24"/>
        <v>0</v>
      </c>
      <c r="O1034" s="109">
        <f>+'Weekly OPIS Data'!F894</f>
        <v>0</v>
      </c>
      <c r="P1034" s="109"/>
      <c r="Q1034" s="109"/>
    </row>
    <row r="1035" spans="1:17" x14ac:dyDescent="0.2">
      <c r="A1035" s="31"/>
      <c r="B1035" s="35">
        <v>45195</v>
      </c>
      <c r="C1035" s="109">
        <f t="shared" si="23"/>
        <v>0</v>
      </c>
      <c r="D1035" s="109">
        <f>+'Weekly OPIS Data'!D895</f>
        <v>0</v>
      </c>
      <c r="N1035" s="109">
        <f t="shared" si="24"/>
        <v>0</v>
      </c>
      <c r="O1035" s="109">
        <f>+'Weekly OPIS Data'!F895</f>
        <v>0</v>
      </c>
      <c r="P1035" s="109"/>
      <c r="Q1035" s="109"/>
    </row>
    <row r="1036" spans="1:17" x14ac:dyDescent="0.2">
      <c r="A1036" s="31"/>
      <c r="B1036" s="35">
        <v>45202</v>
      </c>
      <c r="C1036" s="109">
        <f t="shared" si="23"/>
        <v>0</v>
      </c>
      <c r="D1036" s="109">
        <f>+'Weekly OPIS Data'!D896</f>
        <v>0</v>
      </c>
      <c r="N1036" s="109">
        <f t="shared" si="24"/>
        <v>0</v>
      </c>
      <c r="O1036" s="109">
        <f>+'Weekly OPIS Data'!F896</f>
        <v>0</v>
      </c>
      <c r="P1036" s="109"/>
      <c r="Q1036" s="109"/>
    </row>
    <row r="1037" spans="1:17" x14ac:dyDescent="0.2">
      <c r="A1037" s="31"/>
      <c r="B1037" s="35">
        <v>45209</v>
      </c>
      <c r="C1037" s="109">
        <f t="shared" si="23"/>
        <v>0</v>
      </c>
      <c r="D1037" s="109">
        <f>+'Weekly OPIS Data'!D897</f>
        <v>0</v>
      </c>
      <c r="N1037" s="109">
        <f t="shared" si="24"/>
        <v>0</v>
      </c>
      <c r="O1037" s="109">
        <f>+'Weekly OPIS Data'!F897</f>
        <v>0</v>
      </c>
      <c r="P1037" s="109"/>
      <c r="Q1037" s="109"/>
    </row>
    <row r="1038" spans="1:17" x14ac:dyDescent="0.2">
      <c r="A1038" s="31"/>
      <c r="B1038" s="35">
        <v>45216</v>
      </c>
      <c r="C1038" s="109">
        <f t="shared" si="23"/>
        <v>0</v>
      </c>
      <c r="D1038" s="109">
        <f>+'Weekly OPIS Data'!D898</f>
        <v>0</v>
      </c>
      <c r="N1038" s="109">
        <f t="shared" si="24"/>
        <v>0</v>
      </c>
      <c r="O1038" s="109">
        <f>+'Weekly OPIS Data'!F898</f>
        <v>0</v>
      </c>
      <c r="P1038" s="109"/>
      <c r="Q1038" s="109"/>
    </row>
    <row r="1039" spans="1:17" x14ac:dyDescent="0.2">
      <c r="A1039" s="31"/>
      <c r="B1039" s="35">
        <v>45223</v>
      </c>
      <c r="C1039" s="109">
        <f t="shared" si="23"/>
        <v>0</v>
      </c>
      <c r="D1039" s="109">
        <f>+'Weekly OPIS Data'!D899</f>
        <v>0</v>
      </c>
      <c r="N1039" s="109">
        <f t="shared" si="24"/>
        <v>0</v>
      </c>
      <c r="O1039" s="109">
        <f>+'Weekly OPIS Data'!F899</f>
        <v>0</v>
      </c>
      <c r="P1039" s="109"/>
      <c r="Q1039" s="109"/>
    </row>
    <row r="1040" spans="1:17" x14ac:dyDescent="0.2">
      <c r="A1040" s="31"/>
      <c r="B1040" s="35">
        <v>45230</v>
      </c>
      <c r="C1040" s="109">
        <f t="shared" si="23"/>
        <v>0</v>
      </c>
      <c r="D1040" s="109">
        <f>+'Weekly OPIS Data'!D900</f>
        <v>0</v>
      </c>
      <c r="N1040" s="109">
        <f t="shared" si="24"/>
        <v>0</v>
      </c>
      <c r="O1040" s="109">
        <f>+'Weekly OPIS Data'!F900</f>
        <v>0</v>
      </c>
      <c r="P1040" s="109"/>
      <c r="Q1040" s="109"/>
    </row>
    <row r="1041" spans="1:17" x14ac:dyDescent="0.2">
      <c r="A1041" s="31"/>
      <c r="B1041" s="35">
        <v>45237</v>
      </c>
      <c r="C1041" s="109">
        <f t="shared" si="23"/>
        <v>0</v>
      </c>
      <c r="D1041" s="109">
        <f>+'Weekly OPIS Data'!D901</f>
        <v>0</v>
      </c>
      <c r="N1041" s="109">
        <f t="shared" si="24"/>
        <v>0</v>
      </c>
      <c r="O1041" s="109">
        <f>+'Weekly OPIS Data'!F901</f>
        <v>0</v>
      </c>
      <c r="P1041" s="109"/>
      <c r="Q1041" s="109"/>
    </row>
    <row r="1042" spans="1:17" x14ac:dyDescent="0.2">
      <c r="A1042" s="31"/>
      <c r="B1042" s="35">
        <v>45244</v>
      </c>
      <c r="C1042" s="109">
        <f t="shared" si="23"/>
        <v>0</v>
      </c>
      <c r="D1042" s="109">
        <f>+'Weekly OPIS Data'!D902</f>
        <v>0</v>
      </c>
      <c r="N1042" s="109">
        <f t="shared" si="24"/>
        <v>0</v>
      </c>
      <c r="O1042" s="109">
        <f>+'Weekly OPIS Data'!F902</f>
        <v>0</v>
      </c>
      <c r="P1042" s="109"/>
      <c r="Q1042" s="109"/>
    </row>
    <row r="1043" spans="1:17" x14ac:dyDescent="0.2">
      <c r="A1043" s="31"/>
      <c r="B1043" s="35">
        <v>45251</v>
      </c>
      <c r="C1043" s="109">
        <f t="shared" si="23"/>
        <v>0</v>
      </c>
      <c r="D1043" s="109">
        <f>+'Weekly OPIS Data'!D903</f>
        <v>0</v>
      </c>
      <c r="N1043" s="109">
        <f t="shared" si="24"/>
        <v>0</v>
      </c>
      <c r="O1043" s="109">
        <f>+'Weekly OPIS Data'!F903</f>
        <v>0</v>
      </c>
      <c r="P1043" s="109"/>
      <c r="Q1043" s="109"/>
    </row>
    <row r="1044" spans="1:17" x14ac:dyDescent="0.2">
      <c r="A1044" s="31"/>
      <c r="B1044" s="35">
        <v>45258</v>
      </c>
      <c r="C1044" s="109">
        <f t="shared" si="23"/>
        <v>0</v>
      </c>
      <c r="D1044" s="109">
        <f>+'Weekly OPIS Data'!D904</f>
        <v>0</v>
      </c>
      <c r="N1044" s="109">
        <f t="shared" si="24"/>
        <v>0</v>
      </c>
      <c r="O1044" s="109">
        <f>+'Weekly OPIS Data'!F904</f>
        <v>0</v>
      </c>
      <c r="P1044" s="109"/>
      <c r="Q1044" s="109"/>
    </row>
    <row r="1045" spans="1:17" x14ac:dyDescent="0.2">
      <c r="A1045" s="31"/>
      <c r="B1045" s="35">
        <v>45265</v>
      </c>
      <c r="C1045" s="109">
        <f t="shared" si="23"/>
        <v>0</v>
      </c>
      <c r="D1045" s="109">
        <f>+'Weekly OPIS Data'!D905</f>
        <v>0</v>
      </c>
      <c r="N1045" s="109">
        <f t="shared" si="24"/>
        <v>0</v>
      </c>
      <c r="O1045" s="109">
        <f>+'Weekly OPIS Data'!F905</f>
        <v>0</v>
      </c>
      <c r="P1045" s="109"/>
      <c r="Q1045" s="109"/>
    </row>
    <row r="1046" spans="1:17" x14ac:dyDescent="0.2">
      <c r="A1046" s="31"/>
      <c r="B1046" s="35">
        <v>45272</v>
      </c>
      <c r="C1046" s="109">
        <f t="shared" si="23"/>
        <v>0</v>
      </c>
      <c r="D1046" s="109">
        <f>+'Weekly OPIS Data'!D906</f>
        <v>0</v>
      </c>
      <c r="N1046" s="109">
        <f t="shared" si="24"/>
        <v>0</v>
      </c>
      <c r="O1046" s="109">
        <f>+'Weekly OPIS Data'!F906</f>
        <v>0</v>
      </c>
      <c r="P1046" s="109"/>
      <c r="Q1046" s="109"/>
    </row>
    <row r="1047" spans="1:17" x14ac:dyDescent="0.2">
      <c r="A1047" s="31"/>
      <c r="B1047" s="35">
        <v>45279</v>
      </c>
      <c r="C1047" s="109">
        <f t="shared" si="23"/>
        <v>0</v>
      </c>
      <c r="D1047" s="109">
        <f>+'Weekly OPIS Data'!D907</f>
        <v>0</v>
      </c>
      <c r="N1047" s="109">
        <f t="shared" si="24"/>
        <v>0</v>
      </c>
      <c r="O1047" s="109">
        <f>+'Weekly OPIS Data'!F907</f>
        <v>0</v>
      </c>
      <c r="P1047" s="109"/>
      <c r="Q1047" s="109"/>
    </row>
    <row r="1048" spans="1:17" x14ac:dyDescent="0.2">
      <c r="A1048" s="31"/>
      <c r="B1048" s="35">
        <v>45286</v>
      </c>
      <c r="C1048" s="109">
        <f t="shared" si="23"/>
        <v>0</v>
      </c>
      <c r="D1048" s="109">
        <f>+'Weekly OPIS Data'!D908</f>
        <v>0</v>
      </c>
      <c r="N1048" s="109">
        <f t="shared" si="24"/>
        <v>0</v>
      </c>
      <c r="O1048" s="109">
        <f>+'Weekly OPIS Data'!F908</f>
        <v>0</v>
      </c>
      <c r="P1048" s="109"/>
      <c r="Q1048" s="109"/>
    </row>
    <row r="1049" spans="1:17" x14ac:dyDescent="0.2">
      <c r="A1049" s="31"/>
      <c r="B1049" s="35">
        <v>45293</v>
      </c>
      <c r="C1049" s="109">
        <f t="shared" si="23"/>
        <v>0</v>
      </c>
      <c r="D1049" s="109">
        <f>+'Weekly OPIS Data'!D909</f>
        <v>0</v>
      </c>
      <c r="N1049" s="109">
        <f t="shared" si="24"/>
        <v>0</v>
      </c>
      <c r="O1049" s="109">
        <f>+'Weekly OPIS Data'!F909</f>
        <v>0</v>
      </c>
      <c r="P1049" s="109"/>
      <c r="Q1049" s="109"/>
    </row>
    <row r="1050" spans="1:17" x14ac:dyDescent="0.2">
      <c r="A1050" s="31"/>
      <c r="B1050" s="35">
        <v>45300</v>
      </c>
      <c r="C1050" s="109">
        <f t="shared" si="23"/>
        <v>0</v>
      </c>
      <c r="D1050" s="109">
        <f>+'Weekly OPIS Data'!D910</f>
        <v>0</v>
      </c>
      <c r="N1050" s="109">
        <f t="shared" si="24"/>
        <v>0</v>
      </c>
      <c r="O1050" s="109">
        <f>+'Weekly OPIS Data'!F910</f>
        <v>0</v>
      </c>
      <c r="P1050" s="109"/>
      <c r="Q1050" s="109"/>
    </row>
    <row r="1051" spans="1:17" x14ac:dyDescent="0.2">
      <c r="A1051" s="31"/>
      <c r="B1051" s="35">
        <v>45307</v>
      </c>
      <c r="C1051" s="109">
        <f t="shared" si="23"/>
        <v>0</v>
      </c>
      <c r="D1051" s="109">
        <f>+'Weekly OPIS Data'!D911</f>
        <v>0</v>
      </c>
      <c r="N1051" s="109">
        <f t="shared" si="24"/>
        <v>0</v>
      </c>
      <c r="O1051" s="109">
        <f>+'Weekly OPIS Data'!F911</f>
        <v>0</v>
      </c>
      <c r="P1051" s="109"/>
      <c r="Q1051" s="109"/>
    </row>
    <row r="1052" spans="1:17" x14ac:dyDescent="0.2">
      <c r="A1052" s="31"/>
      <c r="B1052" s="35">
        <v>45314</v>
      </c>
      <c r="C1052" s="109">
        <f t="shared" si="23"/>
        <v>0</v>
      </c>
      <c r="D1052" s="109">
        <f>+'Weekly OPIS Data'!D912</f>
        <v>0</v>
      </c>
      <c r="N1052" s="109">
        <f t="shared" si="24"/>
        <v>0</v>
      </c>
      <c r="O1052" s="109">
        <f>+'Weekly OPIS Data'!F912</f>
        <v>0</v>
      </c>
      <c r="P1052" s="109"/>
      <c r="Q1052" s="109"/>
    </row>
    <row r="1053" spans="1:17" x14ac:dyDescent="0.2">
      <c r="A1053" s="31"/>
      <c r="B1053" s="35">
        <v>45321</v>
      </c>
      <c r="C1053" s="109">
        <f t="shared" si="23"/>
        <v>0</v>
      </c>
      <c r="D1053" s="109">
        <f>+'Weekly OPIS Data'!D913</f>
        <v>0</v>
      </c>
      <c r="N1053" s="109">
        <f t="shared" si="24"/>
        <v>0</v>
      </c>
      <c r="O1053" s="109">
        <f>+'Weekly OPIS Data'!F913</f>
        <v>0</v>
      </c>
      <c r="P1053" s="109"/>
      <c r="Q1053" s="109"/>
    </row>
    <row r="1054" spans="1:17" x14ac:dyDescent="0.2">
      <c r="A1054" s="31"/>
      <c r="B1054" s="35">
        <v>45328</v>
      </c>
      <c r="C1054" s="109">
        <f t="shared" si="23"/>
        <v>0</v>
      </c>
      <c r="D1054" s="109">
        <f>+'Weekly OPIS Data'!D914</f>
        <v>0</v>
      </c>
      <c r="N1054" s="109">
        <f t="shared" si="24"/>
        <v>0</v>
      </c>
      <c r="O1054" s="109">
        <f>+'Weekly OPIS Data'!F914</f>
        <v>0</v>
      </c>
      <c r="P1054" s="109"/>
      <c r="Q1054" s="109"/>
    </row>
    <row r="1055" spans="1:17" x14ac:dyDescent="0.2">
      <c r="A1055" s="31"/>
      <c r="B1055" s="35">
        <v>45335</v>
      </c>
      <c r="C1055" s="109">
        <f t="shared" si="23"/>
        <v>0</v>
      </c>
      <c r="D1055" s="109">
        <f>+'Weekly OPIS Data'!D915</f>
        <v>0</v>
      </c>
      <c r="N1055" s="109">
        <f t="shared" si="24"/>
        <v>0</v>
      </c>
      <c r="O1055" s="109">
        <f>+'Weekly OPIS Data'!F915</f>
        <v>0</v>
      </c>
      <c r="P1055" s="109"/>
      <c r="Q1055" s="109"/>
    </row>
    <row r="1056" spans="1:17" x14ac:dyDescent="0.2">
      <c r="A1056" s="31"/>
      <c r="B1056" s="35">
        <v>45342</v>
      </c>
      <c r="C1056" s="109">
        <f t="shared" si="23"/>
        <v>0</v>
      </c>
      <c r="D1056" s="109">
        <f>+'Weekly OPIS Data'!D916</f>
        <v>0</v>
      </c>
      <c r="N1056" s="109">
        <f t="shared" si="24"/>
        <v>0</v>
      </c>
      <c r="O1056" s="109">
        <f>+'Weekly OPIS Data'!F916</f>
        <v>0</v>
      </c>
      <c r="P1056" s="109"/>
      <c r="Q1056" s="109"/>
    </row>
    <row r="1057" spans="1:17" x14ac:dyDescent="0.2">
      <c r="A1057" s="31"/>
      <c r="B1057" s="35">
        <v>45349</v>
      </c>
      <c r="C1057" s="109">
        <f t="shared" si="23"/>
        <v>0</v>
      </c>
      <c r="D1057" s="109">
        <f>+'Weekly OPIS Data'!D917</f>
        <v>0</v>
      </c>
      <c r="N1057" s="109">
        <f t="shared" si="24"/>
        <v>0</v>
      </c>
      <c r="O1057" s="109">
        <f>+'Weekly OPIS Data'!F917</f>
        <v>0</v>
      </c>
      <c r="P1057" s="109"/>
      <c r="Q1057" s="109"/>
    </row>
    <row r="1058" spans="1:17" x14ac:dyDescent="0.2">
      <c r="A1058" s="31"/>
      <c r="B1058" s="35">
        <v>45356</v>
      </c>
      <c r="C1058" s="109">
        <f t="shared" si="23"/>
        <v>0</v>
      </c>
      <c r="D1058" s="109">
        <f>+'Weekly OPIS Data'!D918</f>
        <v>0</v>
      </c>
      <c r="N1058" s="109">
        <f t="shared" si="24"/>
        <v>0</v>
      </c>
      <c r="O1058" s="109">
        <f>+'Weekly OPIS Data'!F918</f>
        <v>0</v>
      </c>
      <c r="P1058" s="109"/>
      <c r="Q1058" s="109"/>
    </row>
    <row r="1059" spans="1:17" x14ac:dyDescent="0.2">
      <c r="A1059" s="31"/>
      <c r="B1059" s="35">
        <v>45363</v>
      </c>
      <c r="C1059" s="109">
        <f t="shared" si="23"/>
        <v>0</v>
      </c>
      <c r="D1059" s="109">
        <f>+'Weekly OPIS Data'!D919</f>
        <v>0</v>
      </c>
      <c r="N1059" s="109">
        <f t="shared" si="24"/>
        <v>0</v>
      </c>
      <c r="O1059" s="109">
        <f>+'Weekly OPIS Data'!F919</f>
        <v>0</v>
      </c>
      <c r="P1059" s="109"/>
      <c r="Q1059" s="109"/>
    </row>
    <row r="1060" spans="1:17" x14ac:dyDescent="0.2">
      <c r="A1060" s="31"/>
      <c r="B1060" s="35">
        <v>45370</v>
      </c>
      <c r="C1060" s="109">
        <f t="shared" si="23"/>
        <v>0</v>
      </c>
      <c r="D1060" s="109">
        <f>+'Weekly OPIS Data'!D920</f>
        <v>0</v>
      </c>
      <c r="N1060" s="109">
        <f t="shared" si="24"/>
        <v>0</v>
      </c>
      <c r="O1060" s="109">
        <f>+'Weekly OPIS Data'!F920</f>
        <v>0</v>
      </c>
      <c r="P1060" s="109"/>
      <c r="Q1060" s="109"/>
    </row>
    <row r="1061" spans="1:17" x14ac:dyDescent="0.2">
      <c r="A1061" s="31"/>
      <c r="B1061" s="35">
        <v>45377</v>
      </c>
      <c r="C1061" s="109">
        <f t="shared" si="23"/>
        <v>0</v>
      </c>
      <c r="D1061" s="109">
        <f>+'Weekly OPIS Data'!D921</f>
        <v>0</v>
      </c>
      <c r="N1061" s="109">
        <f t="shared" si="24"/>
        <v>0</v>
      </c>
      <c r="O1061" s="109">
        <f>+'Weekly OPIS Data'!F921</f>
        <v>0</v>
      </c>
      <c r="P1061" s="109"/>
      <c r="Q1061" s="109"/>
    </row>
    <row r="1062" spans="1:17" x14ac:dyDescent="0.2">
      <c r="A1062" s="31"/>
      <c r="B1062" s="35">
        <v>45384</v>
      </c>
      <c r="C1062" s="109">
        <f t="shared" si="23"/>
        <v>0</v>
      </c>
      <c r="D1062" s="109">
        <f>+'Weekly OPIS Data'!D922</f>
        <v>0</v>
      </c>
      <c r="N1062" s="109">
        <f t="shared" si="24"/>
        <v>0</v>
      </c>
      <c r="O1062" s="109">
        <f>+'Weekly OPIS Data'!F922</f>
        <v>0</v>
      </c>
      <c r="P1062" s="109"/>
      <c r="Q1062" s="109"/>
    </row>
    <row r="1063" spans="1:17" x14ac:dyDescent="0.2">
      <c r="A1063" s="31"/>
      <c r="B1063" s="35">
        <v>45391</v>
      </c>
      <c r="C1063" s="109">
        <f t="shared" si="23"/>
        <v>0</v>
      </c>
      <c r="D1063" s="109">
        <f>+'Weekly OPIS Data'!D923</f>
        <v>0</v>
      </c>
      <c r="N1063" s="109">
        <f t="shared" si="24"/>
        <v>0</v>
      </c>
      <c r="O1063" s="109">
        <f>+'Weekly OPIS Data'!F923</f>
        <v>0</v>
      </c>
      <c r="P1063" s="109"/>
      <c r="Q1063" s="109"/>
    </row>
    <row r="1064" spans="1:17" x14ac:dyDescent="0.2">
      <c r="A1064" s="31"/>
      <c r="B1064" s="35">
        <v>45398</v>
      </c>
      <c r="C1064" s="109">
        <f t="shared" si="23"/>
        <v>0</v>
      </c>
      <c r="D1064" s="109">
        <f>+'Weekly OPIS Data'!D924</f>
        <v>0</v>
      </c>
      <c r="N1064" s="109">
        <f t="shared" si="24"/>
        <v>0</v>
      </c>
      <c r="O1064" s="109">
        <f>+'Weekly OPIS Data'!F924</f>
        <v>0</v>
      </c>
      <c r="P1064" s="109"/>
      <c r="Q1064" s="109"/>
    </row>
    <row r="1065" spans="1:17" x14ac:dyDescent="0.2">
      <c r="A1065" s="31"/>
      <c r="B1065" s="35">
        <v>45405</v>
      </c>
      <c r="C1065" s="109">
        <f t="shared" si="23"/>
        <v>0</v>
      </c>
      <c r="D1065" s="109">
        <f>+'Weekly OPIS Data'!D925</f>
        <v>0</v>
      </c>
      <c r="N1065" s="109">
        <f t="shared" si="24"/>
        <v>0</v>
      </c>
      <c r="O1065" s="109">
        <f>+'Weekly OPIS Data'!F925</f>
        <v>0</v>
      </c>
      <c r="P1065" s="109"/>
      <c r="Q1065" s="109"/>
    </row>
    <row r="1066" spans="1:17" x14ac:dyDescent="0.2">
      <c r="A1066" s="31"/>
      <c r="B1066" s="35">
        <v>45412</v>
      </c>
      <c r="C1066" s="109">
        <f t="shared" si="23"/>
        <v>0</v>
      </c>
      <c r="D1066" s="109">
        <f>+'Weekly OPIS Data'!D926</f>
        <v>0</v>
      </c>
      <c r="N1066" s="109">
        <f t="shared" si="24"/>
        <v>0</v>
      </c>
      <c r="O1066" s="109">
        <f>+'Weekly OPIS Data'!F926</f>
        <v>0</v>
      </c>
      <c r="P1066" s="109"/>
      <c r="Q1066" s="109"/>
    </row>
    <row r="1067" spans="1:17" x14ac:dyDescent="0.2">
      <c r="A1067" s="31"/>
      <c r="B1067" s="35">
        <v>45419</v>
      </c>
      <c r="C1067" s="109">
        <f t="shared" si="23"/>
        <v>0</v>
      </c>
      <c r="D1067" s="109">
        <f>+'Weekly OPIS Data'!D927</f>
        <v>0</v>
      </c>
      <c r="N1067" s="109">
        <f t="shared" si="24"/>
        <v>0</v>
      </c>
      <c r="O1067" s="109">
        <f>+'Weekly OPIS Data'!F927</f>
        <v>0</v>
      </c>
      <c r="P1067" s="109"/>
      <c r="Q1067" s="109"/>
    </row>
    <row r="1068" spans="1:17" x14ac:dyDescent="0.2">
      <c r="A1068" s="31"/>
      <c r="B1068" s="35">
        <v>45426</v>
      </c>
      <c r="C1068" s="109">
        <f t="shared" si="23"/>
        <v>0</v>
      </c>
      <c r="D1068" s="109">
        <f>+'Weekly OPIS Data'!D928</f>
        <v>0</v>
      </c>
      <c r="N1068" s="109">
        <f t="shared" si="24"/>
        <v>0</v>
      </c>
      <c r="O1068" s="109">
        <f>+'Weekly OPIS Data'!F928</f>
        <v>0</v>
      </c>
      <c r="P1068" s="109"/>
      <c r="Q1068" s="109"/>
    </row>
    <row r="1069" spans="1:17" x14ac:dyDescent="0.2">
      <c r="A1069" s="31"/>
      <c r="B1069" s="35">
        <v>45433</v>
      </c>
      <c r="C1069" s="109">
        <f t="shared" si="23"/>
        <v>0</v>
      </c>
      <c r="D1069" s="109">
        <f>+'Weekly OPIS Data'!D929</f>
        <v>0</v>
      </c>
      <c r="N1069" s="109">
        <f t="shared" si="24"/>
        <v>0</v>
      </c>
      <c r="O1069" s="109">
        <f>+'Weekly OPIS Data'!F929</f>
        <v>0</v>
      </c>
      <c r="P1069" s="109"/>
      <c r="Q1069" s="109"/>
    </row>
    <row r="1070" spans="1:17" x14ac:dyDescent="0.2">
      <c r="A1070" s="31"/>
      <c r="B1070" s="35">
        <v>45440</v>
      </c>
      <c r="C1070" s="109">
        <f t="shared" si="23"/>
        <v>0</v>
      </c>
      <c r="D1070" s="109">
        <f>+'Weekly OPIS Data'!D930</f>
        <v>0</v>
      </c>
      <c r="N1070" s="109">
        <f t="shared" si="24"/>
        <v>0</v>
      </c>
      <c r="O1070" s="109">
        <f>+'Weekly OPIS Data'!F930</f>
        <v>0</v>
      </c>
      <c r="P1070" s="109"/>
      <c r="Q1070" s="109"/>
    </row>
    <row r="1071" spans="1:17" x14ac:dyDescent="0.2">
      <c r="A1071" s="31"/>
      <c r="B1071" s="35">
        <v>45447</v>
      </c>
      <c r="C1071" s="109">
        <f t="shared" si="23"/>
        <v>0</v>
      </c>
      <c r="D1071" s="109">
        <f>+'Weekly OPIS Data'!D931</f>
        <v>0</v>
      </c>
      <c r="N1071" s="109">
        <f t="shared" si="24"/>
        <v>0</v>
      </c>
      <c r="O1071" s="109">
        <f>+'Weekly OPIS Data'!F931</f>
        <v>0</v>
      </c>
      <c r="P1071" s="109"/>
      <c r="Q1071" s="109"/>
    </row>
    <row r="1072" spans="1:17" x14ac:dyDescent="0.2">
      <c r="A1072" s="31"/>
      <c r="B1072" s="35">
        <v>45454</v>
      </c>
      <c r="C1072" s="109">
        <f t="shared" si="23"/>
        <v>0</v>
      </c>
      <c r="D1072" s="109">
        <f>+'Weekly OPIS Data'!D932</f>
        <v>0</v>
      </c>
      <c r="N1072" s="109">
        <f t="shared" si="24"/>
        <v>0</v>
      </c>
      <c r="O1072" s="109">
        <f>+'Weekly OPIS Data'!F932</f>
        <v>0</v>
      </c>
      <c r="P1072" s="109"/>
      <c r="Q1072" s="109"/>
    </row>
    <row r="1073" spans="1:17" x14ac:dyDescent="0.2">
      <c r="A1073" s="31"/>
      <c r="B1073" s="35">
        <v>45461</v>
      </c>
      <c r="C1073" s="109">
        <f t="shared" si="23"/>
        <v>0</v>
      </c>
      <c r="D1073" s="109">
        <f>+'Weekly OPIS Data'!D933</f>
        <v>0</v>
      </c>
      <c r="N1073" s="109">
        <f t="shared" si="24"/>
        <v>0</v>
      </c>
      <c r="O1073" s="109">
        <f>+'Weekly OPIS Data'!F933</f>
        <v>0</v>
      </c>
      <c r="P1073" s="109"/>
      <c r="Q1073" s="109"/>
    </row>
    <row r="1074" spans="1:17" x14ac:dyDescent="0.2">
      <c r="A1074" s="31"/>
      <c r="B1074" s="35">
        <v>45468</v>
      </c>
      <c r="C1074" s="109">
        <f t="shared" si="23"/>
        <v>0</v>
      </c>
      <c r="D1074" s="109">
        <f>+'Weekly OPIS Data'!D934</f>
        <v>0</v>
      </c>
      <c r="N1074" s="109">
        <f t="shared" si="24"/>
        <v>0</v>
      </c>
      <c r="O1074" s="109">
        <f>+'Weekly OPIS Data'!F934</f>
        <v>0</v>
      </c>
      <c r="P1074" s="109"/>
      <c r="Q1074" s="109"/>
    </row>
    <row r="1075" spans="1:17" x14ac:dyDescent="0.2">
      <c r="A1075" s="31"/>
      <c r="B1075" s="35">
        <v>45475</v>
      </c>
      <c r="C1075" s="109">
        <f t="shared" si="23"/>
        <v>0</v>
      </c>
      <c r="D1075" s="109">
        <f>+'Weekly OPIS Data'!D935</f>
        <v>0</v>
      </c>
      <c r="N1075" s="109">
        <f t="shared" si="24"/>
        <v>0</v>
      </c>
      <c r="O1075" s="109">
        <f>+'Weekly OPIS Data'!F935</f>
        <v>0</v>
      </c>
      <c r="P1075" s="109"/>
      <c r="Q1075" s="109"/>
    </row>
    <row r="1076" spans="1:17" x14ac:dyDescent="0.2">
      <c r="A1076" s="31"/>
      <c r="B1076" s="35">
        <v>45482</v>
      </c>
      <c r="C1076" s="109">
        <f t="shared" si="23"/>
        <v>0</v>
      </c>
      <c r="D1076" s="109">
        <f>+'Weekly OPIS Data'!D936</f>
        <v>0</v>
      </c>
      <c r="N1076" s="109">
        <f t="shared" si="24"/>
        <v>0</v>
      </c>
      <c r="O1076" s="109">
        <f>+'Weekly OPIS Data'!F936</f>
        <v>0</v>
      </c>
      <c r="P1076" s="109"/>
      <c r="Q1076" s="109"/>
    </row>
    <row r="1077" spans="1:17" x14ac:dyDescent="0.2">
      <c r="A1077" s="31"/>
      <c r="B1077" s="35">
        <v>45489</v>
      </c>
      <c r="C1077" s="109">
        <f t="shared" si="23"/>
        <v>0</v>
      </c>
      <c r="D1077" s="109">
        <f>+'Weekly OPIS Data'!D937</f>
        <v>0</v>
      </c>
      <c r="N1077" s="109">
        <f t="shared" si="24"/>
        <v>0</v>
      </c>
      <c r="O1077" s="109">
        <f>+'Weekly OPIS Data'!F937</f>
        <v>0</v>
      </c>
      <c r="P1077" s="109"/>
      <c r="Q1077" s="109"/>
    </row>
    <row r="1078" spans="1:17" x14ac:dyDescent="0.2">
      <c r="A1078" s="31"/>
      <c r="B1078" s="35">
        <v>45496</v>
      </c>
      <c r="C1078" s="109">
        <f t="shared" si="23"/>
        <v>0</v>
      </c>
      <c r="D1078" s="109">
        <f>+'Weekly OPIS Data'!D938</f>
        <v>0</v>
      </c>
      <c r="N1078" s="109">
        <f t="shared" si="24"/>
        <v>0</v>
      </c>
      <c r="O1078" s="109">
        <f>+'Weekly OPIS Data'!F938</f>
        <v>0</v>
      </c>
      <c r="P1078" s="109"/>
      <c r="Q1078" s="109"/>
    </row>
    <row r="1079" spans="1:17" x14ac:dyDescent="0.2">
      <c r="A1079" s="31"/>
      <c r="B1079" s="35">
        <v>45503</v>
      </c>
      <c r="C1079" s="109">
        <f t="shared" si="23"/>
        <v>0</v>
      </c>
      <c r="D1079" s="109">
        <f>+'Weekly OPIS Data'!D939</f>
        <v>0</v>
      </c>
      <c r="N1079" s="109">
        <f t="shared" si="24"/>
        <v>0</v>
      </c>
      <c r="O1079" s="109">
        <f>+'Weekly OPIS Data'!F939</f>
        <v>0</v>
      </c>
      <c r="P1079" s="109"/>
      <c r="Q1079" s="109"/>
    </row>
    <row r="1080" spans="1:17" x14ac:dyDescent="0.2">
      <c r="A1080" s="31"/>
      <c r="B1080" s="35">
        <v>45510</v>
      </c>
      <c r="C1080" s="109">
        <f t="shared" si="23"/>
        <v>0</v>
      </c>
      <c r="D1080" s="109">
        <f>+'Weekly OPIS Data'!D940</f>
        <v>0</v>
      </c>
      <c r="N1080" s="109">
        <f t="shared" si="24"/>
        <v>0</v>
      </c>
      <c r="O1080" s="109">
        <f>+'Weekly OPIS Data'!F940</f>
        <v>0</v>
      </c>
      <c r="P1080" s="109"/>
      <c r="Q1080" s="109"/>
    </row>
    <row r="1081" spans="1:17" x14ac:dyDescent="0.2">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
      <c r="A1082" s="31"/>
      <c r="B1082" s="35">
        <v>45524</v>
      </c>
      <c r="C1082" s="109">
        <f t="shared" si="25"/>
        <v>0</v>
      </c>
      <c r="D1082" s="109">
        <f>+'Weekly OPIS Data'!D942</f>
        <v>0</v>
      </c>
      <c r="N1082" s="109">
        <f t="shared" si="26"/>
        <v>0</v>
      </c>
      <c r="O1082" s="109">
        <f>+'Weekly OPIS Data'!F942</f>
        <v>0</v>
      </c>
      <c r="P1082" s="109"/>
      <c r="Q1082" s="109"/>
    </row>
    <row r="1083" spans="1:17" x14ac:dyDescent="0.2">
      <c r="A1083" s="31"/>
      <c r="B1083" s="35">
        <v>45531</v>
      </c>
      <c r="C1083" s="109">
        <f t="shared" si="25"/>
        <v>0</v>
      </c>
      <c r="D1083" s="109">
        <f>+'Weekly OPIS Data'!D943</f>
        <v>0</v>
      </c>
      <c r="N1083" s="109">
        <f t="shared" si="26"/>
        <v>0</v>
      </c>
      <c r="O1083" s="109">
        <f>+'Weekly OPIS Data'!F943</f>
        <v>0</v>
      </c>
      <c r="P1083" s="109"/>
      <c r="Q1083" s="109"/>
    </row>
    <row r="1084" spans="1:17" x14ac:dyDescent="0.2">
      <c r="A1084" s="31"/>
      <c r="B1084" s="35">
        <v>45538</v>
      </c>
      <c r="C1084" s="109">
        <f t="shared" si="25"/>
        <v>0</v>
      </c>
      <c r="D1084" s="109">
        <f>+'Weekly OPIS Data'!D944</f>
        <v>0</v>
      </c>
      <c r="N1084" s="109">
        <f t="shared" si="26"/>
        <v>0</v>
      </c>
      <c r="O1084" s="109">
        <f>+'Weekly OPIS Data'!F944</f>
        <v>0</v>
      </c>
      <c r="P1084" s="109"/>
      <c r="Q1084" s="109"/>
    </row>
    <row r="1085" spans="1:17" x14ac:dyDescent="0.2">
      <c r="A1085" s="31"/>
      <c r="B1085" s="35">
        <v>45545</v>
      </c>
      <c r="C1085" s="109">
        <f t="shared" si="25"/>
        <v>0</v>
      </c>
      <c r="D1085" s="109">
        <f>+'Weekly OPIS Data'!D945</f>
        <v>0</v>
      </c>
      <c r="N1085" s="109">
        <f t="shared" si="26"/>
        <v>0</v>
      </c>
      <c r="O1085" s="109">
        <f>+'Weekly OPIS Data'!F945</f>
        <v>0</v>
      </c>
      <c r="P1085" s="109"/>
      <c r="Q1085" s="109"/>
    </row>
    <row r="1086" spans="1:17" x14ac:dyDescent="0.2">
      <c r="A1086" s="31"/>
      <c r="B1086" s="35">
        <v>45552</v>
      </c>
      <c r="C1086" s="109">
        <f t="shared" si="25"/>
        <v>0</v>
      </c>
      <c r="D1086" s="109">
        <f>+'Weekly OPIS Data'!D946</f>
        <v>0</v>
      </c>
      <c r="N1086" s="109">
        <f t="shared" si="26"/>
        <v>0</v>
      </c>
      <c r="O1086" s="109">
        <f>+'Weekly OPIS Data'!F946</f>
        <v>0</v>
      </c>
      <c r="P1086" s="109"/>
      <c r="Q1086" s="109"/>
    </row>
    <row r="1087" spans="1:17" x14ac:dyDescent="0.2">
      <c r="A1087" s="31"/>
      <c r="B1087" s="35">
        <v>45559</v>
      </c>
      <c r="C1087" s="109">
        <f t="shared" si="25"/>
        <v>0</v>
      </c>
      <c r="D1087" s="109">
        <f>+'Weekly OPIS Data'!D947</f>
        <v>0</v>
      </c>
      <c r="N1087" s="109">
        <f t="shared" si="26"/>
        <v>0</v>
      </c>
      <c r="O1087" s="109">
        <f>+'Weekly OPIS Data'!F947</f>
        <v>0</v>
      </c>
      <c r="P1087" s="109"/>
      <c r="Q1087" s="109"/>
    </row>
    <row r="1088" spans="1:17" x14ac:dyDescent="0.2">
      <c r="A1088" s="31"/>
      <c r="B1088" s="35">
        <v>45566</v>
      </c>
      <c r="C1088" s="109">
        <f t="shared" si="25"/>
        <v>0</v>
      </c>
      <c r="D1088" s="109">
        <f>+'Weekly OPIS Data'!D948</f>
        <v>0</v>
      </c>
      <c r="N1088" s="109">
        <f t="shared" si="26"/>
        <v>0</v>
      </c>
      <c r="O1088" s="109">
        <f>+'Weekly OPIS Data'!F948</f>
        <v>0</v>
      </c>
      <c r="P1088" s="109"/>
      <c r="Q1088" s="109"/>
    </row>
    <row r="1089" spans="1:17" x14ac:dyDescent="0.2">
      <c r="A1089" s="31"/>
      <c r="B1089" s="35">
        <v>45573</v>
      </c>
      <c r="C1089" s="109">
        <f t="shared" si="25"/>
        <v>0</v>
      </c>
      <c r="D1089" s="109">
        <f>+'Weekly OPIS Data'!D949</f>
        <v>0</v>
      </c>
      <c r="N1089" s="109">
        <f t="shared" si="26"/>
        <v>0</v>
      </c>
      <c r="O1089" s="109">
        <f>+'Weekly OPIS Data'!F949</f>
        <v>0</v>
      </c>
      <c r="P1089" s="109"/>
      <c r="Q1089" s="109"/>
    </row>
    <row r="1090" spans="1:17" x14ac:dyDescent="0.2">
      <c r="A1090" s="31"/>
      <c r="B1090" s="35">
        <v>45580</v>
      </c>
      <c r="C1090" s="109">
        <f t="shared" si="25"/>
        <v>0</v>
      </c>
      <c r="D1090" s="109">
        <f>+'Weekly OPIS Data'!D950</f>
        <v>0</v>
      </c>
      <c r="N1090" s="109">
        <f t="shared" si="26"/>
        <v>0</v>
      </c>
      <c r="O1090" s="109">
        <f>+'Weekly OPIS Data'!F950</f>
        <v>0</v>
      </c>
      <c r="P1090" s="109"/>
      <c r="Q1090" s="109"/>
    </row>
    <row r="1091" spans="1:17" x14ac:dyDescent="0.2">
      <c r="A1091" s="31"/>
      <c r="B1091" s="35">
        <v>45587</v>
      </c>
      <c r="C1091" s="109">
        <f t="shared" si="25"/>
        <v>0</v>
      </c>
      <c r="D1091" s="109">
        <f>+'Weekly OPIS Data'!D951</f>
        <v>0</v>
      </c>
      <c r="N1091" s="109">
        <f t="shared" si="26"/>
        <v>0</v>
      </c>
      <c r="O1091" s="109">
        <f>+'Weekly OPIS Data'!F951</f>
        <v>0</v>
      </c>
      <c r="P1091" s="109"/>
      <c r="Q1091" s="109"/>
    </row>
    <row r="1092" spans="1:17" x14ac:dyDescent="0.2">
      <c r="A1092" s="31"/>
      <c r="B1092" s="35">
        <v>45594</v>
      </c>
      <c r="C1092" s="109">
        <f t="shared" si="25"/>
        <v>0</v>
      </c>
      <c r="D1092" s="109">
        <f>+'Weekly OPIS Data'!D952</f>
        <v>0</v>
      </c>
      <c r="N1092" s="109">
        <f t="shared" si="26"/>
        <v>0</v>
      </c>
      <c r="O1092" s="109">
        <f>+'Weekly OPIS Data'!F952</f>
        <v>0</v>
      </c>
      <c r="P1092" s="109"/>
      <c r="Q1092" s="109"/>
    </row>
    <row r="1093" spans="1:17" x14ac:dyDescent="0.2">
      <c r="A1093" s="31"/>
      <c r="B1093" s="35">
        <v>45601</v>
      </c>
      <c r="C1093" s="109">
        <f t="shared" si="25"/>
        <v>0</v>
      </c>
      <c r="D1093" s="109">
        <f>+'Weekly OPIS Data'!D953</f>
        <v>0</v>
      </c>
      <c r="N1093" s="109">
        <f t="shared" si="26"/>
        <v>0</v>
      </c>
      <c r="O1093" s="109">
        <f>+'Weekly OPIS Data'!F953</f>
        <v>0</v>
      </c>
      <c r="P1093" s="109"/>
      <c r="Q1093" s="109"/>
    </row>
    <row r="1094" spans="1:17" x14ac:dyDescent="0.2">
      <c r="A1094" s="31"/>
      <c r="B1094" s="35">
        <v>45608</v>
      </c>
      <c r="C1094" s="109">
        <f t="shared" si="25"/>
        <v>0</v>
      </c>
      <c r="D1094" s="109">
        <f>+'Weekly OPIS Data'!D954</f>
        <v>0</v>
      </c>
      <c r="N1094" s="109">
        <f t="shared" si="26"/>
        <v>0</v>
      </c>
      <c r="O1094" s="109">
        <f>+'Weekly OPIS Data'!F954</f>
        <v>0</v>
      </c>
      <c r="P1094" s="109"/>
      <c r="Q1094" s="109"/>
    </row>
    <row r="1095" spans="1:17" x14ac:dyDescent="0.2">
      <c r="A1095" s="31"/>
      <c r="B1095" s="35">
        <v>45615</v>
      </c>
      <c r="C1095" s="109">
        <f t="shared" si="25"/>
        <v>0</v>
      </c>
      <c r="D1095" s="109">
        <f>+'Weekly OPIS Data'!D955</f>
        <v>0</v>
      </c>
      <c r="N1095" s="109">
        <f t="shared" si="26"/>
        <v>0</v>
      </c>
      <c r="O1095" s="109">
        <f>+'Weekly OPIS Data'!F955</f>
        <v>0</v>
      </c>
      <c r="P1095" s="109"/>
      <c r="Q1095" s="109"/>
    </row>
    <row r="1096" spans="1:17" x14ac:dyDescent="0.2">
      <c r="A1096" s="31"/>
      <c r="B1096" s="35">
        <v>45622</v>
      </c>
      <c r="C1096" s="109">
        <f t="shared" si="25"/>
        <v>0</v>
      </c>
      <c r="D1096" s="109">
        <f>+'Weekly OPIS Data'!D956</f>
        <v>0</v>
      </c>
      <c r="N1096" s="109">
        <f t="shared" si="26"/>
        <v>0</v>
      </c>
      <c r="O1096" s="109">
        <f>+'Weekly OPIS Data'!F956</f>
        <v>0</v>
      </c>
      <c r="P1096" s="109"/>
      <c r="Q1096" s="109"/>
    </row>
    <row r="1097" spans="1:17" x14ac:dyDescent="0.2">
      <c r="A1097" s="31"/>
      <c r="B1097" s="35">
        <v>45629</v>
      </c>
      <c r="C1097" s="109">
        <f t="shared" si="25"/>
        <v>0</v>
      </c>
      <c r="D1097" s="109">
        <f>+'Weekly OPIS Data'!D957</f>
        <v>0</v>
      </c>
      <c r="N1097" s="109">
        <f t="shared" si="26"/>
        <v>0</v>
      </c>
      <c r="O1097" s="109">
        <f>+'Weekly OPIS Data'!F957</f>
        <v>0</v>
      </c>
      <c r="P1097" s="109"/>
      <c r="Q1097" s="109"/>
    </row>
    <row r="1098" spans="1:17" x14ac:dyDescent="0.2">
      <c r="A1098" s="31"/>
      <c r="B1098" s="35">
        <v>45636</v>
      </c>
      <c r="C1098" s="109">
        <f t="shared" si="25"/>
        <v>0</v>
      </c>
      <c r="D1098" s="109">
        <f>+'Weekly OPIS Data'!D958</f>
        <v>0</v>
      </c>
      <c r="N1098" s="109">
        <f t="shared" si="26"/>
        <v>0</v>
      </c>
      <c r="O1098" s="109">
        <f>+'Weekly OPIS Data'!F958</f>
        <v>0</v>
      </c>
      <c r="P1098" s="109"/>
      <c r="Q1098" s="109"/>
    </row>
    <row r="1099" spans="1:17" x14ac:dyDescent="0.2">
      <c r="A1099" s="31"/>
      <c r="B1099" s="35">
        <v>45643</v>
      </c>
      <c r="C1099" s="109">
        <f t="shared" si="25"/>
        <v>0</v>
      </c>
      <c r="D1099" s="109">
        <f>+'Weekly OPIS Data'!D959</f>
        <v>0</v>
      </c>
      <c r="N1099" s="109">
        <f t="shared" si="26"/>
        <v>0</v>
      </c>
      <c r="O1099" s="109">
        <f>+'Weekly OPIS Data'!F959</f>
        <v>0</v>
      </c>
      <c r="P1099" s="109"/>
      <c r="Q1099" s="109"/>
    </row>
    <row r="1100" spans="1:17" x14ac:dyDescent="0.2">
      <c r="A1100" s="31"/>
      <c r="B1100" s="35">
        <v>45650</v>
      </c>
      <c r="C1100" s="109">
        <f t="shared" si="25"/>
        <v>0</v>
      </c>
      <c r="D1100" s="109">
        <f>+'Weekly OPIS Data'!D960</f>
        <v>0</v>
      </c>
      <c r="N1100" s="109">
        <f t="shared" si="26"/>
        <v>0</v>
      </c>
      <c r="O1100" s="109">
        <f>+'Weekly OPIS Data'!F960</f>
        <v>0</v>
      </c>
      <c r="P1100" s="109"/>
      <c r="Q1100" s="109"/>
    </row>
    <row r="1101" spans="1:17" x14ac:dyDescent="0.2">
      <c r="A1101" s="31"/>
      <c r="B1101" s="35">
        <v>45657</v>
      </c>
      <c r="C1101" s="109">
        <f t="shared" si="25"/>
        <v>0</v>
      </c>
      <c r="D1101" s="109">
        <f>+'Weekly OPIS Data'!D961</f>
        <v>0</v>
      </c>
      <c r="N1101" s="109">
        <f t="shared" si="26"/>
        <v>0</v>
      </c>
      <c r="O1101" s="109">
        <f>+'Weekly OPIS Data'!F961</f>
        <v>0</v>
      </c>
      <c r="P1101" s="109"/>
      <c r="Q1101" s="109"/>
    </row>
    <row r="1102" spans="1:17" x14ac:dyDescent="0.2">
      <c r="A1102" s="31"/>
      <c r="B1102" s="35">
        <v>45664</v>
      </c>
      <c r="C1102" s="109">
        <f t="shared" si="25"/>
        <v>0</v>
      </c>
      <c r="D1102" s="109">
        <f>+'Weekly OPIS Data'!D962</f>
        <v>0</v>
      </c>
      <c r="N1102" s="109">
        <f t="shared" si="26"/>
        <v>0</v>
      </c>
      <c r="O1102" s="109">
        <f>+'Weekly OPIS Data'!F962</f>
        <v>0</v>
      </c>
      <c r="P1102" s="109"/>
      <c r="Q1102" s="109"/>
    </row>
    <row r="1103" spans="1:17" x14ac:dyDescent="0.2">
      <c r="A1103" s="31"/>
      <c r="B1103" s="35">
        <v>45671</v>
      </c>
      <c r="C1103" s="109">
        <f t="shared" si="25"/>
        <v>0</v>
      </c>
      <c r="D1103" s="109">
        <f>+'Weekly OPIS Data'!D963</f>
        <v>0</v>
      </c>
      <c r="N1103" s="109">
        <f t="shared" si="26"/>
        <v>0</v>
      </c>
      <c r="O1103" s="109">
        <f>+'Weekly OPIS Data'!F963</f>
        <v>0</v>
      </c>
      <c r="P1103" s="109"/>
      <c r="Q1103" s="109"/>
    </row>
    <row r="1104" spans="1:17" x14ac:dyDescent="0.2">
      <c r="A1104" s="31"/>
      <c r="B1104" s="35">
        <v>45678</v>
      </c>
      <c r="C1104" s="109">
        <f t="shared" si="25"/>
        <v>0</v>
      </c>
      <c r="D1104" s="109">
        <f>+'Weekly OPIS Data'!D964</f>
        <v>0</v>
      </c>
      <c r="N1104" s="109">
        <f t="shared" si="26"/>
        <v>0</v>
      </c>
      <c r="O1104" s="109">
        <f>+'Weekly OPIS Data'!F964</f>
        <v>0</v>
      </c>
      <c r="P1104" s="109"/>
      <c r="Q1104" s="109"/>
    </row>
    <row r="1105" spans="1:17" x14ac:dyDescent="0.2">
      <c r="A1105" s="31"/>
      <c r="B1105" s="35">
        <v>45685</v>
      </c>
      <c r="C1105" s="109">
        <f t="shared" si="25"/>
        <v>0</v>
      </c>
      <c r="D1105" s="109">
        <f>+'Weekly OPIS Data'!D965</f>
        <v>0</v>
      </c>
      <c r="N1105" s="109">
        <f t="shared" si="26"/>
        <v>0</v>
      </c>
      <c r="O1105" s="109">
        <f>+'Weekly OPIS Data'!F965</f>
        <v>0</v>
      </c>
      <c r="P1105" s="109"/>
      <c r="Q1105" s="109"/>
    </row>
    <row r="1106" spans="1:17" x14ac:dyDescent="0.2">
      <c r="A1106" s="31"/>
      <c r="B1106" s="35">
        <v>45692</v>
      </c>
      <c r="C1106" s="109">
        <f t="shared" si="25"/>
        <v>0</v>
      </c>
      <c r="D1106" s="109">
        <f>+'Weekly OPIS Data'!D966</f>
        <v>0</v>
      </c>
      <c r="N1106" s="109">
        <f t="shared" si="26"/>
        <v>0</v>
      </c>
      <c r="O1106" s="109">
        <f>+'Weekly OPIS Data'!F966</f>
        <v>0</v>
      </c>
      <c r="P1106" s="109"/>
      <c r="Q1106" s="109"/>
    </row>
    <row r="1107" spans="1:17" x14ac:dyDescent="0.2">
      <c r="A1107" s="31"/>
      <c r="B1107" s="35">
        <v>45699</v>
      </c>
      <c r="C1107" s="109">
        <f t="shared" si="25"/>
        <v>0</v>
      </c>
      <c r="D1107" s="109">
        <f>+'Weekly OPIS Data'!D967</f>
        <v>0</v>
      </c>
      <c r="N1107" s="109">
        <f t="shared" si="26"/>
        <v>0</v>
      </c>
      <c r="O1107" s="109">
        <f>+'Weekly OPIS Data'!F967</f>
        <v>0</v>
      </c>
      <c r="P1107" s="109"/>
      <c r="Q1107" s="109"/>
    </row>
    <row r="1108" spans="1:17" x14ac:dyDescent="0.2">
      <c r="A1108" s="31"/>
      <c r="B1108" s="35">
        <v>45706</v>
      </c>
      <c r="C1108" s="109">
        <f t="shared" si="25"/>
        <v>0</v>
      </c>
      <c r="D1108" s="109">
        <f>+'Weekly OPIS Data'!D968</f>
        <v>0</v>
      </c>
      <c r="N1108" s="109">
        <f t="shared" si="26"/>
        <v>0</v>
      </c>
      <c r="O1108" s="109">
        <f>+'Weekly OPIS Data'!F968</f>
        <v>0</v>
      </c>
      <c r="P1108" s="109"/>
      <c r="Q1108" s="109"/>
    </row>
    <row r="1109" spans="1:17" x14ac:dyDescent="0.2">
      <c r="A1109" s="31"/>
      <c r="B1109" s="35">
        <v>45713</v>
      </c>
      <c r="C1109" s="109">
        <f t="shared" si="25"/>
        <v>0</v>
      </c>
      <c r="D1109" s="109">
        <f>+'Weekly OPIS Data'!D969</f>
        <v>0</v>
      </c>
      <c r="N1109" s="109">
        <f t="shared" si="26"/>
        <v>0</v>
      </c>
      <c r="O1109" s="109">
        <f>+'Weekly OPIS Data'!F969</f>
        <v>0</v>
      </c>
      <c r="P1109" s="109"/>
      <c r="Q1109" s="109"/>
    </row>
    <row r="1110" spans="1:17" x14ac:dyDescent="0.2">
      <c r="A1110" s="31"/>
      <c r="B1110" s="35">
        <v>45720</v>
      </c>
      <c r="C1110" s="109">
        <f t="shared" si="25"/>
        <v>0</v>
      </c>
      <c r="D1110" s="109">
        <f>+'Weekly OPIS Data'!D970</f>
        <v>0</v>
      </c>
      <c r="N1110" s="109">
        <f t="shared" si="26"/>
        <v>0</v>
      </c>
      <c r="O1110" s="109">
        <f>+'Weekly OPIS Data'!F970</f>
        <v>0</v>
      </c>
      <c r="P1110" s="109"/>
      <c r="Q1110" s="109"/>
    </row>
    <row r="1111" spans="1:17" x14ac:dyDescent="0.2">
      <c r="A1111" s="31"/>
      <c r="B1111" s="35">
        <v>45727</v>
      </c>
      <c r="C1111" s="109">
        <f t="shared" si="25"/>
        <v>0</v>
      </c>
      <c r="D1111" s="109">
        <f>+'Weekly OPIS Data'!D971</f>
        <v>0</v>
      </c>
      <c r="N1111" s="109">
        <f t="shared" si="26"/>
        <v>0</v>
      </c>
      <c r="O1111" s="109">
        <f>+'Weekly OPIS Data'!F971</f>
        <v>0</v>
      </c>
      <c r="P1111" s="109"/>
      <c r="Q1111" s="109"/>
    </row>
    <row r="1112" spans="1:17" x14ac:dyDescent="0.2">
      <c r="A1112" s="31"/>
      <c r="B1112" s="35">
        <v>45734</v>
      </c>
      <c r="C1112" s="109">
        <f t="shared" si="25"/>
        <v>0</v>
      </c>
      <c r="D1112" s="109">
        <f>+'Weekly OPIS Data'!D972</f>
        <v>0</v>
      </c>
      <c r="N1112" s="109">
        <f t="shared" si="26"/>
        <v>0</v>
      </c>
      <c r="O1112" s="109">
        <f>+'Weekly OPIS Data'!F972</f>
        <v>0</v>
      </c>
      <c r="P1112" s="109"/>
      <c r="Q1112" s="109"/>
    </row>
    <row r="1113" spans="1:17" x14ac:dyDescent="0.2">
      <c r="A1113" s="31"/>
      <c r="B1113" s="35">
        <v>45741</v>
      </c>
      <c r="C1113" s="109">
        <f t="shared" si="25"/>
        <v>0</v>
      </c>
      <c r="D1113" s="109">
        <f>+'Weekly OPIS Data'!D973</f>
        <v>0</v>
      </c>
      <c r="N1113" s="109">
        <f t="shared" si="26"/>
        <v>0</v>
      </c>
      <c r="O1113" s="109">
        <f>+'Weekly OPIS Data'!F973</f>
        <v>0</v>
      </c>
      <c r="P1113" s="109"/>
      <c r="Q1113" s="109"/>
    </row>
    <row r="1114" spans="1:17" x14ac:dyDescent="0.2">
      <c r="A1114" s="31"/>
      <c r="B1114" s="35">
        <v>45748</v>
      </c>
      <c r="C1114" s="109">
        <f t="shared" si="25"/>
        <v>0</v>
      </c>
      <c r="D1114" s="109">
        <f>+'Weekly OPIS Data'!D974</f>
        <v>0</v>
      </c>
      <c r="N1114" s="109">
        <f t="shared" si="26"/>
        <v>0</v>
      </c>
      <c r="O1114" s="109">
        <f>+'Weekly OPIS Data'!F974</f>
        <v>0</v>
      </c>
      <c r="P1114" s="109"/>
      <c r="Q1114" s="109"/>
    </row>
    <row r="1115" spans="1:17" x14ac:dyDescent="0.2">
      <c r="A1115" s="31"/>
      <c r="B1115" s="35">
        <v>45755</v>
      </c>
      <c r="C1115" s="109">
        <f t="shared" si="25"/>
        <v>0</v>
      </c>
      <c r="D1115" s="109">
        <f>+'Weekly OPIS Data'!D975</f>
        <v>0</v>
      </c>
      <c r="N1115" s="109">
        <f t="shared" si="26"/>
        <v>0</v>
      </c>
      <c r="O1115" s="109">
        <f>+'Weekly OPIS Data'!F975</f>
        <v>0</v>
      </c>
      <c r="P1115" s="109"/>
      <c r="Q1115" s="109"/>
    </row>
    <row r="1116" spans="1:17" x14ac:dyDescent="0.2">
      <c r="A1116" s="31"/>
      <c r="B1116" s="35">
        <v>45762</v>
      </c>
      <c r="C1116" s="109">
        <f t="shared" si="25"/>
        <v>0</v>
      </c>
      <c r="D1116" s="109">
        <f>+'Weekly OPIS Data'!D976</f>
        <v>0</v>
      </c>
      <c r="N1116" s="109">
        <f t="shared" si="26"/>
        <v>0</v>
      </c>
      <c r="O1116" s="109">
        <f>+'Weekly OPIS Data'!F976</f>
        <v>0</v>
      </c>
      <c r="P1116" s="109"/>
      <c r="Q1116" s="109"/>
    </row>
    <row r="1117" spans="1:17" x14ac:dyDescent="0.2">
      <c r="A1117" s="31"/>
      <c r="B1117" s="35">
        <v>45769</v>
      </c>
      <c r="C1117" s="109">
        <f t="shared" si="25"/>
        <v>0</v>
      </c>
      <c r="D1117" s="109">
        <f>+'Weekly OPIS Data'!D977</f>
        <v>0</v>
      </c>
      <c r="N1117" s="109">
        <f t="shared" si="26"/>
        <v>0</v>
      </c>
      <c r="O1117" s="109">
        <f>+'Weekly OPIS Data'!F977</f>
        <v>0</v>
      </c>
      <c r="P1117" s="109"/>
      <c r="Q1117" s="109"/>
    </row>
    <row r="1118" spans="1:17" x14ac:dyDescent="0.2">
      <c r="A1118" s="31"/>
      <c r="B1118" s="35">
        <v>45776</v>
      </c>
      <c r="C1118" s="109">
        <f t="shared" si="25"/>
        <v>0</v>
      </c>
      <c r="D1118" s="109">
        <f>+'Weekly OPIS Data'!D978</f>
        <v>0</v>
      </c>
      <c r="N1118" s="109">
        <f t="shared" si="26"/>
        <v>0</v>
      </c>
      <c r="O1118" s="109">
        <f>+'Weekly OPIS Data'!F978</f>
        <v>0</v>
      </c>
      <c r="P1118" s="109"/>
      <c r="Q1118" s="109"/>
    </row>
    <row r="1119" spans="1:17" x14ac:dyDescent="0.2">
      <c r="A1119" s="31"/>
      <c r="B1119" s="35">
        <v>45783</v>
      </c>
      <c r="C1119" s="109">
        <f t="shared" si="25"/>
        <v>0</v>
      </c>
      <c r="D1119" s="109">
        <f>+'Weekly OPIS Data'!D979</f>
        <v>0</v>
      </c>
      <c r="N1119" s="109">
        <f t="shared" si="26"/>
        <v>0</v>
      </c>
      <c r="O1119" s="109">
        <f>+'Weekly OPIS Data'!F979</f>
        <v>0</v>
      </c>
      <c r="P1119" s="109"/>
      <c r="Q1119" s="109"/>
    </row>
    <row r="1120" spans="1:17" x14ac:dyDescent="0.2">
      <c r="A1120" s="31"/>
      <c r="B1120" s="35">
        <v>45790</v>
      </c>
      <c r="C1120" s="109">
        <f t="shared" si="25"/>
        <v>0</v>
      </c>
      <c r="D1120" s="109">
        <f>+'Weekly OPIS Data'!D980</f>
        <v>0</v>
      </c>
      <c r="N1120" s="109">
        <f t="shared" si="26"/>
        <v>0</v>
      </c>
      <c r="O1120" s="109">
        <f>+'Weekly OPIS Data'!F980</f>
        <v>0</v>
      </c>
      <c r="P1120" s="109"/>
      <c r="Q1120" s="109"/>
    </row>
    <row r="1121" spans="1:17" x14ac:dyDescent="0.2">
      <c r="A1121" s="31"/>
      <c r="B1121" s="35">
        <v>45797</v>
      </c>
      <c r="C1121" s="109">
        <f t="shared" si="25"/>
        <v>0</v>
      </c>
      <c r="D1121" s="109">
        <f>+'Weekly OPIS Data'!D981</f>
        <v>0</v>
      </c>
      <c r="N1121" s="109">
        <f t="shared" si="26"/>
        <v>0</v>
      </c>
      <c r="O1121" s="109">
        <f>+'Weekly OPIS Data'!F981</f>
        <v>0</v>
      </c>
      <c r="P1121" s="109"/>
      <c r="Q1121" s="109"/>
    </row>
    <row r="1122" spans="1:17" x14ac:dyDescent="0.2">
      <c r="A1122" s="31"/>
      <c r="B1122" s="35">
        <v>45804</v>
      </c>
      <c r="C1122" s="109">
        <f t="shared" si="25"/>
        <v>0</v>
      </c>
      <c r="D1122" s="109">
        <f>+'Weekly OPIS Data'!D982</f>
        <v>0</v>
      </c>
      <c r="N1122" s="109">
        <f t="shared" si="26"/>
        <v>0</v>
      </c>
      <c r="O1122" s="109">
        <f>+'Weekly OPIS Data'!F982</f>
        <v>0</v>
      </c>
      <c r="P1122" s="109"/>
      <c r="Q1122" s="109"/>
    </row>
    <row r="1123" spans="1:17" x14ac:dyDescent="0.2">
      <c r="A1123" s="31"/>
      <c r="B1123" s="35">
        <v>45811</v>
      </c>
      <c r="C1123" s="109">
        <f t="shared" si="25"/>
        <v>0</v>
      </c>
      <c r="D1123" s="109">
        <f>+'Weekly OPIS Data'!D983</f>
        <v>0</v>
      </c>
      <c r="N1123" s="109">
        <f t="shared" si="26"/>
        <v>0</v>
      </c>
      <c r="O1123" s="109">
        <f>+'Weekly OPIS Data'!F983</f>
        <v>0</v>
      </c>
      <c r="P1123" s="109"/>
      <c r="Q1123" s="109"/>
    </row>
    <row r="1124" spans="1:17" x14ac:dyDescent="0.2">
      <c r="A1124" s="31"/>
      <c r="B1124" s="35">
        <v>45818</v>
      </c>
      <c r="C1124" s="109">
        <f t="shared" si="25"/>
        <v>0</v>
      </c>
      <c r="D1124" s="109">
        <f>+'Weekly OPIS Data'!D984</f>
        <v>0</v>
      </c>
      <c r="N1124" s="109">
        <f t="shared" si="26"/>
        <v>0</v>
      </c>
      <c r="O1124" s="109">
        <f>+'Weekly OPIS Data'!F984</f>
        <v>0</v>
      </c>
      <c r="P1124" s="109"/>
      <c r="Q1124" s="109"/>
    </row>
    <row r="1125" spans="1:17" x14ac:dyDescent="0.2">
      <c r="A1125" s="31"/>
      <c r="B1125" s="35">
        <v>45825</v>
      </c>
      <c r="C1125" s="109">
        <f t="shared" si="25"/>
        <v>0</v>
      </c>
      <c r="D1125" s="109">
        <f>+'Weekly OPIS Data'!D985</f>
        <v>0</v>
      </c>
      <c r="N1125" s="109">
        <f t="shared" si="26"/>
        <v>0</v>
      </c>
      <c r="O1125" s="109">
        <f>+'Weekly OPIS Data'!F985</f>
        <v>0</v>
      </c>
      <c r="P1125" s="109"/>
      <c r="Q1125" s="109"/>
    </row>
    <row r="1126" spans="1:17" x14ac:dyDescent="0.2">
      <c r="A1126" s="31"/>
      <c r="B1126" s="35">
        <v>45832</v>
      </c>
      <c r="C1126" s="109">
        <f t="shared" si="25"/>
        <v>0</v>
      </c>
      <c r="D1126" s="109">
        <f>+'Weekly OPIS Data'!D986</f>
        <v>0</v>
      </c>
      <c r="N1126" s="109">
        <f t="shared" si="26"/>
        <v>0</v>
      </c>
      <c r="O1126" s="109">
        <f>+'Weekly OPIS Data'!F986</f>
        <v>0</v>
      </c>
      <c r="P1126" s="109"/>
      <c r="Q1126" s="109"/>
    </row>
    <row r="1127" spans="1:17" x14ac:dyDescent="0.2">
      <c r="A1127" s="31"/>
      <c r="B1127" s="35">
        <v>45839</v>
      </c>
      <c r="C1127" s="109">
        <f t="shared" si="25"/>
        <v>0</v>
      </c>
      <c r="D1127" s="109">
        <f>+'Weekly OPIS Data'!D987</f>
        <v>0</v>
      </c>
      <c r="N1127" s="109">
        <f t="shared" si="26"/>
        <v>0</v>
      </c>
      <c r="O1127" s="109">
        <f>+'Weekly OPIS Data'!F987</f>
        <v>0</v>
      </c>
      <c r="P1127" s="109"/>
      <c r="Q1127" s="109"/>
    </row>
    <row r="1128" spans="1:17" x14ac:dyDescent="0.2">
      <c r="A1128" s="31"/>
      <c r="B1128" s="35">
        <v>45846</v>
      </c>
      <c r="C1128" s="109">
        <f t="shared" si="25"/>
        <v>0</v>
      </c>
      <c r="D1128" s="109">
        <f>+'Weekly OPIS Data'!D988</f>
        <v>0</v>
      </c>
      <c r="N1128" s="109">
        <f t="shared" si="26"/>
        <v>0</v>
      </c>
      <c r="O1128" s="109">
        <f>+'Weekly OPIS Data'!F988</f>
        <v>0</v>
      </c>
      <c r="P1128" s="109"/>
      <c r="Q1128" s="109"/>
    </row>
    <row r="1129" spans="1:17" x14ac:dyDescent="0.2">
      <c r="A1129" s="31"/>
      <c r="B1129" s="35">
        <v>45853</v>
      </c>
      <c r="C1129" s="109">
        <f t="shared" si="25"/>
        <v>0</v>
      </c>
      <c r="D1129" s="109">
        <f>+'Weekly OPIS Data'!D989</f>
        <v>0</v>
      </c>
      <c r="N1129" s="109">
        <f t="shared" si="26"/>
        <v>0</v>
      </c>
      <c r="O1129" s="109">
        <f>+'Weekly OPIS Data'!F989</f>
        <v>0</v>
      </c>
      <c r="P1129" s="109"/>
      <c r="Q1129" s="109"/>
    </row>
    <row r="1130" spans="1:17" x14ac:dyDescent="0.2">
      <c r="A1130" s="31"/>
      <c r="B1130" s="35">
        <v>45860</v>
      </c>
      <c r="C1130" s="109">
        <f t="shared" si="25"/>
        <v>0</v>
      </c>
      <c r="D1130" s="109">
        <f>+'Weekly OPIS Data'!D990</f>
        <v>0</v>
      </c>
      <c r="N1130" s="109">
        <f t="shared" si="26"/>
        <v>0</v>
      </c>
      <c r="O1130" s="109">
        <f>+'Weekly OPIS Data'!F990</f>
        <v>0</v>
      </c>
      <c r="P1130" s="109"/>
      <c r="Q1130" s="109"/>
    </row>
    <row r="1131" spans="1:17" x14ac:dyDescent="0.2">
      <c r="A1131" s="31"/>
      <c r="B1131" s="35">
        <v>45867</v>
      </c>
      <c r="C1131" s="109">
        <f t="shared" si="25"/>
        <v>0</v>
      </c>
      <c r="D1131" s="109">
        <f>+'Weekly OPIS Data'!D991</f>
        <v>0</v>
      </c>
      <c r="N1131" s="109">
        <f t="shared" si="26"/>
        <v>0</v>
      </c>
      <c r="O1131" s="109">
        <f>+'Weekly OPIS Data'!F991</f>
        <v>0</v>
      </c>
      <c r="P1131" s="109"/>
      <c r="Q1131" s="109"/>
    </row>
    <row r="1132" spans="1:17" x14ac:dyDescent="0.2">
      <c r="A1132" s="31"/>
      <c r="B1132" s="35">
        <v>45874</v>
      </c>
      <c r="C1132" s="109">
        <f t="shared" si="25"/>
        <v>0</v>
      </c>
      <c r="D1132" s="109">
        <f>+'Weekly OPIS Data'!D992</f>
        <v>0</v>
      </c>
      <c r="N1132" s="109">
        <f t="shared" si="26"/>
        <v>0</v>
      </c>
      <c r="O1132" s="109">
        <f>+'Weekly OPIS Data'!F992</f>
        <v>0</v>
      </c>
      <c r="P1132" s="109"/>
      <c r="Q1132" s="109"/>
    </row>
    <row r="1133" spans="1:17" x14ac:dyDescent="0.2">
      <c r="A1133" s="31"/>
      <c r="B1133" s="35">
        <v>45881</v>
      </c>
      <c r="C1133" s="109">
        <f t="shared" si="25"/>
        <v>0</v>
      </c>
      <c r="D1133" s="109">
        <f>+'Weekly OPIS Data'!D993</f>
        <v>0</v>
      </c>
      <c r="N1133" s="109">
        <f t="shared" si="26"/>
        <v>0</v>
      </c>
      <c r="O1133" s="109">
        <f>+'Weekly OPIS Data'!F993</f>
        <v>0</v>
      </c>
      <c r="P1133" s="109"/>
      <c r="Q1133" s="109"/>
    </row>
    <row r="1134" spans="1:17" x14ac:dyDescent="0.2">
      <c r="A1134" s="31"/>
      <c r="B1134" s="35">
        <v>45888</v>
      </c>
      <c r="C1134" s="109">
        <f t="shared" si="25"/>
        <v>0</v>
      </c>
      <c r="D1134" s="109">
        <f>+'Weekly OPIS Data'!D994</f>
        <v>0</v>
      </c>
      <c r="N1134" s="109">
        <f t="shared" si="26"/>
        <v>0</v>
      </c>
      <c r="O1134" s="109">
        <f>+'Weekly OPIS Data'!F994</f>
        <v>0</v>
      </c>
      <c r="P1134" s="109"/>
      <c r="Q1134" s="109"/>
    </row>
    <row r="1135" spans="1:17" x14ac:dyDescent="0.2">
      <c r="A1135" s="31"/>
      <c r="B1135" s="35">
        <v>45895</v>
      </c>
      <c r="C1135" s="109">
        <f t="shared" si="25"/>
        <v>0</v>
      </c>
      <c r="D1135" s="109">
        <f>+'Weekly OPIS Data'!D995</f>
        <v>0</v>
      </c>
      <c r="N1135" s="109">
        <f t="shared" si="26"/>
        <v>0</v>
      </c>
      <c r="O1135" s="109">
        <f>+'Weekly OPIS Data'!F995</f>
        <v>0</v>
      </c>
      <c r="P1135" s="109"/>
      <c r="Q1135" s="109"/>
    </row>
    <row r="1136" spans="1:17" x14ac:dyDescent="0.2">
      <c r="A1136" s="31"/>
      <c r="B1136" s="35">
        <v>45902</v>
      </c>
      <c r="C1136" s="109">
        <f t="shared" si="25"/>
        <v>0</v>
      </c>
      <c r="D1136" s="109">
        <f>+'Weekly OPIS Data'!D996</f>
        <v>0</v>
      </c>
      <c r="N1136" s="109">
        <f t="shared" si="26"/>
        <v>0</v>
      </c>
      <c r="O1136" s="109">
        <f>+'Weekly OPIS Data'!F996</f>
        <v>0</v>
      </c>
      <c r="P1136" s="109"/>
      <c r="Q1136" s="109"/>
    </row>
    <row r="1137" spans="1:17" x14ac:dyDescent="0.2">
      <c r="A1137" s="31"/>
      <c r="B1137" s="35">
        <v>45909</v>
      </c>
      <c r="C1137" s="109">
        <f t="shared" si="25"/>
        <v>0</v>
      </c>
      <c r="D1137" s="109">
        <f>+'Weekly OPIS Data'!D997</f>
        <v>0</v>
      </c>
      <c r="N1137" s="109">
        <f t="shared" si="26"/>
        <v>0</v>
      </c>
      <c r="O1137" s="109">
        <f>+'Weekly OPIS Data'!F997</f>
        <v>0</v>
      </c>
      <c r="P1137" s="109"/>
      <c r="Q1137" s="109"/>
    </row>
    <row r="1138" spans="1:17" x14ac:dyDescent="0.2">
      <c r="A1138" s="31"/>
      <c r="B1138" s="35">
        <v>45916</v>
      </c>
      <c r="C1138" s="109">
        <f t="shared" si="25"/>
        <v>0</v>
      </c>
      <c r="D1138" s="109">
        <f>+'Weekly OPIS Data'!D998</f>
        <v>0</v>
      </c>
      <c r="N1138" s="109">
        <f t="shared" si="26"/>
        <v>0</v>
      </c>
      <c r="O1138" s="109">
        <f>+'Weekly OPIS Data'!F998</f>
        <v>0</v>
      </c>
      <c r="P1138" s="109"/>
      <c r="Q1138" s="109"/>
    </row>
    <row r="1139" spans="1:17" x14ac:dyDescent="0.2">
      <c r="A1139" s="31"/>
      <c r="B1139" s="35">
        <v>45923</v>
      </c>
      <c r="C1139" s="109">
        <f t="shared" si="25"/>
        <v>0</v>
      </c>
      <c r="D1139" s="109">
        <f>+'Weekly OPIS Data'!D999</f>
        <v>0</v>
      </c>
      <c r="N1139" s="109">
        <f t="shared" si="26"/>
        <v>0</v>
      </c>
      <c r="O1139" s="109">
        <f>+'Weekly OPIS Data'!F999</f>
        <v>0</v>
      </c>
      <c r="P1139" s="109"/>
      <c r="Q1139" s="109"/>
    </row>
    <row r="1140" spans="1:17" x14ac:dyDescent="0.2">
      <c r="A1140" s="31"/>
      <c r="B1140" s="35">
        <v>45930</v>
      </c>
      <c r="C1140" s="109">
        <f t="shared" si="25"/>
        <v>0</v>
      </c>
      <c r="D1140" s="109">
        <f>+'Weekly OPIS Data'!D1000</f>
        <v>0</v>
      </c>
      <c r="N1140" s="109">
        <f t="shared" si="26"/>
        <v>0</v>
      </c>
      <c r="O1140" s="109">
        <f>+'Weekly OPIS Data'!F1000</f>
        <v>0</v>
      </c>
      <c r="P1140" s="109"/>
      <c r="Q1140" s="109"/>
    </row>
    <row r="1141" spans="1:17" x14ac:dyDescent="0.2">
      <c r="A1141" s="31"/>
      <c r="B1141" s="35">
        <v>45937</v>
      </c>
      <c r="C1141" s="109">
        <f t="shared" si="25"/>
        <v>0</v>
      </c>
      <c r="D1141" s="109">
        <f>+'Weekly OPIS Data'!D1001</f>
        <v>0</v>
      </c>
      <c r="N1141" s="109">
        <f t="shared" si="26"/>
        <v>0</v>
      </c>
      <c r="O1141" s="109">
        <f>+'Weekly OPIS Data'!F1001</f>
        <v>0</v>
      </c>
      <c r="P1141" s="109"/>
      <c r="Q1141" s="109"/>
    </row>
    <row r="1142" spans="1:17" x14ac:dyDescent="0.2">
      <c r="A1142" s="31"/>
      <c r="B1142" s="35">
        <v>45944</v>
      </c>
      <c r="C1142" s="109">
        <f t="shared" si="25"/>
        <v>0</v>
      </c>
      <c r="D1142" s="109">
        <f>+'Weekly OPIS Data'!D1002</f>
        <v>0</v>
      </c>
      <c r="N1142" s="109">
        <f t="shared" si="26"/>
        <v>0</v>
      </c>
      <c r="O1142" s="109">
        <f>+'Weekly OPIS Data'!F1002</f>
        <v>0</v>
      </c>
      <c r="P1142" s="109"/>
      <c r="Q1142" s="109"/>
    </row>
    <row r="1143" spans="1:17" x14ac:dyDescent="0.2">
      <c r="A1143" s="31"/>
      <c r="B1143" s="35">
        <v>45951</v>
      </c>
      <c r="C1143" s="109">
        <f t="shared" si="25"/>
        <v>0</v>
      </c>
      <c r="D1143" s="109">
        <f>+'Weekly OPIS Data'!D1003</f>
        <v>0</v>
      </c>
      <c r="N1143" s="109">
        <f t="shared" si="26"/>
        <v>0</v>
      </c>
      <c r="O1143" s="109">
        <f>+'Weekly OPIS Data'!F1003</f>
        <v>0</v>
      </c>
      <c r="P1143" s="109"/>
      <c r="Q1143" s="109"/>
    </row>
    <row r="1144" spans="1:17" x14ac:dyDescent="0.2">
      <c r="A1144" s="31"/>
      <c r="B1144" s="35">
        <v>45958</v>
      </c>
      <c r="C1144" s="109">
        <f t="shared" si="25"/>
        <v>0</v>
      </c>
      <c r="D1144" s="109">
        <f>+'Weekly OPIS Data'!D1004</f>
        <v>0</v>
      </c>
      <c r="N1144" s="109">
        <f t="shared" si="26"/>
        <v>0</v>
      </c>
      <c r="O1144" s="109">
        <f>+'Weekly OPIS Data'!F1004</f>
        <v>0</v>
      </c>
      <c r="P1144" s="109"/>
      <c r="Q1144" s="109"/>
    </row>
    <row r="1145" spans="1:17" x14ac:dyDescent="0.2">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
      <c r="A1146" s="31"/>
      <c r="B1146" s="35">
        <v>45972</v>
      </c>
      <c r="C1146" s="109">
        <f t="shared" si="27"/>
        <v>0</v>
      </c>
      <c r="D1146" s="109">
        <f>+'Weekly OPIS Data'!D1006</f>
        <v>0</v>
      </c>
      <c r="N1146" s="109">
        <f t="shared" si="28"/>
        <v>0</v>
      </c>
      <c r="O1146" s="109">
        <f>+'Weekly OPIS Data'!F1006</f>
        <v>0</v>
      </c>
      <c r="P1146" s="109"/>
      <c r="Q1146" s="109"/>
    </row>
    <row r="1147" spans="1:17" x14ac:dyDescent="0.2">
      <c r="A1147" s="31"/>
      <c r="B1147" s="35">
        <v>45979</v>
      </c>
      <c r="C1147" s="109">
        <f t="shared" si="27"/>
        <v>0</v>
      </c>
      <c r="D1147" s="109">
        <f>+'Weekly OPIS Data'!D1007</f>
        <v>0</v>
      </c>
      <c r="N1147" s="109">
        <f t="shared" si="28"/>
        <v>0</v>
      </c>
      <c r="O1147" s="109">
        <f>+'Weekly OPIS Data'!F1007</f>
        <v>0</v>
      </c>
      <c r="P1147" s="109"/>
      <c r="Q1147" s="109"/>
    </row>
    <row r="1148" spans="1:17" x14ac:dyDescent="0.2">
      <c r="A1148" s="31"/>
      <c r="B1148" s="35">
        <v>45986</v>
      </c>
      <c r="C1148" s="109">
        <f t="shared" si="27"/>
        <v>0</v>
      </c>
      <c r="D1148" s="109">
        <f>+'Weekly OPIS Data'!D1008</f>
        <v>0</v>
      </c>
      <c r="N1148" s="109">
        <f t="shared" si="28"/>
        <v>0</v>
      </c>
      <c r="O1148" s="109">
        <f>+'Weekly OPIS Data'!F1008</f>
        <v>0</v>
      </c>
      <c r="P1148" s="109"/>
      <c r="Q1148" s="109"/>
    </row>
    <row r="1149" spans="1:17" x14ac:dyDescent="0.2">
      <c r="A1149" s="31"/>
      <c r="B1149" s="35">
        <v>45993</v>
      </c>
      <c r="C1149" s="109">
        <f t="shared" si="27"/>
        <v>0</v>
      </c>
      <c r="D1149" s="109">
        <f>+'Weekly OPIS Data'!D1009</f>
        <v>0</v>
      </c>
      <c r="N1149" s="109">
        <f t="shared" si="28"/>
        <v>0</v>
      </c>
      <c r="O1149" s="109">
        <f>+'Weekly OPIS Data'!F1009</f>
        <v>0</v>
      </c>
      <c r="P1149" s="109"/>
      <c r="Q1149" s="109"/>
    </row>
    <row r="1150" spans="1:17" x14ac:dyDescent="0.2">
      <c r="A1150" s="31"/>
      <c r="B1150" s="35">
        <v>46000</v>
      </c>
      <c r="C1150" s="109">
        <f t="shared" si="27"/>
        <v>0</v>
      </c>
      <c r="D1150" s="109">
        <f>+'Weekly OPIS Data'!D1010</f>
        <v>0</v>
      </c>
      <c r="N1150" s="109">
        <f t="shared" si="28"/>
        <v>0</v>
      </c>
      <c r="O1150" s="109">
        <f>+'Weekly OPIS Data'!F1010</f>
        <v>0</v>
      </c>
      <c r="P1150" s="109"/>
      <c r="Q1150" s="109"/>
    </row>
    <row r="1151" spans="1:17" x14ac:dyDescent="0.2">
      <c r="A1151" s="31"/>
      <c r="B1151" s="35">
        <v>46007</v>
      </c>
      <c r="C1151" s="109">
        <f t="shared" si="27"/>
        <v>0</v>
      </c>
      <c r="D1151" s="109">
        <f>+'Weekly OPIS Data'!D1011</f>
        <v>0</v>
      </c>
      <c r="N1151" s="109">
        <f t="shared" si="28"/>
        <v>0</v>
      </c>
      <c r="O1151" s="109">
        <f>+'Weekly OPIS Data'!F1011</f>
        <v>0</v>
      </c>
      <c r="P1151" s="109"/>
      <c r="Q1151" s="109"/>
    </row>
    <row r="1152" spans="1:17" x14ac:dyDescent="0.2">
      <c r="A1152" s="31"/>
      <c r="B1152" s="35">
        <v>46014</v>
      </c>
      <c r="C1152" s="109">
        <f t="shared" si="27"/>
        <v>0</v>
      </c>
      <c r="D1152" s="109">
        <f>+'Weekly OPIS Data'!D1012</f>
        <v>0</v>
      </c>
      <c r="N1152" s="109">
        <f t="shared" si="28"/>
        <v>0</v>
      </c>
      <c r="O1152" s="109">
        <f>+'Weekly OPIS Data'!F1012</f>
        <v>0</v>
      </c>
      <c r="P1152" s="109"/>
      <c r="Q1152" s="109"/>
    </row>
    <row r="1153" spans="1:17" x14ac:dyDescent="0.2">
      <c r="A1153" s="31"/>
      <c r="B1153" s="35">
        <v>46021</v>
      </c>
      <c r="C1153" s="109">
        <f t="shared" si="27"/>
        <v>0</v>
      </c>
      <c r="D1153" s="109">
        <f>+'Weekly OPIS Data'!D1013</f>
        <v>0</v>
      </c>
      <c r="N1153" s="109">
        <f t="shared" si="28"/>
        <v>0</v>
      </c>
      <c r="O1153" s="109">
        <f>+'Weekly OPIS Data'!F1013</f>
        <v>0</v>
      </c>
      <c r="P1153" s="109"/>
      <c r="Q1153" s="109"/>
    </row>
    <row r="1154" spans="1:17" x14ac:dyDescent="0.2">
      <c r="A1154" s="31"/>
      <c r="B1154" s="35">
        <v>46028</v>
      </c>
      <c r="C1154" s="109">
        <f t="shared" si="27"/>
        <v>0</v>
      </c>
      <c r="D1154" s="109">
        <f>+'Weekly OPIS Data'!D1014</f>
        <v>0</v>
      </c>
      <c r="N1154" s="109">
        <f t="shared" si="28"/>
        <v>0</v>
      </c>
      <c r="O1154" s="109">
        <f>+'Weekly OPIS Data'!F1014</f>
        <v>0</v>
      </c>
      <c r="P1154" s="109"/>
      <c r="Q1154" s="109"/>
    </row>
    <row r="1155" spans="1:17" x14ac:dyDescent="0.2">
      <c r="A1155" s="31"/>
      <c r="B1155" s="35">
        <v>46035</v>
      </c>
      <c r="C1155" s="109">
        <f t="shared" si="27"/>
        <v>0</v>
      </c>
      <c r="D1155" s="109">
        <f>+'Weekly OPIS Data'!D1015</f>
        <v>0</v>
      </c>
      <c r="N1155" s="109">
        <f t="shared" si="28"/>
        <v>0</v>
      </c>
      <c r="O1155" s="109">
        <f>+'Weekly OPIS Data'!F1015</f>
        <v>0</v>
      </c>
      <c r="P1155" s="109"/>
      <c r="Q1155" s="109"/>
    </row>
    <row r="1156" spans="1:17" x14ac:dyDescent="0.2">
      <c r="A1156" s="31"/>
      <c r="B1156" s="35">
        <v>46042</v>
      </c>
      <c r="C1156" s="109">
        <f t="shared" si="27"/>
        <v>0</v>
      </c>
      <c r="D1156" s="109">
        <f>+'Weekly OPIS Data'!D1016</f>
        <v>0</v>
      </c>
      <c r="N1156" s="109">
        <f t="shared" si="28"/>
        <v>0</v>
      </c>
      <c r="O1156" s="109">
        <f>+'Weekly OPIS Data'!F1016</f>
        <v>0</v>
      </c>
      <c r="P1156" s="109"/>
      <c r="Q1156" s="109"/>
    </row>
    <row r="1157" spans="1:17" x14ac:dyDescent="0.2">
      <c r="A1157" s="31"/>
      <c r="B1157" s="35">
        <v>46049</v>
      </c>
      <c r="C1157" s="109">
        <f t="shared" si="27"/>
        <v>0</v>
      </c>
      <c r="D1157" s="109">
        <f>+'Weekly OPIS Data'!D1017</f>
        <v>0</v>
      </c>
      <c r="N1157" s="109">
        <f t="shared" si="28"/>
        <v>0</v>
      </c>
      <c r="O1157" s="109">
        <f>+'Weekly OPIS Data'!F1017</f>
        <v>0</v>
      </c>
      <c r="P1157" s="109"/>
      <c r="Q1157" s="109"/>
    </row>
    <row r="1158" spans="1:17" x14ac:dyDescent="0.2">
      <c r="A1158" s="31"/>
      <c r="B1158" s="35">
        <v>46056</v>
      </c>
      <c r="C1158" s="109">
        <f t="shared" si="27"/>
        <v>0</v>
      </c>
      <c r="D1158" s="109">
        <f>+'Weekly OPIS Data'!D1018</f>
        <v>0</v>
      </c>
      <c r="N1158" s="109">
        <f t="shared" si="28"/>
        <v>0</v>
      </c>
      <c r="O1158" s="109">
        <f>+'Weekly OPIS Data'!F1018</f>
        <v>0</v>
      </c>
      <c r="P1158" s="109"/>
      <c r="Q1158" s="109"/>
    </row>
    <row r="1159" spans="1:17" x14ac:dyDescent="0.2">
      <c r="A1159" s="31"/>
      <c r="B1159" s="35">
        <v>46063</v>
      </c>
      <c r="C1159" s="109">
        <f t="shared" si="27"/>
        <v>0</v>
      </c>
      <c r="D1159" s="109">
        <f>+'Weekly OPIS Data'!D1019</f>
        <v>0</v>
      </c>
      <c r="N1159" s="109">
        <f t="shared" si="28"/>
        <v>0</v>
      </c>
      <c r="O1159" s="109">
        <f>+'Weekly OPIS Data'!F1019</f>
        <v>0</v>
      </c>
      <c r="P1159" s="109"/>
      <c r="Q1159" s="109"/>
    </row>
    <row r="1160" spans="1:17" x14ac:dyDescent="0.2">
      <c r="A1160" s="31"/>
      <c r="B1160" s="35">
        <v>46070</v>
      </c>
      <c r="C1160" s="109">
        <f t="shared" si="27"/>
        <v>0</v>
      </c>
      <c r="D1160" s="109">
        <f>+'Weekly OPIS Data'!D1020</f>
        <v>0</v>
      </c>
      <c r="N1160" s="109">
        <f t="shared" si="28"/>
        <v>0</v>
      </c>
      <c r="O1160" s="109">
        <f>+'Weekly OPIS Data'!F1020</f>
        <v>0</v>
      </c>
      <c r="P1160" s="109"/>
      <c r="Q1160" s="109"/>
    </row>
    <row r="1161" spans="1:17" x14ac:dyDescent="0.2">
      <c r="A1161" s="31"/>
      <c r="B1161" s="35">
        <v>46077</v>
      </c>
      <c r="C1161" s="109">
        <f t="shared" si="27"/>
        <v>0</v>
      </c>
      <c r="D1161" s="109">
        <f>+'Weekly OPIS Data'!D1021</f>
        <v>0</v>
      </c>
      <c r="N1161" s="109">
        <f t="shared" si="28"/>
        <v>0</v>
      </c>
      <c r="O1161" s="109">
        <f>+'Weekly OPIS Data'!F1021</f>
        <v>0</v>
      </c>
      <c r="P1161" s="109"/>
      <c r="Q1161" s="109"/>
    </row>
    <row r="1162" spans="1:17" x14ac:dyDescent="0.2">
      <c r="A1162" s="31"/>
      <c r="B1162" s="35">
        <v>46084</v>
      </c>
      <c r="C1162" s="109">
        <f t="shared" si="27"/>
        <v>0</v>
      </c>
      <c r="D1162" s="109">
        <f>+'Weekly OPIS Data'!D1022</f>
        <v>0</v>
      </c>
      <c r="N1162" s="109">
        <f t="shared" si="28"/>
        <v>0</v>
      </c>
      <c r="O1162" s="109">
        <f>+'Weekly OPIS Data'!F1022</f>
        <v>0</v>
      </c>
      <c r="P1162" s="109"/>
      <c r="Q1162" s="109"/>
    </row>
    <row r="1163" spans="1:17" x14ac:dyDescent="0.2">
      <c r="A1163" s="31"/>
      <c r="B1163" s="35">
        <v>46091</v>
      </c>
      <c r="C1163" s="109">
        <f t="shared" si="27"/>
        <v>0</v>
      </c>
      <c r="D1163" s="109">
        <f>+'Weekly OPIS Data'!D1023</f>
        <v>0</v>
      </c>
      <c r="N1163" s="109">
        <f t="shared" si="28"/>
        <v>0</v>
      </c>
      <c r="O1163" s="109">
        <f>+'Weekly OPIS Data'!F1023</f>
        <v>0</v>
      </c>
      <c r="P1163" s="109"/>
      <c r="Q1163" s="109"/>
    </row>
    <row r="1164" spans="1:17" x14ac:dyDescent="0.2">
      <c r="A1164" s="31"/>
      <c r="B1164" s="35">
        <v>46098</v>
      </c>
      <c r="C1164" s="109">
        <f t="shared" si="27"/>
        <v>0</v>
      </c>
      <c r="D1164" s="109">
        <f>+'Weekly OPIS Data'!D1024</f>
        <v>0</v>
      </c>
      <c r="N1164" s="109">
        <f t="shared" si="28"/>
        <v>0</v>
      </c>
      <c r="O1164" s="109">
        <f>+'Weekly OPIS Data'!F1024</f>
        <v>0</v>
      </c>
      <c r="P1164" s="109"/>
      <c r="Q1164" s="109"/>
    </row>
    <row r="1165" spans="1:17" x14ac:dyDescent="0.2">
      <c r="A1165" s="31"/>
      <c r="B1165" s="35">
        <v>46105</v>
      </c>
      <c r="C1165" s="109">
        <f t="shared" si="27"/>
        <v>0</v>
      </c>
      <c r="D1165" s="109">
        <f>+'Weekly OPIS Data'!D1025</f>
        <v>0</v>
      </c>
      <c r="N1165" s="109">
        <f t="shared" si="28"/>
        <v>0</v>
      </c>
      <c r="O1165" s="109">
        <f>+'Weekly OPIS Data'!F1025</f>
        <v>0</v>
      </c>
      <c r="P1165" s="109"/>
      <c r="Q1165" s="109"/>
    </row>
    <row r="1166" spans="1:17" x14ac:dyDescent="0.2">
      <c r="A1166" s="31"/>
      <c r="B1166" s="35">
        <v>46112</v>
      </c>
      <c r="C1166" s="109">
        <f t="shared" si="27"/>
        <v>0</v>
      </c>
      <c r="D1166" s="109">
        <f>+'Weekly OPIS Data'!D1026</f>
        <v>0</v>
      </c>
      <c r="N1166" s="109">
        <f t="shared" si="28"/>
        <v>0</v>
      </c>
      <c r="O1166" s="109">
        <f>+'Weekly OPIS Data'!F1026</f>
        <v>0</v>
      </c>
      <c r="P1166" s="109"/>
      <c r="Q1166" s="109"/>
    </row>
    <row r="1167" spans="1:17" x14ac:dyDescent="0.2">
      <c r="A1167" s="31"/>
      <c r="B1167" s="35">
        <v>46119</v>
      </c>
      <c r="C1167" s="109">
        <f t="shared" si="27"/>
        <v>0</v>
      </c>
      <c r="D1167" s="109">
        <f>+'Weekly OPIS Data'!D1027</f>
        <v>0</v>
      </c>
      <c r="N1167" s="109">
        <f t="shared" si="28"/>
        <v>0</v>
      </c>
      <c r="O1167" s="109">
        <f>+'Weekly OPIS Data'!F1027</f>
        <v>0</v>
      </c>
      <c r="P1167" s="109"/>
      <c r="Q1167" s="109"/>
    </row>
    <row r="1168" spans="1:17" x14ac:dyDescent="0.2">
      <c r="A1168" s="31"/>
      <c r="B1168" s="35">
        <v>46126</v>
      </c>
      <c r="C1168" s="109">
        <f t="shared" si="27"/>
        <v>0</v>
      </c>
      <c r="D1168" s="109">
        <f>+'Weekly OPIS Data'!D1028</f>
        <v>0</v>
      </c>
      <c r="N1168" s="109">
        <f t="shared" si="28"/>
        <v>0</v>
      </c>
      <c r="O1168" s="109">
        <f>+'Weekly OPIS Data'!F1028</f>
        <v>0</v>
      </c>
      <c r="P1168" s="109"/>
      <c r="Q1168" s="109"/>
    </row>
    <row r="1169" spans="1:17" x14ac:dyDescent="0.2">
      <c r="A1169" s="31"/>
      <c r="B1169" s="35">
        <v>46133</v>
      </c>
      <c r="C1169" s="109">
        <f t="shared" si="27"/>
        <v>0</v>
      </c>
      <c r="D1169" s="109">
        <f>+'Weekly OPIS Data'!D1029</f>
        <v>0</v>
      </c>
      <c r="N1169" s="109">
        <f t="shared" si="28"/>
        <v>0</v>
      </c>
      <c r="O1169" s="109">
        <f>+'Weekly OPIS Data'!F1029</f>
        <v>0</v>
      </c>
      <c r="P1169" s="109"/>
      <c r="Q1169" s="109"/>
    </row>
    <row r="1170" spans="1:17" x14ac:dyDescent="0.2">
      <c r="A1170" s="31"/>
      <c r="B1170" s="35">
        <v>46140</v>
      </c>
      <c r="C1170" s="109">
        <f t="shared" si="27"/>
        <v>0</v>
      </c>
      <c r="D1170" s="109">
        <f>+'Weekly OPIS Data'!D1030</f>
        <v>0</v>
      </c>
      <c r="N1170" s="109">
        <f t="shared" si="28"/>
        <v>0</v>
      </c>
      <c r="O1170" s="109">
        <f>+'Weekly OPIS Data'!F1030</f>
        <v>0</v>
      </c>
      <c r="P1170" s="109"/>
      <c r="Q1170" s="109"/>
    </row>
    <row r="1171" spans="1:17" x14ac:dyDescent="0.2">
      <c r="A1171" s="31"/>
      <c r="B1171" s="35">
        <v>46147</v>
      </c>
      <c r="C1171" s="109">
        <f t="shared" si="27"/>
        <v>0</v>
      </c>
      <c r="D1171" s="109">
        <f>+'Weekly OPIS Data'!D1031</f>
        <v>0</v>
      </c>
      <c r="N1171" s="109">
        <f t="shared" si="28"/>
        <v>0</v>
      </c>
      <c r="O1171" s="109">
        <f>+'Weekly OPIS Data'!F1031</f>
        <v>0</v>
      </c>
      <c r="P1171" s="109"/>
      <c r="Q1171" s="109"/>
    </row>
    <row r="1172" spans="1:17" x14ac:dyDescent="0.2">
      <c r="A1172" s="31"/>
      <c r="B1172" s="35">
        <v>46154</v>
      </c>
      <c r="C1172" s="109">
        <f t="shared" si="27"/>
        <v>0</v>
      </c>
      <c r="D1172" s="109">
        <f>+'Weekly OPIS Data'!D1032</f>
        <v>0</v>
      </c>
      <c r="N1172" s="109">
        <f t="shared" si="28"/>
        <v>0</v>
      </c>
      <c r="O1172" s="109">
        <f>+'Weekly OPIS Data'!F1032</f>
        <v>0</v>
      </c>
      <c r="P1172" s="109"/>
      <c r="Q1172" s="109"/>
    </row>
    <row r="1173" spans="1:17" x14ac:dyDescent="0.2">
      <c r="A1173" s="31"/>
      <c r="B1173" s="35">
        <v>46161</v>
      </c>
      <c r="C1173" s="109">
        <f t="shared" si="27"/>
        <v>0</v>
      </c>
      <c r="D1173" s="109">
        <f>+'Weekly OPIS Data'!D1033</f>
        <v>0</v>
      </c>
      <c r="N1173" s="109">
        <f t="shared" si="28"/>
        <v>0</v>
      </c>
      <c r="O1173" s="109">
        <f>+'Weekly OPIS Data'!F1033</f>
        <v>0</v>
      </c>
      <c r="P1173" s="109"/>
      <c r="Q1173" s="109"/>
    </row>
    <row r="1174" spans="1:17" x14ac:dyDescent="0.2">
      <c r="A1174" s="31"/>
      <c r="B1174" s="35">
        <v>46168</v>
      </c>
      <c r="C1174" s="109">
        <f t="shared" si="27"/>
        <v>0</v>
      </c>
      <c r="D1174" s="109">
        <f>+'Weekly OPIS Data'!D1034</f>
        <v>0</v>
      </c>
      <c r="N1174" s="109">
        <f t="shared" si="28"/>
        <v>0</v>
      </c>
      <c r="O1174" s="109">
        <f>+'Weekly OPIS Data'!F1034</f>
        <v>0</v>
      </c>
      <c r="P1174" s="109"/>
      <c r="Q1174" s="109"/>
    </row>
    <row r="1175" spans="1:17" x14ac:dyDescent="0.2">
      <c r="A1175" s="31"/>
      <c r="B1175" s="35">
        <v>46175</v>
      </c>
      <c r="C1175" s="109">
        <f t="shared" si="27"/>
        <v>0</v>
      </c>
      <c r="D1175" s="109">
        <f>+'Weekly OPIS Data'!D1035</f>
        <v>0</v>
      </c>
      <c r="N1175" s="109">
        <f t="shared" si="28"/>
        <v>0</v>
      </c>
      <c r="O1175" s="109">
        <f>+'Weekly OPIS Data'!F1035</f>
        <v>0</v>
      </c>
      <c r="P1175" s="109"/>
      <c r="Q1175" s="109"/>
    </row>
    <row r="1176" spans="1:17" x14ac:dyDescent="0.2">
      <c r="A1176" s="31"/>
      <c r="B1176" s="35">
        <v>46182</v>
      </c>
      <c r="C1176" s="109">
        <f t="shared" si="27"/>
        <v>0</v>
      </c>
      <c r="D1176" s="109">
        <f>+'Weekly OPIS Data'!D1036</f>
        <v>0</v>
      </c>
      <c r="N1176" s="109">
        <f t="shared" si="28"/>
        <v>0</v>
      </c>
      <c r="O1176" s="109">
        <f>+'Weekly OPIS Data'!F1036</f>
        <v>0</v>
      </c>
      <c r="P1176" s="109"/>
      <c r="Q1176" s="109"/>
    </row>
    <row r="1177" spans="1:17" x14ac:dyDescent="0.2">
      <c r="A1177" s="31"/>
      <c r="B1177" s="35">
        <v>46189</v>
      </c>
      <c r="C1177" s="109">
        <f t="shared" si="27"/>
        <v>0</v>
      </c>
      <c r="D1177" s="109">
        <f>+'Weekly OPIS Data'!D1037</f>
        <v>0</v>
      </c>
      <c r="N1177" s="109">
        <f t="shared" si="28"/>
        <v>0</v>
      </c>
      <c r="O1177" s="109">
        <f>+'Weekly OPIS Data'!F1037</f>
        <v>0</v>
      </c>
      <c r="P1177" s="109"/>
      <c r="Q1177" s="109"/>
    </row>
    <row r="1178" spans="1:17" x14ac:dyDescent="0.2">
      <c r="A1178" s="31"/>
      <c r="B1178" s="35">
        <v>46196</v>
      </c>
      <c r="C1178" s="109">
        <f t="shared" si="27"/>
        <v>0</v>
      </c>
      <c r="D1178" s="109">
        <f>+'Weekly OPIS Data'!D1038</f>
        <v>0</v>
      </c>
      <c r="N1178" s="109">
        <f t="shared" si="28"/>
        <v>0</v>
      </c>
      <c r="O1178" s="109">
        <f>+'Weekly OPIS Data'!F1038</f>
        <v>0</v>
      </c>
      <c r="P1178" s="109"/>
      <c r="Q1178" s="109"/>
    </row>
    <row r="1179" spans="1:17" x14ac:dyDescent="0.2">
      <c r="A1179" s="31"/>
      <c r="B1179" s="35">
        <v>46203</v>
      </c>
      <c r="C1179" s="109">
        <f t="shared" si="27"/>
        <v>0</v>
      </c>
      <c r="D1179" s="109">
        <f>+'Weekly OPIS Data'!D1039</f>
        <v>0</v>
      </c>
      <c r="N1179" s="109">
        <f t="shared" si="28"/>
        <v>0</v>
      </c>
      <c r="O1179" s="109">
        <f>+'Weekly OPIS Data'!F1039</f>
        <v>0</v>
      </c>
      <c r="P1179" s="109"/>
      <c r="Q1179" s="109"/>
    </row>
    <row r="1180" spans="1:17" x14ac:dyDescent="0.2">
      <c r="A1180" s="31"/>
      <c r="B1180" s="35">
        <v>46210</v>
      </c>
      <c r="C1180" s="109">
        <f t="shared" si="27"/>
        <v>0</v>
      </c>
      <c r="D1180" s="109">
        <f>+'Weekly OPIS Data'!D1040</f>
        <v>0</v>
      </c>
      <c r="N1180" s="109">
        <f t="shared" si="28"/>
        <v>0</v>
      </c>
      <c r="O1180" s="109">
        <f>+'Weekly OPIS Data'!F1040</f>
        <v>0</v>
      </c>
      <c r="P1180" s="109"/>
      <c r="Q1180" s="109"/>
    </row>
    <row r="1181" spans="1:17" x14ac:dyDescent="0.2">
      <c r="A1181" s="31"/>
      <c r="B1181" s="35">
        <v>46217</v>
      </c>
      <c r="C1181" s="109">
        <f t="shared" si="27"/>
        <v>0</v>
      </c>
      <c r="D1181" s="109">
        <f>+'Weekly OPIS Data'!D1041</f>
        <v>0</v>
      </c>
      <c r="N1181" s="109">
        <f t="shared" si="28"/>
        <v>0</v>
      </c>
      <c r="O1181" s="109">
        <f>+'Weekly OPIS Data'!F1041</f>
        <v>0</v>
      </c>
      <c r="P1181" s="109"/>
      <c r="Q1181" s="109"/>
    </row>
    <row r="1182" spans="1:17" x14ac:dyDescent="0.2">
      <c r="A1182" s="31"/>
      <c r="B1182" s="35">
        <v>46224</v>
      </c>
      <c r="C1182" s="109">
        <f t="shared" si="27"/>
        <v>0</v>
      </c>
      <c r="D1182" s="109">
        <f>+'Weekly OPIS Data'!D1042</f>
        <v>0</v>
      </c>
      <c r="N1182" s="109">
        <f t="shared" si="28"/>
        <v>0</v>
      </c>
      <c r="O1182" s="109">
        <f>+'Weekly OPIS Data'!F1042</f>
        <v>0</v>
      </c>
      <c r="P1182" s="109"/>
      <c r="Q1182" s="109"/>
    </row>
    <row r="1183" spans="1:17" x14ac:dyDescent="0.2">
      <c r="A1183" s="31"/>
      <c r="B1183" s="35">
        <v>46231</v>
      </c>
      <c r="C1183" s="109">
        <f t="shared" si="27"/>
        <v>0</v>
      </c>
      <c r="D1183" s="109">
        <f>+'Weekly OPIS Data'!D1043</f>
        <v>0</v>
      </c>
      <c r="N1183" s="109">
        <f t="shared" si="28"/>
        <v>0</v>
      </c>
      <c r="O1183" s="109">
        <f>+'Weekly OPIS Data'!F1043</f>
        <v>0</v>
      </c>
      <c r="P1183" s="109"/>
      <c r="Q1183" s="109"/>
    </row>
    <row r="1184" spans="1:17" x14ac:dyDescent="0.2">
      <c r="A1184" s="31"/>
      <c r="B1184" s="35">
        <v>46238</v>
      </c>
      <c r="C1184" s="109">
        <f t="shared" si="27"/>
        <v>0</v>
      </c>
      <c r="D1184" s="109">
        <f>+'Weekly OPIS Data'!D1044</f>
        <v>0</v>
      </c>
      <c r="N1184" s="109">
        <f t="shared" si="28"/>
        <v>0</v>
      </c>
      <c r="O1184" s="109">
        <f>+'Weekly OPIS Data'!F1044</f>
        <v>0</v>
      </c>
      <c r="P1184" s="109"/>
      <c r="Q1184" s="109"/>
    </row>
    <row r="1185" spans="1:17" x14ac:dyDescent="0.2">
      <c r="A1185" s="31"/>
      <c r="B1185" s="35">
        <v>46245</v>
      </c>
      <c r="C1185" s="109">
        <f t="shared" si="27"/>
        <v>0</v>
      </c>
      <c r="D1185" s="109">
        <f>+'Weekly OPIS Data'!D1045</f>
        <v>0</v>
      </c>
      <c r="N1185" s="109">
        <f t="shared" si="28"/>
        <v>0</v>
      </c>
      <c r="O1185" s="109">
        <f>+'Weekly OPIS Data'!F1045</f>
        <v>0</v>
      </c>
      <c r="P1185" s="109"/>
      <c r="Q1185" s="109"/>
    </row>
    <row r="1186" spans="1:17" x14ac:dyDescent="0.2">
      <c r="A1186" s="31"/>
      <c r="B1186" s="35">
        <v>46252</v>
      </c>
      <c r="C1186" s="109">
        <f t="shared" si="27"/>
        <v>0</v>
      </c>
      <c r="D1186" s="109">
        <f>+'Weekly OPIS Data'!D1046</f>
        <v>0</v>
      </c>
      <c r="N1186" s="109">
        <f t="shared" si="28"/>
        <v>0</v>
      </c>
      <c r="O1186" s="109">
        <f>+'Weekly OPIS Data'!F1046</f>
        <v>0</v>
      </c>
      <c r="P1186" s="109"/>
      <c r="Q1186" s="109"/>
    </row>
    <row r="1187" spans="1:17" x14ac:dyDescent="0.2">
      <c r="A1187" s="31"/>
      <c r="B1187" s="35">
        <v>46259</v>
      </c>
      <c r="C1187" s="109">
        <f t="shared" si="27"/>
        <v>0</v>
      </c>
      <c r="D1187" s="109">
        <f>+'Weekly OPIS Data'!D1047</f>
        <v>0</v>
      </c>
      <c r="N1187" s="109">
        <f t="shared" si="28"/>
        <v>0</v>
      </c>
      <c r="O1187" s="109">
        <f>+'Weekly OPIS Data'!F1047</f>
        <v>0</v>
      </c>
      <c r="P1187" s="109"/>
      <c r="Q1187" s="109"/>
    </row>
    <row r="1188" spans="1:17" x14ac:dyDescent="0.2">
      <c r="A1188" s="31"/>
      <c r="B1188" s="35">
        <v>46266</v>
      </c>
      <c r="C1188" s="109">
        <f t="shared" si="27"/>
        <v>0</v>
      </c>
      <c r="D1188" s="109">
        <f>+'Weekly OPIS Data'!D1048</f>
        <v>0</v>
      </c>
      <c r="N1188" s="109">
        <f t="shared" si="28"/>
        <v>0</v>
      </c>
      <c r="O1188" s="109">
        <f>+'Weekly OPIS Data'!F1048</f>
        <v>0</v>
      </c>
      <c r="P1188" s="109"/>
      <c r="Q1188" s="109"/>
    </row>
    <row r="1189" spans="1:17" x14ac:dyDescent="0.2">
      <c r="A1189" s="31"/>
      <c r="B1189" s="35">
        <v>46273</v>
      </c>
      <c r="C1189" s="109">
        <f t="shared" si="27"/>
        <v>0</v>
      </c>
      <c r="D1189" s="109">
        <f>+'Weekly OPIS Data'!D1049</f>
        <v>0</v>
      </c>
      <c r="N1189" s="109">
        <f t="shared" si="28"/>
        <v>0</v>
      </c>
      <c r="O1189" s="109">
        <f>+'Weekly OPIS Data'!F1049</f>
        <v>0</v>
      </c>
      <c r="P1189" s="109"/>
      <c r="Q1189" s="109"/>
    </row>
    <row r="1190" spans="1:17" x14ac:dyDescent="0.2">
      <c r="A1190" s="31"/>
      <c r="B1190" s="35">
        <v>46280</v>
      </c>
      <c r="C1190" s="109">
        <f t="shared" si="27"/>
        <v>0</v>
      </c>
      <c r="D1190" s="109">
        <f>+'Weekly OPIS Data'!D1050</f>
        <v>0</v>
      </c>
      <c r="N1190" s="109">
        <f t="shared" si="28"/>
        <v>0</v>
      </c>
      <c r="O1190" s="109">
        <f>+'Weekly OPIS Data'!F1050</f>
        <v>0</v>
      </c>
      <c r="P1190" s="109"/>
      <c r="Q1190" s="109"/>
    </row>
    <row r="1191" spans="1:17" x14ac:dyDescent="0.2">
      <c r="A1191" s="31"/>
      <c r="B1191" s="35">
        <v>46287</v>
      </c>
      <c r="C1191" s="109">
        <f t="shared" si="27"/>
        <v>0</v>
      </c>
      <c r="D1191" s="109">
        <f>+'Weekly OPIS Data'!D1051</f>
        <v>0</v>
      </c>
      <c r="N1191" s="109">
        <f t="shared" si="28"/>
        <v>0</v>
      </c>
      <c r="O1191" s="109">
        <f>+'Weekly OPIS Data'!F1051</f>
        <v>0</v>
      </c>
      <c r="P1191" s="109"/>
      <c r="Q1191" s="109"/>
    </row>
    <row r="1192" spans="1:17" x14ac:dyDescent="0.2">
      <c r="A1192" s="31"/>
      <c r="B1192" s="35">
        <v>46294</v>
      </c>
      <c r="C1192" s="109">
        <f t="shared" si="27"/>
        <v>0</v>
      </c>
      <c r="D1192" s="109">
        <f>+'Weekly OPIS Data'!D1052</f>
        <v>0</v>
      </c>
      <c r="N1192" s="109">
        <f t="shared" si="28"/>
        <v>0</v>
      </c>
      <c r="O1192" s="109">
        <f>+'Weekly OPIS Data'!F1052</f>
        <v>0</v>
      </c>
      <c r="P1192" s="109"/>
      <c r="Q1192" s="109"/>
    </row>
    <row r="1193" spans="1:17" x14ac:dyDescent="0.2">
      <c r="A1193" s="31"/>
      <c r="B1193" s="35">
        <v>46301</v>
      </c>
      <c r="C1193" s="109">
        <f t="shared" si="27"/>
        <v>0</v>
      </c>
      <c r="D1193" s="109">
        <f>+'Weekly OPIS Data'!D1053</f>
        <v>0</v>
      </c>
      <c r="N1193" s="109">
        <f t="shared" si="28"/>
        <v>0</v>
      </c>
      <c r="O1193" s="109">
        <f>+'Weekly OPIS Data'!F1053</f>
        <v>0</v>
      </c>
      <c r="P1193" s="109"/>
      <c r="Q1193" s="109"/>
    </row>
    <row r="1194" spans="1:17" x14ac:dyDescent="0.2">
      <c r="A1194" s="31"/>
      <c r="B1194" s="35">
        <v>46308</v>
      </c>
      <c r="C1194" s="109">
        <f t="shared" si="27"/>
        <v>0</v>
      </c>
      <c r="D1194" s="109">
        <f>+'Weekly OPIS Data'!D1054</f>
        <v>0</v>
      </c>
      <c r="N1194" s="109">
        <f t="shared" si="28"/>
        <v>0</v>
      </c>
      <c r="O1194" s="109">
        <f>+'Weekly OPIS Data'!F1054</f>
        <v>0</v>
      </c>
      <c r="P1194" s="109"/>
      <c r="Q1194" s="109"/>
    </row>
    <row r="1195" spans="1:17" x14ac:dyDescent="0.2">
      <c r="A1195" s="31"/>
      <c r="B1195" s="35">
        <v>46315</v>
      </c>
      <c r="C1195" s="109">
        <f t="shared" si="27"/>
        <v>0</v>
      </c>
      <c r="D1195" s="109">
        <f>+'Weekly OPIS Data'!D1055</f>
        <v>0</v>
      </c>
      <c r="N1195" s="109">
        <f t="shared" si="28"/>
        <v>0</v>
      </c>
      <c r="O1195" s="109">
        <f>+'Weekly OPIS Data'!F1055</f>
        <v>0</v>
      </c>
      <c r="P1195" s="109"/>
      <c r="Q1195" s="109"/>
    </row>
    <row r="1196" spans="1:17" x14ac:dyDescent="0.2">
      <c r="A1196" s="31"/>
      <c r="B1196" s="35">
        <v>46322</v>
      </c>
      <c r="C1196" s="109">
        <f t="shared" si="27"/>
        <v>0</v>
      </c>
      <c r="D1196" s="109">
        <f>+'Weekly OPIS Data'!D1056</f>
        <v>0</v>
      </c>
      <c r="N1196" s="109">
        <f t="shared" si="28"/>
        <v>0</v>
      </c>
      <c r="O1196" s="109">
        <f>+'Weekly OPIS Data'!F1056</f>
        <v>0</v>
      </c>
      <c r="P1196" s="109"/>
      <c r="Q1196" s="109"/>
    </row>
    <row r="1197" spans="1:17" x14ac:dyDescent="0.2">
      <c r="A1197" s="31"/>
      <c r="B1197" s="35">
        <v>46329</v>
      </c>
      <c r="C1197" s="109">
        <f t="shared" si="27"/>
        <v>0</v>
      </c>
      <c r="D1197" s="109">
        <f>+'Weekly OPIS Data'!D1057</f>
        <v>0</v>
      </c>
      <c r="N1197" s="109">
        <f t="shared" si="28"/>
        <v>0</v>
      </c>
      <c r="O1197" s="109">
        <f>+'Weekly OPIS Data'!F1057</f>
        <v>0</v>
      </c>
      <c r="P1197" s="109"/>
      <c r="Q1197" s="109"/>
    </row>
    <row r="1198" spans="1:17" x14ac:dyDescent="0.2">
      <c r="A1198" s="31"/>
      <c r="B1198" s="35">
        <v>46336</v>
      </c>
      <c r="C1198" s="109">
        <f t="shared" si="27"/>
        <v>0</v>
      </c>
      <c r="D1198" s="109">
        <f>+'Weekly OPIS Data'!D1058</f>
        <v>0</v>
      </c>
      <c r="N1198" s="109">
        <f t="shared" si="28"/>
        <v>0</v>
      </c>
      <c r="O1198" s="109">
        <f>+'Weekly OPIS Data'!F1058</f>
        <v>0</v>
      </c>
      <c r="P1198" s="109"/>
      <c r="Q1198" s="109"/>
    </row>
    <row r="1199" spans="1:17" x14ac:dyDescent="0.2">
      <c r="A1199" s="31"/>
      <c r="B1199" s="35">
        <v>46343</v>
      </c>
      <c r="C1199" s="109">
        <f t="shared" si="27"/>
        <v>0</v>
      </c>
      <c r="D1199" s="109">
        <f>+'Weekly OPIS Data'!D1059</f>
        <v>0</v>
      </c>
      <c r="N1199" s="109">
        <f t="shared" si="28"/>
        <v>0</v>
      </c>
      <c r="O1199" s="109">
        <f>+'Weekly OPIS Data'!F1059</f>
        <v>0</v>
      </c>
      <c r="P1199" s="109"/>
      <c r="Q1199" s="109"/>
    </row>
    <row r="1200" spans="1:17" x14ac:dyDescent="0.2">
      <c r="A1200" s="31"/>
      <c r="B1200" s="35">
        <v>46350</v>
      </c>
      <c r="C1200" s="109">
        <f t="shared" si="27"/>
        <v>0</v>
      </c>
      <c r="D1200" s="109">
        <f>+'Weekly OPIS Data'!D1060</f>
        <v>0</v>
      </c>
      <c r="N1200" s="109">
        <f t="shared" si="28"/>
        <v>0</v>
      </c>
      <c r="O1200" s="109">
        <f>+'Weekly OPIS Data'!F1060</f>
        <v>0</v>
      </c>
      <c r="P1200" s="109"/>
      <c r="Q1200" s="109"/>
    </row>
    <row r="1201" spans="1:17" x14ac:dyDescent="0.2">
      <c r="A1201" s="31"/>
      <c r="B1201" s="35">
        <v>46357</v>
      </c>
      <c r="C1201" s="109">
        <f t="shared" si="27"/>
        <v>0</v>
      </c>
      <c r="D1201" s="109">
        <f>+'Weekly OPIS Data'!D1061</f>
        <v>0</v>
      </c>
      <c r="N1201" s="109">
        <f t="shared" si="28"/>
        <v>0</v>
      </c>
      <c r="O1201" s="109">
        <f>+'Weekly OPIS Data'!F1061</f>
        <v>0</v>
      </c>
      <c r="P1201" s="109"/>
      <c r="Q1201" s="109"/>
    </row>
    <row r="1202" spans="1:17" x14ac:dyDescent="0.2">
      <c r="A1202" s="31"/>
      <c r="B1202" s="35">
        <v>46364</v>
      </c>
      <c r="C1202" s="109">
        <f t="shared" si="27"/>
        <v>0</v>
      </c>
      <c r="D1202" s="109">
        <f>+'Weekly OPIS Data'!D1062</f>
        <v>0</v>
      </c>
      <c r="N1202" s="109">
        <f t="shared" si="28"/>
        <v>0</v>
      </c>
      <c r="O1202" s="109">
        <f>+'Weekly OPIS Data'!F1062</f>
        <v>0</v>
      </c>
      <c r="P1202" s="109"/>
      <c r="Q1202" s="109"/>
    </row>
    <row r="1203" spans="1:17" x14ac:dyDescent="0.2">
      <c r="A1203" s="31"/>
      <c r="B1203" s="35">
        <v>46371</v>
      </c>
      <c r="C1203" s="109">
        <f t="shared" si="27"/>
        <v>0</v>
      </c>
      <c r="D1203" s="109">
        <f>+'Weekly OPIS Data'!D1063</f>
        <v>0</v>
      </c>
      <c r="N1203" s="109">
        <f t="shared" si="28"/>
        <v>0</v>
      </c>
      <c r="O1203" s="109">
        <f>+'Weekly OPIS Data'!F1063</f>
        <v>0</v>
      </c>
      <c r="P1203" s="109"/>
      <c r="Q1203" s="109"/>
    </row>
    <row r="1204" spans="1:17" x14ac:dyDescent="0.2">
      <c r="A1204" s="31"/>
      <c r="B1204" s="35">
        <v>46378</v>
      </c>
      <c r="C1204" s="109">
        <f t="shared" si="27"/>
        <v>0</v>
      </c>
      <c r="D1204" s="109">
        <f>+'Weekly OPIS Data'!D1064</f>
        <v>0</v>
      </c>
      <c r="N1204" s="109">
        <f t="shared" si="28"/>
        <v>0</v>
      </c>
      <c r="O1204" s="109">
        <f>+'Weekly OPIS Data'!F1064</f>
        <v>0</v>
      </c>
      <c r="P1204" s="109"/>
      <c r="Q1204" s="109"/>
    </row>
    <row r="1205" spans="1:17" x14ac:dyDescent="0.2">
      <c r="A1205" s="31"/>
      <c r="B1205" s="35">
        <v>46385</v>
      </c>
      <c r="C1205" s="109">
        <f t="shared" si="27"/>
        <v>0</v>
      </c>
      <c r="D1205" s="109">
        <f>+'Weekly OPIS Data'!D1065</f>
        <v>0</v>
      </c>
      <c r="N1205" s="109">
        <f t="shared" si="28"/>
        <v>0</v>
      </c>
      <c r="O1205" s="109">
        <f>+'Weekly OPIS Data'!F1065</f>
        <v>0</v>
      </c>
      <c r="P1205" s="109"/>
      <c r="Q1205" s="109"/>
    </row>
    <row r="1206" spans="1:17" x14ac:dyDescent="0.2">
      <c r="A1206" s="31"/>
      <c r="B1206" s="35">
        <v>46392</v>
      </c>
      <c r="C1206" s="109">
        <f t="shared" si="27"/>
        <v>0</v>
      </c>
      <c r="D1206" s="109">
        <f>+'Weekly OPIS Data'!D1066</f>
        <v>0</v>
      </c>
      <c r="N1206" s="109">
        <f t="shared" si="28"/>
        <v>0</v>
      </c>
      <c r="O1206" s="109">
        <f>+'Weekly OPIS Data'!F1066</f>
        <v>0</v>
      </c>
      <c r="P1206" s="109"/>
      <c r="Q1206" s="109"/>
    </row>
    <row r="1207" spans="1:17" x14ac:dyDescent="0.2">
      <c r="A1207" s="31"/>
      <c r="B1207" s="35">
        <v>46399</v>
      </c>
      <c r="C1207" s="109">
        <f t="shared" si="27"/>
        <v>0</v>
      </c>
      <c r="D1207" s="109">
        <f>+'Weekly OPIS Data'!D1067</f>
        <v>0</v>
      </c>
      <c r="N1207" s="109">
        <f t="shared" si="28"/>
        <v>0</v>
      </c>
      <c r="O1207" s="109">
        <f>+'Weekly OPIS Data'!F1067</f>
        <v>0</v>
      </c>
      <c r="P1207" s="109"/>
      <c r="Q1207" s="109"/>
    </row>
    <row r="1208" spans="1:17" x14ac:dyDescent="0.2">
      <c r="A1208" s="31"/>
      <c r="B1208" s="35">
        <v>46406</v>
      </c>
      <c r="C1208" s="109">
        <f t="shared" si="27"/>
        <v>0</v>
      </c>
      <c r="D1208" s="109">
        <f>+'Weekly OPIS Data'!D1068</f>
        <v>0</v>
      </c>
      <c r="N1208" s="109">
        <f t="shared" si="28"/>
        <v>0</v>
      </c>
      <c r="O1208" s="109">
        <f>+'Weekly OPIS Data'!F1068</f>
        <v>0</v>
      </c>
      <c r="P1208" s="109"/>
      <c r="Q1208" s="109"/>
    </row>
    <row r="1209" spans="1:17" x14ac:dyDescent="0.2">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
      <c r="A1210" s="31"/>
      <c r="B1210" s="35">
        <v>46420</v>
      </c>
      <c r="C1210" s="109">
        <f t="shared" si="29"/>
        <v>0</v>
      </c>
      <c r="D1210" s="109">
        <f>+'Weekly OPIS Data'!D1070</f>
        <v>0</v>
      </c>
      <c r="N1210" s="109">
        <f t="shared" si="30"/>
        <v>0</v>
      </c>
      <c r="O1210" s="109">
        <f>+'Weekly OPIS Data'!F1070</f>
        <v>0</v>
      </c>
      <c r="P1210" s="109"/>
      <c r="Q1210" s="109"/>
    </row>
    <row r="1211" spans="1:17" x14ac:dyDescent="0.2">
      <c r="A1211" s="31"/>
      <c r="B1211" s="35">
        <v>46427</v>
      </c>
      <c r="C1211" s="109">
        <f t="shared" si="29"/>
        <v>0</v>
      </c>
      <c r="D1211" s="109">
        <f>+'Weekly OPIS Data'!D1071</f>
        <v>0</v>
      </c>
      <c r="N1211" s="109">
        <f t="shared" si="30"/>
        <v>0</v>
      </c>
      <c r="O1211" s="109">
        <f>+'Weekly OPIS Data'!F1071</f>
        <v>0</v>
      </c>
      <c r="P1211" s="109"/>
      <c r="Q1211" s="109"/>
    </row>
    <row r="1212" spans="1:17" x14ac:dyDescent="0.2">
      <c r="A1212" s="31"/>
      <c r="B1212" s="35">
        <v>46434</v>
      </c>
      <c r="C1212" s="109">
        <f t="shared" si="29"/>
        <v>0</v>
      </c>
      <c r="D1212" s="109">
        <f>+'Weekly OPIS Data'!D1072</f>
        <v>0</v>
      </c>
      <c r="N1212" s="109">
        <f t="shared" si="30"/>
        <v>0</v>
      </c>
      <c r="O1212" s="109">
        <f>+'Weekly OPIS Data'!F1072</f>
        <v>0</v>
      </c>
      <c r="P1212" s="109"/>
      <c r="Q1212" s="109"/>
    </row>
    <row r="1213" spans="1:17" x14ac:dyDescent="0.2">
      <c r="A1213" s="31"/>
      <c r="B1213" s="35">
        <v>46441</v>
      </c>
      <c r="C1213" s="109">
        <f t="shared" si="29"/>
        <v>0</v>
      </c>
      <c r="D1213" s="109">
        <f>+'Weekly OPIS Data'!D1073</f>
        <v>0</v>
      </c>
      <c r="N1213" s="109">
        <f t="shared" si="30"/>
        <v>0</v>
      </c>
      <c r="O1213" s="109">
        <f>+'Weekly OPIS Data'!F1073</f>
        <v>0</v>
      </c>
      <c r="P1213" s="109"/>
      <c r="Q1213" s="109"/>
    </row>
    <row r="1214" spans="1:17" x14ac:dyDescent="0.2">
      <c r="A1214" s="31"/>
      <c r="B1214" s="35">
        <v>46448</v>
      </c>
      <c r="C1214" s="109">
        <f t="shared" si="29"/>
        <v>0</v>
      </c>
      <c r="D1214" s="109">
        <f>+'Weekly OPIS Data'!D1074</f>
        <v>0</v>
      </c>
      <c r="N1214" s="109">
        <f t="shared" si="30"/>
        <v>0</v>
      </c>
      <c r="O1214" s="109">
        <f>+'Weekly OPIS Data'!F1074</f>
        <v>0</v>
      </c>
      <c r="P1214" s="109"/>
      <c r="Q1214" s="109"/>
    </row>
    <row r="1215" spans="1:17" x14ac:dyDescent="0.2">
      <c r="A1215" s="31"/>
      <c r="B1215" s="35">
        <v>46455</v>
      </c>
      <c r="C1215" s="109">
        <f t="shared" si="29"/>
        <v>0</v>
      </c>
      <c r="D1215" s="109">
        <f>+'Weekly OPIS Data'!D1075</f>
        <v>0</v>
      </c>
      <c r="N1215" s="109">
        <f t="shared" si="30"/>
        <v>0</v>
      </c>
      <c r="O1215" s="109">
        <f>+'Weekly OPIS Data'!F1075</f>
        <v>0</v>
      </c>
      <c r="P1215" s="109"/>
      <c r="Q1215" s="109"/>
    </row>
    <row r="1216" spans="1:17" x14ac:dyDescent="0.2">
      <c r="A1216" s="31"/>
      <c r="B1216" s="35">
        <v>46462</v>
      </c>
      <c r="C1216" s="109">
        <f t="shared" si="29"/>
        <v>0</v>
      </c>
      <c r="D1216" s="109">
        <f>+'Weekly OPIS Data'!D1076</f>
        <v>0</v>
      </c>
      <c r="N1216" s="109">
        <f t="shared" si="30"/>
        <v>0</v>
      </c>
      <c r="O1216" s="109">
        <f>+'Weekly OPIS Data'!F1076</f>
        <v>0</v>
      </c>
      <c r="P1216" s="109"/>
      <c r="Q1216" s="109"/>
    </row>
    <row r="1217" spans="1:17" x14ac:dyDescent="0.2">
      <c r="A1217" s="31"/>
      <c r="B1217" s="35">
        <v>46469</v>
      </c>
      <c r="C1217" s="109">
        <f t="shared" si="29"/>
        <v>0</v>
      </c>
      <c r="D1217" s="109">
        <f>+'Weekly OPIS Data'!D1077</f>
        <v>0</v>
      </c>
      <c r="N1217" s="109">
        <f t="shared" si="30"/>
        <v>0</v>
      </c>
      <c r="O1217" s="109">
        <f>+'Weekly OPIS Data'!F1077</f>
        <v>0</v>
      </c>
      <c r="P1217" s="109"/>
      <c r="Q1217" s="109"/>
    </row>
    <row r="1218" spans="1:17" x14ac:dyDescent="0.2">
      <c r="A1218" s="31"/>
      <c r="B1218" s="35">
        <v>46476</v>
      </c>
      <c r="C1218" s="109">
        <f t="shared" si="29"/>
        <v>0</v>
      </c>
      <c r="D1218" s="109">
        <f>+'Weekly OPIS Data'!D1078</f>
        <v>0</v>
      </c>
      <c r="N1218" s="109">
        <f t="shared" si="30"/>
        <v>0</v>
      </c>
      <c r="O1218" s="109">
        <f>+'Weekly OPIS Data'!F1078</f>
        <v>0</v>
      </c>
      <c r="P1218" s="109"/>
      <c r="Q1218" s="109"/>
    </row>
    <row r="1219" spans="1:17" x14ac:dyDescent="0.2">
      <c r="A1219" s="31"/>
      <c r="B1219" s="35">
        <v>46483</v>
      </c>
      <c r="C1219" s="109">
        <f t="shared" si="29"/>
        <v>0</v>
      </c>
      <c r="D1219" s="109">
        <f>+'Weekly OPIS Data'!D1079</f>
        <v>0</v>
      </c>
      <c r="N1219" s="109">
        <f t="shared" si="30"/>
        <v>0</v>
      </c>
      <c r="O1219" s="109">
        <f>+'Weekly OPIS Data'!F1079</f>
        <v>0</v>
      </c>
      <c r="P1219" s="109"/>
      <c r="Q1219" s="109"/>
    </row>
    <row r="1220" spans="1:17" x14ac:dyDescent="0.2">
      <c r="A1220" s="31"/>
      <c r="B1220" s="35">
        <v>46490</v>
      </c>
      <c r="C1220" s="109">
        <f t="shared" si="29"/>
        <v>0</v>
      </c>
      <c r="D1220" s="109">
        <f>+'Weekly OPIS Data'!D1080</f>
        <v>0</v>
      </c>
      <c r="N1220" s="109">
        <f t="shared" si="30"/>
        <v>0</v>
      </c>
      <c r="O1220" s="109">
        <f>+'Weekly OPIS Data'!F1080</f>
        <v>0</v>
      </c>
      <c r="P1220" s="109"/>
      <c r="Q1220" s="109"/>
    </row>
    <row r="1221" spans="1:17" x14ac:dyDescent="0.2">
      <c r="A1221" s="31"/>
      <c r="B1221" s="35">
        <v>46497</v>
      </c>
      <c r="C1221" s="109">
        <f t="shared" si="29"/>
        <v>0</v>
      </c>
      <c r="D1221" s="109">
        <f>+'Weekly OPIS Data'!D1081</f>
        <v>0</v>
      </c>
      <c r="N1221" s="109">
        <f t="shared" si="30"/>
        <v>0</v>
      </c>
      <c r="O1221" s="109">
        <f>+'Weekly OPIS Data'!F1081</f>
        <v>0</v>
      </c>
      <c r="P1221" s="109"/>
      <c r="Q1221" s="109"/>
    </row>
    <row r="1222" spans="1:17" x14ac:dyDescent="0.2">
      <c r="A1222" s="31"/>
      <c r="B1222" s="35">
        <v>46504</v>
      </c>
      <c r="C1222" s="109">
        <f t="shared" si="29"/>
        <v>0</v>
      </c>
      <c r="D1222" s="109">
        <f>+'Weekly OPIS Data'!D1082</f>
        <v>0</v>
      </c>
      <c r="N1222" s="109">
        <f t="shared" si="30"/>
        <v>0</v>
      </c>
      <c r="O1222" s="109">
        <f>+'Weekly OPIS Data'!F1082</f>
        <v>0</v>
      </c>
      <c r="P1222" s="109"/>
      <c r="Q1222" s="109"/>
    </row>
    <row r="1223" spans="1:17" x14ac:dyDescent="0.2">
      <c r="A1223" s="31"/>
      <c r="B1223" s="35">
        <v>46511</v>
      </c>
      <c r="C1223" s="109">
        <f t="shared" si="29"/>
        <v>0</v>
      </c>
      <c r="D1223" s="109">
        <f>+'Weekly OPIS Data'!D1083</f>
        <v>0</v>
      </c>
      <c r="N1223" s="109">
        <f t="shared" si="30"/>
        <v>0</v>
      </c>
      <c r="O1223" s="109">
        <f>+'Weekly OPIS Data'!F1083</f>
        <v>0</v>
      </c>
      <c r="P1223" s="109"/>
      <c r="Q1223" s="109"/>
    </row>
    <row r="1224" spans="1:17" x14ac:dyDescent="0.2">
      <c r="A1224" s="31"/>
      <c r="B1224" s="35">
        <v>46518</v>
      </c>
      <c r="C1224" s="109">
        <f t="shared" si="29"/>
        <v>0</v>
      </c>
      <c r="D1224" s="109">
        <f>+'Weekly OPIS Data'!D1084</f>
        <v>0</v>
      </c>
      <c r="N1224" s="109">
        <f t="shared" si="30"/>
        <v>0</v>
      </c>
      <c r="O1224" s="109">
        <f>+'Weekly OPIS Data'!F1084</f>
        <v>0</v>
      </c>
      <c r="P1224" s="109"/>
      <c r="Q1224" s="109"/>
    </row>
    <row r="1225" spans="1:17" x14ac:dyDescent="0.2">
      <c r="A1225" s="31"/>
      <c r="B1225" s="35">
        <v>46525</v>
      </c>
      <c r="C1225" s="109">
        <f t="shared" si="29"/>
        <v>0</v>
      </c>
      <c r="D1225" s="109">
        <f>+'Weekly OPIS Data'!D1085</f>
        <v>0</v>
      </c>
      <c r="N1225" s="109">
        <f t="shared" si="30"/>
        <v>0</v>
      </c>
      <c r="O1225" s="109">
        <f>+'Weekly OPIS Data'!F1085</f>
        <v>0</v>
      </c>
      <c r="P1225" s="109"/>
      <c r="Q1225" s="109"/>
    </row>
    <row r="1226" spans="1:17" x14ac:dyDescent="0.2">
      <c r="A1226" s="31"/>
      <c r="B1226" s="35">
        <v>46532</v>
      </c>
      <c r="C1226" s="109">
        <f t="shared" si="29"/>
        <v>0</v>
      </c>
      <c r="D1226" s="109">
        <f>+'Weekly OPIS Data'!D1086</f>
        <v>0</v>
      </c>
      <c r="N1226" s="109">
        <f t="shared" si="30"/>
        <v>0</v>
      </c>
      <c r="O1226" s="109">
        <f>+'Weekly OPIS Data'!F1086</f>
        <v>0</v>
      </c>
      <c r="P1226" s="109"/>
      <c r="Q1226" s="109"/>
    </row>
    <row r="1227" spans="1:17" x14ac:dyDescent="0.2">
      <c r="A1227" s="31"/>
      <c r="B1227" s="35">
        <v>46539</v>
      </c>
      <c r="C1227" s="109">
        <f t="shared" si="29"/>
        <v>0</v>
      </c>
      <c r="D1227" s="109">
        <f>+'Weekly OPIS Data'!D1087</f>
        <v>0</v>
      </c>
      <c r="N1227" s="109">
        <f t="shared" si="30"/>
        <v>0</v>
      </c>
      <c r="O1227" s="109">
        <f>+'Weekly OPIS Data'!F1087</f>
        <v>0</v>
      </c>
      <c r="P1227" s="109"/>
      <c r="Q1227" s="109"/>
    </row>
    <row r="1228" spans="1:17" x14ac:dyDescent="0.2">
      <c r="A1228" s="31"/>
      <c r="B1228" s="35">
        <v>46546</v>
      </c>
      <c r="C1228" s="109">
        <f t="shared" si="29"/>
        <v>0</v>
      </c>
      <c r="D1228" s="109">
        <f>+'Weekly OPIS Data'!D1088</f>
        <v>0</v>
      </c>
      <c r="N1228" s="109">
        <f t="shared" si="30"/>
        <v>0</v>
      </c>
      <c r="O1228" s="109">
        <f>+'Weekly OPIS Data'!F1088</f>
        <v>0</v>
      </c>
      <c r="P1228" s="109"/>
      <c r="Q1228" s="109"/>
    </row>
    <row r="1229" spans="1:17" x14ac:dyDescent="0.2">
      <c r="A1229" s="31"/>
      <c r="B1229" s="35">
        <v>46553</v>
      </c>
      <c r="C1229" s="109">
        <f t="shared" si="29"/>
        <v>0</v>
      </c>
      <c r="D1229" s="109">
        <f>+'Weekly OPIS Data'!D1089</f>
        <v>0</v>
      </c>
      <c r="N1229" s="109">
        <f t="shared" si="30"/>
        <v>0</v>
      </c>
      <c r="O1229" s="109">
        <f>+'Weekly OPIS Data'!F1089</f>
        <v>0</v>
      </c>
      <c r="P1229" s="109"/>
      <c r="Q1229" s="109"/>
    </row>
    <row r="1230" spans="1:17" x14ac:dyDescent="0.2">
      <c r="A1230" s="31"/>
      <c r="B1230" s="35">
        <v>46560</v>
      </c>
      <c r="C1230" s="109">
        <f t="shared" si="29"/>
        <v>0</v>
      </c>
      <c r="D1230" s="109">
        <f>+'Weekly OPIS Data'!D1090</f>
        <v>0</v>
      </c>
      <c r="N1230" s="109">
        <f t="shared" si="30"/>
        <v>0</v>
      </c>
      <c r="O1230" s="109">
        <f>+'Weekly OPIS Data'!F1090</f>
        <v>0</v>
      </c>
      <c r="P1230" s="109"/>
      <c r="Q1230" s="109"/>
    </row>
    <row r="1231" spans="1:17" x14ac:dyDescent="0.2">
      <c r="A1231" s="31"/>
      <c r="B1231" s="35">
        <v>46567</v>
      </c>
      <c r="C1231" s="109">
        <f t="shared" si="29"/>
        <v>0</v>
      </c>
      <c r="D1231" s="109">
        <f>+'Weekly OPIS Data'!D1091</f>
        <v>0</v>
      </c>
      <c r="N1231" s="109">
        <f t="shared" si="30"/>
        <v>0</v>
      </c>
      <c r="O1231" s="109">
        <f>+'Weekly OPIS Data'!F1091</f>
        <v>0</v>
      </c>
      <c r="P1231" s="109"/>
      <c r="Q1231" s="109"/>
    </row>
    <row r="1232" spans="1:17" x14ac:dyDescent="0.2">
      <c r="A1232" s="31"/>
      <c r="B1232" s="35">
        <v>46574</v>
      </c>
      <c r="C1232" s="109">
        <f t="shared" si="29"/>
        <v>0</v>
      </c>
      <c r="D1232" s="109">
        <f>+'Weekly OPIS Data'!D1092</f>
        <v>0</v>
      </c>
      <c r="N1232" s="109">
        <f t="shared" si="30"/>
        <v>0</v>
      </c>
      <c r="O1232" s="109">
        <f>+'Weekly OPIS Data'!F1092</f>
        <v>0</v>
      </c>
      <c r="P1232" s="109"/>
      <c r="Q1232" s="109"/>
    </row>
    <row r="1233" spans="1:17" x14ac:dyDescent="0.2">
      <c r="A1233" s="31"/>
      <c r="B1233" s="35">
        <v>46581</v>
      </c>
      <c r="C1233" s="109">
        <f t="shared" si="29"/>
        <v>0</v>
      </c>
      <c r="D1233" s="109">
        <f>+'Weekly OPIS Data'!D1093</f>
        <v>0</v>
      </c>
      <c r="N1233" s="109">
        <f t="shared" si="30"/>
        <v>0</v>
      </c>
      <c r="O1233" s="109">
        <f>+'Weekly OPIS Data'!F1093</f>
        <v>0</v>
      </c>
      <c r="P1233" s="109"/>
      <c r="Q1233" s="109"/>
    </row>
    <row r="1234" spans="1:17" x14ac:dyDescent="0.2">
      <c r="A1234" s="31"/>
      <c r="B1234" s="35">
        <v>46588</v>
      </c>
      <c r="C1234" s="109">
        <f t="shared" si="29"/>
        <v>0</v>
      </c>
      <c r="D1234" s="109">
        <f>+'Weekly OPIS Data'!D1094</f>
        <v>0</v>
      </c>
      <c r="N1234" s="109">
        <f t="shared" si="30"/>
        <v>0</v>
      </c>
      <c r="O1234" s="109">
        <f>+'Weekly OPIS Data'!F1094</f>
        <v>0</v>
      </c>
      <c r="P1234" s="109"/>
      <c r="Q1234" s="109"/>
    </row>
    <row r="1235" spans="1:17" x14ac:dyDescent="0.2">
      <c r="A1235" s="31"/>
      <c r="B1235" s="35">
        <v>46595</v>
      </c>
      <c r="C1235" s="109">
        <f t="shared" si="29"/>
        <v>0</v>
      </c>
      <c r="D1235" s="109">
        <f>+'Weekly OPIS Data'!D1095</f>
        <v>0</v>
      </c>
      <c r="N1235" s="109">
        <f t="shared" si="30"/>
        <v>0</v>
      </c>
      <c r="O1235" s="109">
        <f>+'Weekly OPIS Data'!F1095</f>
        <v>0</v>
      </c>
      <c r="P1235" s="109"/>
      <c r="Q1235" s="109"/>
    </row>
    <row r="1236" spans="1:17" x14ac:dyDescent="0.2">
      <c r="A1236" s="31"/>
      <c r="B1236" s="35">
        <v>46602</v>
      </c>
      <c r="C1236" s="109">
        <f t="shared" si="29"/>
        <v>0</v>
      </c>
      <c r="D1236" s="109">
        <f>+'Weekly OPIS Data'!D1096</f>
        <v>0</v>
      </c>
      <c r="N1236" s="109">
        <f t="shared" si="30"/>
        <v>0</v>
      </c>
      <c r="O1236" s="109">
        <f>+'Weekly OPIS Data'!F1096</f>
        <v>0</v>
      </c>
      <c r="P1236" s="109"/>
      <c r="Q1236" s="109"/>
    </row>
    <row r="1237" spans="1:17" x14ac:dyDescent="0.2">
      <c r="A1237" s="31"/>
      <c r="B1237" s="35">
        <v>46609</v>
      </c>
      <c r="C1237" s="109">
        <f t="shared" si="29"/>
        <v>0</v>
      </c>
      <c r="D1237" s="109">
        <f>+'Weekly OPIS Data'!D1097</f>
        <v>0</v>
      </c>
      <c r="N1237" s="109">
        <f t="shared" si="30"/>
        <v>0</v>
      </c>
      <c r="O1237" s="109">
        <f>+'Weekly OPIS Data'!F1097</f>
        <v>0</v>
      </c>
      <c r="P1237" s="109"/>
      <c r="Q1237" s="109"/>
    </row>
    <row r="1238" spans="1:17" x14ac:dyDescent="0.2">
      <c r="A1238" s="31"/>
      <c r="B1238" s="35">
        <v>46616</v>
      </c>
      <c r="C1238" s="109">
        <f t="shared" si="29"/>
        <v>0</v>
      </c>
      <c r="D1238" s="109">
        <f>+'Weekly OPIS Data'!D1098</f>
        <v>0</v>
      </c>
      <c r="N1238" s="109">
        <f t="shared" si="30"/>
        <v>0</v>
      </c>
      <c r="O1238" s="109">
        <f>+'Weekly OPIS Data'!F1098</f>
        <v>0</v>
      </c>
      <c r="P1238" s="109"/>
      <c r="Q1238" s="109"/>
    </row>
    <row r="1239" spans="1:17" x14ac:dyDescent="0.2">
      <c r="A1239" s="31"/>
      <c r="B1239" s="35">
        <v>46623</v>
      </c>
      <c r="C1239" s="109">
        <f t="shared" si="29"/>
        <v>0</v>
      </c>
      <c r="D1239" s="109">
        <f>+'Weekly OPIS Data'!D1099</f>
        <v>0</v>
      </c>
      <c r="N1239" s="109">
        <f t="shared" si="30"/>
        <v>0</v>
      </c>
      <c r="O1239" s="109">
        <f>+'Weekly OPIS Data'!F1099</f>
        <v>0</v>
      </c>
      <c r="P1239" s="109"/>
      <c r="Q1239" s="109"/>
    </row>
    <row r="1240" spans="1:17" x14ac:dyDescent="0.2">
      <c r="A1240" s="31"/>
      <c r="B1240" s="35">
        <v>46630</v>
      </c>
      <c r="C1240" s="109">
        <f t="shared" si="29"/>
        <v>0</v>
      </c>
      <c r="D1240" s="109">
        <f>+'Weekly OPIS Data'!D1100</f>
        <v>0</v>
      </c>
      <c r="N1240" s="109">
        <f t="shared" si="30"/>
        <v>0</v>
      </c>
      <c r="O1240" s="109">
        <f>+'Weekly OPIS Data'!F1100</f>
        <v>0</v>
      </c>
      <c r="P1240" s="109"/>
      <c r="Q1240" s="109"/>
    </row>
    <row r="1241" spans="1:17" x14ac:dyDescent="0.2">
      <c r="A1241" s="31"/>
      <c r="B1241" s="35">
        <v>46637</v>
      </c>
      <c r="C1241" s="109">
        <f t="shared" si="29"/>
        <v>0</v>
      </c>
      <c r="D1241" s="109">
        <f>+'Weekly OPIS Data'!D1101</f>
        <v>0</v>
      </c>
      <c r="N1241" s="109">
        <f t="shared" si="30"/>
        <v>0</v>
      </c>
      <c r="O1241" s="109">
        <f>+'Weekly OPIS Data'!F1101</f>
        <v>0</v>
      </c>
      <c r="P1241" s="109"/>
      <c r="Q1241" s="109"/>
    </row>
    <row r="1242" spans="1:17" x14ac:dyDescent="0.2">
      <c r="A1242" s="31"/>
      <c r="B1242" s="35">
        <v>46644</v>
      </c>
      <c r="C1242" s="109">
        <f t="shared" si="29"/>
        <v>0</v>
      </c>
      <c r="D1242" s="109">
        <f>+'Weekly OPIS Data'!D1102</f>
        <v>0</v>
      </c>
      <c r="N1242" s="109">
        <f t="shared" si="30"/>
        <v>0</v>
      </c>
      <c r="O1242" s="109">
        <f>+'Weekly OPIS Data'!F1102</f>
        <v>0</v>
      </c>
      <c r="P1242" s="109"/>
      <c r="Q1242" s="109"/>
    </row>
    <row r="1243" spans="1:17" x14ac:dyDescent="0.2">
      <c r="A1243" s="31"/>
      <c r="B1243" s="35">
        <v>46651</v>
      </c>
      <c r="C1243" s="109">
        <f t="shared" si="29"/>
        <v>0</v>
      </c>
      <c r="D1243" s="109">
        <f>+'Weekly OPIS Data'!D1103</f>
        <v>0</v>
      </c>
      <c r="N1243" s="109">
        <f t="shared" si="30"/>
        <v>0</v>
      </c>
      <c r="O1243" s="109">
        <f>+'Weekly OPIS Data'!F1103</f>
        <v>0</v>
      </c>
      <c r="P1243" s="109"/>
      <c r="Q1243" s="109"/>
    </row>
    <row r="1244" spans="1:17" x14ac:dyDescent="0.2">
      <c r="A1244" s="31"/>
      <c r="B1244" s="35">
        <v>46658</v>
      </c>
      <c r="C1244" s="109">
        <f t="shared" si="29"/>
        <v>0</v>
      </c>
      <c r="D1244" s="109">
        <f>+'Weekly OPIS Data'!D1104</f>
        <v>0</v>
      </c>
      <c r="N1244" s="109">
        <f t="shared" si="30"/>
        <v>0</v>
      </c>
      <c r="O1244" s="109">
        <f>+'Weekly OPIS Data'!F1104</f>
        <v>0</v>
      </c>
      <c r="P1244" s="109"/>
      <c r="Q1244" s="109"/>
    </row>
    <row r="1245" spans="1:17" x14ac:dyDescent="0.2">
      <c r="A1245" s="31"/>
      <c r="B1245" s="35">
        <v>46665</v>
      </c>
      <c r="C1245" s="109">
        <f t="shared" si="29"/>
        <v>0</v>
      </c>
      <c r="D1245" s="109">
        <f>+'Weekly OPIS Data'!D1105</f>
        <v>0</v>
      </c>
      <c r="N1245" s="109">
        <f t="shared" si="30"/>
        <v>0</v>
      </c>
      <c r="O1245" s="109">
        <f>+'Weekly OPIS Data'!F1105</f>
        <v>0</v>
      </c>
      <c r="P1245" s="109"/>
      <c r="Q1245" s="109"/>
    </row>
    <row r="1246" spans="1:17" x14ac:dyDescent="0.2">
      <c r="A1246" s="31"/>
      <c r="B1246" s="35">
        <v>46672</v>
      </c>
      <c r="C1246" s="109">
        <f t="shared" si="29"/>
        <v>0</v>
      </c>
      <c r="D1246" s="109">
        <f>+'Weekly OPIS Data'!D1106</f>
        <v>0</v>
      </c>
      <c r="N1246" s="109">
        <f t="shared" si="30"/>
        <v>0</v>
      </c>
      <c r="O1246" s="109">
        <f>+'Weekly OPIS Data'!F1106</f>
        <v>0</v>
      </c>
      <c r="P1246" s="109"/>
      <c r="Q1246" s="109"/>
    </row>
    <row r="1247" spans="1:17" x14ac:dyDescent="0.2">
      <c r="A1247" s="31"/>
      <c r="B1247" s="35">
        <v>46679</v>
      </c>
      <c r="C1247" s="109">
        <f t="shared" si="29"/>
        <v>0</v>
      </c>
      <c r="D1247" s="109">
        <f>+'Weekly OPIS Data'!D1107</f>
        <v>0</v>
      </c>
      <c r="N1247" s="109">
        <f t="shared" si="30"/>
        <v>0</v>
      </c>
      <c r="O1247" s="109">
        <f>+'Weekly OPIS Data'!F1107</f>
        <v>0</v>
      </c>
      <c r="P1247" s="109"/>
      <c r="Q1247" s="109"/>
    </row>
    <row r="1248" spans="1:17" x14ac:dyDescent="0.2">
      <c r="A1248" s="31"/>
      <c r="B1248" s="35">
        <v>46686</v>
      </c>
      <c r="C1248" s="109">
        <f t="shared" si="29"/>
        <v>0</v>
      </c>
      <c r="D1248" s="109">
        <f>+'Weekly OPIS Data'!D1108</f>
        <v>0</v>
      </c>
      <c r="N1248" s="109">
        <f t="shared" si="30"/>
        <v>0</v>
      </c>
      <c r="O1248" s="109">
        <f>+'Weekly OPIS Data'!F1108</f>
        <v>0</v>
      </c>
      <c r="P1248" s="109"/>
      <c r="Q1248" s="109"/>
    </row>
    <row r="1249" spans="1:17" x14ac:dyDescent="0.2">
      <c r="A1249" s="31"/>
      <c r="B1249" s="35">
        <v>46693</v>
      </c>
      <c r="C1249" s="109">
        <f t="shared" si="29"/>
        <v>0</v>
      </c>
      <c r="D1249" s="109">
        <f>+'Weekly OPIS Data'!D1109</f>
        <v>0</v>
      </c>
      <c r="N1249" s="109">
        <f t="shared" si="30"/>
        <v>0</v>
      </c>
      <c r="O1249" s="109">
        <f>+'Weekly OPIS Data'!F1109</f>
        <v>0</v>
      </c>
      <c r="P1249" s="109"/>
      <c r="Q1249" s="109"/>
    </row>
    <row r="1250" spans="1:17" x14ac:dyDescent="0.2">
      <c r="A1250" s="31"/>
      <c r="B1250" s="35">
        <v>46700</v>
      </c>
      <c r="C1250" s="109">
        <f t="shared" si="29"/>
        <v>0</v>
      </c>
      <c r="D1250" s="109">
        <f>+'Weekly OPIS Data'!D1110</f>
        <v>0</v>
      </c>
      <c r="N1250" s="109">
        <f t="shared" si="30"/>
        <v>0</v>
      </c>
      <c r="O1250" s="109">
        <f>+'Weekly OPIS Data'!F1110</f>
        <v>0</v>
      </c>
      <c r="P1250" s="109"/>
      <c r="Q1250" s="109"/>
    </row>
    <row r="1251" spans="1:17" x14ac:dyDescent="0.2">
      <c r="A1251" s="31"/>
      <c r="B1251" s="35">
        <v>46707</v>
      </c>
      <c r="C1251" s="109">
        <f t="shared" si="29"/>
        <v>0</v>
      </c>
      <c r="D1251" s="109">
        <f>+'Weekly OPIS Data'!D1111</f>
        <v>0</v>
      </c>
      <c r="N1251" s="109">
        <f t="shared" si="30"/>
        <v>0</v>
      </c>
      <c r="O1251" s="109">
        <f>+'Weekly OPIS Data'!F1111</f>
        <v>0</v>
      </c>
      <c r="P1251" s="109"/>
      <c r="Q1251" s="109"/>
    </row>
    <row r="1252" spans="1:17" x14ac:dyDescent="0.2">
      <c r="A1252" s="31"/>
      <c r="B1252" s="35">
        <v>46714</v>
      </c>
      <c r="C1252" s="109">
        <f t="shared" si="29"/>
        <v>0</v>
      </c>
      <c r="D1252" s="109">
        <f>+'Weekly OPIS Data'!D1112</f>
        <v>0</v>
      </c>
      <c r="N1252" s="109">
        <f t="shared" si="30"/>
        <v>0</v>
      </c>
      <c r="O1252" s="109">
        <f>+'Weekly OPIS Data'!F1112</f>
        <v>0</v>
      </c>
      <c r="P1252" s="109"/>
      <c r="Q1252" s="109"/>
    </row>
    <row r="1253" spans="1:17" x14ac:dyDescent="0.2">
      <c r="A1253" s="31"/>
      <c r="B1253" s="35">
        <v>46721</v>
      </c>
      <c r="C1253" s="109">
        <f t="shared" si="29"/>
        <v>0</v>
      </c>
      <c r="D1253" s="109">
        <f>+'Weekly OPIS Data'!D1113</f>
        <v>0</v>
      </c>
      <c r="N1253" s="109">
        <f t="shared" si="30"/>
        <v>0</v>
      </c>
      <c r="O1253" s="109">
        <f>+'Weekly OPIS Data'!F1113</f>
        <v>0</v>
      </c>
      <c r="P1253" s="109"/>
      <c r="Q1253" s="109"/>
    </row>
    <row r="1254" spans="1:17" x14ac:dyDescent="0.2">
      <c r="A1254" s="31"/>
      <c r="B1254" s="35">
        <v>46728</v>
      </c>
      <c r="C1254" s="109">
        <f t="shared" si="29"/>
        <v>0</v>
      </c>
      <c r="D1254" s="109">
        <f>+'Weekly OPIS Data'!D1114</f>
        <v>0</v>
      </c>
      <c r="N1254" s="109">
        <f t="shared" si="30"/>
        <v>0</v>
      </c>
      <c r="O1254" s="109">
        <f>+'Weekly OPIS Data'!F1114</f>
        <v>0</v>
      </c>
      <c r="P1254" s="109"/>
      <c r="Q1254" s="109"/>
    </row>
    <row r="1255" spans="1:17" x14ac:dyDescent="0.2">
      <c r="A1255" s="31"/>
      <c r="B1255" s="35">
        <v>46735</v>
      </c>
      <c r="C1255" s="109">
        <f t="shared" si="29"/>
        <v>0</v>
      </c>
      <c r="D1255" s="109">
        <f>+'Weekly OPIS Data'!D1115</f>
        <v>0</v>
      </c>
      <c r="N1255" s="109">
        <f t="shared" si="30"/>
        <v>0</v>
      </c>
      <c r="O1255" s="109">
        <f>+'Weekly OPIS Data'!F1115</f>
        <v>0</v>
      </c>
      <c r="P1255" s="109"/>
      <c r="Q1255" s="109"/>
    </row>
    <row r="1256" spans="1:17" x14ac:dyDescent="0.2">
      <c r="A1256" s="31"/>
      <c r="B1256" s="35">
        <v>46742</v>
      </c>
      <c r="C1256" s="109">
        <f t="shared" si="29"/>
        <v>0</v>
      </c>
      <c r="D1256" s="109">
        <f>+'Weekly OPIS Data'!D1116</f>
        <v>0</v>
      </c>
      <c r="N1256" s="109">
        <f t="shared" si="30"/>
        <v>0</v>
      </c>
      <c r="O1256" s="109">
        <f>+'Weekly OPIS Data'!F1116</f>
        <v>0</v>
      </c>
      <c r="P1256" s="109"/>
      <c r="Q1256" s="109"/>
    </row>
    <row r="1257" spans="1:17" x14ac:dyDescent="0.2">
      <c r="A1257" s="31"/>
      <c r="B1257" s="35">
        <v>46749</v>
      </c>
      <c r="C1257" s="109">
        <f t="shared" si="29"/>
        <v>0</v>
      </c>
      <c r="D1257" s="109">
        <f>+'Weekly OPIS Data'!D1117</f>
        <v>0</v>
      </c>
      <c r="N1257" s="109">
        <f t="shared" si="30"/>
        <v>0</v>
      </c>
      <c r="O1257" s="109">
        <f>+'Weekly OPIS Data'!F1117</f>
        <v>0</v>
      </c>
      <c r="P1257" s="109"/>
      <c r="Q1257" s="109"/>
    </row>
    <row r="1258" spans="1:17" x14ac:dyDescent="0.2">
      <c r="A1258" s="31"/>
      <c r="B1258" s="35">
        <v>46756</v>
      </c>
      <c r="C1258" s="109">
        <f t="shared" si="29"/>
        <v>0</v>
      </c>
      <c r="D1258" s="109">
        <f>+'Weekly OPIS Data'!D1118</f>
        <v>0</v>
      </c>
      <c r="N1258" s="109">
        <f t="shared" si="30"/>
        <v>0</v>
      </c>
      <c r="O1258" s="109">
        <f>+'Weekly OPIS Data'!F1118</f>
        <v>0</v>
      </c>
      <c r="P1258" s="109"/>
      <c r="Q1258" s="109"/>
    </row>
    <row r="1259" spans="1:17" x14ac:dyDescent="0.2">
      <c r="A1259" s="31"/>
      <c r="B1259" s="35">
        <v>46763</v>
      </c>
      <c r="C1259" s="109">
        <f t="shared" si="29"/>
        <v>0</v>
      </c>
      <c r="D1259" s="109">
        <f>+'Weekly OPIS Data'!D1119</f>
        <v>0</v>
      </c>
      <c r="N1259" s="109">
        <f t="shared" si="30"/>
        <v>0</v>
      </c>
      <c r="O1259" s="109">
        <f>+'Weekly OPIS Data'!F1119</f>
        <v>0</v>
      </c>
      <c r="P1259" s="109"/>
      <c r="Q1259" s="109"/>
    </row>
    <row r="1260" spans="1:17" x14ac:dyDescent="0.2">
      <c r="A1260" s="31"/>
      <c r="B1260" s="35">
        <v>46770</v>
      </c>
      <c r="C1260" s="109">
        <f t="shared" si="29"/>
        <v>0</v>
      </c>
      <c r="D1260" s="109">
        <f>+'Weekly OPIS Data'!D1120</f>
        <v>0</v>
      </c>
      <c r="N1260" s="109">
        <f t="shared" si="30"/>
        <v>0</v>
      </c>
      <c r="O1260" s="109">
        <f>+'Weekly OPIS Data'!F1120</f>
        <v>0</v>
      </c>
      <c r="P1260" s="109"/>
      <c r="Q1260" s="109"/>
    </row>
    <row r="1261" spans="1:17" x14ac:dyDescent="0.2">
      <c r="A1261" s="31"/>
      <c r="B1261" s="35">
        <v>46777</v>
      </c>
      <c r="C1261" s="109">
        <f t="shared" si="29"/>
        <v>0</v>
      </c>
      <c r="D1261" s="109">
        <f>+'Weekly OPIS Data'!D1121</f>
        <v>0</v>
      </c>
      <c r="N1261" s="109">
        <f t="shared" si="30"/>
        <v>0</v>
      </c>
      <c r="O1261" s="109">
        <f>+'Weekly OPIS Data'!F1121</f>
        <v>0</v>
      </c>
      <c r="P1261" s="109"/>
      <c r="Q1261" s="109"/>
    </row>
    <row r="1262" spans="1:17" x14ac:dyDescent="0.2">
      <c r="A1262" s="31"/>
      <c r="B1262" s="35">
        <v>46784</v>
      </c>
      <c r="C1262" s="109">
        <f t="shared" si="29"/>
        <v>0</v>
      </c>
      <c r="D1262" s="109">
        <f>+'Weekly OPIS Data'!D1122</f>
        <v>0</v>
      </c>
      <c r="N1262" s="109">
        <f t="shared" si="30"/>
        <v>0</v>
      </c>
      <c r="O1262" s="109">
        <f>+'Weekly OPIS Data'!F1122</f>
        <v>0</v>
      </c>
      <c r="P1262" s="109"/>
      <c r="Q1262" s="109"/>
    </row>
    <row r="1263" spans="1:17" x14ac:dyDescent="0.2">
      <c r="A1263" s="31"/>
      <c r="B1263" s="35">
        <v>46791</v>
      </c>
      <c r="C1263" s="109">
        <f t="shared" si="29"/>
        <v>0</v>
      </c>
      <c r="D1263" s="109">
        <f>+'Weekly OPIS Data'!D1123</f>
        <v>0</v>
      </c>
      <c r="N1263" s="109">
        <f t="shared" si="30"/>
        <v>0</v>
      </c>
      <c r="O1263" s="109">
        <f>+'Weekly OPIS Data'!F1123</f>
        <v>0</v>
      </c>
      <c r="P1263" s="109"/>
      <c r="Q1263" s="109"/>
    </row>
    <row r="1264" spans="1:17" x14ac:dyDescent="0.2">
      <c r="A1264" s="31"/>
      <c r="B1264" s="35">
        <v>46798</v>
      </c>
      <c r="C1264" s="109">
        <f t="shared" si="29"/>
        <v>0</v>
      </c>
      <c r="D1264" s="109">
        <f>+'Weekly OPIS Data'!D1124</f>
        <v>0</v>
      </c>
      <c r="N1264" s="109">
        <f t="shared" si="30"/>
        <v>0</v>
      </c>
      <c r="O1264" s="109">
        <f>+'Weekly OPIS Data'!F1124</f>
        <v>0</v>
      </c>
      <c r="P1264" s="109"/>
      <c r="Q1264" s="109"/>
    </row>
    <row r="1265" spans="1:17" x14ac:dyDescent="0.2">
      <c r="A1265" s="31"/>
      <c r="B1265" s="35">
        <v>46805</v>
      </c>
      <c r="C1265" s="109">
        <f t="shared" si="29"/>
        <v>0</v>
      </c>
      <c r="D1265" s="109">
        <f>+'Weekly OPIS Data'!D1125</f>
        <v>0</v>
      </c>
      <c r="N1265" s="109">
        <f t="shared" si="30"/>
        <v>0</v>
      </c>
      <c r="O1265" s="109">
        <f>+'Weekly OPIS Data'!F1125</f>
        <v>0</v>
      </c>
      <c r="P1265" s="109"/>
      <c r="Q1265" s="109"/>
    </row>
    <row r="1266" spans="1:17" x14ac:dyDescent="0.2">
      <c r="A1266" s="31"/>
      <c r="B1266" s="35">
        <v>46812</v>
      </c>
      <c r="C1266" s="109">
        <f t="shared" si="29"/>
        <v>0</v>
      </c>
      <c r="D1266" s="109">
        <f>+'Weekly OPIS Data'!D1126</f>
        <v>0</v>
      </c>
      <c r="N1266" s="109">
        <f t="shared" si="30"/>
        <v>0</v>
      </c>
      <c r="O1266" s="109">
        <f>+'Weekly OPIS Data'!F1126</f>
        <v>0</v>
      </c>
      <c r="P1266" s="109"/>
      <c r="Q1266" s="109"/>
    </row>
    <row r="1267" spans="1:17" x14ac:dyDescent="0.2">
      <c r="A1267" s="31"/>
      <c r="B1267" s="35">
        <v>46819</v>
      </c>
      <c r="C1267" s="109">
        <f t="shared" si="29"/>
        <v>0</v>
      </c>
      <c r="D1267" s="109">
        <f>+'Weekly OPIS Data'!D1127</f>
        <v>0</v>
      </c>
      <c r="N1267" s="109">
        <f t="shared" si="30"/>
        <v>0</v>
      </c>
      <c r="O1267" s="109">
        <f>+'Weekly OPIS Data'!F1127</f>
        <v>0</v>
      </c>
      <c r="P1267" s="109"/>
      <c r="Q1267" s="109"/>
    </row>
    <row r="1268" spans="1:17" x14ac:dyDescent="0.2">
      <c r="A1268" s="31"/>
      <c r="B1268" s="35">
        <v>46826</v>
      </c>
      <c r="C1268" s="109">
        <f t="shared" si="29"/>
        <v>0</v>
      </c>
      <c r="D1268" s="109">
        <f>+'Weekly OPIS Data'!D1128</f>
        <v>0</v>
      </c>
      <c r="N1268" s="109">
        <f t="shared" si="30"/>
        <v>0</v>
      </c>
      <c r="O1268" s="109">
        <f>+'Weekly OPIS Data'!F1128</f>
        <v>0</v>
      </c>
      <c r="P1268" s="109"/>
      <c r="Q1268" s="109"/>
    </row>
    <row r="1269" spans="1:17" x14ac:dyDescent="0.2">
      <c r="A1269" s="31"/>
      <c r="B1269" s="35">
        <v>46833</v>
      </c>
      <c r="C1269" s="109">
        <f t="shared" si="29"/>
        <v>0</v>
      </c>
      <c r="D1269" s="109">
        <f>+'Weekly OPIS Data'!D1129</f>
        <v>0</v>
      </c>
      <c r="N1269" s="109">
        <f t="shared" si="30"/>
        <v>0</v>
      </c>
      <c r="O1269" s="109">
        <f>+'Weekly OPIS Data'!F1129</f>
        <v>0</v>
      </c>
      <c r="P1269" s="109"/>
      <c r="Q1269" s="109"/>
    </row>
    <row r="1270" spans="1:17" x14ac:dyDescent="0.2">
      <c r="A1270" s="31"/>
      <c r="B1270" s="35">
        <v>46840</v>
      </c>
      <c r="C1270" s="109">
        <f t="shared" si="29"/>
        <v>0</v>
      </c>
      <c r="D1270" s="109">
        <f>+'Weekly OPIS Data'!D1130</f>
        <v>0</v>
      </c>
      <c r="N1270" s="109">
        <f t="shared" si="30"/>
        <v>0</v>
      </c>
      <c r="O1270" s="109">
        <f>+'Weekly OPIS Data'!F1130</f>
        <v>0</v>
      </c>
      <c r="P1270" s="109"/>
      <c r="Q1270" s="109"/>
    </row>
    <row r="1271" spans="1:17" x14ac:dyDescent="0.2">
      <c r="A1271" s="31"/>
      <c r="B1271" s="35">
        <v>46847</v>
      </c>
      <c r="C1271" s="109">
        <f t="shared" si="29"/>
        <v>0</v>
      </c>
      <c r="D1271" s="109">
        <f>+'Weekly OPIS Data'!D1131</f>
        <v>0</v>
      </c>
      <c r="N1271" s="109">
        <f t="shared" si="30"/>
        <v>0</v>
      </c>
      <c r="O1271" s="109">
        <f>+'Weekly OPIS Data'!F1131</f>
        <v>0</v>
      </c>
      <c r="P1271" s="109"/>
      <c r="Q1271" s="109"/>
    </row>
    <row r="1272" spans="1:17" x14ac:dyDescent="0.2">
      <c r="A1272" s="31"/>
      <c r="B1272" s="35">
        <v>46854</v>
      </c>
      <c r="C1272" s="109">
        <f t="shared" si="29"/>
        <v>0</v>
      </c>
      <c r="D1272" s="109">
        <f>+'Weekly OPIS Data'!D1132</f>
        <v>0</v>
      </c>
      <c r="N1272" s="109">
        <f t="shared" si="30"/>
        <v>0</v>
      </c>
      <c r="O1272" s="109">
        <f>+'Weekly OPIS Data'!F1132</f>
        <v>0</v>
      </c>
      <c r="P1272" s="109"/>
      <c r="Q1272" s="109"/>
    </row>
    <row r="1273" spans="1:17" x14ac:dyDescent="0.2">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
      <c r="A1274" s="31"/>
      <c r="B1274" s="35">
        <v>46868</v>
      </c>
      <c r="C1274" s="109">
        <f t="shared" si="31"/>
        <v>0</v>
      </c>
      <c r="D1274" s="109">
        <f>+'Weekly OPIS Data'!D1134</f>
        <v>0</v>
      </c>
      <c r="N1274" s="109">
        <f t="shared" si="32"/>
        <v>0</v>
      </c>
      <c r="O1274" s="109">
        <f>+'Weekly OPIS Data'!F1134</f>
        <v>0</v>
      </c>
      <c r="P1274" s="109"/>
      <c r="Q1274" s="109"/>
    </row>
    <row r="1275" spans="1:17" x14ac:dyDescent="0.2">
      <c r="A1275" s="31"/>
      <c r="B1275" s="35">
        <v>46875</v>
      </c>
      <c r="C1275" s="109">
        <f t="shared" si="31"/>
        <v>0</v>
      </c>
      <c r="D1275" s="109">
        <f>+'Weekly OPIS Data'!D1135</f>
        <v>0</v>
      </c>
      <c r="N1275" s="109">
        <f t="shared" si="32"/>
        <v>0</v>
      </c>
      <c r="O1275" s="109">
        <f>+'Weekly OPIS Data'!F1135</f>
        <v>0</v>
      </c>
      <c r="P1275" s="109"/>
      <c r="Q1275" s="109"/>
    </row>
    <row r="1276" spans="1:17" x14ac:dyDescent="0.2">
      <c r="A1276" s="31"/>
      <c r="B1276" s="35">
        <v>46882</v>
      </c>
      <c r="C1276" s="109">
        <f t="shared" si="31"/>
        <v>0</v>
      </c>
      <c r="D1276" s="109">
        <f>+'Weekly OPIS Data'!D1136</f>
        <v>0</v>
      </c>
      <c r="N1276" s="109">
        <f t="shared" si="32"/>
        <v>0</v>
      </c>
      <c r="O1276" s="109">
        <f>+'Weekly OPIS Data'!F1136</f>
        <v>0</v>
      </c>
      <c r="P1276" s="109"/>
      <c r="Q1276" s="109"/>
    </row>
    <row r="1277" spans="1:17" x14ac:dyDescent="0.2">
      <c r="A1277" s="31"/>
      <c r="B1277" s="35">
        <v>46889</v>
      </c>
      <c r="C1277" s="109">
        <f t="shared" si="31"/>
        <v>0</v>
      </c>
      <c r="D1277" s="109">
        <f>+'Weekly OPIS Data'!D1137</f>
        <v>0</v>
      </c>
      <c r="N1277" s="109">
        <f t="shared" si="32"/>
        <v>0</v>
      </c>
      <c r="O1277" s="109">
        <f>+'Weekly OPIS Data'!F1137</f>
        <v>0</v>
      </c>
      <c r="P1277" s="109"/>
      <c r="Q1277" s="109"/>
    </row>
    <row r="1278" spans="1:17" x14ac:dyDescent="0.2">
      <c r="A1278" s="31"/>
      <c r="B1278" s="35">
        <v>46896</v>
      </c>
      <c r="C1278" s="109">
        <f t="shared" si="31"/>
        <v>0</v>
      </c>
      <c r="D1278" s="109">
        <f>+'Weekly OPIS Data'!D1138</f>
        <v>0</v>
      </c>
      <c r="N1278" s="109">
        <f t="shared" si="32"/>
        <v>0</v>
      </c>
      <c r="O1278" s="109">
        <f>+'Weekly OPIS Data'!F1138</f>
        <v>0</v>
      </c>
      <c r="P1278" s="109"/>
      <c r="Q1278" s="109"/>
    </row>
    <row r="1279" spans="1:17" x14ac:dyDescent="0.2">
      <c r="A1279" s="31"/>
      <c r="B1279" s="35">
        <v>46903</v>
      </c>
      <c r="C1279" s="109">
        <f t="shared" si="31"/>
        <v>0</v>
      </c>
      <c r="D1279" s="109">
        <f>+'Weekly OPIS Data'!D1139</f>
        <v>0</v>
      </c>
      <c r="N1279" s="109">
        <f t="shared" si="32"/>
        <v>0</v>
      </c>
      <c r="O1279" s="109">
        <f>+'Weekly OPIS Data'!F1139</f>
        <v>0</v>
      </c>
      <c r="P1279" s="109"/>
      <c r="Q1279" s="109"/>
    </row>
    <row r="1280" spans="1:17" x14ac:dyDescent="0.2">
      <c r="A1280" s="31"/>
      <c r="B1280" s="35">
        <v>46910</v>
      </c>
      <c r="C1280" s="109">
        <f t="shared" si="31"/>
        <v>0</v>
      </c>
      <c r="D1280" s="109">
        <f>+'Weekly OPIS Data'!D1140</f>
        <v>0</v>
      </c>
      <c r="N1280" s="109">
        <f t="shared" si="32"/>
        <v>0</v>
      </c>
      <c r="O1280" s="109">
        <f>+'Weekly OPIS Data'!F1140</f>
        <v>0</v>
      </c>
      <c r="P1280" s="109"/>
      <c r="Q1280" s="109"/>
    </row>
    <row r="1281" spans="1:17" x14ac:dyDescent="0.2">
      <c r="A1281" s="31"/>
      <c r="B1281" s="35">
        <v>46917</v>
      </c>
      <c r="C1281" s="109">
        <f t="shared" si="31"/>
        <v>0</v>
      </c>
      <c r="D1281" s="109">
        <f>+'Weekly OPIS Data'!D1141</f>
        <v>0</v>
      </c>
      <c r="N1281" s="109">
        <f t="shared" si="32"/>
        <v>0</v>
      </c>
      <c r="O1281" s="109">
        <f>+'Weekly OPIS Data'!F1141</f>
        <v>0</v>
      </c>
      <c r="P1281" s="109"/>
      <c r="Q1281" s="109"/>
    </row>
    <row r="1282" spans="1:17" x14ac:dyDescent="0.2">
      <c r="A1282" s="31"/>
      <c r="B1282" s="35">
        <v>46924</v>
      </c>
      <c r="C1282" s="109">
        <f t="shared" si="31"/>
        <v>0</v>
      </c>
      <c r="D1282" s="109">
        <f>+'Weekly OPIS Data'!D1142</f>
        <v>0</v>
      </c>
      <c r="N1282" s="109">
        <f t="shared" si="32"/>
        <v>0</v>
      </c>
      <c r="O1282" s="109">
        <f>+'Weekly OPIS Data'!F1142</f>
        <v>0</v>
      </c>
      <c r="P1282" s="109"/>
      <c r="Q1282" s="109"/>
    </row>
    <row r="1283" spans="1:17" x14ac:dyDescent="0.2">
      <c r="A1283" s="31"/>
      <c r="B1283" s="35">
        <v>46931</v>
      </c>
      <c r="C1283" s="109">
        <f t="shared" si="31"/>
        <v>0</v>
      </c>
      <c r="D1283" s="109">
        <f>+'Weekly OPIS Data'!D1143</f>
        <v>0</v>
      </c>
      <c r="N1283" s="109">
        <f t="shared" si="32"/>
        <v>0</v>
      </c>
      <c r="O1283" s="109">
        <f>+'Weekly OPIS Data'!F1143</f>
        <v>0</v>
      </c>
      <c r="P1283" s="109"/>
      <c r="Q1283" s="109"/>
    </row>
    <row r="1284" spans="1:17" x14ac:dyDescent="0.2">
      <c r="A1284" s="31"/>
      <c r="B1284" s="35">
        <v>46938</v>
      </c>
      <c r="C1284" s="109">
        <f t="shared" si="31"/>
        <v>0</v>
      </c>
      <c r="D1284" s="109">
        <f>+'Weekly OPIS Data'!D1144</f>
        <v>0</v>
      </c>
      <c r="N1284" s="109">
        <f t="shared" si="32"/>
        <v>0</v>
      </c>
      <c r="O1284" s="109">
        <f>+'Weekly OPIS Data'!F1144</f>
        <v>0</v>
      </c>
      <c r="P1284" s="109"/>
      <c r="Q1284" s="109"/>
    </row>
    <row r="1285" spans="1:17" x14ac:dyDescent="0.2">
      <c r="A1285" s="31"/>
      <c r="B1285" s="35">
        <v>46945</v>
      </c>
      <c r="C1285" s="109">
        <f t="shared" si="31"/>
        <v>0</v>
      </c>
      <c r="D1285" s="109">
        <f>+'Weekly OPIS Data'!D1145</f>
        <v>0</v>
      </c>
      <c r="N1285" s="109">
        <f t="shared" si="32"/>
        <v>0</v>
      </c>
      <c r="O1285" s="109">
        <f>+'Weekly OPIS Data'!F1145</f>
        <v>0</v>
      </c>
      <c r="P1285" s="109"/>
      <c r="Q1285" s="109"/>
    </row>
    <row r="1286" spans="1:17" x14ac:dyDescent="0.2">
      <c r="A1286" s="31"/>
      <c r="B1286" s="35">
        <v>46952</v>
      </c>
      <c r="C1286" s="109">
        <f t="shared" si="31"/>
        <v>0</v>
      </c>
      <c r="D1286" s="109">
        <f>+'Weekly OPIS Data'!D1146</f>
        <v>0</v>
      </c>
      <c r="N1286" s="109">
        <f t="shared" si="32"/>
        <v>0</v>
      </c>
      <c r="O1286" s="109">
        <f>+'Weekly OPIS Data'!F1146</f>
        <v>0</v>
      </c>
      <c r="P1286" s="109"/>
      <c r="Q1286" s="109"/>
    </row>
    <row r="1287" spans="1:17" x14ac:dyDescent="0.2">
      <c r="A1287" s="31"/>
      <c r="B1287" s="35">
        <v>46959</v>
      </c>
      <c r="C1287" s="109">
        <f t="shared" si="31"/>
        <v>0</v>
      </c>
      <c r="D1287" s="109">
        <f>+'Weekly OPIS Data'!D1147</f>
        <v>0</v>
      </c>
      <c r="N1287" s="109">
        <f t="shared" si="32"/>
        <v>0</v>
      </c>
      <c r="O1287" s="109">
        <f>+'Weekly OPIS Data'!F1147</f>
        <v>0</v>
      </c>
      <c r="P1287" s="109"/>
      <c r="Q1287" s="109"/>
    </row>
    <row r="1288" spans="1:17" x14ac:dyDescent="0.2">
      <c r="A1288" s="31"/>
      <c r="B1288" s="35">
        <v>46966</v>
      </c>
      <c r="C1288" s="109">
        <f t="shared" si="31"/>
        <v>0</v>
      </c>
      <c r="D1288" s="109">
        <f>+'Weekly OPIS Data'!D1148</f>
        <v>0</v>
      </c>
      <c r="N1288" s="109">
        <f t="shared" si="32"/>
        <v>0</v>
      </c>
      <c r="O1288" s="109">
        <f>+'Weekly OPIS Data'!F1148</f>
        <v>0</v>
      </c>
      <c r="P1288" s="109"/>
      <c r="Q1288" s="109"/>
    </row>
    <row r="1289" spans="1:17" x14ac:dyDescent="0.2">
      <c r="A1289" s="31"/>
      <c r="B1289" s="35">
        <v>46973</v>
      </c>
      <c r="C1289" s="109">
        <f t="shared" si="31"/>
        <v>0</v>
      </c>
      <c r="D1289" s="109">
        <f>+'Weekly OPIS Data'!D1149</f>
        <v>0</v>
      </c>
      <c r="N1289" s="109">
        <f t="shared" si="32"/>
        <v>0</v>
      </c>
      <c r="O1289" s="109">
        <f>+'Weekly OPIS Data'!F1149</f>
        <v>0</v>
      </c>
      <c r="P1289" s="109"/>
      <c r="Q1289" s="109"/>
    </row>
    <row r="1290" spans="1:17" x14ac:dyDescent="0.2">
      <c r="A1290" s="31"/>
      <c r="B1290" s="35">
        <v>46980</v>
      </c>
      <c r="C1290" s="109">
        <f t="shared" si="31"/>
        <v>0</v>
      </c>
      <c r="D1290" s="109">
        <f>+'Weekly OPIS Data'!D1150</f>
        <v>0</v>
      </c>
      <c r="N1290" s="109">
        <f t="shared" si="32"/>
        <v>0</v>
      </c>
      <c r="O1290" s="109">
        <f>+'Weekly OPIS Data'!F1150</f>
        <v>0</v>
      </c>
      <c r="P1290" s="109"/>
      <c r="Q1290" s="109"/>
    </row>
    <row r="1291" spans="1:17" x14ac:dyDescent="0.2">
      <c r="A1291" s="31"/>
      <c r="B1291" s="35">
        <v>46987</v>
      </c>
      <c r="C1291" s="109">
        <f t="shared" si="31"/>
        <v>0</v>
      </c>
      <c r="D1291" s="109">
        <f>+'Weekly OPIS Data'!D1151</f>
        <v>0</v>
      </c>
      <c r="N1291" s="109">
        <f t="shared" si="32"/>
        <v>0</v>
      </c>
      <c r="O1291" s="109">
        <f>+'Weekly OPIS Data'!F1151</f>
        <v>0</v>
      </c>
      <c r="P1291" s="109"/>
      <c r="Q1291" s="109"/>
    </row>
    <row r="1292" spans="1:17" x14ac:dyDescent="0.2">
      <c r="A1292" s="31"/>
      <c r="B1292" s="35">
        <v>46994</v>
      </c>
      <c r="C1292" s="109">
        <f t="shared" si="31"/>
        <v>0</v>
      </c>
      <c r="D1292" s="109">
        <f>+'Weekly OPIS Data'!D1152</f>
        <v>0</v>
      </c>
      <c r="N1292" s="109">
        <f t="shared" si="32"/>
        <v>0</v>
      </c>
      <c r="O1292" s="109">
        <f>+'Weekly OPIS Data'!F1152</f>
        <v>0</v>
      </c>
      <c r="P1292" s="109"/>
      <c r="Q1292" s="109"/>
    </row>
    <row r="1293" spans="1:17" x14ac:dyDescent="0.2">
      <c r="A1293" s="31"/>
      <c r="B1293" s="35">
        <v>47001</v>
      </c>
      <c r="C1293" s="109">
        <f t="shared" si="31"/>
        <v>0</v>
      </c>
      <c r="D1293" s="109">
        <f>+'Weekly OPIS Data'!D1153</f>
        <v>0</v>
      </c>
      <c r="N1293" s="109">
        <f t="shared" si="32"/>
        <v>0</v>
      </c>
      <c r="O1293" s="109">
        <f>+'Weekly OPIS Data'!F1153</f>
        <v>0</v>
      </c>
      <c r="P1293" s="109"/>
      <c r="Q1293" s="109"/>
    </row>
    <row r="1294" spans="1:17" x14ac:dyDescent="0.2">
      <c r="A1294" s="31"/>
      <c r="B1294" s="35">
        <v>47008</v>
      </c>
      <c r="C1294" s="109">
        <f t="shared" si="31"/>
        <v>0</v>
      </c>
      <c r="D1294" s="109">
        <f>+'Weekly OPIS Data'!D1154</f>
        <v>0</v>
      </c>
      <c r="N1294" s="109">
        <f t="shared" si="32"/>
        <v>0</v>
      </c>
      <c r="O1294" s="109">
        <f>+'Weekly OPIS Data'!F1154</f>
        <v>0</v>
      </c>
      <c r="P1294" s="109"/>
      <c r="Q1294" s="109"/>
    </row>
    <row r="1295" spans="1:17" x14ac:dyDescent="0.2">
      <c r="A1295" s="31"/>
      <c r="B1295" s="35">
        <v>47015</v>
      </c>
      <c r="C1295" s="109">
        <f t="shared" si="31"/>
        <v>0</v>
      </c>
      <c r="D1295" s="109">
        <f>+'Weekly OPIS Data'!D1155</f>
        <v>0</v>
      </c>
      <c r="N1295" s="109">
        <f t="shared" si="32"/>
        <v>0</v>
      </c>
      <c r="O1295" s="109">
        <f>+'Weekly OPIS Data'!F1155</f>
        <v>0</v>
      </c>
      <c r="P1295" s="109"/>
      <c r="Q1295" s="109"/>
    </row>
    <row r="1296" spans="1:17" x14ac:dyDescent="0.2">
      <c r="A1296" s="31"/>
      <c r="B1296" s="35">
        <v>47022</v>
      </c>
      <c r="C1296" s="109">
        <f t="shared" si="31"/>
        <v>0</v>
      </c>
      <c r="D1296" s="109">
        <f>+'Weekly OPIS Data'!D1156</f>
        <v>0</v>
      </c>
      <c r="N1296" s="109">
        <f t="shared" si="32"/>
        <v>0</v>
      </c>
      <c r="O1296" s="109">
        <f>+'Weekly OPIS Data'!F1156</f>
        <v>0</v>
      </c>
      <c r="P1296" s="109"/>
      <c r="Q1296" s="109"/>
    </row>
    <row r="1297" spans="1:17" x14ac:dyDescent="0.2">
      <c r="A1297" s="31"/>
      <c r="B1297" s="35">
        <v>47029</v>
      </c>
      <c r="C1297" s="109">
        <f t="shared" si="31"/>
        <v>0</v>
      </c>
      <c r="D1297" s="109">
        <f>+'Weekly OPIS Data'!D1157</f>
        <v>0</v>
      </c>
      <c r="N1297" s="109">
        <f t="shared" si="32"/>
        <v>0</v>
      </c>
      <c r="O1297" s="109">
        <f>+'Weekly OPIS Data'!F1157</f>
        <v>0</v>
      </c>
      <c r="P1297" s="109"/>
      <c r="Q1297" s="109"/>
    </row>
    <row r="1298" spans="1:17" x14ac:dyDescent="0.2">
      <c r="A1298" s="31"/>
      <c r="B1298" s="35">
        <v>47036</v>
      </c>
      <c r="C1298" s="109">
        <f t="shared" si="31"/>
        <v>0</v>
      </c>
      <c r="D1298" s="109">
        <f>+'Weekly OPIS Data'!D1158</f>
        <v>0</v>
      </c>
      <c r="N1298" s="109">
        <f t="shared" si="32"/>
        <v>0</v>
      </c>
      <c r="O1298" s="109">
        <f>+'Weekly OPIS Data'!F1158</f>
        <v>0</v>
      </c>
      <c r="P1298" s="109"/>
      <c r="Q1298" s="109"/>
    </row>
    <row r="1299" spans="1:17" x14ac:dyDescent="0.2">
      <c r="A1299" s="31"/>
      <c r="B1299" s="35">
        <v>47043</v>
      </c>
      <c r="C1299" s="109">
        <f t="shared" si="31"/>
        <v>0</v>
      </c>
      <c r="D1299" s="109">
        <f>+'Weekly OPIS Data'!D1159</f>
        <v>0</v>
      </c>
      <c r="N1299" s="109">
        <f t="shared" si="32"/>
        <v>0</v>
      </c>
      <c r="O1299" s="109">
        <f>+'Weekly OPIS Data'!F1159</f>
        <v>0</v>
      </c>
      <c r="P1299" s="109"/>
      <c r="Q1299" s="109"/>
    </row>
    <row r="1300" spans="1:17" x14ac:dyDescent="0.2">
      <c r="A1300" s="31"/>
      <c r="B1300" s="35">
        <v>47050</v>
      </c>
      <c r="C1300" s="109">
        <f t="shared" si="31"/>
        <v>0</v>
      </c>
      <c r="D1300" s="109">
        <f>+'Weekly OPIS Data'!D1160</f>
        <v>0</v>
      </c>
      <c r="N1300" s="109">
        <f t="shared" si="32"/>
        <v>0</v>
      </c>
      <c r="O1300" s="109">
        <f>+'Weekly OPIS Data'!F1160</f>
        <v>0</v>
      </c>
      <c r="P1300" s="109"/>
      <c r="Q1300" s="109"/>
    </row>
    <row r="1301" spans="1:17" x14ac:dyDescent="0.2">
      <c r="A1301" s="31"/>
      <c r="B1301" s="35">
        <v>47057</v>
      </c>
      <c r="C1301" s="109">
        <f t="shared" si="31"/>
        <v>0</v>
      </c>
      <c r="D1301" s="109">
        <f>+'Weekly OPIS Data'!D1161</f>
        <v>0</v>
      </c>
      <c r="N1301" s="109">
        <f t="shared" si="32"/>
        <v>0</v>
      </c>
      <c r="O1301" s="109">
        <f>+'Weekly OPIS Data'!F1161</f>
        <v>0</v>
      </c>
      <c r="P1301" s="109"/>
      <c r="Q1301" s="109"/>
    </row>
    <row r="1302" spans="1:17" x14ac:dyDescent="0.2">
      <c r="A1302" s="31"/>
      <c r="B1302" s="35">
        <v>47064</v>
      </c>
      <c r="C1302" s="109">
        <f t="shared" si="31"/>
        <v>0</v>
      </c>
      <c r="D1302" s="109">
        <f>+'Weekly OPIS Data'!D1162</f>
        <v>0</v>
      </c>
      <c r="N1302" s="109">
        <f t="shared" si="32"/>
        <v>0</v>
      </c>
      <c r="O1302" s="109">
        <f>+'Weekly OPIS Data'!F1162</f>
        <v>0</v>
      </c>
      <c r="P1302" s="109"/>
      <c r="Q1302" s="109"/>
    </row>
    <row r="1303" spans="1:17" x14ac:dyDescent="0.2">
      <c r="A1303" s="31"/>
      <c r="B1303" s="35">
        <v>47071</v>
      </c>
      <c r="C1303" s="109">
        <f t="shared" si="31"/>
        <v>0</v>
      </c>
      <c r="D1303" s="109">
        <f>+'Weekly OPIS Data'!D1163</f>
        <v>0</v>
      </c>
      <c r="N1303" s="109">
        <f t="shared" si="32"/>
        <v>0</v>
      </c>
      <c r="O1303" s="109">
        <f>+'Weekly OPIS Data'!F1163</f>
        <v>0</v>
      </c>
      <c r="P1303" s="109"/>
      <c r="Q1303" s="109"/>
    </row>
    <row r="1304" spans="1:17" x14ac:dyDescent="0.2">
      <c r="A1304" s="31"/>
      <c r="B1304" s="35">
        <v>47078</v>
      </c>
      <c r="C1304" s="109">
        <f t="shared" si="31"/>
        <v>0</v>
      </c>
      <c r="D1304" s="109">
        <f>+'Weekly OPIS Data'!D1164</f>
        <v>0</v>
      </c>
      <c r="N1304" s="109">
        <f t="shared" si="32"/>
        <v>0</v>
      </c>
      <c r="O1304" s="109">
        <f>+'Weekly OPIS Data'!F1164</f>
        <v>0</v>
      </c>
      <c r="P1304" s="109"/>
      <c r="Q1304" s="109"/>
    </row>
    <row r="1305" spans="1:17" x14ac:dyDescent="0.2">
      <c r="A1305" s="31"/>
      <c r="B1305" s="35">
        <v>47085</v>
      </c>
      <c r="C1305" s="109">
        <f t="shared" si="31"/>
        <v>0</v>
      </c>
      <c r="D1305" s="109">
        <f>+'Weekly OPIS Data'!D1165</f>
        <v>0</v>
      </c>
      <c r="N1305" s="109">
        <f t="shared" si="32"/>
        <v>0</v>
      </c>
      <c r="O1305" s="109">
        <f>+'Weekly OPIS Data'!F1165</f>
        <v>0</v>
      </c>
      <c r="P1305" s="109"/>
      <c r="Q1305" s="109"/>
    </row>
    <row r="1306" spans="1:17" x14ac:dyDescent="0.2">
      <c r="A1306" s="31"/>
      <c r="B1306" s="35">
        <v>47092</v>
      </c>
      <c r="C1306" s="109">
        <f t="shared" si="31"/>
        <v>0</v>
      </c>
      <c r="D1306" s="109">
        <f>+'Weekly OPIS Data'!D1166</f>
        <v>0</v>
      </c>
      <c r="N1306" s="109">
        <f t="shared" si="32"/>
        <v>0</v>
      </c>
      <c r="O1306" s="109">
        <f>+'Weekly OPIS Data'!F1166</f>
        <v>0</v>
      </c>
      <c r="P1306" s="109"/>
      <c r="Q1306" s="109"/>
    </row>
    <row r="1307" spans="1:17" x14ac:dyDescent="0.2">
      <c r="A1307" s="31"/>
      <c r="B1307" s="35">
        <v>47099</v>
      </c>
      <c r="C1307" s="109">
        <f t="shared" si="31"/>
        <v>0</v>
      </c>
      <c r="D1307" s="109">
        <f>+'Weekly OPIS Data'!D1167</f>
        <v>0</v>
      </c>
      <c r="N1307" s="109">
        <f t="shared" si="32"/>
        <v>0</v>
      </c>
      <c r="O1307" s="109">
        <f>+'Weekly OPIS Data'!F1167</f>
        <v>0</v>
      </c>
      <c r="P1307" s="109"/>
      <c r="Q1307" s="109"/>
    </row>
    <row r="1308" spans="1:17" x14ac:dyDescent="0.2">
      <c r="A1308" s="31"/>
      <c r="B1308" s="35">
        <v>47106</v>
      </c>
      <c r="C1308" s="109">
        <f t="shared" si="31"/>
        <v>0</v>
      </c>
      <c r="D1308" s="109">
        <f>+'Weekly OPIS Data'!D1168</f>
        <v>0</v>
      </c>
      <c r="N1308" s="109">
        <f t="shared" si="32"/>
        <v>0</v>
      </c>
      <c r="O1308" s="109">
        <f>+'Weekly OPIS Data'!F1168</f>
        <v>0</v>
      </c>
      <c r="P1308" s="109"/>
      <c r="Q1308" s="109"/>
    </row>
    <row r="1309" spans="1:17" x14ac:dyDescent="0.2">
      <c r="A1309" s="31"/>
      <c r="B1309" s="35">
        <v>47113</v>
      </c>
      <c r="C1309" s="109">
        <f t="shared" si="31"/>
        <v>0</v>
      </c>
      <c r="D1309" s="109">
        <f>+'Weekly OPIS Data'!D1169</f>
        <v>0</v>
      </c>
      <c r="N1309" s="109">
        <f t="shared" si="32"/>
        <v>0</v>
      </c>
      <c r="O1309" s="109">
        <f>+'Weekly OPIS Data'!F1169</f>
        <v>0</v>
      </c>
      <c r="P1309" s="109"/>
      <c r="Q1309" s="109"/>
    </row>
    <row r="1310" spans="1:17" x14ac:dyDescent="0.2">
      <c r="A1310" s="31"/>
      <c r="B1310" s="35">
        <v>47120</v>
      </c>
      <c r="C1310" s="109">
        <f t="shared" si="31"/>
        <v>0</v>
      </c>
      <c r="D1310" s="109">
        <f>+'Weekly OPIS Data'!D1170</f>
        <v>0</v>
      </c>
      <c r="N1310" s="109">
        <f t="shared" si="32"/>
        <v>0</v>
      </c>
      <c r="O1310" s="109">
        <f>+'Weekly OPIS Data'!F1170</f>
        <v>0</v>
      </c>
      <c r="P1310" s="109"/>
      <c r="Q1310" s="109"/>
    </row>
    <row r="1311" spans="1:17" x14ac:dyDescent="0.2">
      <c r="A1311" s="31"/>
      <c r="B1311" s="35">
        <v>47127</v>
      </c>
      <c r="C1311" s="109">
        <f t="shared" si="31"/>
        <v>0</v>
      </c>
      <c r="D1311" s="109">
        <f>+'Weekly OPIS Data'!D1171</f>
        <v>0</v>
      </c>
      <c r="N1311" s="109">
        <f t="shared" si="32"/>
        <v>0</v>
      </c>
      <c r="O1311" s="109">
        <f>+'Weekly OPIS Data'!F1171</f>
        <v>0</v>
      </c>
      <c r="P1311" s="109"/>
      <c r="Q1311" s="109"/>
    </row>
    <row r="1312" spans="1:17" x14ac:dyDescent="0.2">
      <c r="A1312" s="31"/>
      <c r="B1312" s="35">
        <v>47134</v>
      </c>
      <c r="C1312" s="109">
        <f t="shared" si="31"/>
        <v>0</v>
      </c>
      <c r="D1312" s="109">
        <f>+'Weekly OPIS Data'!D1172</f>
        <v>0</v>
      </c>
      <c r="N1312" s="109">
        <f t="shared" si="32"/>
        <v>0</v>
      </c>
      <c r="O1312" s="109">
        <f>+'Weekly OPIS Data'!F1172</f>
        <v>0</v>
      </c>
      <c r="P1312" s="109"/>
      <c r="Q1312" s="109"/>
    </row>
    <row r="1313" spans="1:17" x14ac:dyDescent="0.2">
      <c r="A1313" s="31"/>
      <c r="B1313" s="35">
        <v>47141</v>
      </c>
      <c r="C1313" s="109">
        <f t="shared" si="31"/>
        <v>0</v>
      </c>
      <c r="D1313" s="109">
        <f>+'Weekly OPIS Data'!D1173</f>
        <v>0</v>
      </c>
      <c r="N1313" s="109">
        <f t="shared" si="32"/>
        <v>0</v>
      </c>
      <c r="O1313" s="109">
        <f>+'Weekly OPIS Data'!F1173</f>
        <v>0</v>
      </c>
      <c r="P1313" s="109"/>
      <c r="Q1313" s="109"/>
    </row>
    <row r="1314" spans="1:17" x14ac:dyDescent="0.2">
      <c r="A1314" s="31"/>
      <c r="B1314" s="35">
        <v>47148</v>
      </c>
      <c r="C1314" s="109">
        <f t="shared" si="31"/>
        <v>0</v>
      </c>
      <c r="D1314" s="109">
        <f>+'Weekly OPIS Data'!D1174</f>
        <v>0</v>
      </c>
      <c r="N1314" s="109">
        <f t="shared" si="32"/>
        <v>0</v>
      </c>
      <c r="O1314" s="109">
        <f>+'Weekly OPIS Data'!F1174</f>
        <v>0</v>
      </c>
      <c r="P1314" s="109"/>
      <c r="Q1314" s="109"/>
    </row>
    <row r="1315" spans="1:17" x14ac:dyDescent="0.2">
      <c r="A1315" s="31"/>
      <c r="B1315" s="35">
        <v>47155</v>
      </c>
      <c r="C1315" s="109">
        <f t="shared" si="31"/>
        <v>0</v>
      </c>
      <c r="D1315" s="109">
        <f>+'Weekly OPIS Data'!D1175</f>
        <v>0</v>
      </c>
      <c r="N1315" s="109">
        <f t="shared" si="32"/>
        <v>0</v>
      </c>
      <c r="O1315" s="109">
        <f>+'Weekly OPIS Data'!F1175</f>
        <v>0</v>
      </c>
      <c r="P1315" s="109"/>
      <c r="Q1315" s="109"/>
    </row>
    <row r="1316" spans="1:17" x14ac:dyDescent="0.2">
      <c r="A1316" s="31"/>
      <c r="B1316" s="35">
        <v>47162</v>
      </c>
      <c r="C1316" s="109">
        <f t="shared" si="31"/>
        <v>0</v>
      </c>
      <c r="D1316" s="109">
        <f>+'Weekly OPIS Data'!D1176</f>
        <v>0</v>
      </c>
      <c r="N1316" s="109">
        <f t="shared" si="32"/>
        <v>0</v>
      </c>
      <c r="O1316" s="109">
        <f>+'Weekly OPIS Data'!F1176</f>
        <v>0</v>
      </c>
      <c r="P1316" s="109"/>
      <c r="Q1316" s="109"/>
    </row>
    <row r="1317" spans="1:17" x14ac:dyDescent="0.2">
      <c r="A1317" s="31"/>
      <c r="B1317" s="35">
        <v>47169</v>
      </c>
      <c r="C1317" s="109">
        <f t="shared" si="31"/>
        <v>0</v>
      </c>
      <c r="D1317" s="109">
        <f>+'Weekly OPIS Data'!D1177</f>
        <v>0</v>
      </c>
      <c r="N1317" s="109">
        <f t="shared" si="32"/>
        <v>0</v>
      </c>
      <c r="O1317" s="109">
        <f>+'Weekly OPIS Data'!F1177</f>
        <v>0</v>
      </c>
      <c r="P1317" s="109"/>
      <c r="Q1317" s="109"/>
    </row>
    <row r="1318" spans="1:17" x14ac:dyDescent="0.2">
      <c r="A1318" s="31"/>
      <c r="B1318" s="35">
        <v>47176</v>
      </c>
      <c r="C1318" s="109">
        <f t="shared" si="31"/>
        <v>0</v>
      </c>
      <c r="D1318" s="109">
        <f>+'Weekly OPIS Data'!D1178</f>
        <v>0</v>
      </c>
      <c r="N1318" s="109">
        <f t="shared" si="32"/>
        <v>0</v>
      </c>
      <c r="O1318" s="109">
        <f>+'Weekly OPIS Data'!F1178</f>
        <v>0</v>
      </c>
      <c r="P1318" s="109"/>
      <c r="Q1318" s="109"/>
    </row>
    <row r="1319" spans="1:17" x14ac:dyDescent="0.2">
      <c r="A1319" s="31"/>
      <c r="B1319" s="35">
        <v>47183</v>
      </c>
      <c r="C1319" s="109">
        <f t="shared" si="31"/>
        <v>0</v>
      </c>
      <c r="D1319" s="109">
        <f>+'Weekly OPIS Data'!D1179</f>
        <v>0</v>
      </c>
      <c r="N1319" s="109">
        <f t="shared" si="32"/>
        <v>0</v>
      </c>
      <c r="O1319" s="109">
        <f>+'Weekly OPIS Data'!F1179</f>
        <v>0</v>
      </c>
      <c r="P1319" s="109"/>
      <c r="Q1319" s="109"/>
    </row>
    <row r="1320" spans="1:17" x14ac:dyDescent="0.2">
      <c r="A1320" s="31"/>
      <c r="B1320" s="35">
        <v>47190</v>
      </c>
      <c r="C1320" s="109">
        <f t="shared" si="31"/>
        <v>0</v>
      </c>
      <c r="D1320" s="109">
        <f>+'Weekly OPIS Data'!D1180</f>
        <v>0</v>
      </c>
      <c r="N1320" s="109">
        <f t="shared" si="32"/>
        <v>0</v>
      </c>
      <c r="O1320" s="109">
        <f>+'Weekly OPIS Data'!F1180</f>
        <v>0</v>
      </c>
      <c r="P1320" s="109"/>
      <c r="Q1320" s="109"/>
    </row>
    <row r="1321" spans="1:17" x14ac:dyDescent="0.2">
      <c r="A1321" s="31"/>
      <c r="B1321" s="35">
        <v>47197</v>
      </c>
      <c r="C1321" s="109">
        <f t="shared" si="31"/>
        <v>0</v>
      </c>
      <c r="D1321" s="109">
        <f>+'Weekly OPIS Data'!D1181</f>
        <v>0</v>
      </c>
      <c r="N1321" s="109">
        <f t="shared" si="32"/>
        <v>0</v>
      </c>
      <c r="O1321" s="109">
        <f>+'Weekly OPIS Data'!F1181</f>
        <v>0</v>
      </c>
      <c r="P1321" s="109"/>
      <c r="Q1321" s="109"/>
    </row>
    <row r="1322" spans="1:17" x14ac:dyDescent="0.2">
      <c r="A1322" s="31"/>
      <c r="B1322" s="35">
        <v>47204</v>
      </c>
      <c r="C1322" s="109">
        <f t="shared" si="31"/>
        <v>0</v>
      </c>
      <c r="D1322" s="109">
        <f>+'Weekly OPIS Data'!D1182</f>
        <v>0</v>
      </c>
      <c r="N1322" s="109">
        <f t="shared" si="32"/>
        <v>0</v>
      </c>
      <c r="O1322" s="109">
        <f>+'Weekly OPIS Data'!F1182</f>
        <v>0</v>
      </c>
      <c r="P1322" s="109"/>
      <c r="Q1322" s="109"/>
    </row>
    <row r="1323" spans="1:17" x14ac:dyDescent="0.2">
      <c r="A1323" s="31"/>
      <c r="B1323" s="35">
        <v>47211</v>
      </c>
      <c r="C1323" s="109">
        <f t="shared" si="31"/>
        <v>0</v>
      </c>
      <c r="D1323" s="109">
        <f>+'Weekly OPIS Data'!D1183</f>
        <v>0</v>
      </c>
      <c r="N1323" s="109">
        <f t="shared" si="32"/>
        <v>0</v>
      </c>
      <c r="O1323" s="109">
        <f>+'Weekly OPIS Data'!F1183</f>
        <v>0</v>
      </c>
      <c r="P1323" s="109"/>
      <c r="Q1323" s="109"/>
    </row>
    <row r="1324" spans="1:17" x14ac:dyDescent="0.2">
      <c r="A1324" s="31"/>
      <c r="B1324" s="35">
        <v>47218</v>
      </c>
      <c r="C1324" s="109">
        <f t="shared" si="31"/>
        <v>0</v>
      </c>
      <c r="D1324" s="109">
        <f>+'Weekly OPIS Data'!D1184</f>
        <v>0</v>
      </c>
      <c r="N1324" s="109">
        <f t="shared" si="32"/>
        <v>0</v>
      </c>
      <c r="O1324" s="109">
        <f>+'Weekly OPIS Data'!F1184</f>
        <v>0</v>
      </c>
      <c r="P1324" s="109"/>
      <c r="Q1324" s="109"/>
    </row>
    <row r="1325" spans="1:17" x14ac:dyDescent="0.2">
      <c r="A1325" s="31"/>
      <c r="B1325" s="35">
        <v>47225</v>
      </c>
      <c r="C1325" s="109">
        <f t="shared" si="31"/>
        <v>0</v>
      </c>
      <c r="D1325" s="109">
        <f>+'Weekly OPIS Data'!D1185</f>
        <v>0</v>
      </c>
      <c r="N1325" s="109">
        <f t="shared" si="32"/>
        <v>0</v>
      </c>
      <c r="O1325" s="109">
        <f>+'Weekly OPIS Data'!F1185</f>
        <v>0</v>
      </c>
      <c r="P1325" s="109"/>
      <c r="Q1325" s="109"/>
    </row>
    <row r="1326" spans="1:17" x14ac:dyDescent="0.2">
      <c r="A1326" s="31"/>
      <c r="B1326" s="35">
        <v>47232</v>
      </c>
      <c r="C1326" s="109">
        <f t="shared" si="31"/>
        <v>0</v>
      </c>
      <c r="D1326" s="109">
        <f>+'Weekly OPIS Data'!D1186</f>
        <v>0</v>
      </c>
      <c r="N1326" s="109">
        <f t="shared" si="32"/>
        <v>0</v>
      </c>
      <c r="O1326" s="109">
        <f>+'Weekly OPIS Data'!F1186</f>
        <v>0</v>
      </c>
      <c r="P1326" s="109"/>
      <c r="Q1326" s="109"/>
    </row>
    <row r="1327" spans="1:17" x14ac:dyDescent="0.2">
      <c r="A1327" s="31"/>
      <c r="B1327" s="35">
        <v>47239</v>
      </c>
      <c r="C1327" s="109">
        <f t="shared" si="31"/>
        <v>0</v>
      </c>
      <c r="D1327" s="109">
        <f>+'Weekly OPIS Data'!D1187</f>
        <v>0</v>
      </c>
      <c r="N1327" s="109">
        <f t="shared" si="32"/>
        <v>0</v>
      </c>
      <c r="O1327" s="109">
        <f>+'Weekly OPIS Data'!F1187</f>
        <v>0</v>
      </c>
      <c r="P1327" s="109"/>
      <c r="Q1327" s="109"/>
    </row>
    <row r="1328" spans="1:17" x14ac:dyDescent="0.2">
      <c r="A1328" s="31"/>
      <c r="B1328" s="35">
        <v>47246</v>
      </c>
      <c r="C1328" s="109">
        <f t="shared" si="31"/>
        <v>0</v>
      </c>
      <c r="D1328" s="109">
        <f>+'Weekly OPIS Data'!D1188</f>
        <v>0</v>
      </c>
      <c r="N1328" s="109">
        <f t="shared" si="32"/>
        <v>0</v>
      </c>
      <c r="O1328" s="109">
        <f>+'Weekly OPIS Data'!F1188</f>
        <v>0</v>
      </c>
      <c r="P1328" s="109"/>
      <c r="Q1328" s="109"/>
    </row>
    <row r="1329" spans="1:17" x14ac:dyDescent="0.2">
      <c r="A1329" s="31"/>
      <c r="B1329" s="35">
        <v>47253</v>
      </c>
      <c r="C1329" s="109">
        <f t="shared" si="31"/>
        <v>0</v>
      </c>
      <c r="D1329" s="109">
        <f>+'Weekly OPIS Data'!D1189</f>
        <v>0</v>
      </c>
      <c r="N1329" s="109">
        <f t="shared" si="32"/>
        <v>0</v>
      </c>
      <c r="O1329" s="109">
        <f>+'Weekly OPIS Data'!F1189</f>
        <v>0</v>
      </c>
      <c r="P1329" s="109"/>
      <c r="Q1329" s="109"/>
    </row>
    <row r="1330" spans="1:17" x14ac:dyDescent="0.2">
      <c r="A1330" s="31"/>
      <c r="B1330" s="35">
        <v>47260</v>
      </c>
      <c r="C1330" s="109">
        <f t="shared" si="31"/>
        <v>0</v>
      </c>
      <c r="D1330" s="109">
        <f>+'Weekly OPIS Data'!D1190</f>
        <v>0</v>
      </c>
      <c r="N1330" s="109">
        <f t="shared" si="32"/>
        <v>0</v>
      </c>
      <c r="O1330" s="109">
        <f>+'Weekly OPIS Data'!F1190</f>
        <v>0</v>
      </c>
      <c r="P1330" s="109"/>
      <c r="Q1330" s="109"/>
    </row>
    <row r="1331" spans="1:17" x14ac:dyDescent="0.2">
      <c r="A1331" s="31"/>
      <c r="B1331" s="35">
        <v>47267</v>
      </c>
      <c r="C1331" s="109">
        <f t="shared" si="31"/>
        <v>0</v>
      </c>
      <c r="D1331" s="109">
        <f>+'Weekly OPIS Data'!D1191</f>
        <v>0</v>
      </c>
      <c r="N1331" s="109">
        <f t="shared" si="32"/>
        <v>0</v>
      </c>
      <c r="O1331" s="109">
        <f>+'Weekly OPIS Data'!F1191</f>
        <v>0</v>
      </c>
      <c r="P1331" s="109"/>
      <c r="Q1331" s="109"/>
    </row>
    <row r="1332" spans="1:17" x14ac:dyDescent="0.2">
      <c r="A1332" s="31"/>
      <c r="B1332" s="35">
        <v>47274</v>
      </c>
      <c r="C1332" s="109">
        <f t="shared" si="31"/>
        <v>0</v>
      </c>
      <c r="D1332" s="109">
        <f>+'Weekly OPIS Data'!D1192</f>
        <v>0</v>
      </c>
      <c r="N1332" s="109">
        <f t="shared" si="32"/>
        <v>0</v>
      </c>
      <c r="O1332" s="109">
        <f>+'Weekly OPIS Data'!F1192</f>
        <v>0</v>
      </c>
      <c r="P1332" s="109"/>
      <c r="Q1332" s="109"/>
    </row>
    <row r="1333" spans="1:17" x14ac:dyDescent="0.2">
      <c r="A1333" s="31"/>
      <c r="B1333" s="35">
        <v>47281</v>
      </c>
      <c r="C1333" s="109">
        <f t="shared" si="31"/>
        <v>0</v>
      </c>
      <c r="D1333" s="109">
        <f>+'Weekly OPIS Data'!D1193</f>
        <v>0</v>
      </c>
      <c r="N1333" s="109">
        <f t="shared" si="32"/>
        <v>0</v>
      </c>
      <c r="O1333" s="109">
        <f>+'Weekly OPIS Data'!F1193</f>
        <v>0</v>
      </c>
      <c r="P1333" s="109"/>
      <c r="Q1333" s="109"/>
    </row>
    <row r="1334" spans="1:17" x14ac:dyDescent="0.2">
      <c r="A1334" s="31"/>
      <c r="B1334" s="35">
        <v>47288</v>
      </c>
      <c r="C1334" s="109">
        <f t="shared" si="31"/>
        <v>0</v>
      </c>
      <c r="D1334" s="109">
        <f>+'Weekly OPIS Data'!D1194</f>
        <v>0</v>
      </c>
      <c r="N1334" s="109">
        <f t="shared" si="32"/>
        <v>0</v>
      </c>
      <c r="O1334" s="109">
        <f>+'Weekly OPIS Data'!F1194</f>
        <v>0</v>
      </c>
      <c r="P1334" s="109"/>
      <c r="Q1334" s="109"/>
    </row>
    <row r="1335" spans="1:17" x14ac:dyDescent="0.2">
      <c r="A1335" s="31"/>
      <c r="B1335" s="35">
        <v>47295</v>
      </c>
      <c r="C1335" s="109">
        <f t="shared" si="31"/>
        <v>0</v>
      </c>
      <c r="D1335" s="109">
        <f>+'Weekly OPIS Data'!D1195</f>
        <v>0</v>
      </c>
      <c r="N1335" s="109">
        <f t="shared" si="32"/>
        <v>0</v>
      </c>
      <c r="O1335" s="109">
        <f>+'Weekly OPIS Data'!F1195</f>
        <v>0</v>
      </c>
      <c r="P1335" s="109"/>
      <c r="Q1335" s="109"/>
    </row>
    <row r="1336" spans="1:17" x14ac:dyDescent="0.2">
      <c r="A1336" s="31"/>
      <c r="B1336" s="35">
        <v>47302</v>
      </c>
      <c r="C1336" s="109">
        <f t="shared" si="31"/>
        <v>0</v>
      </c>
      <c r="D1336" s="109">
        <f>+'Weekly OPIS Data'!D1196</f>
        <v>0</v>
      </c>
      <c r="N1336" s="109">
        <f t="shared" si="32"/>
        <v>0</v>
      </c>
      <c r="O1336" s="109">
        <f>+'Weekly OPIS Data'!F1196</f>
        <v>0</v>
      </c>
      <c r="P1336" s="109"/>
      <c r="Q1336" s="109"/>
    </row>
    <row r="1337" spans="1:17" x14ac:dyDescent="0.2">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
      <c r="A1338" s="31"/>
      <c r="B1338" s="35">
        <v>47316</v>
      </c>
      <c r="C1338" s="109">
        <f t="shared" si="33"/>
        <v>0</v>
      </c>
      <c r="D1338" s="109">
        <f>+'Weekly OPIS Data'!D1198</f>
        <v>0</v>
      </c>
      <c r="N1338" s="109">
        <f t="shared" si="34"/>
        <v>0</v>
      </c>
      <c r="O1338" s="109">
        <f>+'Weekly OPIS Data'!F1198</f>
        <v>0</v>
      </c>
      <c r="P1338" s="109"/>
      <c r="Q1338" s="109"/>
    </row>
    <row r="1339" spans="1:17" x14ac:dyDescent="0.2">
      <c r="A1339" s="31"/>
      <c r="B1339" s="35">
        <v>47323</v>
      </c>
      <c r="C1339" s="109">
        <f t="shared" si="33"/>
        <v>0</v>
      </c>
      <c r="D1339" s="109">
        <f>+'Weekly OPIS Data'!D1199</f>
        <v>0</v>
      </c>
      <c r="N1339" s="109">
        <f t="shared" si="34"/>
        <v>0</v>
      </c>
      <c r="O1339" s="109">
        <f>+'Weekly OPIS Data'!F1199</f>
        <v>0</v>
      </c>
      <c r="P1339" s="109"/>
      <c r="Q1339" s="109"/>
    </row>
    <row r="1340" spans="1:17" x14ac:dyDescent="0.2">
      <c r="A1340" s="31"/>
      <c r="B1340" s="35">
        <v>47330</v>
      </c>
      <c r="C1340" s="109">
        <f t="shared" si="33"/>
        <v>0</v>
      </c>
      <c r="D1340" s="109">
        <f>+'Weekly OPIS Data'!D1200</f>
        <v>0</v>
      </c>
      <c r="N1340" s="109">
        <f t="shared" si="34"/>
        <v>0</v>
      </c>
      <c r="O1340" s="109">
        <f>+'Weekly OPIS Data'!F1200</f>
        <v>0</v>
      </c>
      <c r="P1340" s="109"/>
      <c r="Q1340" s="109"/>
    </row>
    <row r="1341" spans="1:17" x14ac:dyDescent="0.2">
      <c r="A1341" s="31"/>
      <c r="B1341" s="35">
        <v>47337</v>
      </c>
      <c r="C1341" s="109">
        <f t="shared" si="33"/>
        <v>0</v>
      </c>
      <c r="D1341" s="109">
        <f>+'Weekly OPIS Data'!D1201</f>
        <v>0</v>
      </c>
      <c r="N1341" s="109">
        <f t="shared" si="34"/>
        <v>0</v>
      </c>
      <c r="O1341" s="109">
        <f>+'Weekly OPIS Data'!F1201</f>
        <v>0</v>
      </c>
      <c r="P1341" s="109"/>
      <c r="Q1341" s="109"/>
    </row>
    <row r="1342" spans="1:17" x14ac:dyDescent="0.2">
      <c r="A1342" s="31"/>
      <c r="B1342" s="35">
        <v>47344</v>
      </c>
      <c r="C1342" s="109">
        <f t="shared" si="33"/>
        <v>0</v>
      </c>
      <c r="D1342" s="109">
        <f>+'Weekly OPIS Data'!D1202</f>
        <v>0</v>
      </c>
      <c r="N1342" s="109">
        <f t="shared" si="34"/>
        <v>0</v>
      </c>
      <c r="O1342" s="109">
        <f>+'Weekly OPIS Data'!F1202</f>
        <v>0</v>
      </c>
      <c r="P1342" s="109"/>
      <c r="Q1342" s="109"/>
    </row>
    <row r="1343" spans="1:17" x14ac:dyDescent="0.2">
      <c r="A1343" s="31"/>
      <c r="B1343" s="35">
        <v>47351</v>
      </c>
      <c r="C1343" s="109">
        <f t="shared" si="33"/>
        <v>0</v>
      </c>
      <c r="D1343" s="109">
        <f>+'Weekly OPIS Data'!D1203</f>
        <v>0</v>
      </c>
      <c r="N1343" s="109">
        <f t="shared" si="34"/>
        <v>0</v>
      </c>
      <c r="O1343" s="109">
        <f>+'Weekly OPIS Data'!F1203</f>
        <v>0</v>
      </c>
      <c r="P1343" s="109"/>
      <c r="Q1343" s="109"/>
    </row>
    <row r="1344" spans="1:17" x14ac:dyDescent="0.2">
      <c r="A1344" s="31"/>
      <c r="B1344" s="35">
        <v>47358</v>
      </c>
      <c r="C1344" s="109">
        <f t="shared" si="33"/>
        <v>0</v>
      </c>
      <c r="D1344" s="109">
        <f>+'Weekly OPIS Data'!D1204</f>
        <v>0</v>
      </c>
      <c r="N1344" s="109">
        <f t="shared" si="34"/>
        <v>0</v>
      </c>
      <c r="O1344" s="109">
        <f>+'Weekly OPIS Data'!F1204</f>
        <v>0</v>
      </c>
      <c r="P1344" s="109"/>
      <c r="Q1344" s="109"/>
    </row>
    <row r="1345" spans="1:17" x14ac:dyDescent="0.2">
      <c r="A1345" s="31"/>
      <c r="B1345" s="35">
        <v>47365</v>
      </c>
      <c r="C1345" s="109">
        <f t="shared" si="33"/>
        <v>0</v>
      </c>
      <c r="D1345" s="109">
        <f>+'Weekly OPIS Data'!D1205</f>
        <v>0</v>
      </c>
      <c r="N1345" s="109">
        <f t="shared" si="34"/>
        <v>0</v>
      </c>
      <c r="O1345" s="109">
        <f>+'Weekly OPIS Data'!F1205</f>
        <v>0</v>
      </c>
      <c r="P1345" s="109"/>
      <c r="Q1345" s="109"/>
    </row>
    <row r="1346" spans="1:17" x14ac:dyDescent="0.2">
      <c r="A1346" s="31"/>
      <c r="B1346" s="35">
        <v>47372</v>
      </c>
      <c r="C1346" s="109">
        <f t="shared" si="33"/>
        <v>0</v>
      </c>
      <c r="D1346" s="109">
        <f>+'Weekly OPIS Data'!D1206</f>
        <v>0</v>
      </c>
      <c r="N1346" s="109">
        <f t="shared" si="34"/>
        <v>0</v>
      </c>
      <c r="O1346" s="109">
        <f>+'Weekly OPIS Data'!F1206</f>
        <v>0</v>
      </c>
      <c r="P1346" s="109"/>
      <c r="Q1346" s="109"/>
    </row>
    <row r="1347" spans="1:17" x14ac:dyDescent="0.2">
      <c r="A1347" s="31"/>
      <c r="B1347" s="35">
        <v>47379</v>
      </c>
      <c r="C1347" s="109">
        <f t="shared" si="33"/>
        <v>0</v>
      </c>
      <c r="D1347" s="109">
        <f>+'Weekly OPIS Data'!D1207</f>
        <v>0</v>
      </c>
      <c r="N1347" s="109">
        <f t="shared" si="34"/>
        <v>0</v>
      </c>
      <c r="O1347" s="109">
        <f>+'Weekly OPIS Data'!F1207</f>
        <v>0</v>
      </c>
      <c r="P1347" s="109"/>
      <c r="Q1347" s="109"/>
    </row>
    <row r="1348" spans="1:17" x14ac:dyDescent="0.2">
      <c r="A1348" s="31"/>
      <c r="B1348" s="35">
        <v>47386</v>
      </c>
      <c r="C1348" s="109">
        <f t="shared" si="33"/>
        <v>0</v>
      </c>
      <c r="D1348" s="109">
        <f>+'Weekly OPIS Data'!D1208</f>
        <v>0</v>
      </c>
      <c r="N1348" s="109">
        <f t="shared" si="34"/>
        <v>0</v>
      </c>
      <c r="O1348" s="109">
        <f>+'Weekly OPIS Data'!F1208</f>
        <v>0</v>
      </c>
      <c r="P1348" s="109"/>
      <c r="Q1348" s="109"/>
    </row>
    <row r="1349" spans="1:17" x14ac:dyDescent="0.2">
      <c r="A1349" s="31"/>
      <c r="B1349" s="35">
        <v>47393</v>
      </c>
      <c r="C1349" s="109">
        <f t="shared" si="33"/>
        <v>0</v>
      </c>
      <c r="D1349" s="109">
        <f>+'Weekly OPIS Data'!D1209</f>
        <v>0</v>
      </c>
      <c r="N1349" s="109">
        <f t="shared" si="34"/>
        <v>0</v>
      </c>
      <c r="O1349" s="109">
        <f>+'Weekly OPIS Data'!F1209</f>
        <v>0</v>
      </c>
      <c r="P1349" s="109"/>
      <c r="Q1349" s="109"/>
    </row>
    <row r="1350" spans="1:17" x14ac:dyDescent="0.2">
      <c r="A1350" s="31"/>
      <c r="B1350" s="35">
        <v>47400</v>
      </c>
      <c r="C1350" s="109">
        <f t="shared" si="33"/>
        <v>0</v>
      </c>
      <c r="D1350" s="109">
        <f>+'Weekly OPIS Data'!D1210</f>
        <v>0</v>
      </c>
      <c r="N1350" s="109">
        <f t="shared" si="34"/>
        <v>0</v>
      </c>
      <c r="O1350" s="109">
        <f>+'Weekly OPIS Data'!F1210</f>
        <v>0</v>
      </c>
      <c r="P1350" s="109"/>
      <c r="Q1350" s="109"/>
    </row>
    <row r="1351" spans="1:17" x14ac:dyDescent="0.2">
      <c r="A1351" s="31"/>
      <c r="B1351" s="35">
        <v>47407</v>
      </c>
      <c r="C1351" s="109">
        <f t="shared" si="33"/>
        <v>0</v>
      </c>
      <c r="D1351" s="109">
        <f>+'Weekly OPIS Data'!D1211</f>
        <v>0</v>
      </c>
      <c r="N1351" s="109">
        <f t="shared" si="34"/>
        <v>0</v>
      </c>
      <c r="O1351" s="109">
        <f>+'Weekly OPIS Data'!F1211</f>
        <v>0</v>
      </c>
      <c r="P1351" s="109"/>
      <c r="Q1351" s="109"/>
    </row>
    <row r="1352" spans="1:17" x14ac:dyDescent="0.2">
      <c r="A1352" s="31"/>
      <c r="B1352" s="35">
        <v>47414</v>
      </c>
      <c r="C1352" s="109">
        <f t="shared" si="33"/>
        <v>0</v>
      </c>
      <c r="D1352" s="109">
        <f>+'Weekly OPIS Data'!D1212</f>
        <v>0</v>
      </c>
      <c r="N1352" s="109">
        <f t="shared" si="34"/>
        <v>0</v>
      </c>
      <c r="O1352" s="109">
        <f>+'Weekly OPIS Data'!F1212</f>
        <v>0</v>
      </c>
      <c r="P1352" s="109"/>
      <c r="Q1352" s="109"/>
    </row>
    <row r="1353" spans="1:17" x14ac:dyDescent="0.2">
      <c r="A1353" s="31"/>
      <c r="B1353" s="35">
        <v>47421</v>
      </c>
      <c r="C1353" s="109">
        <f t="shared" si="33"/>
        <v>0</v>
      </c>
      <c r="D1353" s="109">
        <f>+'Weekly OPIS Data'!D1213</f>
        <v>0</v>
      </c>
      <c r="N1353" s="109">
        <f t="shared" si="34"/>
        <v>0</v>
      </c>
      <c r="O1353" s="109">
        <f>+'Weekly OPIS Data'!F1213</f>
        <v>0</v>
      </c>
      <c r="P1353" s="109"/>
      <c r="Q1353" s="109"/>
    </row>
    <row r="1354" spans="1:17" x14ac:dyDescent="0.2">
      <c r="A1354" s="31"/>
      <c r="B1354" s="35">
        <v>47428</v>
      </c>
      <c r="C1354" s="109">
        <f t="shared" si="33"/>
        <v>0</v>
      </c>
      <c r="D1354" s="109">
        <f>+'Weekly OPIS Data'!D1214</f>
        <v>0</v>
      </c>
      <c r="N1354" s="109">
        <f t="shared" si="34"/>
        <v>0</v>
      </c>
      <c r="O1354" s="109">
        <f>+'Weekly OPIS Data'!F1214</f>
        <v>0</v>
      </c>
      <c r="P1354" s="109"/>
      <c r="Q1354" s="109"/>
    </row>
    <row r="1355" spans="1:17" x14ac:dyDescent="0.2">
      <c r="A1355" s="31"/>
      <c r="B1355" s="35">
        <v>47435</v>
      </c>
      <c r="C1355" s="109">
        <f t="shared" si="33"/>
        <v>0</v>
      </c>
      <c r="D1355" s="109">
        <f>+'Weekly OPIS Data'!D1215</f>
        <v>0</v>
      </c>
      <c r="N1355" s="109">
        <f t="shared" si="34"/>
        <v>0</v>
      </c>
      <c r="O1355" s="109">
        <f>+'Weekly OPIS Data'!F1215</f>
        <v>0</v>
      </c>
      <c r="P1355" s="109"/>
      <c r="Q1355" s="109"/>
    </row>
    <row r="1356" spans="1:17" x14ac:dyDescent="0.2">
      <c r="A1356" s="31"/>
      <c r="B1356" s="35">
        <v>47442</v>
      </c>
      <c r="C1356" s="109">
        <f t="shared" si="33"/>
        <v>0</v>
      </c>
      <c r="D1356" s="109">
        <f>+'Weekly OPIS Data'!D1216</f>
        <v>0</v>
      </c>
      <c r="N1356" s="109">
        <f t="shared" si="34"/>
        <v>0</v>
      </c>
      <c r="O1356" s="109">
        <f>+'Weekly OPIS Data'!F1216</f>
        <v>0</v>
      </c>
      <c r="P1356" s="109"/>
      <c r="Q1356" s="109"/>
    </row>
    <row r="1357" spans="1:17" x14ac:dyDescent="0.2">
      <c r="A1357" s="31"/>
      <c r="B1357" s="35">
        <v>47449</v>
      </c>
      <c r="C1357" s="109">
        <f t="shared" si="33"/>
        <v>0</v>
      </c>
      <c r="D1357" s="109">
        <f>+'Weekly OPIS Data'!D1217</f>
        <v>0</v>
      </c>
      <c r="N1357" s="109">
        <f t="shared" si="34"/>
        <v>0</v>
      </c>
      <c r="O1357" s="109">
        <f>+'Weekly OPIS Data'!F1217</f>
        <v>0</v>
      </c>
      <c r="P1357" s="109"/>
      <c r="Q1357" s="109"/>
    </row>
    <row r="1358" spans="1:17" x14ac:dyDescent="0.2">
      <c r="A1358" s="31"/>
      <c r="B1358" s="35">
        <v>47456</v>
      </c>
      <c r="C1358" s="109">
        <f t="shared" si="33"/>
        <v>0</v>
      </c>
      <c r="D1358" s="109">
        <f>+'Weekly OPIS Data'!D1218</f>
        <v>0</v>
      </c>
      <c r="N1358" s="109">
        <f t="shared" si="34"/>
        <v>0</v>
      </c>
      <c r="O1358" s="109">
        <f>+'Weekly OPIS Data'!F1218</f>
        <v>0</v>
      </c>
      <c r="P1358" s="109"/>
      <c r="Q1358" s="109"/>
    </row>
    <row r="1359" spans="1:17" x14ac:dyDescent="0.2">
      <c r="A1359" s="31"/>
      <c r="B1359" s="35">
        <v>47463</v>
      </c>
      <c r="C1359" s="109">
        <f t="shared" si="33"/>
        <v>0</v>
      </c>
      <c r="D1359" s="109">
        <f>+'Weekly OPIS Data'!D1219</f>
        <v>0</v>
      </c>
      <c r="N1359" s="109">
        <f t="shared" si="34"/>
        <v>0</v>
      </c>
      <c r="O1359" s="109">
        <f>+'Weekly OPIS Data'!F1219</f>
        <v>0</v>
      </c>
      <c r="P1359" s="109"/>
      <c r="Q1359" s="109"/>
    </row>
    <row r="1360" spans="1:17" x14ac:dyDescent="0.2">
      <c r="A1360" s="31"/>
      <c r="B1360" s="35">
        <v>47470</v>
      </c>
      <c r="C1360" s="109">
        <f t="shared" si="33"/>
        <v>0</v>
      </c>
      <c r="D1360" s="109">
        <f>+'Weekly OPIS Data'!D1220</f>
        <v>0</v>
      </c>
      <c r="N1360" s="109">
        <f t="shared" si="34"/>
        <v>0</v>
      </c>
      <c r="O1360" s="109">
        <f>+'Weekly OPIS Data'!F1220</f>
        <v>0</v>
      </c>
      <c r="P1360" s="109"/>
      <c r="Q1360" s="109"/>
    </row>
    <row r="1361" spans="1:17" x14ac:dyDescent="0.2">
      <c r="A1361" s="31"/>
      <c r="B1361" s="35">
        <v>47477</v>
      </c>
      <c r="C1361" s="109">
        <f t="shared" si="33"/>
        <v>0</v>
      </c>
      <c r="D1361" s="109">
        <f>+'Weekly OPIS Data'!D1221</f>
        <v>0</v>
      </c>
      <c r="N1361" s="109">
        <f t="shared" si="34"/>
        <v>0</v>
      </c>
      <c r="O1361" s="109">
        <f>+'Weekly OPIS Data'!F1221</f>
        <v>0</v>
      </c>
      <c r="P1361" s="109"/>
      <c r="Q1361" s="109"/>
    </row>
    <row r="1362" spans="1:17" x14ac:dyDescent="0.2">
      <c r="A1362" s="31"/>
      <c r="B1362" s="35">
        <v>47484</v>
      </c>
      <c r="C1362" s="109">
        <f t="shared" si="33"/>
        <v>0</v>
      </c>
      <c r="D1362" s="109">
        <f>+'Weekly OPIS Data'!D1222</f>
        <v>0</v>
      </c>
      <c r="N1362" s="109">
        <f t="shared" si="34"/>
        <v>0</v>
      </c>
      <c r="O1362" s="109">
        <f>+'Weekly OPIS Data'!F1222</f>
        <v>0</v>
      </c>
      <c r="P1362" s="109"/>
      <c r="Q1362" s="109"/>
    </row>
    <row r="1363" spans="1:17" x14ac:dyDescent="0.2">
      <c r="A1363" s="31"/>
      <c r="B1363" s="35">
        <v>47491</v>
      </c>
      <c r="C1363" s="109">
        <f t="shared" si="33"/>
        <v>0</v>
      </c>
      <c r="D1363" s="109">
        <f>+'Weekly OPIS Data'!D1223</f>
        <v>0</v>
      </c>
      <c r="N1363" s="109">
        <f t="shared" si="34"/>
        <v>0</v>
      </c>
      <c r="O1363" s="109">
        <f>+'Weekly OPIS Data'!F1223</f>
        <v>0</v>
      </c>
      <c r="P1363" s="109"/>
      <c r="Q1363" s="109"/>
    </row>
    <row r="1364" spans="1:17" x14ac:dyDescent="0.2">
      <c r="A1364" s="31"/>
      <c r="B1364" s="35">
        <v>47498</v>
      </c>
      <c r="C1364" s="109">
        <f t="shared" si="33"/>
        <v>0</v>
      </c>
      <c r="D1364" s="109">
        <f>+'Weekly OPIS Data'!D1224</f>
        <v>0</v>
      </c>
      <c r="N1364" s="109">
        <f t="shared" si="34"/>
        <v>0</v>
      </c>
      <c r="O1364" s="109">
        <f>+'Weekly OPIS Data'!F1224</f>
        <v>0</v>
      </c>
      <c r="P1364" s="109"/>
      <c r="Q1364" s="109"/>
    </row>
    <row r="1365" spans="1:17" x14ac:dyDescent="0.2">
      <c r="A1365" s="31"/>
      <c r="B1365" s="35">
        <v>47505</v>
      </c>
      <c r="C1365" s="109">
        <f t="shared" si="33"/>
        <v>0</v>
      </c>
      <c r="D1365" s="109">
        <f>+'Weekly OPIS Data'!D1225</f>
        <v>0</v>
      </c>
      <c r="N1365" s="109">
        <f t="shared" si="34"/>
        <v>0</v>
      </c>
      <c r="O1365" s="109">
        <f>+'Weekly OPIS Data'!F1225</f>
        <v>0</v>
      </c>
      <c r="P1365" s="109"/>
      <c r="Q1365" s="109"/>
    </row>
    <row r="1366" spans="1:17" x14ac:dyDescent="0.2">
      <c r="A1366" s="31"/>
      <c r="B1366" s="35">
        <v>47512</v>
      </c>
      <c r="C1366" s="109">
        <f t="shared" si="33"/>
        <v>0</v>
      </c>
      <c r="D1366" s="109">
        <f>+'Weekly OPIS Data'!D1226</f>
        <v>0</v>
      </c>
      <c r="N1366" s="109">
        <f t="shared" si="34"/>
        <v>0</v>
      </c>
      <c r="O1366" s="109">
        <f>+'Weekly OPIS Data'!F1226</f>
        <v>0</v>
      </c>
      <c r="P1366" s="109"/>
      <c r="Q1366" s="109"/>
    </row>
    <row r="1367" spans="1:17" x14ac:dyDescent="0.2">
      <c r="A1367" s="31"/>
      <c r="B1367" s="35">
        <v>47519</v>
      </c>
      <c r="C1367" s="109">
        <f t="shared" si="33"/>
        <v>0</v>
      </c>
      <c r="D1367" s="109">
        <f>+'Weekly OPIS Data'!D1227</f>
        <v>0</v>
      </c>
      <c r="N1367" s="109">
        <f t="shared" si="34"/>
        <v>0</v>
      </c>
      <c r="O1367" s="109">
        <f>+'Weekly OPIS Data'!F1227</f>
        <v>0</v>
      </c>
      <c r="P1367" s="109"/>
      <c r="Q1367" s="109"/>
    </row>
    <row r="1368" spans="1:17" x14ac:dyDescent="0.2">
      <c r="A1368" s="31"/>
      <c r="B1368" s="35">
        <v>47526</v>
      </c>
      <c r="C1368" s="109">
        <f t="shared" si="33"/>
        <v>0</v>
      </c>
      <c r="D1368" s="109">
        <f>+'Weekly OPIS Data'!D1228</f>
        <v>0</v>
      </c>
      <c r="N1368" s="109">
        <f t="shared" si="34"/>
        <v>0</v>
      </c>
      <c r="O1368" s="109">
        <f>+'Weekly OPIS Data'!F1228</f>
        <v>0</v>
      </c>
      <c r="P1368" s="109"/>
      <c r="Q1368" s="109"/>
    </row>
    <row r="1369" spans="1:17" x14ac:dyDescent="0.2">
      <c r="A1369" s="31"/>
      <c r="B1369" s="35">
        <v>47533</v>
      </c>
      <c r="C1369" s="109">
        <f t="shared" si="33"/>
        <v>0</v>
      </c>
      <c r="D1369" s="109">
        <f>+'Weekly OPIS Data'!D1229</f>
        <v>0</v>
      </c>
      <c r="N1369" s="109">
        <f t="shared" si="34"/>
        <v>0</v>
      </c>
      <c r="O1369" s="109">
        <f>+'Weekly OPIS Data'!F1229</f>
        <v>0</v>
      </c>
      <c r="P1369" s="109"/>
      <c r="Q1369" s="109"/>
    </row>
    <row r="1370" spans="1:17" x14ac:dyDescent="0.2">
      <c r="A1370" s="31"/>
      <c r="B1370" s="35">
        <v>47540</v>
      </c>
      <c r="C1370" s="109">
        <f t="shared" si="33"/>
        <v>0</v>
      </c>
      <c r="D1370" s="109">
        <f>+'Weekly OPIS Data'!D1230</f>
        <v>0</v>
      </c>
      <c r="N1370" s="109">
        <f t="shared" si="34"/>
        <v>0</v>
      </c>
      <c r="O1370" s="109">
        <f>+'Weekly OPIS Data'!F1230</f>
        <v>0</v>
      </c>
      <c r="P1370" s="109"/>
      <c r="Q1370" s="109"/>
    </row>
    <row r="1371" spans="1:17" x14ac:dyDescent="0.2">
      <c r="A1371" s="31"/>
      <c r="B1371" s="35">
        <v>47547</v>
      </c>
      <c r="C1371" s="109">
        <f t="shared" si="33"/>
        <v>0</v>
      </c>
      <c r="D1371" s="109">
        <f>+'Weekly OPIS Data'!D1231</f>
        <v>0</v>
      </c>
      <c r="N1371" s="109">
        <f t="shared" si="34"/>
        <v>0</v>
      </c>
      <c r="O1371" s="109">
        <f>+'Weekly OPIS Data'!F1231</f>
        <v>0</v>
      </c>
      <c r="P1371" s="109"/>
      <c r="Q1371" s="109"/>
    </row>
    <row r="1372" spans="1:17" x14ac:dyDescent="0.2">
      <c r="A1372" s="31"/>
      <c r="B1372" s="35">
        <v>47554</v>
      </c>
      <c r="C1372" s="109">
        <f t="shared" si="33"/>
        <v>0</v>
      </c>
      <c r="D1372" s="109">
        <f>+'Weekly OPIS Data'!D1232</f>
        <v>0</v>
      </c>
      <c r="N1372" s="109">
        <f t="shared" si="34"/>
        <v>0</v>
      </c>
      <c r="O1372" s="109">
        <f>+'Weekly OPIS Data'!F1232</f>
        <v>0</v>
      </c>
      <c r="P1372" s="109"/>
      <c r="Q1372" s="109"/>
    </row>
    <row r="1373" spans="1:17" x14ac:dyDescent="0.2">
      <c r="A1373" s="31"/>
      <c r="B1373" s="35">
        <v>47561</v>
      </c>
      <c r="C1373" s="109">
        <f t="shared" si="33"/>
        <v>0</v>
      </c>
      <c r="D1373" s="109">
        <f>+'Weekly OPIS Data'!D1233</f>
        <v>0</v>
      </c>
      <c r="N1373" s="109">
        <f t="shared" si="34"/>
        <v>0</v>
      </c>
      <c r="O1373" s="109">
        <f>+'Weekly OPIS Data'!F1233</f>
        <v>0</v>
      </c>
      <c r="P1373" s="109"/>
      <c r="Q1373" s="109"/>
    </row>
    <row r="1374" spans="1:17" x14ac:dyDescent="0.2">
      <c r="A1374" s="31"/>
      <c r="B1374" s="35">
        <v>47568</v>
      </c>
      <c r="C1374" s="109">
        <f t="shared" si="33"/>
        <v>0</v>
      </c>
      <c r="D1374" s="109">
        <f>+'Weekly OPIS Data'!D1234</f>
        <v>0</v>
      </c>
      <c r="N1374" s="109">
        <f t="shared" si="34"/>
        <v>0</v>
      </c>
      <c r="O1374" s="109">
        <f>+'Weekly OPIS Data'!F1234</f>
        <v>0</v>
      </c>
      <c r="P1374" s="109"/>
      <c r="Q1374" s="109"/>
    </row>
    <row r="1375" spans="1:17" x14ac:dyDescent="0.2">
      <c r="A1375" s="31"/>
      <c r="B1375" s="35">
        <v>47575</v>
      </c>
      <c r="C1375" s="109">
        <f t="shared" si="33"/>
        <v>0</v>
      </c>
      <c r="D1375" s="109">
        <f>+'Weekly OPIS Data'!D1235</f>
        <v>0</v>
      </c>
      <c r="N1375" s="109">
        <f t="shared" si="34"/>
        <v>0</v>
      </c>
      <c r="O1375" s="109">
        <f>+'Weekly OPIS Data'!F1235</f>
        <v>0</v>
      </c>
      <c r="P1375" s="109"/>
      <c r="Q1375" s="109"/>
    </row>
    <row r="1376" spans="1:17" x14ac:dyDescent="0.2">
      <c r="A1376" s="31"/>
      <c r="B1376" s="35">
        <v>47582</v>
      </c>
      <c r="C1376" s="109">
        <f t="shared" si="33"/>
        <v>0</v>
      </c>
      <c r="D1376" s="109">
        <f>+'Weekly OPIS Data'!D1236</f>
        <v>0</v>
      </c>
      <c r="N1376" s="109">
        <f t="shared" si="34"/>
        <v>0</v>
      </c>
      <c r="O1376" s="109">
        <f>+'Weekly OPIS Data'!F1236</f>
        <v>0</v>
      </c>
      <c r="P1376" s="109"/>
      <c r="Q1376" s="109"/>
    </row>
    <row r="1377" spans="1:17" x14ac:dyDescent="0.2">
      <c r="A1377" s="31"/>
      <c r="B1377" s="35">
        <v>47589</v>
      </c>
      <c r="C1377" s="109">
        <f t="shared" si="33"/>
        <v>0</v>
      </c>
      <c r="D1377" s="109">
        <f>+'Weekly OPIS Data'!D1237</f>
        <v>0</v>
      </c>
      <c r="N1377" s="109">
        <f t="shared" si="34"/>
        <v>0</v>
      </c>
      <c r="O1377" s="109">
        <f>+'Weekly OPIS Data'!F1237</f>
        <v>0</v>
      </c>
      <c r="P1377" s="109"/>
      <c r="Q1377" s="109"/>
    </row>
    <row r="1378" spans="1:17" x14ac:dyDescent="0.2">
      <c r="A1378" s="31"/>
      <c r="B1378" s="35">
        <v>47596</v>
      </c>
      <c r="C1378" s="109">
        <f t="shared" si="33"/>
        <v>0</v>
      </c>
      <c r="D1378" s="109">
        <f>+'Weekly OPIS Data'!D1238</f>
        <v>0</v>
      </c>
      <c r="N1378" s="109">
        <f t="shared" si="34"/>
        <v>0</v>
      </c>
      <c r="O1378" s="109">
        <f>+'Weekly OPIS Data'!F1238</f>
        <v>0</v>
      </c>
      <c r="P1378" s="109"/>
      <c r="Q1378" s="109"/>
    </row>
    <row r="1379" spans="1:17" x14ac:dyDescent="0.2">
      <c r="A1379" s="31"/>
      <c r="B1379" s="35">
        <v>47603</v>
      </c>
      <c r="C1379" s="109">
        <f t="shared" si="33"/>
        <v>0</v>
      </c>
      <c r="D1379" s="109">
        <f>+'Weekly OPIS Data'!D1239</f>
        <v>0</v>
      </c>
      <c r="N1379" s="109">
        <f t="shared" si="34"/>
        <v>0</v>
      </c>
      <c r="O1379" s="109">
        <f>+'Weekly OPIS Data'!F1239</f>
        <v>0</v>
      </c>
      <c r="P1379" s="109"/>
      <c r="Q1379" s="109"/>
    </row>
    <row r="1380" spans="1:17" x14ac:dyDescent="0.2">
      <c r="A1380" s="31"/>
      <c r="B1380" s="35">
        <v>47610</v>
      </c>
      <c r="C1380" s="109">
        <f t="shared" si="33"/>
        <v>0</v>
      </c>
      <c r="D1380" s="109">
        <f>+'Weekly OPIS Data'!D1240</f>
        <v>0</v>
      </c>
      <c r="N1380" s="109">
        <f t="shared" si="34"/>
        <v>0</v>
      </c>
      <c r="O1380" s="109">
        <f>+'Weekly OPIS Data'!F1240</f>
        <v>0</v>
      </c>
      <c r="P1380" s="109"/>
      <c r="Q1380" s="109"/>
    </row>
    <row r="1381" spans="1:17" x14ac:dyDescent="0.2">
      <c r="A1381" s="31"/>
      <c r="B1381" s="35">
        <v>47617</v>
      </c>
      <c r="C1381" s="109">
        <f t="shared" si="33"/>
        <v>0</v>
      </c>
      <c r="D1381" s="109">
        <f>+'Weekly OPIS Data'!D1241</f>
        <v>0</v>
      </c>
      <c r="N1381" s="109">
        <f t="shared" si="34"/>
        <v>0</v>
      </c>
      <c r="O1381" s="109">
        <f>+'Weekly OPIS Data'!F1241</f>
        <v>0</v>
      </c>
      <c r="P1381" s="109"/>
      <c r="Q1381" s="109"/>
    </row>
    <row r="1382" spans="1:17" x14ac:dyDescent="0.2">
      <c r="A1382" s="31"/>
      <c r="B1382" s="35">
        <v>47624</v>
      </c>
      <c r="C1382" s="109">
        <f t="shared" si="33"/>
        <v>0</v>
      </c>
      <c r="D1382" s="109">
        <f>+'Weekly OPIS Data'!D1242</f>
        <v>0</v>
      </c>
      <c r="N1382" s="109">
        <f t="shared" si="34"/>
        <v>0</v>
      </c>
      <c r="O1382" s="109">
        <f>+'Weekly OPIS Data'!F1242</f>
        <v>0</v>
      </c>
      <c r="P1382" s="109"/>
      <c r="Q1382" s="109"/>
    </row>
    <row r="1383" spans="1:17" x14ac:dyDescent="0.2">
      <c r="A1383" s="31"/>
      <c r="B1383" s="35">
        <v>47631</v>
      </c>
      <c r="C1383" s="109">
        <f t="shared" si="33"/>
        <v>0</v>
      </c>
      <c r="D1383" s="109">
        <f>+'Weekly OPIS Data'!D1243</f>
        <v>0</v>
      </c>
      <c r="N1383" s="109">
        <f t="shared" si="34"/>
        <v>0</v>
      </c>
      <c r="O1383" s="109">
        <f>+'Weekly OPIS Data'!F1243</f>
        <v>0</v>
      </c>
      <c r="P1383" s="109"/>
      <c r="Q1383" s="109"/>
    </row>
    <row r="1384" spans="1:17" x14ac:dyDescent="0.2">
      <c r="A1384" s="31"/>
      <c r="B1384" s="35">
        <v>47638</v>
      </c>
      <c r="C1384" s="109">
        <f t="shared" si="33"/>
        <v>0</v>
      </c>
      <c r="D1384" s="109">
        <f>+'Weekly OPIS Data'!D1244</f>
        <v>0</v>
      </c>
      <c r="N1384" s="109">
        <f t="shared" si="34"/>
        <v>0</v>
      </c>
      <c r="O1384" s="109">
        <f>+'Weekly OPIS Data'!F1244</f>
        <v>0</v>
      </c>
      <c r="P1384" s="109"/>
      <c r="Q1384" s="109"/>
    </row>
    <row r="1385" spans="1:17" x14ac:dyDescent="0.2">
      <c r="A1385" s="31"/>
      <c r="B1385" s="35">
        <v>47645</v>
      </c>
      <c r="C1385" s="109">
        <f t="shared" si="33"/>
        <v>0</v>
      </c>
      <c r="D1385" s="109">
        <f>+'Weekly OPIS Data'!D1245</f>
        <v>0</v>
      </c>
      <c r="N1385" s="109">
        <f t="shared" si="34"/>
        <v>0</v>
      </c>
      <c r="O1385" s="109">
        <f>+'Weekly OPIS Data'!F1245</f>
        <v>0</v>
      </c>
      <c r="P1385" s="109"/>
      <c r="Q1385" s="109"/>
    </row>
    <row r="1386" spans="1:17" x14ac:dyDescent="0.2">
      <c r="A1386" s="31"/>
      <c r="B1386" s="35">
        <v>47652</v>
      </c>
      <c r="C1386" s="109">
        <f t="shared" si="33"/>
        <v>0</v>
      </c>
      <c r="D1386" s="109">
        <f>+'Weekly OPIS Data'!D1246</f>
        <v>0</v>
      </c>
      <c r="N1386" s="109">
        <f t="shared" si="34"/>
        <v>0</v>
      </c>
      <c r="O1386" s="109">
        <f>+'Weekly OPIS Data'!F1246</f>
        <v>0</v>
      </c>
      <c r="P1386" s="109"/>
      <c r="Q1386" s="109"/>
    </row>
    <row r="1387" spans="1:17" x14ac:dyDescent="0.2">
      <c r="A1387" s="31"/>
      <c r="B1387" s="35">
        <v>47659</v>
      </c>
      <c r="C1387" s="109">
        <f t="shared" si="33"/>
        <v>0</v>
      </c>
      <c r="D1387" s="109">
        <f>+'Weekly OPIS Data'!D1247</f>
        <v>0</v>
      </c>
      <c r="N1387" s="109">
        <f t="shared" si="34"/>
        <v>0</v>
      </c>
      <c r="O1387" s="109">
        <f>+'Weekly OPIS Data'!F1247</f>
        <v>0</v>
      </c>
      <c r="P1387" s="109"/>
      <c r="Q1387" s="109"/>
    </row>
    <row r="1388" spans="1:17" x14ac:dyDescent="0.2">
      <c r="A1388" s="31"/>
      <c r="B1388" s="35">
        <v>47666</v>
      </c>
      <c r="C1388" s="109">
        <f t="shared" si="33"/>
        <v>0</v>
      </c>
      <c r="D1388" s="109">
        <f>+'Weekly OPIS Data'!D1248</f>
        <v>0</v>
      </c>
      <c r="N1388" s="109">
        <f t="shared" si="34"/>
        <v>0</v>
      </c>
      <c r="O1388" s="109">
        <f>+'Weekly OPIS Data'!F1248</f>
        <v>0</v>
      </c>
      <c r="P1388" s="109"/>
      <c r="Q1388" s="109"/>
    </row>
    <row r="1389" spans="1:17" x14ac:dyDescent="0.2">
      <c r="A1389" s="31"/>
      <c r="B1389" s="35">
        <v>47673</v>
      </c>
      <c r="C1389" s="109">
        <f t="shared" si="33"/>
        <v>0</v>
      </c>
      <c r="D1389" s="109">
        <f>+'Weekly OPIS Data'!D1249</f>
        <v>0</v>
      </c>
      <c r="N1389" s="109">
        <f t="shared" si="34"/>
        <v>0</v>
      </c>
      <c r="O1389" s="109">
        <f>+'Weekly OPIS Data'!F1249</f>
        <v>0</v>
      </c>
      <c r="P1389" s="109"/>
      <c r="Q1389" s="109"/>
    </row>
    <row r="1390" spans="1:17" x14ac:dyDescent="0.2">
      <c r="A1390" s="31"/>
      <c r="B1390" s="35">
        <v>47680</v>
      </c>
      <c r="C1390" s="109">
        <f t="shared" si="33"/>
        <v>0</v>
      </c>
      <c r="D1390" s="109">
        <f>+'Weekly OPIS Data'!D1250</f>
        <v>0</v>
      </c>
      <c r="N1390" s="109">
        <f t="shared" si="34"/>
        <v>0</v>
      </c>
      <c r="O1390" s="109">
        <f>+'Weekly OPIS Data'!F1250</f>
        <v>0</v>
      </c>
      <c r="P1390" s="109"/>
      <c r="Q1390" s="109"/>
    </row>
    <row r="1391" spans="1:17" x14ac:dyDescent="0.2">
      <c r="A1391" s="31"/>
      <c r="B1391" s="35">
        <v>47687</v>
      </c>
      <c r="C1391" s="109">
        <f t="shared" si="33"/>
        <v>0</v>
      </c>
      <c r="D1391" s="109">
        <f>+'Weekly OPIS Data'!D1251</f>
        <v>0</v>
      </c>
      <c r="N1391" s="109">
        <f t="shared" si="34"/>
        <v>0</v>
      </c>
      <c r="O1391" s="109">
        <f>+'Weekly OPIS Data'!F1251</f>
        <v>0</v>
      </c>
      <c r="P1391" s="109"/>
      <c r="Q1391" s="109"/>
    </row>
    <row r="1392" spans="1:17" x14ac:dyDescent="0.2">
      <c r="A1392" s="31"/>
      <c r="B1392" s="35">
        <v>47694</v>
      </c>
      <c r="C1392" s="109">
        <f t="shared" si="33"/>
        <v>0</v>
      </c>
      <c r="D1392" s="109">
        <f>+'Weekly OPIS Data'!D1252</f>
        <v>0</v>
      </c>
      <c r="N1392" s="109">
        <f t="shared" si="34"/>
        <v>0</v>
      </c>
      <c r="O1392" s="109">
        <f>+'Weekly OPIS Data'!F1252</f>
        <v>0</v>
      </c>
      <c r="P1392" s="109"/>
      <c r="Q1392" s="109"/>
    </row>
    <row r="1393" spans="1:17" x14ac:dyDescent="0.2">
      <c r="A1393" s="31"/>
      <c r="B1393" s="35">
        <v>47701</v>
      </c>
      <c r="C1393" s="109">
        <f t="shared" si="33"/>
        <v>0</v>
      </c>
      <c r="D1393" s="109">
        <f>+'Weekly OPIS Data'!D1253</f>
        <v>0</v>
      </c>
      <c r="N1393" s="109">
        <f t="shared" si="34"/>
        <v>0</v>
      </c>
      <c r="O1393" s="109">
        <f>+'Weekly OPIS Data'!F1253</f>
        <v>0</v>
      </c>
      <c r="P1393" s="109"/>
      <c r="Q1393" s="109"/>
    </row>
    <row r="1394" spans="1:17" x14ac:dyDescent="0.2">
      <c r="A1394" s="31"/>
      <c r="B1394" s="35">
        <v>47708</v>
      </c>
      <c r="C1394" s="109">
        <f t="shared" si="33"/>
        <v>0</v>
      </c>
      <c r="D1394" s="109">
        <f>+'Weekly OPIS Data'!D1254</f>
        <v>0</v>
      </c>
      <c r="N1394" s="109">
        <f t="shared" si="34"/>
        <v>0</v>
      </c>
      <c r="O1394" s="109">
        <f>+'Weekly OPIS Data'!F1254</f>
        <v>0</v>
      </c>
      <c r="P1394" s="109"/>
      <c r="Q1394" s="109"/>
    </row>
    <row r="1395" spans="1:17" x14ac:dyDescent="0.2">
      <c r="A1395" s="31"/>
      <c r="B1395" s="35">
        <v>47715</v>
      </c>
      <c r="C1395" s="109">
        <f t="shared" si="33"/>
        <v>0</v>
      </c>
      <c r="D1395" s="109">
        <f>+'Weekly OPIS Data'!D1255</f>
        <v>0</v>
      </c>
      <c r="N1395" s="109">
        <f t="shared" si="34"/>
        <v>0</v>
      </c>
      <c r="O1395" s="109">
        <f>+'Weekly OPIS Data'!F1255</f>
        <v>0</v>
      </c>
      <c r="P1395" s="109"/>
      <c r="Q1395" s="109"/>
    </row>
    <row r="1396" spans="1:17" x14ac:dyDescent="0.2">
      <c r="A1396" s="31"/>
      <c r="B1396" s="35">
        <v>47722</v>
      </c>
      <c r="C1396" s="109">
        <f t="shared" si="33"/>
        <v>0</v>
      </c>
      <c r="D1396" s="109">
        <f>+'Weekly OPIS Data'!D1256</f>
        <v>0</v>
      </c>
      <c r="N1396" s="109">
        <f t="shared" si="34"/>
        <v>0</v>
      </c>
      <c r="O1396" s="109">
        <f>+'Weekly OPIS Data'!F1256</f>
        <v>0</v>
      </c>
      <c r="P1396" s="109"/>
      <c r="Q1396" s="109"/>
    </row>
    <row r="1397" spans="1:17" x14ac:dyDescent="0.2">
      <c r="A1397" s="31"/>
      <c r="B1397" s="35">
        <v>47729</v>
      </c>
      <c r="C1397" s="109">
        <f t="shared" si="33"/>
        <v>0</v>
      </c>
      <c r="D1397" s="109">
        <f>+'Weekly OPIS Data'!D1257</f>
        <v>0</v>
      </c>
      <c r="N1397" s="109">
        <f t="shared" si="34"/>
        <v>0</v>
      </c>
      <c r="O1397" s="109">
        <f>+'Weekly OPIS Data'!F1257</f>
        <v>0</v>
      </c>
      <c r="P1397" s="109"/>
      <c r="Q1397" s="109"/>
    </row>
    <row r="1398" spans="1:17" x14ac:dyDescent="0.2">
      <c r="A1398" s="31"/>
      <c r="B1398" s="35">
        <v>47736</v>
      </c>
      <c r="C1398" s="109">
        <f t="shared" si="33"/>
        <v>0</v>
      </c>
      <c r="D1398" s="109">
        <f>+'Weekly OPIS Data'!D1258</f>
        <v>0</v>
      </c>
      <c r="N1398" s="109">
        <f t="shared" si="34"/>
        <v>0</v>
      </c>
      <c r="O1398" s="109">
        <f>+'Weekly OPIS Data'!F1258</f>
        <v>0</v>
      </c>
      <c r="P1398" s="109"/>
      <c r="Q1398" s="109"/>
    </row>
    <row r="1399" spans="1:17" x14ac:dyDescent="0.2">
      <c r="A1399" s="31"/>
      <c r="B1399" s="35">
        <v>47743</v>
      </c>
      <c r="C1399" s="109">
        <f t="shared" si="33"/>
        <v>0</v>
      </c>
      <c r="D1399" s="109">
        <f>+'Weekly OPIS Data'!D1259</f>
        <v>0</v>
      </c>
      <c r="N1399" s="109">
        <f t="shared" si="34"/>
        <v>0</v>
      </c>
      <c r="O1399" s="109">
        <f>+'Weekly OPIS Data'!F1259</f>
        <v>0</v>
      </c>
      <c r="P1399" s="109"/>
      <c r="Q1399" s="109"/>
    </row>
    <row r="1400" spans="1:17" x14ac:dyDescent="0.2">
      <c r="A1400" s="31"/>
      <c r="B1400" s="35">
        <v>47750</v>
      </c>
      <c r="C1400" s="109">
        <f t="shared" si="33"/>
        <v>0</v>
      </c>
      <c r="D1400" s="109">
        <f>+'Weekly OPIS Data'!D1260</f>
        <v>0</v>
      </c>
      <c r="N1400" s="109">
        <f t="shared" si="34"/>
        <v>0</v>
      </c>
      <c r="O1400" s="109">
        <f>+'Weekly OPIS Data'!F1260</f>
        <v>0</v>
      </c>
      <c r="P1400" s="109"/>
      <c r="Q1400" s="109"/>
    </row>
    <row r="1401" spans="1:17" x14ac:dyDescent="0.2">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
      <c r="A1402" s="31"/>
      <c r="B1402" s="35">
        <v>47764</v>
      </c>
      <c r="C1402" s="109">
        <f t="shared" si="35"/>
        <v>0</v>
      </c>
      <c r="D1402" s="109">
        <f>+'Weekly OPIS Data'!D1262</f>
        <v>0</v>
      </c>
      <c r="N1402" s="109">
        <f t="shared" si="36"/>
        <v>0</v>
      </c>
      <c r="O1402" s="109">
        <f>+'Weekly OPIS Data'!F1262</f>
        <v>0</v>
      </c>
      <c r="P1402" s="109"/>
      <c r="Q1402" s="109"/>
    </row>
    <row r="1403" spans="1:17" x14ac:dyDescent="0.2">
      <c r="A1403" s="31"/>
      <c r="B1403" s="35">
        <v>47771</v>
      </c>
      <c r="C1403" s="109">
        <f t="shared" si="35"/>
        <v>0</v>
      </c>
      <c r="D1403" s="109">
        <f>+'Weekly OPIS Data'!D1263</f>
        <v>0</v>
      </c>
      <c r="N1403" s="109">
        <f t="shared" si="36"/>
        <v>0</v>
      </c>
      <c r="O1403" s="109">
        <f>+'Weekly OPIS Data'!F1263</f>
        <v>0</v>
      </c>
      <c r="P1403" s="109"/>
      <c r="Q1403" s="109"/>
    </row>
    <row r="1404" spans="1:17" x14ac:dyDescent="0.2">
      <c r="A1404" s="31"/>
      <c r="B1404" s="35">
        <v>47778</v>
      </c>
      <c r="C1404" s="109">
        <f t="shared" si="35"/>
        <v>0</v>
      </c>
      <c r="D1404" s="109">
        <f>+'Weekly OPIS Data'!D1264</f>
        <v>0</v>
      </c>
      <c r="N1404" s="109">
        <f t="shared" si="36"/>
        <v>0</v>
      </c>
      <c r="O1404" s="109">
        <f>+'Weekly OPIS Data'!F1264</f>
        <v>0</v>
      </c>
      <c r="P1404" s="109"/>
      <c r="Q1404" s="109"/>
    </row>
    <row r="1405" spans="1:17" x14ac:dyDescent="0.2">
      <c r="A1405" s="31"/>
      <c r="B1405" s="35">
        <v>47785</v>
      </c>
      <c r="C1405" s="109">
        <f t="shared" si="35"/>
        <v>0</v>
      </c>
      <c r="D1405" s="109">
        <f>+'Weekly OPIS Data'!D1265</f>
        <v>0</v>
      </c>
      <c r="N1405" s="109">
        <f t="shared" si="36"/>
        <v>0</v>
      </c>
      <c r="O1405" s="109">
        <f>+'Weekly OPIS Data'!F1265</f>
        <v>0</v>
      </c>
      <c r="P1405" s="109"/>
      <c r="Q1405" s="109"/>
    </row>
    <row r="1406" spans="1:17" x14ac:dyDescent="0.2">
      <c r="A1406" s="31"/>
      <c r="B1406" s="35">
        <v>47792</v>
      </c>
      <c r="C1406" s="109">
        <f t="shared" si="35"/>
        <v>0</v>
      </c>
      <c r="D1406" s="109">
        <f>+'Weekly OPIS Data'!D1266</f>
        <v>0</v>
      </c>
      <c r="N1406" s="109">
        <f t="shared" si="36"/>
        <v>0</v>
      </c>
      <c r="O1406" s="109">
        <f>+'Weekly OPIS Data'!F1266</f>
        <v>0</v>
      </c>
      <c r="P1406" s="109"/>
      <c r="Q1406" s="109"/>
    </row>
    <row r="1407" spans="1:17" x14ac:dyDescent="0.2">
      <c r="A1407" s="31"/>
      <c r="B1407" s="35">
        <v>47799</v>
      </c>
      <c r="C1407" s="109">
        <f t="shared" si="35"/>
        <v>0</v>
      </c>
      <c r="D1407" s="109">
        <f>+'Weekly OPIS Data'!D1267</f>
        <v>0</v>
      </c>
      <c r="N1407" s="109">
        <f t="shared" si="36"/>
        <v>0</v>
      </c>
      <c r="O1407" s="109">
        <f>+'Weekly OPIS Data'!F1267</f>
        <v>0</v>
      </c>
      <c r="P1407" s="109"/>
      <c r="Q1407" s="109"/>
    </row>
    <row r="1408" spans="1:17" x14ac:dyDescent="0.2">
      <c r="A1408" s="31"/>
      <c r="B1408" s="35">
        <v>47806</v>
      </c>
      <c r="C1408" s="109">
        <f t="shared" si="35"/>
        <v>0</v>
      </c>
      <c r="D1408" s="109">
        <f>+'Weekly OPIS Data'!D1268</f>
        <v>0</v>
      </c>
      <c r="N1408" s="109">
        <f t="shared" si="36"/>
        <v>0</v>
      </c>
      <c r="O1408" s="109">
        <f>+'Weekly OPIS Data'!F1268</f>
        <v>0</v>
      </c>
      <c r="P1408" s="109"/>
      <c r="Q1408" s="109"/>
    </row>
    <row r="1409" spans="1:17" x14ac:dyDescent="0.2">
      <c r="A1409" s="31"/>
      <c r="B1409" s="35">
        <v>47813</v>
      </c>
      <c r="C1409" s="109">
        <f t="shared" si="35"/>
        <v>0</v>
      </c>
      <c r="D1409" s="109">
        <f>+'Weekly OPIS Data'!D1269</f>
        <v>0</v>
      </c>
      <c r="N1409" s="109">
        <f t="shared" si="36"/>
        <v>0</v>
      </c>
      <c r="O1409" s="109">
        <f>+'Weekly OPIS Data'!F1269</f>
        <v>0</v>
      </c>
      <c r="P1409" s="109"/>
      <c r="Q1409" s="109"/>
    </row>
    <row r="1410" spans="1:17" x14ac:dyDescent="0.2">
      <c r="A1410" s="31"/>
      <c r="B1410" s="35">
        <v>47820</v>
      </c>
      <c r="C1410" s="109">
        <f t="shared" si="35"/>
        <v>0</v>
      </c>
      <c r="D1410" s="109">
        <f>+'Weekly OPIS Data'!D1270</f>
        <v>0</v>
      </c>
      <c r="N1410" s="109">
        <f t="shared" si="36"/>
        <v>0</v>
      </c>
      <c r="O1410" s="109">
        <f>+'Weekly OPIS Data'!F1270</f>
        <v>0</v>
      </c>
      <c r="P1410" s="109"/>
      <c r="Q1410" s="109"/>
    </row>
    <row r="1411" spans="1:17" x14ac:dyDescent="0.2">
      <c r="A1411" s="31"/>
      <c r="B1411" s="35">
        <v>47827</v>
      </c>
      <c r="C1411" s="109">
        <f t="shared" si="35"/>
        <v>0</v>
      </c>
      <c r="D1411" s="109">
        <f>+'Weekly OPIS Data'!D1271</f>
        <v>0</v>
      </c>
      <c r="N1411" s="109">
        <f t="shared" si="36"/>
        <v>0</v>
      </c>
      <c r="O1411" s="109">
        <f>+'Weekly OPIS Data'!F1271</f>
        <v>0</v>
      </c>
      <c r="P1411" s="109"/>
      <c r="Q1411" s="109"/>
    </row>
    <row r="1412" spans="1:17" x14ac:dyDescent="0.2">
      <c r="A1412" s="31"/>
      <c r="B1412" s="35">
        <v>47834</v>
      </c>
      <c r="C1412" s="109">
        <f t="shared" si="35"/>
        <v>0</v>
      </c>
      <c r="D1412" s="109">
        <f>+'Weekly OPIS Data'!D1272</f>
        <v>0</v>
      </c>
      <c r="N1412" s="109">
        <f t="shared" si="36"/>
        <v>0</v>
      </c>
      <c r="O1412" s="109">
        <f>+'Weekly OPIS Data'!F1272</f>
        <v>0</v>
      </c>
      <c r="P1412" s="109"/>
      <c r="Q1412" s="109"/>
    </row>
    <row r="1413" spans="1:17" x14ac:dyDescent="0.2">
      <c r="A1413" s="31"/>
      <c r="B1413" s="35">
        <v>47841</v>
      </c>
      <c r="C1413" s="109">
        <f t="shared" si="35"/>
        <v>0</v>
      </c>
      <c r="D1413" s="109">
        <f>+'Weekly OPIS Data'!D1273</f>
        <v>0</v>
      </c>
      <c r="N1413" s="109">
        <f t="shared" si="36"/>
        <v>0</v>
      </c>
      <c r="O1413" s="109">
        <f>+'Weekly OPIS Data'!F1273</f>
        <v>0</v>
      </c>
      <c r="P1413" s="109"/>
      <c r="Q1413" s="109"/>
    </row>
    <row r="1414" spans="1:17" x14ac:dyDescent="0.2">
      <c r="A1414" s="31"/>
      <c r="B1414" s="35">
        <v>47848</v>
      </c>
      <c r="C1414" s="109">
        <f t="shared" si="35"/>
        <v>0</v>
      </c>
      <c r="D1414" s="109">
        <f>+'Weekly OPIS Data'!D1274</f>
        <v>0</v>
      </c>
      <c r="N1414" s="109">
        <f t="shared" si="36"/>
        <v>0</v>
      </c>
      <c r="O1414" s="109">
        <f>+'Weekly OPIS Data'!F1274</f>
        <v>0</v>
      </c>
      <c r="P1414" s="109"/>
      <c r="Q1414" s="109"/>
    </row>
    <row r="1415" spans="1:17" x14ac:dyDescent="0.2">
      <c r="A1415" s="31"/>
      <c r="N1415" s="109"/>
      <c r="O1415" s="109"/>
      <c r="P1415" s="109"/>
      <c r="Q1415" s="109"/>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48" t="s">
        <v>81</v>
      </c>
      <c r="AA1" s="248"/>
      <c r="AB1" s="248"/>
      <c r="AC1" s="248"/>
      <c r="AD1" s="248"/>
    </row>
    <row r="2" spans="2:33" x14ac:dyDescent="0.2">
      <c r="B2" s="5" t="s">
        <v>82</v>
      </c>
      <c r="Z2" s="217"/>
      <c r="AA2" s="217"/>
      <c r="AB2" s="217"/>
      <c r="AC2" s="217"/>
      <c r="AD2" s="217"/>
    </row>
    <row r="3" spans="2:33" x14ac:dyDescent="0.2">
      <c r="B3" s="5" t="s">
        <v>81</v>
      </c>
      <c r="Z3" s="248" t="s">
        <v>83</v>
      </c>
      <c r="AA3" s="248"/>
      <c r="AB3" s="248"/>
      <c r="AC3" s="248"/>
      <c r="AD3" s="248"/>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49" t="s">
        <v>85</v>
      </c>
      <c r="E10" s="249"/>
      <c r="F10" s="249"/>
      <c r="G10" s="250" t="s">
        <v>86</v>
      </c>
      <c r="H10" s="249"/>
      <c r="I10" s="249"/>
      <c r="K10" s="11"/>
      <c r="L10" s="11"/>
      <c r="M10" s="251" t="s">
        <v>87</v>
      </c>
      <c r="N10" s="251"/>
      <c r="O10" s="251"/>
      <c r="P10" s="251"/>
      <c r="Q10" s="251"/>
      <c r="R10" s="252"/>
      <c r="S10" s="255" t="s">
        <v>88</v>
      </c>
      <c r="T10" s="256"/>
      <c r="U10" s="256"/>
      <c r="V10" s="256"/>
      <c r="W10" s="256"/>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
      <c r="B12" s="12"/>
      <c r="G12" s="17"/>
      <c r="L12" s="253" t="s">
        <v>92</v>
      </c>
      <c r="M12" s="253"/>
      <c r="N12" s="253"/>
      <c r="P12" s="253" t="s">
        <v>93</v>
      </c>
      <c r="Q12" s="253"/>
      <c r="R12" s="254"/>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7" t="s">
        <v>94</v>
      </c>
      <c r="AB14" s="247"/>
      <c r="AC14" s="247"/>
      <c r="AE14" s="247" t="s">
        <v>95</v>
      </c>
      <c r="AF14" s="247"/>
      <c r="AG14" s="247"/>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7" t="s">
        <v>106</v>
      </c>
      <c r="AB52" s="247"/>
      <c r="AC52" s="247"/>
      <c r="AE52" s="247" t="s">
        <v>107</v>
      </c>
      <c r="AF52" s="247"/>
      <c r="AG52" s="247"/>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7" t="s">
        <v>109</v>
      </c>
      <c r="AB104" s="247"/>
      <c r="AC104" s="247"/>
      <c r="AE104" s="247" t="s">
        <v>110</v>
      </c>
      <c r="AF104" s="247"/>
      <c r="AG104" s="247"/>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7" t="s">
        <v>111</v>
      </c>
      <c r="AB160" s="247"/>
      <c r="AC160" s="247"/>
      <c r="AE160" s="247" t="s">
        <v>112</v>
      </c>
      <c r="AF160" s="247"/>
      <c r="AG160" s="247"/>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7" t="s">
        <v>113</v>
      </c>
      <c r="AB212" s="247"/>
      <c r="AC212" s="247"/>
      <c r="AE212" s="247" t="s">
        <v>114</v>
      </c>
      <c r="AF212" s="247"/>
      <c r="AG212" s="247"/>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7" t="s">
        <v>115</v>
      </c>
      <c r="AB264" s="247"/>
      <c r="AC264" s="247"/>
      <c r="AE264" s="247" t="s">
        <v>116</v>
      </c>
      <c r="AF264" s="247"/>
      <c r="AG264" s="247"/>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7" t="s">
        <v>117</v>
      </c>
      <c r="AB316" s="247"/>
      <c r="AC316" s="247"/>
      <c r="AE316" s="247" t="s">
        <v>118</v>
      </c>
      <c r="AF316" s="247"/>
      <c r="AG316" s="247"/>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7" t="s">
        <v>128</v>
      </c>
      <c r="AB368" s="247"/>
      <c r="AC368" s="247"/>
      <c r="AE368" s="247" t="s">
        <v>129</v>
      </c>
      <c r="AF368" s="247"/>
      <c r="AG368" s="247"/>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7" t="s">
        <v>131</v>
      </c>
      <c r="AB420" s="247"/>
      <c r="AC420" s="247"/>
      <c r="AE420" s="247" t="s">
        <v>132</v>
      </c>
      <c r="AF420" s="247"/>
      <c r="AG420" s="247"/>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7" t="s">
        <v>133</v>
      </c>
      <c r="AB472" s="247"/>
      <c r="AC472" s="247"/>
      <c r="AE472" s="247" t="s">
        <v>134</v>
      </c>
      <c r="AF472" s="247"/>
      <c r="AG472" s="247"/>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10">
        <v>43234</v>
      </c>
      <c r="C615" s="111"/>
      <c r="D615" s="112">
        <v>3.4820000000000002</v>
      </c>
      <c r="E615" s="113"/>
      <c r="F615" s="113">
        <f t="shared" ref="F615:F678" si="120">D615</f>
        <v>3.4820000000000002</v>
      </c>
      <c r="K615" s="29">
        <v>43235</v>
      </c>
    </row>
    <row r="616" spans="2:23" x14ac:dyDescent="0.2">
      <c r="B616" s="110">
        <v>43241</v>
      </c>
      <c r="C616" s="111"/>
      <c r="D616" s="112">
        <v>3.5030000000000001</v>
      </c>
      <c r="E616" s="113"/>
      <c r="F616" s="113">
        <f t="shared" si="120"/>
        <v>3.5030000000000001</v>
      </c>
      <c r="K616" s="29">
        <v>43242</v>
      </c>
    </row>
    <row r="617" spans="2:23" x14ac:dyDescent="0.2">
      <c r="B617" s="110">
        <v>43248</v>
      </c>
      <c r="C617" s="111"/>
      <c r="D617" s="112">
        <v>3.5139999999999998</v>
      </c>
      <c r="E617" s="113"/>
      <c r="F617" s="113">
        <f t="shared" si="120"/>
        <v>3.5139999999999998</v>
      </c>
      <c r="K617" s="29">
        <v>43249</v>
      </c>
    </row>
    <row r="618" spans="2:23" x14ac:dyDescent="0.2">
      <c r="B618" s="110">
        <v>43255</v>
      </c>
      <c r="C618" s="111"/>
      <c r="D618" s="112">
        <v>3.508</v>
      </c>
      <c r="E618" s="113"/>
      <c r="F618" s="113">
        <f t="shared" si="120"/>
        <v>3.508</v>
      </c>
      <c r="K618" s="29">
        <v>43256</v>
      </c>
    </row>
    <row r="619" spans="2:23" x14ac:dyDescent="0.2">
      <c r="B619" s="110">
        <v>43262</v>
      </c>
      <c r="C619" s="111"/>
      <c r="D619" s="112">
        <v>3.4889999999999999</v>
      </c>
      <c r="E619" s="113"/>
      <c r="F619" s="113">
        <f t="shared" si="120"/>
        <v>3.4889999999999999</v>
      </c>
      <c r="K619" s="29">
        <v>43263</v>
      </c>
    </row>
    <row r="620" spans="2:23" x14ac:dyDescent="0.2">
      <c r="B620" s="110">
        <v>43269</v>
      </c>
      <c r="C620" s="111"/>
      <c r="D620" s="112">
        <v>3.4729999999999999</v>
      </c>
      <c r="E620" s="113"/>
      <c r="F620" s="113">
        <f t="shared" si="120"/>
        <v>3.4729999999999999</v>
      </c>
      <c r="K620" s="29">
        <v>43270</v>
      </c>
    </row>
    <row r="621" spans="2:23" x14ac:dyDescent="0.2">
      <c r="B621" s="110">
        <v>43276</v>
      </c>
      <c r="C621" s="111"/>
      <c r="D621" s="112">
        <v>3.4529999999999998</v>
      </c>
      <c r="E621" s="113"/>
      <c r="F621" s="113">
        <f t="shared" si="120"/>
        <v>3.4529999999999998</v>
      </c>
      <c r="K621" s="29">
        <v>43277</v>
      </c>
    </row>
    <row r="622" spans="2:23" x14ac:dyDescent="0.2">
      <c r="B622" s="110">
        <v>43283</v>
      </c>
      <c r="C622" s="111"/>
      <c r="D622" s="112">
        <v>3.4750000000000001</v>
      </c>
      <c r="E622" s="113"/>
      <c r="F622" s="113">
        <f t="shared" si="120"/>
        <v>3.4750000000000001</v>
      </c>
      <c r="K622" s="29">
        <v>43284</v>
      </c>
    </row>
    <row r="623" spans="2:23" x14ac:dyDescent="0.2">
      <c r="B623" s="110">
        <v>43290</v>
      </c>
      <c r="C623" s="111"/>
      <c r="D623" s="112">
        <v>3.4710000000000001</v>
      </c>
      <c r="E623" s="113"/>
      <c r="F623" s="113">
        <f t="shared" si="120"/>
        <v>3.4710000000000001</v>
      </c>
      <c r="K623" s="29">
        <v>43291</v>
      </c>
    </row>
    <row r="624" spans="2:23" x14ac:dyDescent="0.2">
      <c r="B624" s="110">
        <v>43297</v>
      </c>
      <c r="C624" s="111"/>
      <c r="D624" s="112">
        <v>3.456</v>
      </c>
      <c r="E624" s="113"/>
      <c r="F624" s="113">
        <f t="shared" si="120"/>
        <v>3.456</v>
      </c>
      <c r="K624" s="29">
        <v>43298</v>
      </c>
    </row>
    <row r="625" spans="2:11" x14ac:dyDescent="0.2">
      <c r="B625" s="110">
        <v>43304</v>
      </c>
      <c r="C625" s="111"/>
      <c r="D625" s="112">
        <v>3.4359999999999999</v>
      </c>
      <c r="E625" s="113"/>
      <c r="F625" s="113">
        <f t="shared" si="120"/>
        <v>3.4359999999999999</v>
      </c>
      <c r="K625" s="29">
        <v>43305</v>
      </c>
    </row>
    <row r="626" spans="2:11" x14ac:dyDescent="0.2">
      <c r="B626" s="110">
        <v>43311</v>
      </c>
      <c r="C626" s="111"/>
      <c r="D626" s="112">
        <v>3.4369999999999998</v>
      </c>
      <c r="E626" s="113"/>
      <c r="F626" s="113">
        <f t="shared" si="120"/>
        <v>3.4369999999999998</v>
      </c>
      <c r="K626" s="29">
        <v>43312</v>
      </c>
    </row>
    <row r="627" spans="2:11" x14ac:dyDescent="0.2">
      <c r="B627" s="110">
        <v>43318</v>
      </c>
      <c r="C627" s="111"/>
      <c r="D627" s="112">
        <v>3.4319999999999999</v>
      </c>
      <c r="E627" s="113"/>
      <c r="F627" s="113">
        <f t="shared" si="120"/>
        <v>3.4319999999999999</v>
      </c>
      <c r="K627" s="29">
        <v>43319</v>
      </c>
    </row>
    <row r="628" spans="2:11" x14ac:dyDescent="0.2">
      <c r="B628" s="110">
        <v>43325</v>
      </c>
      <c r="C628" s="111"/>
      <c r="D628" s="112">
        <v>3.4249999999999998</v>
      </c>
      <c r="E628" s="113"/>
      <c r="F628" s="113">
        <f t="shared" si="120"/>
        <v>3.4249999999999998</v>
      </c>
      <c r="K628" s="29">
        <v>43326</v>
      </c>
    </row>
    <row r="629" spans="2:11" x14ac:dyDescent="0.2">
      <c r="B629" s="110">
        <v>43332</v>
      </c>
      <c r="C629" s="111"/>
      <c r="D629" s="112">
        <v>3.423</v>
      </c>
      <c r="E629" s="113"/>
      <c r="F629" s="113">
        <f t="shared" si="120"/>
        <v>3.423</v>
      </c>
      <c r="K629" s="29">
        <v>43333</v>
      </c>
    </row>
    <row r="630" spans="2:11" x14ac:dyDescent="0.2">
      <c r="B630" s="110">
        <v>43339</v>
      </c>
      <c r="C630" s="111"/>
      <c r="D630" s="112">
        <v>3.4329999999999998</v>
      </c>
      <c r="E630" s="113"/>
      <c r="F630" s="113">
        <f t="shared" si="120"/>
        <v>3.4329999999999998</v>
      </c>
      <c r="K630" s="29">
        <v>43340</v>
      </c>
    </row>
    <row r="631" spans="2:11" x14ac:dyDescent="0.2">
      <c r="B631" s="110">
        <v>43346</v>
      </c>
      <c r="C631" s="111"/>
      <c r="D631" s="112">
        <v>3.4689999999999999</v>
      </c>
      <c r="E631" s="113"/>
      <c r="F631" s="113">
        <f t="shared" si="120"/>
        <v>3.4689999999999999</v>
      </c>
      <c r="K631" s="29">
        <v>43347</v>
      </c>
    </row>
    <row r="632" spans="2:11" x14ac:dyDescent="0.2">
      <c r="B632" s="110">
        <v>43353</v>
      </c>
      <c r="C632" s="111"/>
      <c r="D632" s="112">
        <v>3.4649999999999999</v>
      </c>
      <c r="E632" s="113"/>
      <c r="F632" s="113">
        <f t="shared" si="120"/>
        <v>3.4649999999999999</v>
      </c>
      <c r="K632" s="29">
        <v>43354</v>
      </c>
    </row>
    <row r="633" spans="2:11" x14ac:dyDescent="0.2">
      <c r="B633" s="110">
        <v>43360</v>
      </c>
      <c r="C633" s="111"/>
      <c r="D633" s="112">
        <v>3.4729999999999999</v>
      </c>
      <c r="E633" s="113"/>
      <c r="F633" s="113">
        <f t="shared" si="120"/>
        <v>3.4729999999999999</v>
      </c>
      <c r="K633" s="29">
        <v>43361</v>
      </c>
    </row>
    <row r="634" spans="2:11" x14ac:dyDescent="0.2">
      <c r="B634" s="110">
        <v>43367</v>
      </c>
      <c r="C634" s="111"/>
      <c r="D634" s="112">
        <v>3.4729999999999999</v>
      </c>
      <c r="E634" s="113"/>
      <c r="F634" s="113">
        <f t="shared" si="120"/>
        <v>3.4729999999999999</v>
      </c>
      <c r="K634" s="29">
        <v>43368</v>
      </c>
    </row>
    <row r="635" spans="2:11" x14ac:dyDescent="0.2">
      <c r="B635" s="110">
        <v>43374</v>
      </c>
      <c r="C635" s="111"/>
      <c r="D635" s="112">
        <v>3.5059999999999998</v>
      </c>
      <c r="E635" s="113"/>
      <c r="F635" s="113">
        <f t="shared" si="120"/>
        <v>3.5059999999999998</v>
      </c>
      <c r="K635" s="29">
        <v>43375</v>
      </c>
    </row>
    <row r="636" spans="2:11" x14ac:dyDescent="0.2">
      <c r="B636" s="110">
        <v>43381</v>
      </c>
      <c r="C636" s="111"/>
      <c r="D636" s="112">
        <v>3.5579999999999998</v>
      </c>
      <c r="E636" s="113"/>
      <c r="F636" s="113">
        <f t="shared" si="120"/>
        <v>3.5579999999999998</v>
      </c>
      <c r="K636" s="29">
        <v>43382</v>
      </c>
    </row>
    <row r="637" spans="2:11" x14ac:dyDescent="0.2">
      <c r="B637" s="110">
        <v>43388</v>
      </c>
      <c r="C637" s="111"/>
      <c r="D637" s="112">
        <v>3.5910000000000002</v>
      </c>
      <c r="E637" s="113"/>
      <c r="F637" s="113">
        <f t="shared" si="120"/>
        <v>3.5910000000000002</v>
      </c>
      <c r="K637" s="29">
        <v>43389</v>
      </c>
    </row>
    <row r="638" spans="2:11" x14ac:dyDescent="0.2">
      <c r="B638" s="110">
        <v>43395</v>
      </c>
      <c r="C638" s="111"/>
      <c r="D638" s="112">
        <v>3.5870000000000002</v>
      </c>
      <c r="E638" s="113"/>
      <c r="F638" s="113">
        <f t="shared" si="120"/>
        <v>3.5870000000000002</v>
      </c>
      <c r="K638" s="29">
        <v>43396</v>
      </c>
    </row>
    <row r="639" spans="2:11" x14ac:dyDescent="0.2">
      <c r="B639" s="110">
        <v>43402</v>
      </c>
      <c r="C639" s="111"/>
      <c r="D639" s="112">
        <v>3.5640000000000001</v>
      </c>
      <c r="E639" s="113"/>
      <c r="F639" s="113">
        <f t="shared" si="120"/>
        <v>3.5640000000000001</v>
      </c>
      <c r="K639" s="29">
        <v>43403</v>
      </c>
    </row>
    <row r="640" spans="2:11" x14ac:dyDescent="0.2">
      <c r="B640" s="110">
        <v>43409</v>
      </c>
      <c r="C640" s="111"/>
      <c r="D640" s="112">
        <v>3.5379999999999998</v>
      </c>
      <c r="E640" s="113"/>
      <c r="F640" s="113">
        <f t="shared" si="120"/>
        <v>3.5379999999999998</v>
      </c>
      <c r="K640" s="29">
        <v>43410</v>
      </c>
    </row>
    <row r="641" spans="2:11" x14ac:dyDescent="0.2">
      <c r="B641" s="110">
        <v>43416</v>
      </c>
      <c r="C641" s="111"/>
      <c r="D641" s="112">
        <v>3.5139999999999998</v>
      </c>
      <c r="E641" s="113"/>
      <c r="F641" s="113">
        <f t="shared" si="120"/>
        <v>3.5139999999999998</v>
      </c>
      <c r="K641" s="29">
        <v>43417</v>
      </c>
    </row>
    <row r="642" spans="2:11" x14ac:dyDescent="0.2">
      <c r="B642" s="110">
        <v>43423</v>
      </c>
      <c r="C642" s="111"/>
      <c r="D642" s="112">
        <v>3.4750000000000001</v>
      </c>
      <c r="E642" s="113"/>
      <c r="F642" s="113">
        <f t="shared" si="120"/>
        <v>3.4750000000000001</v>
      </c>
      <c r="K642" s="29">
        <v>43424</v>
      </c>
    </row>
    <row r="643" spans="2:11" x14ac:dyDescent="0.2">
      <c r="B643" s="110">
        <v>43430</v>
      </c>
      <c r="C643" s="111"/>
      <c r="D643" s="112">
        <v>3.4550000000000001</v>
      </c>
      <c r="E643" s="113"/>
      <c r="F643" s="113">
        <f t="shared" si="120"/>
        <v>3.4550000000000001</v>
      </c>
      <c r="K643" s="29">
        <v>43431</v>
      </c>
    </row>
    <row r="644" spans="2:11" x14ac:dyDescent="0.2">
      <c r="B644" s="110">
        <v>43437</v>
      </c>
      <c r="C644" s="111"/>
      <c r="D644" s="112">
        <v>3.4060000000000001</v>
      </c>
      <c r="E644" s="113"/>
      <c r="F644" s="113">
        <f t="shared" si="120"/>
        <v>3.4060000000000001</v>
      </c>
      <c r="K644" s="29">
        <v>43438</v>
      </c>
    </row>
    <row r="645" spans="2:11" x14ac:dyDescent="0.2">
      <c r="B645" s="110">
        <v>43444</v>
      </c>
      <c r="C645" s="111"/>
      <c r="D645" s="112">
        <v>3.3570000000000002</v>
      </c>
      <c r="E645" s="113"/>
      <c r="F645" s="113">
        <f t="shared" si="120"/>
        <v>3.3570000000000002</v>
      </c>
      <c r="K645" s="29">
        <v>43445</v>
      </c>
    </row>
    <row r="646" spans="2:11" x14ac:dyDescent="0.2">
      <c r="B646" s="110">
        <v>43451</v>
      </c>
      <c r="C646" s="111"/>
      <c r="D646" s="112">
        <v>3.3130000000000002</v>
      </c>
      <c r="E646" s="113"/>
      <c r="F646" s="113">
        <f t="shared" si="120"/>
        <v>3.3130000000000002</v>
      </c>
      <c r="K646" s="29">
        <v>43452</v>
      </c>
    </row>
    <row r="647" spans="2:11" x14ac:dyDescent="0.2">
      <c r="B647" s="110">
        <v>43458</v>
      </c>
      <c r="C647" s="111"/>
      <c r="D647" s="112">
        <v>3.2810000000000001</v>
      </c>
      <c r="E647" s="113"/>
      <c r="F647" s="113">
        <f t="shared" si="120"/>
        <v>3.2810000000000001</v>
      </c>
      <c r="K647" s="29">
        <v>43459</v>
      </c>
    </row>
    <row r="648" spans="2:11" x14ac:dyDescent="0.2">
      <c r="B648" s="110">
        <v>43465</v>
      </c>
      <c r="C648" s="111"/>
      <c r="D648" s="112">
        <v>3.246</v>
      </c>
      <c r="E648" s="113"/>
      <c r="F648" s="113">
        <f t="shared" si="120"/>
        <v>3.246</v>
      </c>
      <c r="K648" s="29">
        <v>43466</v>
      </c>
    </row>
    <row r="649" spans="2:11" x14ac:dyDescent="0.2">
      <c r="B649" s="110">
        <v>43472</v>
      </c>
      <c r="C649" s="111"/>
      <c r="D649" s="112">
        <v>3.18</v>
      </c>
      <c r="E649" s="113"/>
      <c r="F649" s="113">
        <f t="shared" si="120"/>
        <v>3.18</v>
      </c>
      <c r="K649" s="29">
        <v>43473</v>
      </c>
    </row>
    <row r="650" spans="2:11" x14ac:dyDescent="0.2">
      <c r="B650" s="110">
        <v>43479</v>
      </c>
      <c r="C650" s="111"/>
      <c r="D650" s="112">
        <v>3.13</v>
      </c>
      <c r="E650" s="113"/>
      <c r="F650" s="113">
        <f t="shared" si="120"/>
        <v>3.13</v>
      </c>
      <c r="K650" s="29">
        <v>43480</v>
      </c>
    </row>
    <row r="651" spans="2:11" x14ac:dyDescent="0.2">
      <c r="B651" s="110">
        <v>43486</v>
      </c>
      <c r="C651" s="111"/>
      <c r="D651" s="112">
        <v>3.1150000000000002</v>
      </c>
      <c r="E651" s="113"/>
      <c r="F651" s="113">
        <f t="shared" si="120"/>
        <v>3.1150000000000002</v>
      </c>
      <c r="K651" s="29">
        <v>43487</v>
      </c>
    </row>
    <row r="652" spans="2:11" x14ac:dyDescent="0.2">
      <c r="B652" s="110">
        <v>43493</v>
      </c>
      <c r="C652" s="111"/>
      <c r="D652" s="112">
        <v>3.0990000000000002</v>
      </c>
      <c r="E652" s="113"/>
      <c r="F652" s="113">
        <f t="shared" si="120"/>
        <v>3.0990000000000002</v>
      </c>
      <c r="K652" s="29">
        <v>43494</v>
      </c>
    </row>
    <row r="653" spans="2:11" x14ac:dyDescent="0.2">
      <c r="B653" s="110">
        <v>43500</v>
      </c>
      <c r="C653" s="111"/>
      <c r="D653" s="112">
        <v>3.0870000000000002</v>
      </c>
      <c r="E653" s="113"/>
      <c r="F653" s="113">
        <f t="shared" si="120"/>
        <v>3.0870000000000002</v>
      </c>
      <c r="K653" s="29">
        <v>43501</v>
      </c>
    </row>
    <row r="654" spans="2:11" x14ac:dyDescent="0.2">
      <c r="B654" s="110">
        <v>43507</v>
      </c>
      <c r="C654" s="111"/>
      <c r="D654" s="112">
        <v>3.0840000000000001</v>
      </c>
      <c r="E654" s="113"/>
      <c r="F654" s="113">
        <f t="shared" si="120"/>
        <v>3.0840000000000001</v>
      </c>
      <c r="K654" s="29">
        <v>43508</v>
      </c>
    </row>
    <row r="655" spans="2:11" x14ac:dyDescent="0.2">
      <c r="B655" s="110">
        <v>43514</v>
      </c>
      <c r="C655" s="111"/>
      <c r="D655" s="112">
        <v>3.1040000000000001</v>
      </c>
      <c r="E655" s="113"/>
      <c r="F655" s="113">
        <f t="shared" si="120"/>
        <v>3.1040000000000001</v>
      </c>
      <c r="K655" s="29">
        <v>43515</v>
      </c>
    </row>
    <row r="656" spans="2:11" x14ac:dyDescent="0.2">
      <c r="B656" s="110">
        <v>43521</v>
      </c>
      <c r="C656" s="111"/>
      <c r="D656" s="112">
        <v>3.141</v>
      </c>
      <c r="E656" s="113"/>
      <c r="F656" s="113">
        <f t="shared" si="120"/>
        <v>3.141</v>
      </c>
      <c r="K656" s="29">
        <v>43522</v>
      </c>
    </row>
    <row r="657" spans="2:11" x14ac:dyDescent="0.2">
      <c r="B657" s="110">
        <v>43528</v>
      </c>
      <c r="C657" s="111"/>
      <c r="D657" s="112">
        <v>3.1549999999999998</v>
      </c>
      <c r="E657" s="113"/>
      <c r="F657" s="113">
        <f t="shared" si="120"/>
        <v>3.1549999999999998</v>
      </c>
      <c r="K657" s="29">
        <v>43529</v>
      </c>
    </row>
    <row r="658" spans="2:11" x14ac:dyDescent="0.2">
      <c r="B658" s="110">
        <v>43535</v>
      </c>
      <c r="C658" s="111"/>
      <c r="D658" s="112">
        <v>3.1619999999999999</v>
      </c>
      <c r="E658" s="113"/>
      <c r="F658" s="113">
        <f t="shared" si="120"/>
        <v>3.1619999999999999</v>
      </c>
      <c r="K658" s="29">
        <v>43536</v>
      </c>
    </row>
    <row r="659" spans="2:11" x14ac:dyDescent="0.2">
      <c r="B659" s="110">
        <v>43542</v>
      </c>
      <c r="C659" s="111"/>
      <c r="D659" s="112">
        <v>3.1389999999999998</v>
      </c>
      <c r="E659" s="113"/>
      <c r="F659" s="113">
        <f t="shared" si="120"/>
        <v>3.1389999999999998</v>
      </c>
      <c r="K659" s="29">
        <v>43543</v>
      </c>
    </row>
    <row r="660" spans="2:11" x14ac:dyDescent="0.2">
      <c r="B660" s="110">
        <v>43549</v>
      </c>
      <c r="C660" s="111"/>
      <c r="D660" s="112">
        <v>3.1560000000000001</v>
      </c>
      <c r="E660" s="113"/>
      <c r="F660" s="113">
        <f t="shared" si="120"/>
        <v>3.1560000000000001</v>
      </c>
      <c r="K660" s="29">
        <v>43550</v>
      </c>
    </row>
    <row r="661" spans="2:11" x14ac:dyDescent="0.2">
      <c r="B661" s="110">
        <v>43556</v>
      </c>
      <c r="C661" s="111"/>
      <c r="D661" s="112">
        <v>3.153</v>
      </c>
      <c r="E661" s="113"/>
      <c r="F661" s="113">
        <f t="shared" si="120"/>
        <v>3.153</v>
      </c>
      <c r="K661" s="29">
        <v>43557</v>
      </c>
    </row>
    <row r="662" spans="2:11" x14ac:dyDescent="0.2">
      <c r="B662" s="110">
        <v>43563</v>
      </c>
      <c r="C662" s="111"/>
      <c r="D662" s="112">
        <v>3.1890000000000001</v>
      </c>
      <c r="E662" s="113"/>
      <c r="F662" s="113">
        <f t="shared" si="120"/>
        <v>3.1890000000000001</v>
      </c>
      <c r="K662" s="29">
        <v>43564</v>
      </c>
    </row>
    <row r="663" spans="2:11" x14ac:dyDescent="0.2">
      <c r="B663" s="110">
        <v>43570</v>
      </c>
      <c r="C663" s="111"/>
      <c r="D663" s="112">
        <v>3.2519999999999998</v>
      </c>
      <c r="E663" s="113"/>
      <c r="F663" s="113">
        <f t="shared" si="120"/>
        <v>3.2519999999999998</v>
      </c>
      <c r="K663" s="29">
        <v>43571</v>
      </c>
    </row>
    <row r="664" spans="2:11" x14ac:dyDescent="0.2">
      <c r="B664" s="110">
        <v>43577</v>
      </c>
      <c r="C664" s="111"/>
      <c r="D664" s="112">
        <v>3.3090000000000002</v>
      </c>
      <c r="E664" s="113"/>
      <c r="F664" s="113">
        <f t="shared" si="120"/>
        <v>3.3090000000000002</v>
      </c>
      <c r="K664" s="29">
        <v>43578</v>
      </c>
    </row>
    <row r="665" spans="2:11" x14ac:dyDescent="0.2">
      <c r="B665" s="110">
        <v>43584</v>
      </c>
      <c r="C665" s="111"/>
      <c r="D665" s="112">
        <v>3.3460000000000001</v>
      </c>
      <c r="E665" s="113"/>
      <c r="F665" s="113">
        <f t="shared" si="120"/>
        <v>3.3460000000000001</v>
      </c>
      <c r="K665" s="29">
        <v>43585</v>
      </c>
    </row>
    <row r="666" spans="2:11" x14ac:dyDescent="0.2">
      <c r="B666" s="110">
        <v>43591</v>
      </c>
      <c r="C666" s="111"/>
      <c r="D666" s="112">
        <v>3.3450000000000002</v>
      </c>
      <c r="E666" s="113"/>
      <c r="F666" s="113">
        <f t="shared" si="120"/>
        <v>3.3450000000000002</v>
      </c>
      <c r="K666" s="29">
        <v>43592</v>
      </c>
    </row>
    <row r="667" spans="2:11" x14ac:dyDescent="0.2">
      <c r="B667" s="110">
        <v>43598</v>
      </c>
      <c r="C667" s="111"/>
      <c r="D667" s="112">
        <v>3.355</v>
      </c>
      <c r="E667" s="113"/>
      <c r="F667" s="113">
        <f t="shared" si="120"/>
        <v>3.355</v>
      </c>
      <c r="K667" s="29">
        <v>43599</v>
      </c>
    </row>
    <row r="668" spans="2:11" x14ac:dyDescent="0.2">
      <c r="B668" s="110">
        <v>43605</v>
      </c>
      <c r="C668" s="111"/>
      <c r="D668" s="112">
        <v>3.3519999999999999</v>
      </c>
      <c r="E668" s="113"/>
      <c r="F668" s="113">
        <f t="shared" si="120"/>
        <v>3.3519999999999999</v>
      </c>
      <c r="K668" s="29">
        <v>43606</v>
      </c>
    </row>
    <row r="669" spans="2:11" x14ac:dyDescent="0.2">
      <c r="B669" s="110">
        <v>43612</v>
      </c>
      <c r="C669" s="111"/>
      <c r="D669" s="112">
        <v>3.3380000000000001</v>
      </c>
      <c r="E669" s="113"/>
      <c r="F669" s="113">
        <f t="shared" si="120"/>
        <v>3.3380000000000001</v>
      </c>
      <c r="K669" s="29">
        <v>43613</v>
      </c>
    </row>
    <row r="670" spans="2:11" x14ac:dyDescent="0.2">
      <c r="B670" s="110">
        <v>43619</v>
      </c>
      <c r="C670" s="111"/>
      <c r="D670" s="112">
        <v>3.32</v>
      </c>
      <c r="E670" s="113"/>
      <c r="F670" s="113">
        <f t="shared" si="120"/>
        <v>3.32</v>
      </c>
      <c r="K670" s="29">
        <v>43620</v>
      </c>
    </row>
    <row r="671" spans="2:11" x14ac:dyDescent="0.2">
      <c r="B671" s="110">
        <v>43626</v>
      </c>
      <c r="C671" s="111"/>
      <c r="D671" s="112">
        <v>3.282</v>
      </c>
      <c r="E671" s="113"/>
      <c r="F671" s="113">
        <f t="shared" si="120"/>
        <v>3.282</v>
      </c>
      <c r="K671" s="29">
        <v>43627</v>
      </c>
    </row>
    <row r="672" spans="2:11" x14ac:dyDescent="0.2">
      <c r="B672" s="110">
        <v>43633</v>
      </c>
      <c r="C672" s="111"/>
      <c r="D672" s="112">
        <v>3.238</v>
      </c>
      <c r="E672" s="113"/>
      <c r="F672" s="113">
        <f t="shared" si="120"/>
        <v>3.238</v>
      </c>
      <c r="K672" s="29">
        <v>43634</v>
      </c>
    </row>
    <row r="673" spans="2:11" x14ac:dyDescent="0.2">
      <c r="B673" s="110">
        <v>43640</v>
      </c>
      <c r="C673" s="111"/>
      <c r="D673" s="112">
        <v>3.206</v>
      </c>
      <c r="E673" s="113"/>
      <c r="F673" s="113">
        <f t="shared" si="120"/>
        <v>3.206</v>
      </c>
      <c r="K673" s="29">
        <v>43641</v>
      </c>
    </row>
    <row r="674" spans="2:11" x14ac:dyDescent="0.2">
      <c r="B674" s="110">
        <v>43647</v>
      </c>
      <c r="C674" s="111"/>
      <c r="D674" s="112">
        <v>3.2050000000000001</v>
      </c>
      <c r="E674" s="113"/>
      <c r="F674" s="113">
        <f t="shared" si="120"/>
        <v>3.2050000000000001</v>
      </c>
      <c r="K674" s="29">
        <v>43648</v>
      </c>
    </row>
    <row r="675" spans="2:11" x14ac:dyDescent="0.2">
      <c r="B675" s="110">
        <v>43654</v>
      </c>
      <c r="C675" s="111"/>
      <c r="D675" s="112">
        <v>3.2080000000000002</v>
      </c>
      <c r="E675" s="113"/>
      <c r="F675" s="113">
        <f t="shared" si="120"/>
        <v>3.2080000000000002</v>
      </c>
      <c r="K675" s="29">
        <v>43655</v>
      </c>
    </row>
    <row r="676" spans="2:11" x14ac:dyDescent="0.2">
      <c r="B676" s="110">
        <v>43661</v>
      </c>
      <c r="C676" s="111"/>
      <c r="D676" s="112">
        <v>3.2090000000000001</v>
      </c>
      <c r="E676" s="113"/>
      <c r="F676" s="113">
        <f t="shared" si="120"/>
        <v>3.2090000000000001</v>
      </c>
      <c r="K676" s="29">
        <v>43662</v>
      </c>
    </row>
    <row r="677" spans="2:11" x14ac:dyDescent="0.2">
      <c r="B677" s="110">
        <v>43668</v>
      </c>
      <c r="C677" s="111"/>
      <c r="D677" s="112">
        <v>3.198</v>
      </c>
      <c r="E677" s="113"/>
      <c r="F677" s="113">
        <f t="shared" si="120"/>
        <v>3.198</v>
      </c>
      <c r="K677" s="29">
        <v>43669</v>
      </c>
    </row>
    <row r="678" spans="2:11" x14ac:dyDescent="0.2">
      <c r="B678" s="110">
        <v>43675</v>
      </c>
      <c r="C678" s="111"/>
      <c r="D678" s="112">
        <v>3.1859999999999999</v>
      </c>
      <c r="E678" s="113"/>
      <c r="F678" s="113">
        <f t="shared" si="120"/>
        <v>3.1859999999999999</v>
      </c>
      <c r="K678" s="29">
        <v>43676</v>
      </c>
    </row>
    <row r="679" spans="2:11" x14ac:dyDescent="0.2">
      <c r="B679" s="110">
        <v>43682</v>
      </c>
      <c r="C679" s="111"/>
      <c r="D679" s="112">
        <v>3.1819999999999999</v>
      </c>
      <c r="E679" s="113"/>
      <c r="F679" s="113">
        <f t="shared" ref="F679:F742" si="121">D679</f>
        <v>3.1819999999999999</v>
      </c>
      <c r="K679" s="29">
        <v>43683</v>
      </c>
    </row>
    <row r="680" spans="2:11" x14ac:dyDescent="0.2">
      <c r="B680" s="110">
        <v>43689</v>
      </c>
      <c r="C680" s="111"/>
      <c r="D680" s="112">
        <v>3.1640000000000001</v>
      </c>
      <c r="E680" s="113"/>
      <c r="F680" s="113">
        <f t="shared" si="121"/>
        <v>3.1640000000000001</v>
      </c>
      <c r="K680" s="29">
        <v>43690</v>
      </c>
    </row>
    <row r="681" spans="2:11" x14ac:dyDescent="0.2">
      <c r="B681" s="110">
        <v>43696</v>
      </c>
      <c r="C681" s="111"/>
      <c r="D681" s="112">
        <v>3.1579999999999999</v>
      </c>
      <c r="E681" s="113"/>
      <c r="F681" s="113">
        <f t="shared" si="121"/>
        <v>3.1579999999999999</v>
      </c>
      <c r="K681" s="29">
        <v>43697</v>
      </c>
    </row>
    <row r="682" spans="2:11" x14ac:dyDescent="0.2">
      <c r="B682" s="110">
        <v>43703</v>
      </c>
      <c r="C682" s="111"/>
      <c r="D682" s="112">
        <v>3.1389999999999998</v>
      </c>
      <c r="E682" s="113"/>
      <c r="F682" s="113">
        <f t="shared" si="121"/>
        <v>3.1389999999999998</v>
      </c>
      <c r="K682" s="29">
        <v>43704</v>
      </c>
    </row>
    <row r="683" spans="2:11" x14ac:dyDescent="0.2">
      <c r="B683" s="110">
        <v>43710</v>
      </c>
      <c r="C683" s="111"/>
      <c r="D683" s="112">
        <v>3.1389999999999998</v>
      </c>
      <c r="E683" s="113"/>
      <c r="F683" s="113">
        <f t="shared" si="121"/>
        <v>3.1389999999999998</v>
      </c>
      <c r="K683" s="29">
        <v>43711</v>
      </c>
    </row>
    <row r="684" spans="2:11" x14ac:dyDescent="0.2">
      <c r="B684" s="110">
        <v>43717</v>
      </c>
      <c r="C684" s="111"/>
      <c r="D684" s="112">
        <v>3.1309999999999998</v>
      </c>
      <c r="E684" s="113"/>
      <c r="F684" s="113">
        <f t="shared" si="121"/>
        <v>3.1309999999999998</v>
      </c>
      <c r="K684" s="29">
        <v>43718</v>
      </c>
    </row>
    <row r="685" spans="2:11" x14ac:dyDescent="0.2">
      <c r="B685" s="110">
        <v>43724</v>
      </c>
      <c r="C685" s="111"/>
      <c r="D685" s="112">
        <v>3.161</v>
      </c>
      <c r="E685" s="113"/>
      <c r="F685" s="113">
        <f t="shared" si="121"/>
        <v>3.161</v>
      </c>
      <c r="K685" s="29">
        <v>43725</v>
      </c>
    </row>
    <row r="686" spans="2:11" x14ac:dyDescent="0.2">
      <c r="B686" s="110">
        <v>43731</v>
      </c>
      <c r="C686" s="111"/>
      <c r="D686" s="112">
        <v>3.238</v>
      </c>
      <c r="E686" s="113"/>
      <c r="F686" s="113">
        <f t="shared" si="121"/>
        <v>3.238</v>
      </c>
      <c r="K686" s="29">
        <v>43732</v>
      </c>
    </row>
    <row r="687" spans="2:11" x14ac:dyDescent="0.2">
      <c r="B687" s="110">
        <v>43738</v>
      </c>
      <c r="C687" s="111"/>
      <c r="D687" s="112">
        <v>3.2280000000000002</v>
      </c>
      <c r="E687" s="113"/>
      <c r="F687" s="113">
        <f t="shared" si="121"/>
        <v>3.2280000000000002</v>
      </c>
      <c r="K687" s="29">
        <v>43739</v>
      </c>
    </row>
    <row r="688" spans="2:11" x14ac:dyDescent="0.2">
      <c r="B688" s="110">
        <v>43745</v>
      </c>
      <c r="C688" s="111"/>
      <c r="D688" s="112">
        <v>3.2149999999999999</v>
      </c>
      <c r="E688" s="113"/>
      <c r="F688" s="113">
        <f t="shared" si="121"/>
        <v>3.2149999999999999</v>
      </c>
      <c r="K688" s="29">
        <v>43746</v>
      </c>
    </row>
    <row r="689" spans="2:11" x14ac:dyDescent="0.2">
      <c r="B689" s="110">
        <v>43752</v>
      </c>
      <c r="C689" s="111"/>
      <c r="D689" s="112">
        <v>3.24</v>
      </c>
      <c r="E689" s="113"/>
      <c r="F689" s="113">
        <f t="shared" si="121"/>
        <v>3.24</v>
      </c>
      <c r="K689" s="29">
        <v>43753</v>
      </c>
    </row>
    <row r="690" spans="2:11" x14ac:dyDescent="0.2">
      <c r="B690" s="110">
        <v>43759</v>
      </c>
      <c r="C690" s="111"/>
      <c r="D690" s="112">
        <v>3.29</v>
      </c>
      <c r="E690" s="113"/>
      <c r="F690" s="113">
        <f t="shared" si="121"/>
        <v>3.29</v>
      </c>
      <c r="K690" s="29">
        <v>43760</v>
      </c>
    </row>
    <row r="691" spans="2:11" x14ac:dyDescent="0.2">
      <c r="B691" s="110">
        <v>43766</v>
      </c>
      <c r="C691" s="111"/>
      <c r="D691" s="112">
        <v>3.379</v>
      </c>
      <c r="E691" s="113"/>
      <c r="F691" s="113">
        <f t="shared" si="121"/>
        <v>3.379</v>
      </c>
      <c r="K691" s="29">
        <v>43767</v>
      </c>
    </row>
    <row r="692" spans="2:11" x14ac:dyDescent="0.2">
      <c r="B692" s="110">
        <v>43773</v>
      </c>
      <c r="C692" s="111"/>
      <c r="D692" s="112">
        <v>3.4129999999999998</v>
      </c>
      <c r="E692" s="113"/>
      <c r="F692" s="113">
        <f t="shared" si="121"/>
        <v>3.4129999999999998</v>
      </c>
      <c r="K692" s="29">
        <v>43774</v>
      </c>
    </row>
    <row r="693" spans="2:11" x14ac:dyDescent="0.2">
      <c r="B693" s="110">
        <v>43780</v>
      </c>
      <c r="C693" s="111"/>
      <c r="D693" s="112">
        <v>3.4350000000000001</v>
      </c>
      <c r="E693" s="113"/>
      <c r="F693" s="113">
        <f t="shared" si="121"/>
        <v>3.4350000000000001</v>
      </c>
      <c r="K693" s="29">
        <v>43781</v>
      </c>
    </row>
    <row r="694" spans="2:11" x14ac:dyDescent="0.2">
      <c r="B694" s="110">
        <v>43787</v>
      </c>
      <c r="C694" s="111"/>
      <c r="D694" s="112">
        <v>3.444</v>
      </c>
      <c r="E694" s="113"/>
      <c r="F694" s="113">
        <f t="shared" si="121"/>
        <v>3.444</v>
      </c>
      <c r="K694" s="29">
        <v>43788</v>
      </c>
    </row>
    <row r="695" spans="2:11" x14ac:dyDescent="0.2">
      <c r="B695" s="110">
        <v>43794</v>
      </c>
      <c r="C695" s="111"/>
      <c r="D695" s="112">
        <v>3.387</v>
      </c>
      <c r="E695" s="113"/>
      <c r="F695" s="113">
        <f t="shared" si="121"/>
        <v>3.387</v>
      </c>
      <c r="K695" s="29">
        <v>43795</v>
      </c>
    </row>
    <row r="696" spans="2:11" x14ac:dyDescent="0.2">
      <c r="B696" s="110">
        <v>43801</v>
      </c>
      <c r="C696" s="111"/>
      <c r="D696" s="112">
        <v>3.3820000000000001</v>
      </c>
      <c r="E696" s="113"/>
      <c r="F696" s="113">
        <f t="shared" si="121"/>
        <v>3.3820000000000001</v>
      </c>
      <c r="K696" s="29">
        <v>43802</v>
      </c>
    </row>
    <row r="697" spans="2:11" x14ac:dyDescent="0.2">
      <c r="B697" s="110">
        <v>43808</v>
      </c>
      <c r="C697" s="111"/>
      <c r="D697" s="112">
        <v>3.323</v>
      </c>
      <c r="E697" s="113"/>
      <c r="F697" s="113">
        <f t="shared" si="121"/>
        <v>3.323</v>
      </c>
      <c r="K697" s="29">
        <v>43809</v>
      </c>
    </row>
    <row r="698" spans="2:11" x14ac:dyDescent="0.2">
      <c r="B698" s="110">
        <v>43815</v>
      </c>
      <c r="C698" s="111"/>
      <c r="D698" s="112">
        <v>3.28</v>
      </c>
      <c r="E698" s="113"/>
      <c r="F698" s="113">
        <f t="shared" si="121"/>
        <v>3.28</v>
      </c>
      <c r="K698" s="29">
        <v>43816</v>
      </c>
    </row>
    <row r="699" spans="2:11" x14ac:dyDescent="0.2">
      <c r="B699" s="110">
        <v>43822</v>
      </c>
      <c r="C699" s="111"/>
      <c r="D699" s="112">
        <v>3.2519999999999998</v>
      </c>
      <c r="E699" s="113"/>
      <c r="F699" s="113">
        <f t="shared" si="121"/>
        <v>3.2519999999999998</v>
      </c>
      <c r="K699" s="29">
        <v>43823</v>
      </c>
    </row>
    <row r="700" spans="2:11" x14ac:dyDescent="0.2">
      <c r="B700" s="110">
        <v>43829</v>
      </c>
      <c r="C700" s="111"/>
      <c r="D700" s="112">
        <v>3.274</v>
      </c>
      <c r="E700" s="113"/>
      <c r="F700" s="113">
        <f t="shared" si="121"/>
        <v>3.274</v>
      </c>
      <c r="K700" s="29">
        <v>43830</v>
      </c>
    </row>
    <row r="701" spans="2:11" x14ac:dyDescent="0.2">
      <c r="B701" s="110">
        <v>43836</v>
      </c>
      <c r="C701" s="111"/>
      <c r="D701" s="112">
        <v>3.2639999999999998</v>
      </c>
      <c r="E701" s="113"/>
      <c r="F701" s="113">
        <f t="shared" si="121"/>
        <v>3.2639999999999998</v>
      </c>
      <c r="K701" s="29">
        <v>43837</v>
      </c>
    </row>
    <row r="702" spans="2:11" x14ac:dyDescent="0.2">
      <c r="B702" s="110">
        <v>43843</v>
      </c>
      <c r="C702" s="111"/>
      <c r="D702" s="112">
        <v>3.2410000000000001</v>
      </c>
      <c r="E702" s="113"/>
      <c r="F702" s="113">
        <f t="shared" si="121"/>
        <v>3.2410000000000001</v>
      </c>
      <c r="K702" s="29">
        <v>43844</v>
      </c>
    </row>
    <row r="703" spans="2:11" x14ac:dyDescent="0.2">
      <c r="B703" s="110">
        <v>43850</v>
      </c>
      <c r="C703" s="111"/>
      <c r="D703" s="112">
        <v>3.206</v>
      </c>
      <c r="E703" s="113"/>
      <c r="F703" s="113">
        <f t="shared" si="121"/>
        <v>3.206</v>
      </c>
      <c r="K703" s="29">
        <v>43851</v>
      </c>
    </row>
    <row r="704" spans="2:11" x14ac:dyDescent="0.2">
      <c r="B704" s="110">
        <v>43857</v>
      </c>
      <c r="C704" s="111"/>
      <c r="D704" s="112">
        <v>3.198</v>
      </c>
      <c r="E704" s="113"/>
      <c r="F704" s="113">
        <f t="shared" si="121"/>
        <v>3.198</v>
      </c>
      <c r="K704" s="29">
        <v>43858</v>
      </c>
    </row>
    <row r="705" spans="2:11" x14ac:dyDescent="0.2">
      <c r="B705" s="110">
        <v>43864</v>
      </c>
      <c r="C705" s="111"/>
      <c r="D705" s="112">
        <v>3.1459999999999999</v>
      </c>
      <c r="E705" s="113"/>
      <c r="F705" s="113">
        <f t="shared" si="121"/>
        <v>3.1459999999999999</v>
      </c>
      <c r="K705" s="29">
        <v>43865</v>
      </c>
    </row>
    <row r="706" spans="2:11" x14ac:dyDescent="0.2">
      <c r="B706" s="110">
        <v>43871</v>
      </c>
      <c r="C706" s="111"/>
      <c r="D706" s="112">
        <v>3.0979999999999999</v>
      </c>
      <c r="E706" s="113"/>
      <c r="F706" s="113">
        <f t="shared" si="121"/>
        <v>3.0979999999999999</v>
      </c>
      <c r="K706" s="29">
        <v>43872</v>
      </c>
    </row>
    <row r="707" spans="2:11" x14ac:dyDescent="0.2">
      <c r="B707" s="110">
        <v>43878</v>
      </c>
      <c r="C707" s="111"/>
      <c r="D707" s="112">
        <v>3.081</v>
      </c>
      <c r="E707" s="113"/>
      <c r="F707" s="113">
        <f t="shared" si="121"/>
        <v>3.081</v>
      </c>
      <c r="K707" s="29">
        <v>43879</v>
      </c>
    </row>
    <row r="708" spans="2:11" x14ac:dyDescent="0.2">
      <c r="B708" s="110">
        <v>43885</v>
      </c>
      <c r="C708" s="111"/>
      <c r="D708" s="112">
        <v>3.0720000000000001</v>
      </c>
      <c r="E708" s="113"/>
      <c r="F708" s="113">
        <f t="shared" si="121"/>
        <v>3.0720000000000001</v>
      </c>
      <c r="K708" s="29">
        <v>43886</v>
      </c>
    </row>
    <row r="709" spans="2:11" x14ac:dyDescent="0.2">
      <c r="B709" s="110">
        <v>43892</v>
      </c>
      <c r="C709" s="111"/>
      <c r="D709" s="112">
        <v>3.0539999999999998</v>
      </c>
      <c r="E709" s="113"/>
      <c r="F709" s="113">
        <f t="shared" si="121"/>
        <v>3.0539999999999998</v>
      </c>
      <c r="K709" s="29">
        <v>43893</v>
      </c>
    </row>
    <row r="710" spans="2:11" x14ac:dyDescent="0.2">
      <c r="B710" s="110">
        <v>43899</v>
      </c>
      <c r="C710" s="111"/>
      <c r="D710" s="112">
        <v>3.0259999999999998</v>
      </c>
      <c r="E710" s="113"/>
      <c r="F710" s="113">
        <f t="shared" si="121"/>
        <v>3.0259999999999998</v>
      </c>
      <c r="K710" s="29">
        <v>43900</v>
      </c>
    </row>
    <row r="711" spans="2:11" x14ac:dyDescent="0.2">
      <c r="B711" s="110">
        <v>43906</v>
      </c>
      <c r="C711" s="111"/>
      <c r="D711" s="112">
        <v>2.9540000000000002</v>
      </c>
      <c r="E711" s="113"/>
      <c r="F711" s="113">
        <f t="shared" si="121"/>
        <v>2.9540000000000002</v>
      </c>
      <c r="K711" s="29">
        <v>43907</v>
      </c>
    </row>
    <row r="712" spans="2:11" x14ac:dyDescent="0.2">
      <c r="B712" s="110">
        <v>43913</v>
      </c>
      <c r="C712" s="111"/>
      <c r="D712" s="112">
        <v>2.879</v>
      </c>
      <c r="E712" s="113"/>
      <c r="F712" s="113">
        <f t="shared" si="121"/>
        <v>2.879</v>
      </c>
      <c r="K712" s="29">
        <v>43914</v>
      </c>
    </row>
    <row r="713" spans="2:11" x14ac:dyDescent="0.2">
      <c r="B713" s="110">
        <v>43920</v>
      </c>
      <c r="C713" s="111"/>
      <c r="D713" s="112">
        <v>2.798</v>
      </c>
      <c r="E713" s="113"/>
      <c r="F713" s="113">
        <f t="shared" si="121"/>
        <v>2.798</v>
      </c>
      <c r="K713" s="29">
        <v>43921</v>
      </c>
    </row>
    <row r="714" spans="2:11" x14ac:dyDescent="0.2">
      <c r="B714" s="110">
        <v>43927</v>
      </c>
      <c r="C714" s="111"/>
      <c r="D714" s="112">
        <v>2.754</v>
      </c>
      <c r="E714" s="113"/>
      <c r="F714" s="113">
        <f t="shared" si="121"/>
        <v>2.754</v>
      </c>
      <c r="K714" s="29">
        <v>43928</v>
      </c>
    </row>
    <row r="715" spans="2:11" x14ac:dyDescent="0.2">
      <c r="B715" s="110">
        <v>43934</v>
      </c>
      <c r="C715" s="111"/>
      <c r="D715" s="112">
        <v>2.6949999999999998</v>
      </c>
      <c r="E715" s="113"/>
      <c r="F715" s="113">
        <f t="shared" si="121"/>
        <v>2.6949999999999998</v>
      </c>
      <c r="K715" s="29">
        <v>43935</v>
      </c>
    </row>
    <row r="716" spans="2:11" x14ac:dyDescent="0.2">
      <c r="B716" s="110">
        <v>43941</v>
      </c>
      <c r="C716" s="111"/>
      <c r="D716" s="112">
        <v>2.64</v>
      </c>
      <c r="E716" s="113"/>
      <c r="F716" s="113">
        <f t="shared" si="121"/>
        <v>2.64</v>
      </c>
      <c r="K716" s="29">
        <v>43942</v>
      </c>
    </row>
    <row r="717" spans="2:11" x14ac:dyDescent="0.2">
      <c r="B717" s="110">
        <v>43948</v>
      </c>
      <c r="C717" s="111"/>
      <c r="D717" s="112">
        <v>2.593</v>
      </c>
      <c r="E717" s="113"/>
      <c r="F717" s="113">
        <f t="shared" si="121"/>
        <v>2.593</v>
      </c>
      <c r="K717" s="29">
        <v>43949</v>
      </c>
    </row>
    <row r="718" spans="2:11" x14ac:dyDescent="0.2">
      <c r="B718" s="110">
        <v>43955</v>
      </c>
      <c r="C718" s="111"/>
      <c r="D718" s="112">
        <v>2.5449999999999999</v>
      </c>
      <c r="E718" s="113"/>
      <c r="F718" s="113">
        <f t="shared" si="121"/>
        <v>2.5449999999999999</v>
      </c>
      <c r="K718" s="29">
        <v>43956</v>
      </c>
    </row>
    <row r="719" spans="2:11" x14ac:dyDescent="0.2">
      <c r="B719" s="110">
        <v>43962</v>
      </c>
      <c r="C719" s="111"/>
      <c r="D719" s="112">
        <v>2.5569999999999999</v>
      </c>
      <c r="E719" s="113"/>
      <c r="F719" s="113">
        <f t="shared" si="121"/>
        <v>2.5569999999999999</v>
      </c>
      <c r="K719" s="29">
        <v>43963</v>
      </c>
    </row>
    <row r="720" spans="2:11" x14ac:dyDescent="0.2">
      <c r="B720" s="110">
        <v>43969</v>
      </c>
      <c r="C720" s="111"/>
      <c r="D720" s="112">
        <v>2.5430000000000001</v>
      </c>
      <c r="E720" s="113"/>
      <c r="F720" s="113">
        <f t="shared" si="121"/>
        <v>2.5430000000000001</v>
      </c>
      <c r="K720" s="29">
        <v>43970</v>
      </c>
    </row>
    <row r="721" spans="2:11" x14ac:dyDescent="0.2">
      <c r="B721" s="110">
        <v>43976</v>
      </c>
      <c r="C721" s="111"/>
      <c r="D721" s="112">
        <v>2.5609999999999999</v>
      </c>
      <c r="E721" s="113"/>
      <c r="F721" s="113">
        <f t="shared" si="121"/>
        <v>2.5609999999999999</v>
      </c>
      <c r="K721" s="29">
        <v>43977</v>
      </c>
    </row>
    <row r="722" spans="2:11" x14ac:dyDescent="0.2">
      <c r="B722" s="110">
        <v>43983</v>
      </c>
      <c r="C722" s="111"/>
      <c r="D722" s="112">
        <v>2.56</v>
      </c>
      <c r="E722" s="113"/>
      <c r="F722" s="113">
        <f t="shared" si="121"/>
        <v>2.56</v>
      </c>
      <c r="K722" s="29">
        <v>43984</v>
      </c>
    </row>
    <row r="723" spans="2:11" x14ac:dyDescent="0.2">
      <c r="B723" s="110">
        <v>43990</v>
      </c>
      <c r="C723" s="111"/>
      <c r="D723" s="112">
        <v>2.5779999999999998</v>
      </c>
      <c r="E723" s="113"/>
      <c r="F723" s="113">
        <f t="shared" si="121"/>
        <v>2.5779999999999998</v>
      </c>
      <c r="K723" s="29">
        <v>43991</v>
      </c>
    </row>
    <row r="724" spans="2:11" x14ac:dyDescent="0.2">
      <c r="B724" s="110">
        <v>43997</v>
      </c>
      <c r="C724" s="111"/>
      <c r="D724" s="112">
        <v>2.5790000000000002</v>
      </c>
      <c r="E724" s="113"/>
      <c r="F724" s="113">
        <f t="shared" si="121"/>
        <v>2.5790000000000002</v>
      </c>
      <c r="K724" s="29">
        <v>43998</v>
      </c>
    </row>
    <row r="725" spans="2:11" x14ac:dyDescent="0.2">
      <c r="B725" s="110">
        <v>44004</v>
      </c>
      <c r="C725" s="111"/>
      <c r="D725" s="112">
        <v>2.5910000000000002</v>
      </c>
      <c r="E725" s="113"/>
      <c r="F725" s="113">
        <f t="shared" si="121"/>
        <v>2.5910000000000002</v>
      </c>
      <c r="K725" s="29">
        <v>44005</v>
      </c>
    </row>
    <row r="726" spans="2:11" x14ac:dyDescent="0.2">
      <c r="B726" s="110">
        <v>44011</v>
      </c>
      <c r="C726" s="111"/>
      <c r="D726" s="112">
        <v>2.5859999999999999</v>
      </c>
      <c r="E726" s="113"/>
      <c r="F726" s="113">
        <f t="shared" si="121"/>
        <v>2.5859999999999999</v>
      </c>
      <c r="K726" s="29">
        <v>44012</v>
      </c>
    </row>
    <row r="727" spans="2:11" x14ac:dyDescent="0.2">
      <c r="B727" s="110">
        <v>44018</v>
      </c>
      <c r="C727" s="111"/>
      <c r="D727" s="112">
        <v>2.5960000000000001</v>
      </c>
      <c r="E727" s="113"/>
      <c r="F727" s="113">
        <f t="shared" si="121"/>
        <v>2.5960000000000001</v>
      </c>
      <c r="K727" s="29">
        <v>44019</v>
      </c>
    </row>
    <row r="728" spans="2:11" x14ac:dyDescent="0.2">
      <c r="B728" s="110">
        <v>44025</v>
      </c>
      <c r="C728" s="111"/>
      <c r="D728" s="112">
        <v>2.5939999999999999</v>
      </c>
      <c r="E728" s="113"/>
      <c r="F728" s="113">
        <f t="shared" si="121"/>
        <v>2.5939999999999999</v>
      </c>
      <c r="K728" s="29">
        <v>44026</v>
      </c>
    </row>
    <row r="729" spans="2:11" x14ac:dyDescent="0.2">
      <c r="B729" s="110">
        <v>44032</v>
      </c>
      <c r="C729" s="111"/>
      <c r="D729" s="112">
        <v>2.597</v>
      </c>
      <c r="E729" s="113"/>
      <c r="F729" s="113">
        <f t="shared" si="121"/>
        <v>2.597</v>
      </c>
      <c r="K729" s="29">
        <v>44033</v>
      </c>
    </row>
    <row r="730" spans="2:11" x14ac:dyDescent="0.2">
      <c r="B730" s="110">
        <v>44039</v>
      </c>
      <c r="C730" s="111"/>
      <c r="D730" s="112">
        <v>2.5859999999999999</v>
      </c>
      <c r="E730" s="113"/>
      <c r="F730" s="113">
        <f t="shared" si="121"/>
        <v>2.5859999999999999</v>
      </c>
      <c r="K730" s="29">
        <v>44040</v>
      </c>
    </row>
    <row r="731" spans="2:11" x14ac:dyDescent="0.2">
      <c r="B731" s="110">
        <v>44046</v>
      </c>
      <c r="C731" s="111"/>
      <c r="D731" s="112">
        <v>2.5920000000000001</v>
      </c>
      <c r="E731" s="113"/>
      <c r="F731" s="113">
        <f t="shared" si="121"/>
        <v>2.5920000000000001</v>
      </c>
      <c r="K731" s="29">
        <v>44047</v>
      </c>
    </row>
    <row r="732" spans="2:11" x14ac:dyDescent="0.2">
      <c r="B732" s="110">
        <v>44053</v>
      </c>
      <c r="C732" s="111"/>
      <c r="D732" s="112">
        <v>2.5880000000000001</v>
      </c>
      <c r="E732" s="113"/>
      <c r="F732" s="113">
        <f t="shared" si="121"/>
        <v>2.5880000000000001</v>
      </c>
      <c r="K732" s="29">
        <v>44054</v>
      </c>
    </row>
    <row r="733" spans="2:11" x14ac:dyDescent="0.2">
      <c r="B733" s="110">
        <v>44060</v>
      </c>
      <c r="C733" s="111"/>
      <c r="D733" s="112">
        <v>2.5859999999999999</v>
      </c>
      <c r="E733" s="113"/>
      <c r="F733" s="113">
        <f t="shared" si="121"/>
        <v>2.5859999999999999</v>
      </c>
      <c r="K733" s="29">
        <v>44061</v>
      </c>
    </row>
    <row r="734" spans="2:11" x14ac:dyDescent="0.2">
      <c r="B734" s="110">
        <v>44067</v>
      </c>
      <c r="C734" s="111"/>
      <c r="D734" s="112">
        <v>2.59</v>
      </c>
      <c r="E734" s="113"/>
      <c r="F734" s="113">
        <f t="shared" si="121"/>
        <v>2.59</v>
      </c>
      <c r="K734" s="29">
        <v>44068</v>
      </c>
    </row>
    <row r="735" spans="2:11" x14ac:dyDescent="0.2">
      <c r="B735" s="110">
        <v>44074</v>
      </c>
      <c r="C735" s="111"/>
      <c r="D735" s="112">
        <v>2.6030000000000002</v>
      </c>
      <c r="E735" s="113"/>
      <c r="F735" s="113">
        <f t="shared" si="121"/>
        <v>2.6030000000000002</v>
      </c>
      <c r="K735" s="29">
        <v>44075</v>
      </c>
    </row>
    <row r="736" spans="2:11" x14ac:dyDescent="0.2">
      <c r="B736" s="110">
        <v>44081</v>
      </c>
      <c r="C736" s="111"/>
      <c r="D736" s="112">
        <v>2.5840000000000001</v>
      </c>
      <c r="E736" s="113"/>
      <c r="F736" s="113">
        <f t="shared" si="121"/>
        <v>2.5840000000000001</v>
      </c>
      <c r="K736" s="29">
        <v>44082</v>
      </c>
    </row>
    <row r="737" spans="2:11" x14ac:dyDescent="0.2">
      <c r="B737" s="110">
        <v>44088</v>
      </c>
      <c r="C737" s="111"/>
      <c r="D737" s="112">
        <v>2.5750000000000002</v>
      </c>
      <c r="E737" s="113"/>
      <c r="F737" s="113">
        <f t="shared" si="121"/>
        <v>2.5750000000000002</v>
      </c>
      <c r="K737" s="29">
        <v>44089</v>
      </c>
    </row>
    <row r="738" spans="2:11" x14ac:dyDescent="0.2">
      <c r="B738" s="110">
        <v>44095</v>
      </c>
      <c r="C738" s="111"/>
      <c r="D738" s="112">
        <v>2.5569999999999999</v>
      </c>
      <c r="E738" s="113"/>
      <c r="F738" s="113">
        <f t="shared" si="121"/>
        <v>2.5569999999999999</v>
      </c>
      <c r="K738" s="29">
        <v>44096</v>
      </c>
    </row>
    <row r="739" spans="2:11" x14ac:dyDescent="0.2">
      <c r="B739" s="110">
        <v>44102</v>
      </c>
      <c r="C739" s="111"/>
      <c r="D739" s="112">
        <v>2.5539999999999998</v>
      </c>
      <c r="E739" s="113"/>
      <c r="F739" s="113">
        <f t="shared" si="121"/>
        <v>2.5539999999999998</v>
      </c>
      <c r="K739" s="29">
        <v>44103</v>
      </c>
    </row>
    <row r="740" spans="2:11" x14ac:dyDescent="0.2">
      <c r="B740" s="110">
        <v>44109</v>
      </c>
      <c r="C740" s="111"/>
      <c r="D740" s="112">
        <v>2.5339999999999998</v>
      </c>
      <c r="E740" s="113"/>
      <c r="F740" s="113">
        <f t="shared" si="121"/>
        <v>2.5339999999999998</v>
      </c>
      <c r="K740" s="29">
        <v>44110</v>
      </c>
    </row>
    <row r="741" spans="2:11" x14ac:dyDescent="0.2">
      <c r="B741" s="110">
        <v>44116</v>
      </c>
      <c r="C741" s="111"/>
      <c r="D741" s="112">
        <v>2.5379999999999998</v>
      </c>
      <c r="E741" s="113"/>
      <c r="F741" s="113">
        <f t="shared" si="121"/>
        <v>2.5379999999999998</v>
      </c>
      <c r="K741" s="29">
        <v>44117</v>
      </c>
    </row>
    <row r="742" spans="2:11" x14ac:dyDescent="0.2">
      <c r="B742" s="110">
        <v>44123</v>
      </c>
      <c r="C742" s="111"/>
      <c r="D742" s="112">
        <v>2.5419999999999998</v>
      </c>
      <c r="E742" s="113"/>
      <c r="F742" s="113">
        <f t="shared" si="121"/>
        <v>2.5419999999999998</v>
      </c>
      <c r="K742" s="29">
        <v>44124</v>
      </c>
    </row>
    <row r="743" spans="2:11" x14ac:dyDescent="0.2">
      <c r="B743" s="110">
        <v>44130</v>
      </c>
      <c r="C743" s="111"/>
      <c r="D743" s="112">
        <v>2.5369999999999999</v>
      </c>
      <c r="E743" s="113"/>
      <c r="F743" s="113">
        <f t="shared" ref="F743:F752" si="122">D743</f>
        <v>2.5369999999999999</v>
      </c>
      <c r="K743" s="29">
        <v>44131</v>
      </c>
    </row>
    <row r="744" spans="2:11" x14ac:dyDescent="0.2">
      <c r="B744" s="110">
        <v>44137</v>
      </c>
      <c r="C744" s="111"/>
      <c r="D744" s="112">
        <v>2.5409999999999999</v>
      </c>
      <c r="E744" s="113"/>
      <c r="F744" s="113">
        <f t="shared" si="122"/>
        <v>2.5409999999999999</v>
      </c>
      <c r="K744" s="29">
        <v>44138</v>
      </c>
    </row>
    <row r="745" spans="2:11" x14ac:dyDescent="0.2">
      <c r="B745" s="110">
        <v>44144</v>
      </c>
      <c r="C745" s="111"/>
      <c r="D745" s="112">
        <v>2.5720000000000001</v>
      </c>
      <c r="E745" s="113"/>
      <c r="F745" s="113">
        <f t="shared" si="122"/>
        <v>2.5720000000000001</v>
      </c>
      <c r="K745" s="29">
        <v>44145</v>
      </c>
    </row>
    <row r="746" spans="2:11" x14ac:dyDescent="0.2">
      <c r="B746" s="110">
        <v>44151</v>
      </c>
      <c r="C746" s="111"/>
      <c r="D746" s="112">
        <v>2.6859999999999999</v>
      </c>
      <c r="E746" s="113"/>
      <c r="F746" s="113">
        <f t="shared" si="122"/>
        <v>2.6859999999999999</v>
      </c>
      <c r="K746" s="29">
        <v>44152</v>
      </c>
    </row>
    <row r="747" spans="2:11" x14ac:dyDescent="0.2">
      <c r="B747" s="110">
        <v>44158</v>
      </c>
      <c r="C747" s="111"/>
      <c r="D747" s="112">
        <v>2.7130000000000001</v>
      </c>
      <c r="E747" s="113"/>
      <c r="F747" s="113">
        <f t="shared" si="122"/>
        <v>2.7130000000000001</v>
      </c>
      <c r="K747" s="29">
        <v>44159</v>
      </c>
    </row>
    <row r="748" spans="2:11" x14ac:dyDescent="0.2">
      <c r="B748" s="110">
        <v>44165</v>
      </c>
      <c r="C748" s="111"/>
      <c r="D748" s="112">
        <v>2.742</v>
      </c>
      <c r="E748" s="113"/>
      <c r="F748" s="113">
        <f t="shared" si="122"/>
        <v>2.742</v>
      </c>
      <c r="K748" s="29">
        <v>44166</v>
      </c>
    </row>
    <row r="749" spans="2:11" x14ac:dyDescent="0.2">
      <c r="B749" s="110">
        <v>44172</v>
      </c>
      <c r="C749" s="111"/>
      <c r="D749" s="112">
        <v>2.7240000000000002</v>
      </c>
      <c r="E749" s="113"/>
      <c r="F749" s="113">
        <f t="shared" si="122"/>
        <v>2.7240000000000002</v>
      </c>
      <c r="K749" s="29">
        <v>44173</v>
      </c>
    </row>
    <row r="750" spans="2:11" x14ac:dyDescent="0.2">
      <c r="B750" s="110">
        <v>44179</v>
      </c>
      <c r="C750" s="111"/>
      <c r="D750" s="112">
        <v>2.7509999999999999</v>
      </c>
      <c r="E750" s="113"/>
      <c r="F750" s="113">
        <f t="shared" si="122"/>
        <v>2.7509999999999999</v>
      </c>
      <c r="K750" s="29">
        <v>44180</v>
      </c>
    </row>
    <row r="751" spans="2:11" x14ac:dyDescent="0.2">
      <c r="B751" s="110">
        <v>44186</v>
      </c>
      <c r="C751" s="111"/>
      <c r="D751" s="112">
        <v>2.7679999999999998</v>
      </c>
      <c r="E751" s="113"/>
      <c r="F751" s="113">
        <f t="shared" si="122"/>
        <v>2.7679999999999998</v>
      </c>
      <c r="K751" s="29">
        <v>44187</v>
      </c>
    </row>
    <row r="752" spans="2:11" x14ac:dyDescent="0.2">
      <c r="B752" s="110">
        <v>44193</v>
      </c>
      <c r="C752" s="111"/>
      <c r="D752" s="112">
        <v>2.77</v>
      </c>
      <c r="E752" s="113"/>
      <c r="F752" s="113">
        <f t="shared" si="122"/>
        <v>2.77</v>
      </c>
      <c r="K752" s="29">
        <v>44194</v>
      </c>
    </row>
    <row r="753" spans="2:11" x14ac:dyDescent="0.2">
      <c r="B753" s="110">
        <v>44200</v>
      </c>
      <c r="C753" s="111"/>
      <c r="D753" s="112">
        <v>2.7709999999999999</v>
      </c>
      <c r="E753" s="113"/>
      <c r="F753" s="113">
        <f t="shared" ref="F753:F782" si="123">D753</f>
        <v>2.7709999999999999</v>
      </c>
      <c r="K753" s="29">
        <v>44201</v>
      </c>
    </row>
    <row r="754" spans="2:11" x14ac:dyDescent="0.2">
      <c r="B754" s="110">
        <v>44207</v>
      </c>
      <c r="C754" s="111"/>
      <c r="D754" s="112">
        <v>2.7930000000000001</v>
      </c>
      <c r="E754" s="113"/>
      <c r="F754" s="113">
        <f t="shared" si="123"/>
        <v>2.7930000000000001</v>
      </c>
      <c r="K754" s="29">
        <v>44208</v>
      </c>
    </row>
    <row r="755" spans="2:11" x14ac:dyDescent="0.2">
      <c r="B755" s="110">
        <v>44214</v>
      </c>
      <c r="C755" s="111"/>
      <c r="D755" s="112">
        <v>2.8039999999999998</v>
      </c>
      <c r="E755" s="113"/>
      <c r="F755" s="113">
        <f t="shared" si="123"/>
        <v>2.8039999999999998</v>
      </c>
      <c r="K755" s="29">
        <v>44215</v>
      </c>
    </row>
    <row r="756" spans="2:11" x14ac:dyDescent="0.2">
      <c r="B756" s="110">
        <v>44221</v>
      </c>
      <c r="C756" s="111"/>
      <c r="D756" s="112">
        <v>2.8159999999999998</v>
      </c>
      <c r="E756" s="113"/>
      <c r="F756" s="113">
        <f t="shared" si="123"/>
        <v>2.8159999999999998</v>
      </c>
      <c r="K756" s="29">
        <v>44222</v>
      </c>
    </row>
    <row r="757" spans="2:11" x14ac:dyDescent="0.2">
      <c r="B757" s="110">
        <v>44228</v>
      </c>
      <c r="C757" s="111"/>
      <c r="D757" s="112">
        <v>2.8410000000000002</v>
      </c>
      <c r="E757" s="113"/>
      <c r="F757" s="113">
        <f t="shared" si="123"/>
        <v>2.8410000000000002</v>
      </c>
      <c r="K757" s="29">
        <v>44229</v>
      </c>
    </row>
    <row r="758" spans="2:11" x14ac:dyDescent="0.2">
      <c r="B758" s="110">
        <v>44235</v>
      </c>
      <c r="C758" s="111"/>
      <c r="D758" s="112">
        <v>2.8969999999999998</v>
      </c>
      <c r="E758" s="113"/>
      <c r="F758" s="113">
        <f t="shared" si="123"/>
        <v>2.8969999999999998</v>
      </c>
      <c r="K758" s="29">
        <v>44236</v>
      </c>
    </row>
    <row r="759" spans="2:11" x14ac:dyDescent="0.2">
      <c r="B759" s="110">
        <v>44242</v>
      </c>
      <c r="C759" s="111"/>
      <c r="D759" s="112">
        <v>2.96</v>
      </c>
      <c r="E759" s="113"/>
      <c r="F759" s="113">
        <f t="shared" si="123"/>
        <v>2.96</v>
      </c>
      <c r="K759" s="29">
        <v>44243</v>
      </c>
    </row>
    <row r="760" spans="2:11" x14ac:dyDescent="0.2">
      <c r="B760" s="110">
        <v>44249</v>
      </c>
      <c r="C760" s="111"/>
      <c r="D760" s="112">
        <v>3.0630000000000002</v>
      </c>
      <c r="E760" s="113"/>
      <c r="F760" s="113">
        <f t="shared" si="123"/>
        <v>3.0630000000000002</v>
      </c>
      <c r="K760" s="29">
        <v>44250</v>
      </c>
    </row>
    <row r="761" spans="2:11" x14ac:dyDescent="0.2">
      <c r="B761" s="110">
        <v>44256</v>
      </c>
      <c r="C761" s="111"/>
      <c r="D761" s="112">
        <v>3.1739999999999999</v>
      </c>
      <c r="E761" s="113"/>
      <c r="F761" s="113">
        <f t="shared" si="123"/>
        <v>3.1739999999999999</v>
      </c>
      <c r="K761" s="29">
        <v>44257</v>
      </c>
    </row>
    <row r="762" spans="2:11" x14ac:dyDescent="0.2">
      <c r="B762" s="110">
        <v>44263</v>
      </c>
      <c r="C762" s="111"/>
      <c r="D762" s="112">
        <v>3.2280000000000002</v>
      </c>
      <c r="E762" s="113"/>
      <c r="F762" s="113">
        <f t="shared" si="123"/>
        <v>3.2280000000000002</v>
      </c>
      <c r="K762" s="29">
        <v>44264</v>
      </c>
    </row>
    <row r="763" spans="2:11" x14ac:dyDescent="0.2">
      <c r="B763" s="110">
        <v>44270</v>
      </c>
      <c r="C763" s="111"/>
      <c r="D763" s="112">
        <v>3.27</v>
      </c>
      <c r="E763" s="113"/>
      <c r="F763" s="113">
        <f t="shared" si="123"/>
        <v>3.27</v>
      </c>
      <c r="K763" s="29">
        <v>44271</v>
      </c>
    </row>
    <row r="764" spans="2:11" x14ac:dyDescent="0.2">
      <c r="B764" s="110">
        <v>44277</v>
      </c>
      <c r="C764" s="111"/>
      <c r="D764" s="112">
        <v>3.3149999999999999</v>
      </c>
      <c r="E764" s="113"/>
      <c r="F764" s="113">
        <f t="shared" si="123"/>
        <v>3.3149999999999999</v>
      </c>
      <c r="K764" s="29">
        <v>44278</v>
      </c>
    </row>
    <row r="765" spans="2:11" x14ac:dyDescent="0.2">
      <c r="B765" s="110">
        <v>44284</v>
      </c>
      <c r="C765" s="111"/>
      <c r="D765" s="112">
        <v>3.2719999999999998</v>
      </c>
      <c r="E765" s="113"/>
      <c r="F765" s="113">
        <f t="shared" si="123"/>
        <v>3.2719999999999998</v>
      </c>
      <c r="K765" s="29">
        <v>44285</v>
      </c>
    </row>
    <row r="766" spans="2:11" x14ac:dyDescent="0.2">
      <c r="B766" s="110">
        <v>44291</v>
      </c>
      <c r="C766" s="111"/>
      <c r="D766" s="112">
        <v>3.2589999999999999</v>
      </c>
      <c r="E766" s="113"/>
      <c r="F766" s="113">
        <f t="shared" si="123"/>
        <v>3.2589999999999999</v>
      </c>
      <c r="K766" s="29">
        <v>44292</v>
      </c>
    </row>
    <row r="767" spans="2:11" x14ac:dyDescent="0.2">
      <c r="B767" s="110">
        <v>44298</v>
      </c>
      <c r="C767" s="111"/>
      <c r="D767" s="112">
        <v>3.2480000000000002</v>
      </c>
      <c r="E767" s="113"/>
      <c r="F767" s="113">
        <f t="shared" si="123"/>
        <v>3.2480000000000002</v>
      </c>
      <c r="K767" s="29">
        <v>44299</v>
      </c>
    </row>
    <row r="768" spans="2:11" x14ac:dyDescent="0.2">
      <c r="B768" s="110">
        <v>44305</v>
      </c>
      <c r="C768" s="111"/>
      <c r="D768" s="112">
        <v>3.2480000000000002</v>
      </c>
      <c r="E768" s="113"/>
      <c r="F768" s="113">
        <f t="shared" si="123"/>
        <v>3.2480000000000002</v>
      </c>
      <c r="K768" s="29">
        <v>44306</v>
      </c>
    </row>
    <row r="769" spans="2:11" x14ac:dyDescent="0.2">
      <c r="B769" s="110">
        <v>44312</v>
      </c>
      <c r="C769" s="111"/>
      <c r="D769" s="112">
        <v>3.25</v>
      </c>
      <c r="E769" s="113"/>
      <c r="F769" s="113">
        <f t="shared" si="123"/>
        <v>3.25</v>
      </c>
      <c r="K769" s="29">
        <v>44313</v>
      </c>
    </row>
    <row r="770" spans="2:11" x14ac:dyDescent="0.2">
      <c r="B770" s="110">
        <v>44319</v>
      </c>
      <c r="C770" s="111"/>
      <c r="D770" s="112">
        <v>3.282</v>
      </c>
      <c r="E770" s="113"/>
      <c r="F770" s="113">
        <f t="shared" si="123"/>
        <v>3.282</v>
      </c>
      <c r="K770" s="29">
        <v>44320</v>
      </c>
    </row>
    <row r="771" spans="2:11" x14ac:dyDescent="0.2">
      <c r="B771" s="110">
        <v>44326</v>
      </c>
      <c r="C771" s="111"/>
      <c r="D771" s="112">
        <v>3.3130000000000002</v>
      </c>
      <c r="E771" s="113"/>
      <c r="F771" s="113">
        <f t="shared" si="123"/>
        <v>3.3130000000000002</v>
      </c>
      <c r="K771" s="29">
        <v>44327</v>
      </c>
    </row>
    <row r="772" spans="2:11" x14ac:dyDescent="0.2">
      <c r="B772" s="110">
        <v>44333</v>
      </c>
      <c r="C772" s="111"/>
      <c r="D772" s="112">
        <v>3.383</v>
      </c>
      <c r="E772" s="113"/>
      <c r="F772" s="113">
        <f t="shared" si="123"/>
        <v>3.383</v>
      </c>
      <c r="K772" s="29">
        <v>44334</v>
      </c>
    </row>
    <row r="773" spans="2:11" x14ac:dyDescent="0.2">
      <c r="B773" s="110">
        <v>44340</v>
      </c>
      <c r="C773" s="111"/>
      <c r="D773" s="112">
        <v>3.395</v>
      </c>
      <c r="E773" s="113"/>
      <c r="F773" s="113">
        <f t="shared" si="123"/>
        <v>3.395</v>
      </c>
      <c r="K773" s="29">
        <v>44341</v>
      </c>
    </row>
    <row r="774" spans="2:11" x14ac:dyDescent="0.2">
      <c r="B774" s="110">
        <v>44347</v>
      </c>
      <c r="C774" s="111"/>
      <c r="D774" s="112">
        <v>3.41</v>
      </c>
      <c r="E774" s="113"/>
      <c r="F774" s="113">
        <f t="shared" si="123"/>
        <v>3.41</v>
      </c>
      <c r="K774" s="29">
        <v>44348</v>
      </c>
    </row>
    <row r="775" spans="2:11" x14ac:dyDescent="0.2">
      <c r="B775" s="110">
        <v>44354</v>
      </c>
      <c r="C775" s="111"/>
      <c r="D775" s="112">
        <v>3.4460000000000002</v>
      </c>
      <c r="E775" s="113"/>
      <c r="F775" s="113">
        <f t="shared" si="123"/>
        <v>3.4460000000000002</v>
      </c>
      <c r="K775" s="29">
        <v>44355</v>
      </c>
    </row>
    <row r="776" spans="2:11" x14ac:dyDescent="0.2">
      <c r="B776" s="110">
        <v>44361</v>
      </c>
      <c r="C776" s="111"/>
      <c r="D776" s="112">
        <v>3.4649999999999999</v>
      </c>
      <c r="E776" s="113"/>
      <c r="F776" s="113">
        <f t="shared" si="123"/>
        <v>3.4649999999999999</v>
      </c>
      <c r="K776" s="29">
        <v>44362</v>
      </c>
    </row>
    <row r="777" spans="2:11" x14ac:dyDescent="0.2">
      <c r="B777" s="110">
        <v>44368</v>
      </c>
      <c r="C777" s="111"/>
      <c r="D777" s="112">
        <v>3.4620000000000002</v>
      </c>
      <c r="E777" s="113"/>
      <c r="F777" s="113">
        <f t="shared" si="123"/>
        <v>3.4620000000000002</v>
      </c>
      <c r="K777" s="29">
        <v>44369</v>
      </c>
    </row>
    <row r="778" spans="2:11" x14ac:dyDescent="0.2">
      <c r="B778" s="110">
        <v>44375</v>
      </c>
      <c r="C778" s="111"/>
      <c r="D778" s="112">
        <v>3.4940000000000002</v>
      </c>
      <c r="E778" s="113"/>
      <c r="F778" s="113">
        <f t="shared" si="123"/>
        <v>3.4940000000000002</v>
      </c>
      <c r="K778" s="29">
        <v>44376</v>
      </c>
    </row>
    <row r="779" spans="2:11" x14ac:dyDescent="0.2">
      <c r="B779" s="110">
        <v>44382</v>
      </c>
      <c r="C779" s="111"/>
      <c r="D779" s="112">
        <v>3.55</v>
      </c>
      <c r="E779" s="113"/>
      <c r="F779" s="113">
        <f t="shared" si="123"/>
        <v>3.55</v>
      </c>
      <c r="K779" s="29">
        <v>44383</v>
      </c>
    </row>
    <row r="780" spans="2:11" x14ac:dyDescent="0.2">
      <c r="B780" s="110">
        <v>44389</v>
      </c>
      <c r="C780" s="111"/>
      <c r="D780" s="112">
        <v>3.5680000000000001</v>
      </c>
      <c r="E780" s="113"/>
      <c r="F780" s="113">
        <f t="shared" si="123"/>
        <v>3.5680000000000001</v>
      </c>
      <c r="K780" s="29">
        <v>44390</v>
      </c>
    </row>
    <row r="781" spans="2:11" x14ac:dyDescent="0.2">
      <c r="B781" s="110">
        <v>44396</v>
      </c>
      <c r="C781" s="111"/>
      <c r="D781" s="112">
        <v>3.5979999999999999</v>
      </c>
      <c r="E781" s="113"/>
      <c r="F781" s="113">
        <f t="shared" si="123"/>
        <v>3.5979999999999999</v>
      </c>
      <c r="K781" s="29">
        <v>44397</v>
      </c>
    </row>
    <row r="782" spans="2:11" x14ac:dyDescent="0.2">
      <c r="B782" s="110">
        <v>44403</v>
      </c>
      <c r="C782" s="111"/>
      <c r="D782" s="112">
        <v>3.61</v>
      </c>
      <c r="E782" s="113"/>
      <c r="F782" s="113">
        <f t="shared" si="123"/>
        <v>3.61</v>
      </c>
      <c r="K782" s="29">
        <v>44404</v>
      </c>
    </row>
    <row r="783" spans="2:11" x14ac:dyDescent="0.2">
      <c r="B783" s="110">
        <v>44410</v>
      </c>
      <c r="C783" s="111"/>
      <c r="D783" s="112">
        <v>3.661</v>
      </c>
      <c r="E783" s="113"/>
      <c r="F783" s="113">
        <f>D783</f>
        <v>3.661</v>
      </c>
      <c r="K783" s="29">
        <v>44411</v>
      </c>
    </row>
    <row r="784" spans="2:11" x14ac:dyDescent="0.2">
      <c r="B784" s="110">
        <v>44417</v>
      </c>
      <c r="C784" s="111"/>
      <c r="D784" s="112">
        <v>3.6749999999999998</v>
      </c>
      <c r="E784" s="113"/>
      <c r="F784" s="113">
        <f t="shared" ref="F784:F796" si="124">D784</f>
        <v>3.6749999999999998</v>
      </c>
      <c r="K784" s="29">
        <v>44418</v>
      </c>
    </row>
    <row r="785" spans="2:11" x14ac:dyDescent="0.2">
      <c r="B785" s="110">
        <v>44424</v>
      </c>
      <c r="C785" s="111"/>
      <c r="D785" s="112">
        <v>3.6819999999999999</v>
      </c>
      <c r="E785" s="113"/>
      <c r="F785" s="113">
        <f t="shared" si="124"/>
        <v>3.6819999999999999</v>
      </c>
      <c r="K785" s="29">
        <v>44425</v>
      </c>
    </row>
    <row r="786" spans="2:11" x14ac:dyDescent="0.2">
      <c r="B786" s="110">
        <v>44431</v>
      </c>
      <c r="C786" s="111"/>
      <c r="D786" s="112">
        <v>3.6429999999999998</v>
      </c>
      <c r="E786" s="113"/>
      <c r="F786" s="113">
        <f t="shared" si="124"/>
        <v>3.6429999999999998</v>
      </c>
      <c r="K786" s="29">
        <v>44432</v>
      </c>
    </row>
    <row r="787" spans="2:11" x14ac:dyDescent="0.2">
      <c r="B787" s="110">
        <v>44438</v>
      </c>
      <c r="C787" s="111"/>
      <c r="D787" s="112">
        <v>3.645</v>
      </c>
      <c r="E787" s="113"/>
      <c r="F787" s="113">
        <f t="shared" si="124"/>
        <v>3.645</v>
      </c>
      <c r="K787" s="29">
        <v>44439</v>
      </c>
    </row>
    <row r="788" spans="2:11" x14ac:dyDescent="0.2">
      <c r="B788" s="110">
        <v>44445</v>
      </c>
      <c r="C788" s="111"/>
      <c r="D788" s="112">
        <v>3.6640000000000001</v>
      </c>
      <c r="E788" s="113"/>
      <c r="F788" s="113">
        <f t="shared" si="124"/>
        <v>3.6640000000000001</v>
      </c>
      <c r="K788" s="29">
        <v>44446</v>
      </c>
    </row>
    <row r="789" spans="2:11" x14ac:dyDescent="0.2">
      <c r="B789" s="110">
        <v>44452</v>
      </c>
      <c r="C789" s="111"/>
      <c r="D789" s="112">
        <v>3.661</v>
      </c>
      <c r="E789" s="113"/>
      <c r="F789" s="113">
        <f t="shared" si="124"/>
        <v>3.661</v>
      </c>
      <c r="K789" s="29">
        <v>44453</v>
      </c>
    </row>
    <row r="790" spans="2:11" x14ac:dyDescent="0.2">
      <c r="B790" s="110">
        <v>44459</v>
      </c>
      <c r="C790" s="111"/>
      <c r="D790" s="112">
        <v>3.6629999999999998</v>
      </c>
      <c r="E790" s="113"/>
      <c r="F790" s="113">
        <f t="shared" si="124"/>
        <v>3.6629999999999998</v>
      </c>
      <c r="K790" s="29">
        <v>44460</v>
      </c>
    </row>
    <row r="791" spans="2:11" x14ac:dyDescent="0.2">
      <c r="B791" s="110">
        <v>44466</v>
      </c>
      <c r="C791" s="111"/>
      <c r="D791" s="112">
        <v>3.6640000000000001</v>
      </c>
      <c r="E791" s="113"/>
      <c r="F791" s="113">
        <f t="shared" si="124"/>
        <v>3.6640000000000001</v>
      </c>
      <c r="K791" s="29">
        <v>44467</v>
      </c>
    </row>
    <row r="792" spans="2:11" x14ac:dyDescent="0.2">
      <c r="B792" s="110">
        <v>44473</v>
      </c>
      <c r="C792" s="111"/>
      <c r="D792" s="112">
        <v>3.7170000000000001</v>
      </c>
      <c r="E792" s="113"/>
      <c r="F792" s="113">
        <f t="shared" si="124"/>
        <v>3.7170000000000001</v>
      </c>
      <c r="K792" s="29">
        <v>44474</v>
      </c>
    </row>
    <row r="793" spans="2:11" x14ac:dyDescent="0.2">
      <c r="B793" s="110">
        <v>44480</v>
      </c>
      <c r="C793" s="111"/>
      <c r="D793" s="112">
        <v>3.7839999999999998</v>
      </c>
      <c r="E793" s="113"/>
      <c r="F793" s="113">
        <f t="shared" si="124"/>
        <v>3.7839999999999998</v>
      </c>
      <c r="K793" s="29">
        <v>44481</v>
      </c>
    </row>
    <row r="794" spans="2:11" x14ac:dyDescent="0.2">
      <c r="B794" s="110">
        <v>44487</v>
      </c>
      <c r="C794" s="111"/>
      <c r="D794" s="112">
        <v>3.86</v>
      </c>
      <c r="E794" s="113"/>
      <c r="F794" s="113">
        <f t="shared" si="124"/>
        <v>3.86</v>
      </c>
      <c r="K794" s="29">
        <v>44488</v>
      </c>
    </row>
    <row r="795" spans="2:11" x14ac:dyDescent="0.2">
      <c r="B795" s="110">
        <v>44494</v>
      </c>
      <c r="C795" s="111"/>
      <c r="D795" s="112">
        <v>3.891</v>
      </c>
      <c r="E795" s="113"/>
      <c r="F795" s="113">
        <f t="shared" si="124"/>
        <v>3.891</v>
      </c>
      <c r="K795" s="29">
        <v>44495</v>
      </c>
    </row>
    <row r="796" spans="2:11" x14ac:dyDescent="0.2">
      <c r="B796" s="110">
        <v>44501</v>
      </c>
      <c r="C796" s="111"/>
      <c r="D796" s="112">
        <v>3.9319999999999999</v>
      </c>
      <c r="E796" s="113"/>
      <c r="F796" s="113">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E2" activePane="bottomRight" state="frozen"/>
      <selection pane="topRight" activeCell="D9" sqref="D9"/>
      <selection pane="bottomLeft" activeCell="D9" sqref="D9"/>
      <selection pane="bottomRight" activeCell="E18" sqref="E18"/>
    </sheetView>
  </sheetViews>
  <sheetFormatPr defaultColWidth="9.42578125" defaultRowHeight="15" x14ac:dyDescent="0.2"/>
  <cols>
    <col min="1" max="1" width="49.42578125" style="130" customWidth="1"/>
    <col min="2" max="2" width="16" style="135" bestFit="1" customWidth="1"/>
    <col min="3" max="3" width="17.28515625" style="136" bestFit="1" customWidth="1"/>
    <col min="4" max="4" width="22.7109375" style="136" bestFit="1" customWidth="1"/>
    <col min="5" max="5" width="27" style="137" bestFit="1" customWidth="1"/>
    <col min="6" max="6" width="24" style="138" customWidth="1"/>
    <col min="7" max="7" width="17.140625" style="139" bestFit="1" customWidth="1"/>
    <col min="8" max="8" width="23.140625" style="139" bestFit="1" customWidth="1"/>
    <col min="9" max="9" width="15.5703125" style="171" bestFit="1" customWidth="1"/>
    <col min="10" max="10" width="18.5703125" style="167" bestFit="1" customWidth="1"/>
    <col min="11" max="11" width="17.28515625" style="136" bestFit="1" customWidth="1"/>
    <col min="12" max="12" width="24.140625" style="174" customWidth="1"/>
    <col min="13" max="13" width="17.5703125" style="167" customWidth="1"/>
    <col min="14" max="14" width="15.5703125" style="213" bestFit="1" customWidth="1"/>
    <col min="15" max="15" width="14" style="213" bestFit="1" customWidth="1"/>
    <col min="16" max="16" width="16" style="213" bestFit="1" customWidth="1"/>
    <col min="17" max="17" width="85.42578125" style="175" customWidth="1"/>
    <col min="18" max="16384" width="9.42578125" style="87"/>
  </cols>
  <sheetData>
    <row r="1" spans="1:17" s="102" customFormat="1" ht="47.25" x14ac:dyDescent="0.25">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
      <c r="A2" s="193" t="s">
        <v>3</v>
      </c>
      <c r="B2" s="183">
        <v>1</v>
      </c>
      <c r="C2" s="202">
        <v>0</v>
      </c>
      <c r="D2" s="198">
        <v>0</v>
      </c>
      <c r="E2" s="185">
        <v>38352</v>
      </c>
      <c r="F2" s="185">
        <v>38353</v>
      </c>
      <c r="G2" s="198">
        <v>0</v>
      </c>
      <c r="H2" s="184"/>
      <c r="I2" s="186" t="s">
        <v>147</v>
      </c>
      <c r="J2" s="187">
        <f>+IF(I2="West",(+VLOOKUP(E2,'Weekly OPIS Averages'!$B$15:$J$323,9,FALSE)),(+VLOOKUP(E2,'Weekly OPIS Averages'!$M$15:$U$323,9,FALSE)))</f>
        <v>1.8734162499999998</v>
      </c>
      <c r="K2" s="198">
        <v>0</v>
      </c>
      <c r="L2" s="198">
        <v>0</v>
      </c>
      <c r="M2" s="194" t="s">
        <v>148</v>
      </c>
      <c r="N2" s="210"/>
      <c r="O2" s="210"/>
      <c r="P2" s="210"/>
      <c r="Q2" s="195" t="s">
        <v>149</v>
      </c>
    </row>
    <row r="3" spans="1:17" s="102" customFormat="1" ht="30" x14ac:dyDescent="0.2">
      <c r="A3" s="148" t="s">
        <v>150</v>
      </c>
      <c r="B3" s="147">
        <v>2</v>
      </c>
      <c r="C3" s="203">
        <f>+M3</f>
        <v>525688</v>
      </c>
      <c r="D3" s="199">
        <v>49695</v>
      </c>
      <c r="E3" s="162">
        <v>40390</v>
      </c>
      <c r="F3" s="162">
        <v>40452</v>
      </c>
      <c r="G3" s="199">
        <v>1109758</v>
      </c>
      <c r="H3" s="161" t="s">
        <v>151</v>
      </c>
      <c r="I3" s="153" t="s">
        <v>152</v>
      </c>
      <c r="J3" s="155">
        <f>+IF(I3="West",(+VLOOKUP(E3,'Weekly OPIS Averages'!$B$15:$J$323,9,FALSE)),(+VLOOKUP(E3,'Weekly OPIS Averages'!$M$15:$U$323,9,FALSE)))</f>
        <v>2.8835464047794113</v>
      </c>
      <c r="K3" s="199">
        <v>524007</v>
      </c>
      <c r="L3" s="199">
        <v>1681</v>
      </c>
      <c r="M3" s="206">
        <f>+K3+L3</f>
        <v>525688</v>
      </c>
      <c r="N3" s="211"/>
      <c r="O3" s="211"/>
      <c r="P3" s="211">
        <v>44774</v>
      </c>
      <c r="Q3" s="196" t="s">
        <v>153</v>
      </c>
    </row>
    <row r="4" spans="1:17" s="102" customFormat="1" ht="30" x14ac:dyDescent="0.2">
      <c r="A4" s="145" t="s">
        <v>154</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
      <c r="A5" s="146" t="s">
        <v>155</v>
      </c>
      <c r="B5" s="147">
        <v>2</v>
      </c>
      <c r="C5" s="203">
        <f t="shared" si="0"/>
        <v>1068190</v>
      </c>
      <c r="D5" s="199">
        <v>55298</v>
      </c>
      <c r="E5" s="162">
        <v>43404</v>
      </c>
      <c r="F5" s="162">
        <v>43466</v>
      </c>
      <c r="G5" s="199">
        <v>1272759</v>
      </c>
      <c r="H5" s="161" t="s">
        <v>151</v>
      </c>
      <c r="I5" s="153" t="s">
        <v>147</v>
      </c>
      <c r="J5" s="155">
        <f>+IF(I5="West",(+VLOOKUP(E5,'Weekly OPIS Averages'!$B$15:$J$323,9,FALSE)),(+VLOOKUP(E5,'Weekly OPIS Averages'!$M$15:$U$323,9,FALSE)))</f>
        <v>3.3009166666666663</v>
      </c>
      <c r="K5" s="199">
        <v>1068190</v>
      </c>
      <c r="L5" s="199"/>
      <c r="M5" s="206">
        <f t="shared" si="1"/>
        <v>1068190</v>
      </c>
      <c r="N5" s="211"/>
      <c r="O5" s="211"/>
      <c r="P5" s="211">
        <v>44774</v>
      </c>
      <c r="Q5" s="177" t="s">
        <v>156</v>
      </c>
    </row>
    <row r="6" spans="1:17" s="102" customFormat="1" x14ac:dyDescent="0.2">
      <c r="A6" s="145" t="s">
        <v>157</v>
      </c>
      <c r="B6" s="147">
        <v>3</v>
      </c>
      <c r="C6" s="203">
        <f t="shared" si="0"/>
        <v>3187692</v>
      </c>
      <c r="D6" s="199">
        <v>155121</v>
      </c>
      <c r="E6" s="162">
        <v>42735</v>
      </c>
      <c r="F6" s="162">
        <v>42767</v>
      </c>
      <c r="G6" s="199">
        <v>4029177</v>
      </c>
      <c r="H6" s="161" t="s">
        <v>151</v>
      </c>
      <c r="I6" s="153" t="s">
        <v>147</v>
      </c>
      <c r="J6" s="155">
        <f>+IF(I6="West",(+VLOOKUP(E6,'Weekly OPIS Averages'!$B$15:$J$323,9,FALSE)),(+VLOOKUP(E6,'Weekly OPIS Averages'!$M$15:$U$323,9,FALSE)))</f>
        <v>2.4405833333333331</v>
      </c>
      <c r="K6" s="199">
        <v>3151692</v>
      </c>
      <c r="L6" s="199">
        <v>36000</v>
      </c>
      <c r="M6" s="206">
        <f t="shared" si="1"/>
        <v>3187692</v>
      </c>
      <c r="N6" s="211"/>
      <c r="O6" s="211"/>
      <c r="P6" s="211">
        <v>44774</v>
      </c>
      <c r="Q6" s="156" t="s">
        <v>158</v>
      </c>
    </row>
    <row r="7" spans="1:17" s="102" customFormat="1" x14ac:dyDescent="0.2">
      <c r="A7" s="146" t="s">
        <v>159</v>
      </c>
      <c r="B7" s="147">
        <v>2</v>
      </c>
      <c r="C7" s="203">
        <f t="shared" si="0"/>
        <v>6392477</v>
      </c>
      <c r="D7" s="199">
        <v>369354</v>
      </c>
      <c r="E7" s="162">
        <v>42947</v>
      </c>
      <c r="F7" s="162">
        <v>43101</v>
      </c>
      <c r="G7" s="199">
        <v>6311131</v>
      </c>
      <c r="H7" s="161" t="s">
        <v>151</v>
      </c>
      <c r="I7" s="153" t="s">
        <v>152</v>
      </c>
      <c r="J7" s="155">
        <f>+IF(I7="West",(+VLOOKUP(E7,'Weekly OPIS Averages'!$B$15:$J$323,9,FALSE)),(+VLOOKUP(E7,'Weekly OPIS Averages'!$M$15:$U$323,9,FALSE)))</f>
        <v>2.6737500000000001</v>
      </c>
      <c r="K7" s="199">
        <v>6346877</v>
      </c>
      <c r="L7" s="199">
        <v>45600</v>
      </c>
      <c r="M7" s="206">
        <f t="shared" si="1"/>
        <v>6392477</v>
      </c>
      <c r="N7" s="211"/>
      <c r="O7" s="211"/>
      <c r="P7" s="211">
        <v>44774</v>
      </c>
      <c r="Q7" s="156" t="s">
        <v>160</v>
      </c>
    </row>
    <row r="8" spans="1:17" s="102" customFormat="1" ht="30" x14ac:dyDescent="0.2">
      <c r="A8" s="148" t="s">
        <v>161</v>
      </c>
      <c r="B8" s="147">
        <v>1</v>
      </c>
      <c r="C8" s="203">
        <f t="shared" si="0"/>
        <v>1581819</v>
      </c>
      <c r="D8" s="199">
        <v>65922</v>
      </c>
      <c r="E8" s="162">
        <v>40268</v>
      </c>
      <c r="F8" s="162">
        <v>40330</v>
      </c>
      <c r="G8" s="199">
        <v>2359985.58</v>
      </c>
      <c r="H8" s="161" t="s">
        <v>151</v>
      </c>
      <c r="I8" s="153" t="s">
        <v>152</v>
      </c>
      <c r="J8" s="155">
        <f>+IF(I8="West",(+VLOOKUP(E8,'Weekly OPIS Averages'!$B$15:$J$323,9,FALSE)),(+VLOOKUP(E8,'Weekly OPIS Averages'!$M$15:$U$323,9,FALSE)))</f>
        <v>2.6818408110294114</v>
      </c>
      <c r="K8" s="199">
        <v>1581819</v>
      </c>
      <c r="L8" s="199"/>
      <c r="M8" s="206">
        <f t="shared" si="1"/>
        <v>1581819</v>
      </c>
      <c r="N8" s="211"/>
      <c r="O8" s="211"/>
      <c r="P8" s="211">
        <v>44774</v>
      </c>
      <c r="Q8" s="149" t="s">
        <v>162</v>
      </c>
    </row>
    <row r="9" spans="1:17" s="102" customFormat="1" x14ac:dyDescent="0.2">
      <c r="A9" s="148" t="s">
        <v>163</v>
      </c>
      <c r="B9" s="147">
        <v>2</v>
      </c>
      <c r="C9" s="203">
        <f t="shared" si="0"/>
        <v>818687</v>
      </c>
      <c r="D9" s="199">
        <v>56199</v>
      </c>
      <c r="E9" s="162">
        <v>40268</v>
      </c>
      <c r="F9" s="162">
        <v>40330</v>
      </c>
      <c r="G9" s="199">
        <v>1063406</v>
      </c>
      <c r="H9" s="161" t="s">
        <v>151</v>
      </c>
      <c r="I9" s="153" t="s">
        <v>152</v>
      </c>
      <c r="J9" s="155">
        <f>+IF(I9="West",(+VLOOKUP(E9,'Weekly OPIS Averages'!$B$15:$J$323,9,FALSE)),(+VLOOKUP(E9,'Weekly OPIS Averages'!$M$15:$U$323,9,FALSE)))</f>
        <v>2.6818408110294114</v>
      </c>
      <c r="K9" s="199">
        <v>818687</v>
      </c>
      <c r="L9" s="199"/>
      <c r="M9" s="206">
        <f t="shared" si="1"/>
        <v>818687</v>
      </c>
      <c r="N9" s="211"/>
      <c r="O9" s="211"/>
      <c r="P9" s="211">
        <v>44774</v>
      </c>
      <c r="Q9" s="149" t="s">
        <v>164</v>
      </c>
    </row>
    <row r="10" spans="1:17" s="102" customFormat="1" ht="30" x14ac:dyDescent="0.2">
      <c r="A10" s="146" t="s">
        <v>165</v>
      </c>
      <c r="B10" s="147">
        <v>3</v>
      </c>
      <c r="C10" s="203">
        <f t="shared" si="0"/>
        <v>1447232</v>
      </c>
      <c r="D10" s="199">
        <v>60476</v>
      </c>
      <c r="E10" s="162">
        <v>44408</v>
      </c>
      <c r="F10" s="162">
        <v>44440</v>
      </c>
      <c r="G10" s="199">
        <v>1432263</v>
      </c>
      <c r="H10" s="161" t="s">
        <v>151</v>
      </c>
      <c r="I10" s="153" t="s">
        <v>152</v>
      </c>
      <c r="J10" s="155">
        <f>+IF(I10="West",(+VLOOKUP(E10,'Weekly OPIS Averages'!$B$15:$J$323,9,FALSE)),(+VLOOKUP(E10,'Weekly OPIS Averages'!$M$15:$U$323,9,FALSE)))</f>
        <v>2.9789166666666667</v>
      </c>
      <c r="K10" s="199">
        <v>1447232</v>
      </c>
      <c r="L10" s="199"/>
      <c r="M10" s="206">
        <f t="shared" si="1"/>
        <v>1447232</v>
      </c>
      <c r="N10" s="211"/>
      <c r="O10" s="211"/>
      <c r="P10" s="211">
        <v>44774</v>
      </c>
      <c r="Q10" s="156" t="s">
        <v>166</v>
      </c>
    </row>
    <row r="11" spans="1:17" s="102" customFormat="1" ht="30" x14ac:dyDescent="0.2">
      <c r="A11" s="146" t="s">
        <v>167</v>
      </c>
      <c r="B11" s="147">
        <v>1</v>
      </c>
      <c r="C11" s="203">
        <f t="shared" si="0"/>
        <v>1327743</v>
      </c>
      <c r="D11" s="199">
        <v>47897</v>
      </c>
      <c r="E11" s="162">
        <v>43100</v>
      </c>
      <c r="F11" s="162">
        <v>43191</v>
      </c>
      <c r="G11" s="199">
        <v>1598613</v>
      </c>
      <c r="H11" s="161" t="s">
        <v>151</v>
      </c>
      <c r="I11" s="153" t="s">
        <v>147</v>
      </c>
      <c r="J11" s="155">
        <f>+IF(I11="West",(+VLOOKUP(E11,'Weekly OPIS Averages'!$B$15:$J$323,9,FALSE)),(+VLOOKUP(E11,'Weekly OPIS Averages'!$M$15:$U$323,9,FALSE)))</f>
        <v>2.8369999999999997</v>
      </c>
      <c r="K11" s="199">
        <v>1327743</v>
      </c>
      <c r="L11" s="199"/>
      <c r="M11" s="206">
        <f t="shared" si="1"/>
        <v>1327743</v>
      </c>
      <c r="N11" s="211"/>
      <c r="O11" s="211"/>
      <c r="P11" s="211">
        <v>44774</v>
      </c>
      <c r="Q11" s="179" t="s">
        <v>168</v>
      </c>
    </row>
    <row r="12" spans="1:17" s="102" customFormat="1" ht="45" x14ac:dyDescent="0.2">
      <c r="A12" s="146" t="s">
        <v>169</v>
      </c>
      <c r="B12" s="147">
        <v>1</v>
      </c>
      <c r="C12" s="203">
        <f t="shared" si="0"/>
        <v>100951</v>
      </c>
      <c r="D12" s="199">
        <v>5260</v>
      </c>
      <c r="E12" s="162">
        <v>43100</v>
      </c>
      <c r="F12" s="162">
        <v>43191</v>
      </c>
      <c r="G12" s="199">
        <v>95693</v>
      </c>
      <c r="H12" s="161" t="s">
        <v>151</v>
      </c>
      <c r="I12" s="153" t="s">
        <v>152</v>
      </c>
      <c r="J12" s="155">
        <f>+IF(I12="West",(+VLOOKUP(E12,'Weekly OPIS Averages'!$B$15:$J$323,9,FALSE)),(+VLOOKUP(E12,'Weekly OPIS Averages'!$M$15:$U$323,9,FALSE)))</f>
        <v>2.8369999999999997</v>
      </c>
      <c r="K12" s="199">
        <v>100951</v>
      </c>
      <c r="L12" s="199"/>
      <c r="M12" s="206">
        <f t="shared" si="1"/>
        <v>100951</v>
      </c>
      <c r="N12" s="211"/>
      <c r="O12" s="211"/>
      <c r="P12" s="211"/>
      <c r="Q12" s="179" t="s">
        <v>170</v>
      </c>
    </row>
    <row r="13" spans="1:17" s="102" customFormat="1" x14ac:dyDescent="0.2">
      <c r="A13" s="148" t="s">
        <v>171</v>
      </c>
      <c r="B13" s="147">
        <v>1</v>
      </c>
      <c r="C13" s="203">
        <f t="shared" si="0"/>
        <v>4344178</v>
      </c>
      <c r="D13" s="199">
        <v>622273</v>
      </c>
      <c r="E13" s="162">
        <v>40816</v>
      </c>
      <c r="F13" s="162">
        <v>40969</v>
      </c>
      <c r="G13" s="199">
        <v>5531977</v>
      </c>
      <c r="H13" s="161" t="s">
        <v>172</v>
      </c>
      <c r="I13" s="153" t="s">
        <v>152</v>
      </c>
      <c r="J13" s="155">
        <f>+IF(I13="West",(+VLOOKUP(E13,'Weekly OPIS Averages'!$B$15:$J$323,9,FALSE)),(+VLOOKUP(E13,'Weekly OPIS Averages'!$M$15:$U$323,9,FALSE)))</f>
        <v>3.784104711029411</v>
      </c>
      <c r="K13" s="199">
        <v>4303788</v>
      </c>
      <c r="L13" s="199">
        <v>40390</v>
      </c>
      <c r="M13" s="206">
        <f t="shared" si="1"/>
        <v>4344178</v>
      </c>
      <c r="N13" s="211"/>
      <c r="O13" s="211"/>
      <c r="P13" s="211"/>
      <c r="Q13" s="149" t="s">
        <v>173</v>
      </c>
    </row>
    <row r="14" spans="1:17" s="102" customFormat="1" x14ac:dyDescent="0.2">
      <c r="A14" s="146" t="s">
        <v>174</v>
      </c>
      <c r="B14" s="147">
        <v>2</v>
      </c>
      <c r="C14" s="203">
        <f t="shared" si="0"/>
        <v>6360495</v>
      </c>
      <c r="D14" s="199">
        <v>369354</v>
      </c>
      <c r="E14" s="162">
        <v>42947</v>
      </c>
      <c r="F14" s="162">
        <v>43101</v>
      </c>
      <c r="G14" s="199">
        <v>1929988</v>
      </c>
      <c r="H14" s="161" t="s">
        <v>151</v>
      </c>
      <c r="I14" s="153" t="s">
        <v>152</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175</v>
      </c>
    </row>
    <row r="15" spans="1:17" s="102" customFormat="1" x14ac:dyDescent="0.2">
      <c r="A15" s="148" t="s">
        <v>176</v>
      </c>
      <c r="B15" s="147"/>
      <c r="C15" s="203">
        <f t="shared" si="0"/>
        <v>0</v>
      </c>
      <c r="D15" s="199"/>
      <c r="E15" s="162"/>
      <c r="F15" s="162"/>
      <c r="G15" s="199">
        <v>2715298</v>
      </c>
      <c r="H15" s="161" t="s">
        <v>172</v>
      </c>
      <c r="I15" s="153"/>
      <c r="J15" s="155"/>
      <c r="K15" s="199"/>
      <c r="L15" s="199"/>
      <c r="M15" s="206">
        <f t="shared" si="1"/>
        <v>0</v>
      </c>
      <c r="N15" s="211"/>
      <c r="O15" s="211"/>
      <c r="P15" s="211"/>
      <c r="Q15" s="149" t="s">
        <v>177</v>
      </c>
    </row>
    <row r="16" spans="1:17" x14ac:dyDescent="0.2">
      <c r="A16" s="146" t="s">
        <v>178</v>
      </c>
      <c r="B16" s="147">
        <v>2</v>
      </c>
      <c r="C16" s="203">
        <f t="shared" si="0"/>
        <v>3311539</v>
      </c>
      <c r="D16" s="199">
        <v>169204</v>
      </c>
      <c r="E16" s="162">
        <v>43131</v>
      </c>
      <c r="F16" s="162">
        <v>43191</v>
      </c>
      <c r="G16" s="199">
        <v>3885012</v>
      </c>
      <c r="H16" s="161" t="s">
        <v>151</v>
      </c>
      <c r="I16" s="153" t="s">
        <v>152</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179</v>
      </c>
    </row>
    <row r="17" spans="1:17" ht="30" x14ac:dyDescent="0.2">
      <c r="A17" s="146" t="s">
        <v>180</v>
      </c>
      <c r="B17" s="147">
        <v>2</v>
      </c>
      <c r="C17" s="203">
        <f t="shared" si="0"/>
        <v>1610499</v>
      </c>
      <c r="D17" s="199">
        <v>104170.58</v>
      </c>
      <c r="E17" s="162">
        <v>44712</v>
      </c>
      <c r="F17" s="162">
        <v>44774</v>
      </c>
      <c r="G17" s="199">
        <v>1435217</v>
      </c>
      <c r="H17" s="161" t="s">
        <v>151</v>
      </c>
      <c r="I17" s="153" t="s">
        <v>152</v>
      </c>
      <c r="J17" s="155">
        <f>+IF(I17="West",(+VLOOKUP(E17,'Weekly OPIS Averages'!$B$15:$J$323,9,FALSE)),(+VLOOKUP(E17,'Weekly OPIS Averages'!$M$15:$U$323,9,FALSE)))</f>
        <v>4.2205833333333329</v>
      </c>
      <c r="K17" s="199">
        <v>1610499</v>
      </c>
      <c r="L17" s="199"/>
      <c r="M17" s="206">
        <f t="shared" si="1"/>
        <v>1610499</v>
      </c>
      <c r="N17" s="211">
        <v>44774</v>
      </c>
      <c r="O17" s="211"/>
      <c r="P17" s="211">
        <v>44774</v>
      </c>
      <c r="Q17" s="179" t="s">
        <v>181</v>
      </c>
    </row>
    <row r="18" spans="1:17" ht="45" x14ac:dyDescent="0.2">
      <c r="A18" s="146" t="s">
        <v>182</v>
      </c>
      <c r="B18" s="147">
        <v>3</v>
      </c>
      <c r="C18" s="203">
        <f t="shared" si="0"/>
        <v>12298416</v>
      </c>
      <c r="D18" s="199">
        <v>130678</v>
      </c>
      <c r="E18" s="162">
        <v>44561</v>
      </c>
      <c r="F18" s="162">
        <v>44635</v>
      </c>
      <c r="G18" s="215">
        <v>14116809.859999999</v>
      </c>
      <c r="H18" s="161" t="s">
        <v>151</v>
      </c>
      <c r="I18" s="153" t="s">
        <v>147</v>
      </c>
      <c r="J18" s="155">
        <f>+IF(I18="West",(+VLOOKUP(E18,'Weekly OPIS Averages'!$B$15:$J$323,9,FALSE)),(+VLOOKUP(E18,'Weekly OPIS Averages'!$M$15:$U$323,9,FALSE)))</f>
        <v>3.4773333333333336</v>
      </c>
      <c r="K18" s="199">
        <v>12298416</v>
      </c>
      <c r="L18" s="199"/>
      <c r="M18" s="206">
        <f t="shared" si="1"/>
        <v>12298416</v>
      </c>
      <c r="N18" s="211"/>
      <c r="O18" s="211"/>
      <c r="P18" s="211">
        <v>44774</v>
      </c>
      <c r="Q18" s="156" t="s">
        <v>183</v>
      </c>
    </row>
    <row r="19" spans="1:17" ht="30" x14ac:dyDescent="0.2">
      <c r="A19" s="146" t="s">
        <v>184</v>
      </c>
      <c r="B19" s="147">
        <v>2</v>
      </c>
      <c r="C19" s="203">
        <f t="shared" si="0"/>
        <v>250449</v>
      </c>
      <c r="D19" s="199">
        <v>8166</v>
      </c>
      <c r="E19" s="162">
        <v>38352</v>
      </c>
      <c r="F19" s="162">
        <v>44197</v>
      </c>
      <c r="G19" s="199">
        <v>473766</v>
      </c>
      <c r="H19" s="161" t="s">
        <v>172</v>
      </c>
      <c r="I19" s="153" t="s">
        <v>147</v>
      </c>
      <c r="J19" s="155">
        <f>+IF(I19="West",(+VLOOKUP(E19,'Weekly OPIS Averages'!$B$15:$J$323,9,FALSE)),(+VLOOKUP(E19,'Weekly OPIS Averages'!$M$15:$U$323,9,FALSE)))</f>
        <v>1.8734162499999998</v>
      </c>
      <c r="K19" s="199">
        <v>250449</v>
      </c>
      <c r="L19" s="199"/>
      <c r="M19" s="206">
        <f t="shared" si="1"/>
        <v>250449</v>
      </c>
      <c r="N19" s="211"/>
      <c r="O19" s="211"/>
      <c r="P19" s="211"/>
      <c r="Q19" s="156" t="s">
        <v>185</v>
      </c>
    </row>
    <row r="20" spans="1:17" x14ac:dyDescent="0.2">
      <c r="A20" s="146" t="s">
        <v>186</v>
      </c>
      <c r="B20" s="147"/>
      <c r="C20" s="203">
        <f t="shared" si="0"/>
        <v>299821</v>
      </c>
      <c r="D20" s="199">
        <v>17163</v>
      </c>
      <c r="E20" s="162">
        <v>42735</v>
      </c>
      <c r="F20" s="162">
        <v>43252</v>
      </c>
      <c r="G20" s="199">
        <v>257011</v>
      </c>
      <c r="H20" s="161" t="s">
        <v>151</v>
      </c>
      <c r="I20" s="153"/>
      <c r="J20" s="155">
        <f>+IF(I20="West",(+VLOOKUP(E20,'Weekly OPIS Averages'!$B$15:$J$323,9,FALSE)),(+VLOOKUP(E20,'Weekly OPIS Averages'!$M$15:$U$323,9,FALSE)))</f>
        <v>2.4405833333333331</v>
      </c>
      <c r="K20" s="199">
        <v>299821</v>
      </c>
      <c r="L20" s="199"/>
      <c r="M20" s="206">
        <f>+K20+L20</f>
        <v>299821</v>
      </c>
      <c r="N20" s="211"/>
      <c r="O20" s="211"/>
      <c r="P20" s="211">
        <v>44774</v>
      </c>
      <c r="Q20" s="179" t="s">
        <v>187</v>
      </c>
    </row>
    <row r="21" spans="1:17" ht="45" x14ac:dyDescent="0.2">
      <c r="A21" s="146" t="s">
        <v>188</v>
      </c>
      <c r="B21" s="147">
        <v>2</v>
      </c>
      <c r="C21" s="203">
        <f t="shared" si="0"/>
        <v>16819260</v>
      </c>
      <c r="D21" s="199">
        <v>422771</v>
      </c>
      <c r="E21" s="162">
        <v>43982</v>
      </c>
      <c r="F21" s="162">
        <v>44080</v>
      </c>
      <c r="G21" s="215">
        <v>9951392</v>
      </c>
      <c r="H21" s="161" t="s">
        <v>151</v>
      </c>
      <c r="I21" s="153" t="s">
        <v>147</v>
      </c>
      <c r="J21" s="155">
        <f>+IF(I21="West",(+VLOOKUP(E21,'Weekly OPIS Averages'!$B$15:$J$323,9,FALSE)),(+VLOOKUP(E21,'Weekly OPIS Averages'!$M$15:$U$323,9,FALSE)))</f>
        <v>3.1080833333333331</v>
      </c>
      <c r="K21" s="199">
        <v>16819260</v>
      </c>
      <c r="L21" s="199"/>
      <c r="M21" s="206">
        <f t="shared" si="1"/>
        <v>16819260</v>
      </c>
      <c r="N21" s="211"/>
      <c r="O21" s="211"/>
      <c r="P21" s="211"/>
      <c r="Q21" s="156" t="s">
        <v>189</v>
      </c>
    </row>
    <row r="22" spans="1:17" ht="30" x14ac:dyDescent="0.2">
      <c r="A22" s="146" t="s">
        <v>190</v>
      </c>
      <c r="B22" s="147">
        <v>2</v>
      </c>
      <c r="C22" s="203">
        <f t="shared" si="0"/>
        <v>4870249</v>
      </c>
      <c r="D22" s="199">
        <v>228218</v>
      </c>
      <c r="E22" s="162">
        <v>44286</v>
      </c>
      <c r="F22" s="162">
        <v>44409</v>
      </c>
      <c r="G22" s="215">
        <v>4511327</v>
      </c>
      <c r="H22" s="161" t="s">
        <v>151</v>
      </c>
      <c r="I22" s="153" t="s">
        <v>147</v>
      </c>
      <c r="J22" s="155">
        <f>+IF(I22="West",(+VLOOKUP(E22,'Weekly OPIS Averages'!$B$15:$J$323,9,FALSE)),(+VLOOKUP(E22,'Weekly OPIS Averages'!$M$15:$U$323,9,FALSE)))</f>
        <v>2.7070833333333333</v>
      </c>
      <c r="K22" s="199">
        <v>4870249</v>
      </c>
      <c r="L22" s="199"/>
      <c r="M22" s="206">
        <f t="shared" si="1"/>
        <v>4870249</v>
      </c>
      <c r="N22" s="211"/>
      <c r="O22" s="211"/>
      <c r="P22" s="211"/>
      <c r="Q22" s="156" t="s">
        <v>191</v>
      </c>
    </row>
    <row r="23" spans="1:17" ht="30" x14ac:dyDescent="0.2">
      <c r="A23" s="146" t="s">
        <v>192</v>
      </c>
      <c r="B23" s="147">
        <v>2</v>
      </c>
      <c r="C23" s="203">
        <f t="shared" si="0"/>
        <v>32655511</v>
      </c>
      <c r="D23" s="199">
        <v>1043907</v>
      </c>
      <c r="E23" s="162">
        <v>44500</v>
      </c>
      <c r="F23" s="162">
        <v>44631</v>
      </c>
      <c r="G23" s="215">
        <v>29470126</v>
      </c>
      <c r="H23" s="161" t="s">
        <v>151</v>
      </c>
      <c r="I23" s="153" t="s">
        <v>147</v>
      </c>
      <c r="J23" s="155">
        <f>+IF(I23="West",(+VLOOKUP(E23,'Weekly OPIS Averages'!$B$15:$J$323,9,FALSE)),(+VLOOKUP(E23,'Weekly OPIS Averages'!$M$15:$U$323,9,FALSE)))</f>
        <v>3.2654999999999998</v>
      </c>
      <c r="K23" s="199">
        <v>32655511</v>
      </c>
      <c r="L23" s="199"/>
      <c r="M23" s="206">
        <f t="shared" si="1"/>
        <v>32655511</v>
      </c>
      <c r="N23" s="211"/>
      <c r="O23" s="211"/>
      <c r="P23" s="211"/>
      <c r="Q23" s="179" t="s">
        <v>193</v>
      </c>
    </row>
    <row r="24" spans="1:17" s="132" customFormat="1" ht="30" x14ac:dyDescent="0.2">
      <c r="A24" s="146" t="s">
        <v>194</v>
      </c>
      <c r="B24" s="147">
        <v>2</v>
      </c>
      <c r="C24" s="203">
        <f t="shared" si="0"/>
        <v>37555041</v>
      </c>
      <c r="D24" s="199">
        <v>856902</v>
      </c>
      <c r="E24" s="162">
        <v>43799</v>
      </c>
      <c r="F24" s="162">
        <v>43952</v>
      </c>
      <c r="G24" s="215">
        <v>43055105</v>
      </c>
      <c r="H24" s="161" t="s">
        <v>151</v>
      </c>
      <c r="I24" s="153" t="s">
        <v>147</v>
      </c>
      <c r="J24" s="155">
        <f>+IF(I24="West",(+VLOOKUP(E24,'Weekly OPIS Averages'!$B$15:$J$323,9,FALSE)),(+VLOOKUP(E24,'Weekly OPIS Averages'!$M$15:$U$323,9,FALSE)))</f>
        <v>3.2342500000000007</v>
      </c>
      <c r="K24" s="199">
        <v>37555041</v>
      </c>
      <c r="L24" s="199"/>
      <c r="M24" s="206">
        <f t="shared" si="1"/>
        <v>37555041</v>
      </c>
      <c r="N24" s="211"/>
      <c r="O24" s="211"/>
      <c r="P24" s="211"/>
      <c r="Q24" s="178" t="s">
        <v>195</v>
      </c>
    </row>
    <row r="25" spans="1:17" s="132" customFormat="1" ht="30" x14ac:dyDescent="0.2">
      <c r="A25" s="150" t="s">
        <v>196</v>
      </c>
      <c r="B25" s="151">
        <v>2</v>
      </c>
      <c r="C25" s="204">
        <f t="shared" si="0"/>
        <v>0</v>
      </c>
      <c r="D25" s="200"/>
      <c r="E25" s="164"/>
      <c r="F25" s="164"/>
      <c r="G25" s="200"/>
      <c r="H25" s="163"/>
      <c r="I25" s="152"/>
      <c r="J25" s="168"/>
      <c r="K25" s="200"/>
      <c r="L25" s="199"/>
      <c r="M25" s="206"/>
      <c r="N25" s="211"/>
      <c r="O25" s="211"/>
      <c r="P25" s="211"/>
      <c r="Q25" s="156" t="s">
        <v>197</v>
      </c>
    </row>
    <row r="26" spans="1:17" x14ac:dyDescent="0.2">
      <c r="A26" s="146" t="s">
        <v>198</v>
      </c>
      <c r="B26" s="147">
        <v>2</v>
      </c>
      <c r="C26" s="203">
        <f t="shared" si="0"/>
        <v>6656816</v>
      </c>
      <c r="D26" s="199">
        <v>205468</v>
      </c>
      <c r="E26" s="162">
        <v>44620</v>
      </c>
      <c r="F26" s="162">
        <v>44652</v>
      </c>
      <c r="G26" s="199">
        <v>6414899</v>
      </c>
      <c r="H26" s="161" t="s">
        <v>151</v>
      </c>
      <c r="I26" s="153" t="s">
        <v>147</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199</v>
      </c>
    </row>
    <row r="27" spans="1:17" ht="30" x14ac:dyDescent="0.2">
      <c r="A27" s="148" t="s">
        <v>200</v>
      </c>
      <c r="B27" s="147">
        <v>3</v>
      </c>
      <c r="C27" s="203">
        <f t="shared" si="0"/>
        <v>0</v>
      </c>
      <c r="D27" s="199">
        <v>0</v>
      </c>
      <c r="E27" s="162">
        <v>38352</v>
      </c>
      <c r="F27" s="162">
        <v>35796</v>
      </c>
      <c r="G27" s="199">
        <v>6400</v>
      </c>
      <c r="H27" s="161" t="s">
        <v>172</v>
      </c>
      <c r="I27" s="153" t="s">
        <v>147</v>
      </c>
      <c r="J27" s="155">
        <f>+IF(I27="West",(+VLOOKUP(E27,'Weekly OPIS Averages'!$B$15:$J$323,9,FALSE)),(+VLOOKUP(E27,'Weekly OPIS Averages'!$M$15:$U$323,9,FALSE)))</f>
        <v>1.8734162499999998</v>
      </c>
      <c r="K27" s="199"/>
      <c r="L27" s="199"/>
      <c r="M27" s="206">
        <f t="shared" si="2"/>
        <v>0</v>
      </c>
      <c r="N27" s="211"/>
      <c r="O27" s="211"/>
      <c r="P27" s="211"/>
      <c r="Q27" s="149" t="s">
        <v>177</v>
      </c>
    </row>
    <row r="28" spans="1:17" x14ac:dyDescent="0.2">
      <c r="A28" s="146" t="s">
        <v>201</v>
      </c>
      <c r="B28" s="147">
        <v>2</v>
      </c>
      <c r="C28" s="203">
        <f t="shared" si="0"/>
        <v>58788</v>
      </c>
      <c r="D28" s="199">
        <v>3273.18</v>
      </c>
      <c r="E28" s="162">
        <v>44561</v>
      </c>
      <c r="F28" s="162">
        <v>44621</v>
      </c>
      <c r="G28" s="199">
        <v>46090</v>
      </c>
      <c r="H28" s="161" t="s">
        <v>151</v>
      </c>
      <c r="I28" s="153" t="s">
        <v>152</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202</v>
      </c>
    </row>
    <row r="29" spans="1:17" x14ac:dyDescent="0.2">
      <c r="A29" s="148" t="s">
        <v>203</v>
      </c>
      <c r="B29" s="147"/>
      <c r="C29" s="203">
        <f t="shared" si="0"/>
        <v>0</v>
      </c>
      <c r="D29" s="199"/>
      <c r="E29" s="162"/>
      <c r="F29" s="162"/>
      <c r="G29" s="199">
        <v>109664.06</v>
      </c>
      <c r="H29" s="161" t="s">
        <v>151</v>
      </c>
      <c r="I29" s="153"/>
      <c r="J29" s="155"/>
      <c r="K29" s="199"/>
      <c r="L29" s="199"/>
      <c r="M29" s="206">
        <f t="shared" si="2"/>
        <v>0</v>
      </c>
      <c r="N29" s="211"/>
      <c r="O29" s="211"/>
      <c r="P29" s="211">
        <v>44774</v>
      </c>
      <c r="Q29" s="149" t="s">
        <v>177</v>
      </c>
    </row>
    <row r="30" spans="1:17" x14ac:dyDescent="0.2">
      <c r="A30" s="146" t="s">
        <v>204</v>
      </c>
      <c r="B30" s="147">
        <v>2</v>
      </c>
      <c r="C30" s="203">
        <f t="shared" si="0"/>
        <v>7762977</v>
      </c>
      <c r="D30" s="199">
        <v>382138</v>
      </c>
      <c r="E30" s="162">
        <v>44530</v>
      </c>
      <c r="F30" s="162">
        <v>44287</v>
      </c>
      <c r="G30" s="199">
        <v>8583913</v>
      </c>
      <c r="H30" s="161" t="s">
        <v>151</v>
      </c>
      <c r="I30" s="153" t="s">
        <v>147</v>
      </c>
      <c r="J30" s="155">
        <f>+IF(I30="West",(+VLOOKUP(E30,'Weekly OPIS Averages'!$B$15:$J$323,9,FALSE)),(+VLOOKUP(E30,'Weekly OPIS Averages'!$M$15:$U$323,9,FALSE)))</f>
        <v>3.3771666666666671</v>
      </c>
      <c r="K30" s="199">
        <v>7762977</v>
      </c>
      <c r="L30" s="199"/>
      <c r="M30" s="206">
        <f t="shared" si="2"/>
        <v>7762977</v>
      </c>
      <c r="N30" s="211"/>
      <c r="O30" s="211"/>
      <c r="P30" s="211">
        <v>44774</v>
      </c>
      <c r="Q30" s="156" t="s">
        <v>205</v>
      </c>
    </row>
    <row r="31" spans="1:17" x14ac:dyDescent="0.2">
      <c r="A31" s="145" t="s">
        <v>206</v>
      </c>
      <c r="B31" s="147">
        <v>1</v>
      </c>
      <c r="C31" s="203">
        <f t="shared" si="0"/>
        <v>1100153</v>
      </c>
      <c r="D31" s="199">
        <v>38643</v>
      </c>
      <c r="E31" s="162">
        <v>43921</v>
      </c>
      <c r="F31" s="162">
        <v>43983</v>
      </c>
      <c r="G31" s="199">
        <v>1337112.51</v>
      </c>
      <c r="H31" s="161" t="s">
        <v>151</v>
      </c>
      <c r="I31" s="153" t="s">
        <v>152</v>
      </c>
      <c r="J31" s="155">
        <f>+IF(I31="West",(+VLOOKUP(E31,'Weekly OPIS Averages'!$B$15:$J$323,9,FALSE)),(+VLOOKUP(E31,'Weekly OPIS Averages'!$M$15:$U$323,9,FALSE)))</f>
        <v>3.2226666666666657</v>
      </c>
      <c r="K31" s="199">
        <v>1100153</v>
      </c>
      <c r="L31" s="199"/>
      <c r="M31" s="206">
        <f t="shared" si="2"/>
        <v>1100153</v>
      </c>
      <c r="N31" s="211"/>
      <c r="O31" s="211"/>
      <c r="P31" s="211">
        <v>44774</v>
      </c>
      <c r="Q31" s="156" t="s">
        <v>207</v>
      </c>
    </row>
    <row r="32" spans="1:17" x14ac:dyDescent="0.2">
      <c r="A32" s="148" t="s">
        <v>208</v>
      </c>
      <c r="B32" s="147"/>
      <c r="C32" s="203">
        <f t="shared" si="0"/>
        <v>0</v>
      </c>
      <c r="D32" s="199"/>
      <c r="E32" s="162"/>
      <c r="F32" s="162"/>
      <c r="G32" s="199">
        <v>68318.820000000007</v>
      </c>
      <c r="H32" s="161" t="s">
        <v>172</v>
      </c>
      <c r="I32" s="153"/>
      <c r="J32" s="155"/>
      <c r="K32" s="199"/>
      <c r="L32" s="199"/>
      <c r="M32" s="206">
        <f t="shared" si="2"/>
        <v>0</v>
      </c>
      <c r="N32" s="211"/>
      <c r="O32" s="211"/>
      <c r="P32" s="211">
        <v>44774</v>
      </c>
      <c r="Q32" s="149" t="s">
        <v>177</v>
      </c>
    </row>
    <row r="33" spans="1:17" x14ac:dyDescent="0.2">
      <c r="A33" s="146" t="s">
        <v>209</v>
      </c>
      <c r="B33" s="147">
        <v>2</v>
      </c>
      <c r="C33" s="203">
        <f t="shared" si="0"/>
        <v>39175738</v>
      </c>
      <c r="D33" s="199">
        <v>1258240</v>
      </c>
      <c r="E33" s="162">
        <v>43373</v>
      </c>
      <c r="F33" s="162">
        <v>43466</v>
      </c>
      <c r="G33" s="199">
        <v>57088091</v>
      </c>
      <c r="H33" s="161" t="s">
        <v>151</v>
      </c>
      <c r="I33" s="153" t="s">
        <v>147</v>
      </c>
      <c r="J33" s="155">
        <f>+IF(I33="West",(+VLOOKUP(E33,'Weekly OPIS Averages'!$B$15:$J$323,9,FALSE)),(+VLOOKUP(E33,'Weekly OPIS Averages'!$M$15:$U$323,9,FALSE)))</f>
        <v>3.2549999999999994</v>
      </c>
      <c r="K33" s="199">
        <v>39175738</v>
      </c>
      <c r="L33" s="199"/>
      <c r="M33" s="206">
        <f t="shared" si="2"/>
        <v>39175738</v>
      </c>
      <c r="N33" s="211"/>
      <c r="O33" s="211"/>
      <c r="P33" s="211">
        <v>44774</v>
      </c>
      <c r="Q33" s="156" t="s">
        <v>210</v>
      </c>
    </row>
    <row r="34" spans="1:17" ht="30" x14ac:dyDescent="0.2">
      <c r="A34" s="145" t="s">
        <v>211</v>
      </c>
      <c r="B34" s="147">
        <v>2</v>
      </c>
      <c r="C34" s="203">
        <f t="shared" si="0"/>
        <v>2859000</v>
      </c>
      <c r="D34" s="199">
        <v>455450</v>
      </c>
      <c r="E34" s="162">
        <v>40663</v>
      </c>
      <c r="F34" s="162">
        <v>43458</v>
      </c>
      <c r="G34" s="199">
        <v>8741468</v>
      </c>
      <c r="H34" s="161" t="s">
        <v>172</v>
      </c>
      <c r="I34" s="153" t="s">
        <v>147</v>
      </c>
      <c r="J34" s="155">
        <f>+IF(I34="West",(+VLOOKUP(E34,'Weekly OPIS Averages'!$B$15:$J$323,9,FALSE)),(+VLOOKUP(E34,'Weekly OPIS Averages'!$M$15:$U$323,9,FALSE)))</f>
        <v>3.2306917023529409</v>
      </c>
      <c r="K34" s="199">
        <v>2859000</v>
      </c>
      <c r="L34" s="199"/>
      <c r="M34" s="206">
        <f t="shared" si="2"/>
        <v>2859000</v>
      </c>
      <c r="N34" s="211"/>
      <c r="O34" s="211"/>
      <c r="P34" s="211"/>
      <c r="Q34" s="156" t="s">
        <v>212</v>
      </c>
    </row>
    <row r="35" spans="1:17" x14ac:dyDescent="0.2">
      <c r="A35" s="148" t="s">
        <v>213</v>
      </c>
      <c r="B35" s="147">
        <v>2</v>
      </c>
      <c r="C35" s="203">
        <f t="shared" si="0"/>
        <v>1276213.75</v>
      </c>
      <c r="D35" s="199">
        <v>73490</v>
      </c>
      <c r="E35" s="162">
        <v>40724</v>
      </c>
      <c r="F35" s="162">
        <v>40940</v>
      </c>
      <c r="G35" s="199">
        <v>1890456</v>
      </c>
      <c r="H35" s="161" t="s">
        <v>151</v>
      </c>
      <c r="I35" s="153" t="s">
        <v>147</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214</v>
      </c>
    </row>
    <row r="36" spans="1:17" x14ac:dyDescent="0.2">
      <c r="A36" s="148" t="s">
        <v>215</v>
      </c>
      <c r="B36" s="147">
        <v>2</v>
      </c>
      <c r="C36" s="203">
        <f t="shared" si="0"/>
        <v>3893820</v>
      </c>
      <c r="D36" s="199">
        <v>153368.66</v>
      </c>
      <c r="E36" s="162">
        <v>44165</v>
      </c>
      <c r="F36" s="162">
        <v>44287</v>
      </c>
      <c r="G36" s="199">
        <v>3840738</v>
      </c>
      <c r="H36" s="161" t="s">
        <v>151</v>
      </c>
      <c r="I36" s="153" t="s">
        <v>147</v>
      </c>
      <c r="J36" s="155">
        <f>+IF(I36="West",(+VLOOKUP(E36,'Weekly OPIS Averages'!$B$15:$J$323,9,FALSE)),(+VLOOKUP(E36,'Weekly OPIS Averages'!$M$15:$U$323,9,FALSE)))</f>
        <v>2.7761666666666667</v>
      </c>
      <c r="K36" s="199">
        <v>3893820</v>
      </c>
      <c r="L36" s="199"/>
      <c r="M36" s="206">
        <f t="shared" si="2"/>
        <v>3893820</v>
      </c>
      <c r="N36" s="211"/>
      <c r="O36" s="211"/>
      <c r="P36" s="211">
        <v>44774</v>
      </c>
      <c r="Q36" s="149" t="s">
        <v>216</v>
      </c>
    </row>
    <row r="37" spans="1:17" x14ac:dyDescent="0.2">
      <c r="A37" s="145" t="s">
        <v>217</v>
      </c>
      <c r="B37" s="147">
        <v>1</v>
      </c>
      <c r="C37" s="203">
        <f t="shared" si="0"/>
        <v>5153326</v>
      </c>
      <c r="D37" s="199">
        <v>160372</v>
      </c>
      <c r="E37" s="162">
        <v>43861</v>
      </c>
      <c r="F37" s="162">
        <v>43862</v>
      </c>
      <c r="G37" s="199">
        <v>5338829</v>
      </c>
      <c r="H37" s="161" t="s">
        <v>151</v>
      </c>
      <c r="I37" s="153" t="s">
        <v>152</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218</v>
      </c>
    </row>
    <row r="38" spans="1:17" ht="30" x14ac:dyDescent="0.2">
      <c r="A38" s="146" t="s">
        <v>219</v>
      </c>
      <c r="B38" s="147">
        <v>3</v>
      </c>
      <c r="C38" s="203">
        <f t="shared" si="0"/>
        <v>12298416</v>
      </c>
      <c r="D38" s="199">
        <f>D18</f>
        <v>130678</v>
      </c>
      <c r="E38" s="162">
        <f>E18</f>
        <v>44561</v>
      </c>
      <c r="F38" s="162">
        <f>F18</f>
        <v>44635</v>
      </c>
      <c r="G38" s="215">
        <v>3116070.34</v>
      </c>
      <c r="H38" s="161" t="s">
        <v>172</v>
      </c>
      <c r="I38" s="153" t="s">
        <v>147</v>
      </c>
      <c r="J38" s="155">
        <f>+IF(I38="West",(+VLOOKUP(E38,'Weekly OPIS Averages'!$B$15:$J$323,9,FALSE)),(+VLOOKUP(E38,'Weekly OPIS Averages'!$M$15:$U$323,9,FALSE)))</f>
        <v>3.4773333333333336</v>
      </c>
      <c r="K38" s="199">
        <f>K18</f>
        <v>12298416</v>
      </c>
      <c r="L38" s="199"/>
      <c r="M38" s="206">
        <f t="shared" si="2"/>
        <v>12298416</v>
      </c>
      <c r="N38" s="211"/>
      <c r="O38" s="211"/>
      <c r="P38" s="211"/>
      <c r="Q38" s="156" t="s">
        <v>220</v>
      </c>
    </row>
    <row r="39" spans="1:17" x14ac:dyDescent="0.2">
      <c r="A39" s="146" t="s">
        <v>221</v>
      </c>
      <c r="B39" s="147">
        <v>3</v>
      </c>
      <c r="C39" s="203">
        <f t="shared" si="0"/>
        <v>7117694</v>
      </c>
      <c r="D39" s="199">
        <v>108401</v>
      </c>
      <c r="E39" s="162">
        <v>44255</v>
      </c>
      <c r="F39" s="162">
        <v>44348</v>
      </c>
      <c r="G39" s="215">
        <v>6265577.25</v>
      </c>
      <c r="H39" s="161" t="s">
        <v>151</v>
      </c>
      <c r="I39" s="153" t="s">
        <v>147</v>
      </c>
      <c r="J39" s="155">
        <f>+IF(I39="West",(+VLOOKUP(E39,'Weekly OPIS Averages'!$B$15:$J$323,9,FALSE)),(+VLOOKUP(E39,'Weekly OPIS Averages'!$M$15:$U$323,9,FALSE)))</f>
        <v>2.6812499999999999</v>
      </c>
      <c r="K39" s="199">
        <v>7117694</v>
      </c>
      <c r="L39" s="199"/>
      <c r="M39" s="206">
        <f t="shared" si="2"/>
        <v>7117694</v>
      </c>
      <c r="N39" s="211"/>
      <c r="O39" s="211"/>
      <c r="P39" s="211"/>
      <c r="Q39" s="156" t="s">
        <v>222</v>
      </c>
    </row>
    <row r="40" spans="1:17" x14ac:dyDescent="0.2">
      <c r="A40" s="146" t="s">
        <v>223</v>
      </c>
      <c r="B40" s="147">
        <v>3</v>
      </c>
      <c r="C40" s="203">
        <f t="shared" si="0"/>
        <v>12673605</v>
      </c>
      <c r="D40" s="199">
        <v>689586</v>
      </c>
      <c r="E40" s="162">
        <v>44377</v>
      </c>
      <c r="F40" s="162">
        <v>44440</v>
      </c>
      <c r="G40" s="215">
        <v>12237476.470000001</v>
      </c>
      <c r="H40" s="161" t="s">
        <v>151</v>
      </c>
      <c r="I40" s="153" t="s">
        <v>147</v>
      </c>
      <c r="J40" s="155">
        <f>+IF(I40="West",(+VLOOKUP(E40,'Weekly OPIS Averages'!$B$15:$J$323,9,FALSE)),(+VLOOKUP(E40,'Weekly OPIS Averages'!$M$15:$U$323,9,FALSE)))</f>
        <v>2.8965000000000001</v>
      </c>
      <c r="K40" s="199">
        <v>12624805</v>
      </c>
      <c r="L40" s="199">
        <v>48800</v>
      </c>
      <c r="M40" s="206">
        <f t="shared" si="2"/>
        <v>12673605</v>
      </c>
      <c r="N40" s="211"/>
      <c r="O40" s="211"/>
      <c r="P40" s="211"/>
      <c r="Q40" s="156" t="s">
        <v>224</v>
      </c>
    </row>
    <row r="41" spans="1:17" ht="30" x14ac:dyDescent="0.2">
      <c r="A41" s="146" t="s">
        <v>225</v>
      </c>
      <c r="B41" s="147">
        <v>3</v>
      </c>
      <c r="C41" s="203">
        <f t="shared" si="0"/>
        <v>3266976</v>
      </c>
      <c r="D41" s="199">
        <v>233618</v>
      </c>
      <c r="E41" s="162">
        <v>44561</v>
      </c>
      <c r="F41" s="162">
        <v>44652</v>
      </c>
      <c r="G41" s="215"/>
      <c r="H41" s="161"/>
      <c r="I41" s="153" t="s">
        <v>147</v>
      </c>
      <c r="J41" s="155">
        <f>+IF(I41="West",(+VLOOKUP(E41,'Weekly OPIS Averages'!$B$15:$J$323,9,FALSE)),(+VLOOKUP(E41,'Weekly OPIS Averages'!$M$15:$U$323,9,FALSE)))</f>
        <v>3.4773333333333336</v>
      </c>
      <c r="K41" s="199">
        <v>3266976</v>
      </c>
      <c r="L41" s="199"/>
      <c r="M41" s="206">
        <f t="shared" si="2"/>
        <v>3266976</v>
      </c>
      <c r="N41" s="211">
        <v>44774</v>
      </c>
      <c r="O41" s="211"/>
      <c r="P41" s="211"/>
      <c r="Q41" s="156" t="s">
        <v>226</v>
      </c>
    </row>
    <row r="42" spans="1:17" x14ac:dyDescent="0.2">
      <c r="A42" s="146" t="s">
        <v>227</v>
      </c>
      <c r="B42" s="147">
        <v>3</v>
      </c>
      <c r="C42" s="203">
        <f t="shared" si="0"/>
        <v>2359894</v>
      </c>
      <c r="D42" s="199">
        <v>241803</v>
      </c>
      <c r="E42" s="162">
        <v>44651</v>
      </c>
      <c r="F42" s="162">
        <v>44652</v>
      </c>
      <c r="G42" s="215">
        <v>2108350.7000000002</v>
      </c>
      <c r="H42" s="161" t="s">
        <v>151</v>
      </c>
      <c r="I42" s="153" t="s">
        <v>147</v>
      </c>
      <c r="J42" s="155">
        <f>+IF(I42="West",(+VLOOKUP(E42,'Weekly OPIS Averages'!$B$15:$J$323,9,FALSE)),(+VLOOKUP(E42,'Weekly OPIS Averages'!$M$15:$U$323,9,FALSE)))</f>
        <v>3.8619166666666671</v>
      </c>
      <c r="K42" s="199">
        <v>2359894</v>
      </c>
      <c r="L42" s="199"/>
      <c r="M42" s="206">
        <f t="shared" si="2"/>
        <v>2359894</v>
      </c>
      <c r="N42" s="211"/>
      <c r="O42" s="211"/>
      <c r="P42" s="211"/>
      <c r="Q42" s="156" t="s">
        <v>228</v>
      </c>
    </row>
    <row r="43" spans="1:17" ht="30" x14ac:dyDescent="0.2">
      <c r="A43" s="148" t="s">
        <v>229</v>
      </c>
      <c r="B43" s="147">
        <v>1</v>
      </c>
      <c r="C43" s="203">
        <f t="shared" si="0"/>
        <v>42000</v>
      </c>
      <c r="D43" s="199">
        <v>89778</v>
      </c>
      <c r="E43" s="162">
        <v>39263</v>
      </c>
      <c r="F43" s="162">
        <v>39264</v>
      </c>
      <c r="G43" s="199">
        <v>1913791</v>
      </c>
      <c r="H43" s="161" t="s">
        <v>172</v>
      </c>
      <c r="I43" s="153" t="s">
        <v>152</v>
      </c>
      <c r="J43" s="155">
        <f>+IF(I43="West",(+VLOOKUP(E43,'Weekly OPIS Averages'!$B$15:$J$323,9,FALSE)),(+VLOOKUP(E43,'Weekly OPIS Averages'!$M$15:$U$323,9,FALSE)))</f>
        <v>2.8947459219362748</v>
      </c>
      <c r="K43" s="199">
        <v>42000</v>
      </c>
      <c r="L43" s="199"/>
      <c r="M43" s="206">
        <f t="shared" si="2"/>
        <v>42000</v>
      </c>
      <c r="N43" s="211"/>
      <c r="O43" s="211"/>
      <c r="P43" s="211"/>
      <c r="Q43" s="149" t="s">
        <v>230</v>
      </c>
    </row>
    <row r="44" spans="1:17" s="134" customFormat="1" ht="15.75" x14ac:dyDescent="0.25">
      <c r="A44" s="146" t="s">
        <v>231</v>
      </c>
      <c r="B44" s="160">
        <v>2</v>
      </c>
      <c r="C44" s="203">
        <f t="shared" si="0"/>
        <v>19301924</v>
      </c>
      <c r="D44" s="199">
        <v>262892</v>
      </c>
      <c r="E44" s="162">
        <v>44196</v>
      </c>
      <c r="F44" s="162">
        <v>44531</v>
      </c>
      <c r="G44" s="199">
        <v>19829087.879999999</v>
      </c>
      <c r="H44" s="161" t="s">
        <v>151</v>
      </c>
      <c r="I44" s="153" t="s">
        <v>147</v>
      </c>
      <c r="J44" s="155">
        <f>+IF(I44="West",(+VLOOKUP(E44,'Weekly OPIS Averages'!$B$15:$J$323,9,FALSE)),(+VLOOKUP(E44,'Weekly OPIS Averages'!$M$15:$U$323,9,FALSE)))</f>
        <v>2.7304166666666667</v>
      </c>
      <c r="K44" s="199">
        <v>19301924</v>
      </c>
      <c r="L44" s="199"/>
      <c r="M44" s="206">
        <f t="shared" si="2"/>
        <v>19301924</v>
      </c>
      <c r="N44" s="211"/>
      <c r="O44" s="211"/>
      <c r="P44" s="211">
        <v>44774</v>
      </c>
      <c r="Q44" s="156" t="s">
        <v>232</v>
      </c>
    </row>
    <row r="45" spans="1:17" x14ac:dyDescent="0.2">
      <c r="A45" s="148" t="s">
        <v>233</v>
      </c>
      <c r="B45" s="147">
        <v>2</v>
      </c>
      <c r="C45" s="203">
        <f t="shared" si="0"/>
        <v>348739</v>
      </c>
      <c r="D45" s="199">
        <v>39213.217038952171</v>
      </c>
      <c r="E45" s="162">
        <v>40298</v>
      </c>
      <c r="F45" s="162">
        <v>40360</v>
      </c>
      <c r="G45" s="199">
        <v>2661946</v>
      </c>
      <c r="H45" s="161" t="s">
        <v>151</v>
      </c>
      <c r="I45" s="153" t="s">
        <v>147</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234</v>
      </c>
    </row>
    <row r="46" spans="1:17" x14ac:dyDescent="0.2">
      <c r="A46" s="148" t="s">
        <v>235</v>
      </c>
      <c r="B46" s="147">
        <v>1</v>
      </c>
      <c r="C46" s="203">
        <f t="shared" si="0"/>
        <v>0</v>
      </c>
      <c r="D46" s="199"/>
      <c r="E46" s="162">
        <v>39629</v>
      </c>
      <c r="F46" s="162">
        <v>39661</v>
      </c>
      <c r="G46" s="199">
        <v>348244.68</v>
      </c>
      <c r="H46" s="161" t="s">
        <v>151</v>
      </c>
      <c r="I46" s="153" t="s">
        <v>152</v>
      </c>
      <c r="J46" s="155">
        <f>+IF(I46="West",(+VLOOKUP(E46,'Weekly OPIS Averages'!$B$15:$J$323,9,FALSE)),(+VLOOKUP(E46,'Weekly OPIS Averages'!$M$15:$U$323,9,FALSE)))</f>
        <v>3.6408574985294115</v>
      </c>
      <c r="K46" s="199"/>
      <c r="L46" s="199"/>
      <c r="M46" s="206">
        <f t="shared" si="2"/>
        <v>0</v>
      </c>
      <c r="N46" s="211"/>
      <c r="O46" s="211"/>
      <c r="P46" s="211">
        <v>44774</v>
      </c>
      <c r="Q46" s="149" t="s">
        <v>236</v>
      </c>
    </row>
    <row r="47" spans="1:17" ht="30" x14ac:dyDescent="0.2">
      <c r="A47" s="146" t="s">
        <v>237</v>
      </c>
      <c r="B47" s="147">
        <v>3</v>
      </c>
      <c r="C47" s="203">
        <f t="shared" si="0"/>
        <v>22503877</v>
      </c>
      <c r="D47" s="199">
        <v>501275</v>
      </c>
      <c r="E47" s="162">
        <v>44255</v>
      </c>
      <c r="F47" s="162">
        <v>44348</v>
      </c>
      <c r="G47" s="199">
        <v>23378853.510000002</v>
      </c>
      <c r="H47" s="161" t="s">
        <v>151</v>
      </c>
      <c r="I47" s="153" t="s">
        <v>147</v>
      </c>
      <c r="J47" s="155">
        <f>+IF(I47="West",(+VLOOKUP(E47,'Weekly OPIS Averages'!$B$15:$J$323,9,FALSE)),(+VLOOKUP(E47,'Weekly OPIS Averages'!$M$15:$U$323,9,FALSE)))</f>
        <v>2.6812499999999999</v>
      </c>
      <c r="K47" s="199">
        <v>22503877</v>
      </c>
      <c r="L47" s="199"/>
      <c r="M47" s="206">
        <f t="shared" si="2"/>
        <v>22503877</v>
      </c>
      <c r="N47" s="211"/>
      <c r="O47" s="211"/>
      <c r="P47" s="211">
        <v>44774</v>
      </c>
      <c r="Q47" s="156" t="s">
        <v>238</v>
      </c>
    </row>
    <row r="48" spans="1:17" x14ac:dyDescent="0.2">
      <c r="A48" s="146" t="s">
        <v>239</v>
      </c>
      <c r="B48" s="147">
        <v>2</v>
      </c>
      <c r="C48" s="203">
        <f t="shared" si="0"/>
        <v>1726835</v>
      </c>
      <c r="D48" s="199">
        <v>46857.36</v>
      </c>
      <c r="E48" s="162">
        <v>44681</v>
      </c>
      <c r="F48" s="162">
        <v>44743</v>
      </c>
      <c r="G48" s="199">
        <v>1741090</v>
      </c>
      <c r="H48" s="161" t="s">
        <v>151</v>
      </c>
      <c r="I48" s="153" t="s">
        <v>147</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240</v>
      </c>
    </row>
    <row r="49" spans="1:17" ht="30" x14ac:dyDescent="0.2">
      <c r="A49" s="146" t="s">
        <v>241</v>
      </c>
      <c r="B49" s="147">
        <v>1</v>
      </c>
      <c r="C49" s="203">
        <f t="shared" si="0"/>
        <v>600452</v>
      </c>
      <c r="D49" s="199">
        <v>26055</v>
      </c>
      <c r="E49" s="162">
        <v>43830</v>
      </c>
      <c r="F49" s="162">
        <v>44038</v>
      </c>
      <c r="G49" s="199">
        <v>431772</v>
      </c>
      <c r="H49" s="161" t="s">
        <v>151</v>
      </c>
      <c r="I49" s="153" t="s">
        <v>147</v>
      </c>
      <c r="J49" s="155">
        <f>+IF(I49="West",(+VLOOKUP(E49,'Weekly OPIS Averages'!$B$15:$J$323,9,FALSE)),(+VLOOKUP(E49,'Weekly OPIS Averages'!$M$15:$U$323,9,FALSE)))</f>
        <v>3.2326666666666668</v>
      </c>
      <c r="K49" s="199">
        <v>600452</v>
      </c>
      <c r="L49" s="199"/>
      <c r="M49" s="206">
        <f t="shared" si="2"/>
        <v>600452</v>
      </c>
      <c r="N49" s="211"/>
      <c r="O49" s="211"/>
      <c r="P49" s="211">
        <v>44774</v>
      </c>
      <c r="Q49" s="156" t="s">
        <v>242</v>
      </c>
    </row>
    <row r="50" spans="1:17" x14ac:dyDescent="0.2">
      <c r="A50" s="148" t="s">
        <v>243</v>
      </c>
      <c r="B50" s="147"/>
      <c r="C50" s="203">
        <f t="shared" si="0"/>
        <v>0</v>
      </c>
      <c r="D50" s="199"/>
      <c r="E50" s="162"/>
      <c r="F50" s="162"/>
      <c r="G50" s="199"/>
      <c r="H50" s="161" t="s">
        <v>172</v>
      </c>
      <c r="I50" s="153"/>
      <c r="J50" s="155"/>
      <c r="K50" s="199"/>
      <c r="L50" s="199"/>
      <c r="M50" s="206">
        <f t="shared" si="2"/>
        <v>0</v>
      </c>
      <c r="N50" s="211"/>
      <c r="O50" s="211"/>
      <c r="P50" s="211"/>
      <c r="Q50" s="149" t="s">
        <v>177</v>
      </c>
    </row>
    <row r="51" spans="1:17" x14ac:dyDescent="0.2">
      <c r="A51" s="148" t="s">
        <v>244</v>
      </c>
      <c r="B51" s="147">
        <v>3</v>
      </c>
      <c r="C51" s="203">
        <f t="shared" si="0"/>
        <v>0</v>
      </c>
      <c r="D51" s="199"/>
      <c r="E51" s="162">
        <v>39813</v>
      </c>
      <c r="F51" s="162" t="s">
        <v>245</v>
      </c>
      <c r="G51" s="199">
        <v>117262</v>
      </c>
      <c r="H51" s="161" t="s">
        <v>151</v>
      </c>
      <c r="I51" s="153" t="s">
        <v>152</v>
      </c>
      <c r="J51" s="155">
        <f>+IF(I51="West",(+VLOOKUP(E51,'Weekly OPIS Averages'!$B$15:$J$323,9,FALSE)),(+VLOOKUP(E51,'Weekly OPIS Averages'!$M$15:$U$323,9,FALSE)))</f>
        <v>3.7861668672794111</v>
      </c>
      <c r="K51" s="199"/>
      <c r="L51" s="199"/>
      <c r="M51" s="206">
        <f t="shared" si="2"/>
        <v>0</v>
      </c>
      <c r="N51" s="211"/>
      <c r="O51" s="211"/>
      <c r="P51" s="211">
        <v>44774</v>
      </c>
      <c r="Q51" s="149" t="s">
        <v>177</v>
      </c>
    </row>
    <row r="52" spans="1:17" ht="30" x14ac:dyDescent="0.2">
      <c r="A52" s="148" t="s">
        <v>246</v>
      </c>
      <c r="B52" s="147">
        <v>1</v>
      </c>
      <c r="C52" s="203">
        <f t="shared" si="0"/>
        <v>0</v>
      </c>
      <c r="D52" s="199">
        <v>62345</v>
      </c>
      <c r="E52" s="162">
        <v>38868</v>
      </c>
      <c r="F52" s="162"/>
      <c r="G52" s="199">
        <v>86076.4</v>
      </c>
      <c r="H52" s="161" t="s">
        <v>151</v>
      </c>
      <c r="I52" s="153" t="s">
        <v>152</v>
      </c>
      <c r="J52" s="155">
        <f>+IF(I52="West",(+VLOOKUP(E52,'Weekly OPIS Averages'!$B$15:$J$323,9,FALSE)),(+VLOOKUP(E52,'Weekly OPIS Averages'!$M$15:$U$323,9,FALSE)))</f>
        <v>2.7332187500000003</v>
      </c>
      <c r="K52" s="199"/>
      <c r="L52" s="199"/>
      <c r="M52" s="206">
        <f t="shared" si="2"/>
        <v>0</v>
      </c>
      <c r="N52" s="211"/>
      <c r="O52" s="211"/>
      <c r="P52" s="211">
        <v>44774</v>
      </c>
      <c r="Q52" s="149" t="s">
        <v>177</v>
      </c>
    </row>
    <row r="53" spans="1:17" s="86" customFormat="1" x14ac:dyDescent="0.2">
      <c r="A53" s="146" t="s">
        <v>247</v>
      </c>
      <c r="B53" s="147">
        <v>2</v>
      </c>
      <c r="C53" s="203">
        <f t="shared" si="0"/>
        <v>5966020</v>
      </c>
      <c r="D53" s="199">
        <v>248251</v>
      </c>
      <c r="E53" s="162">
        <v>44651</v>
      </c>
      <c r="F53" s="162">
        <v>44682</v>
      </c>
      <c r="G53" s="215">
        <v>5125482</v>
      </c>
      <c r="H53" s="161" t="s">
        <v>151</v>
      </c>
      <c r="I53" s="153" t="s">
        <v>152</v>
      </c>
      <c r="J53" s="155">
        <f>+IF(I53="West",(+VLOOKUP(E53,'Weekly OPIS Averages'!$B$15:$J$323,9,FALSE)),(+VLOOKUP(E53,'Weekly OPIS Averages'!$M$15:$U$323,9,FALSE)))</f>
        <v>3.8619166666666671</v>
      </c>
      <c r="K53" s="199">
        <v>5966020</v>
      </c>
      <c r="L53" s="199"/>
      <c r="M53" s="206">
        <f t="shared" si="2"/>
        <v>5966020</v>
      </c>
      <c r="N53" s="211"/>
      <c r="O53" s="211"/>
      <c r="P53" s="211"/>
      <c r="Q53" s="156" t="s">
        <v>248</v>
      </c>
    </row>
    <row r="54" spans="1:17" s="86" customFormat="1" x14ac:dyDescent="0.2">
      <c r="A54" s="145" t="s">
        <v>249</v>
      </c>
      <c r="B54" s="147">
        <v>3</v>
      </c>
      <c r="C54" s="203">
        <f t="shared" si="0"/>
        <v>4198588</v>
      </c>
      <c r="D54" s="199">
        <v>344667</v>
      </c>
      <c r="E54" s="162">
        <v>44834</v>
      </c>
      <c r="F54" s="162">
        <v>44835</v>
      </c>
      <c r="G54" s="215">
        <v>3756588</v>
      </c>
      <c r="H54" s="161" t="s">
        <v>151</v>
      </c>
      <c r="I54" s="153" t="s">
        <v>152</v>
      </c>
      <c r="J54" s="155">
        <f>+IF(I54="West",(+VLOOKUP(E54,'Weekly OPIS Averages'!$B$15:$J$323,9,FALSE)),(+VLOOKUP(E54,'Weekly OPIS Averages'!$M$15:$U$323,9,FALSE)))</f>
        <v>4.8794999999999993</v>
      </c>
      <c r="K54" s="199">
        <v>4198588</v>
      </c>
      <c r="L54" s="199"/>
      <c r="M54" s="206">
        <f t="shared" si="2"/>
        <v>4198588</v>
      </c>
      <c r="N54" s="211"/>
      <c r="O54" s="211"/>
      <c r="P54" s="211"/>
      <c r="Q54" s="156"/>
    </row>
    <row r="55" spans="1:17" s="86" customFormat="1" x14ac:dyDescent="0.2">
      <c r="A55" s="146" t="s">
        <v>250</v>
      </c>
      <c r="B55" s="147">
        <v>2</v>
      </c>
      <c r="C55" s="203">
        <f t="shared" si="0"/>
        <v>384996</v>
      </c>
      <c r="D55" s="199">
        <v>14573</v>
      </c>
      <c r="E55" s="162">
        <v>44196</v>
      </c>
      <c r="F55" s="162">
        <v>44348</v>
      </c>
      <c r="G55" s="215">
        <v>296273</v>
      </c>
      <c r="H55" s="161" t="s">
        <v>151</v>
      </c>
      <c r="I55" s="153" t="s">
        <v>152</v>
      </c>
      <c r="J55" s="155">
        <f>+IF(I55="West",(+VLOOKUP(E55,'Weekly OPIS Averages'!$B$15:$J$323,9,FALSE)),(+VLOOKUP(E55,'Weekly OPIS Averages'!$M$15:$U$323,9,FALSE)))</f>
        <v>2.7304166666666667</v>
      </c>
      <c r="K55" s="199">
        <v>384996</v>
      </c>
      <c r="L55" s="199"/>
      <c r="M55" s="206">
        <f t="shared" si="2"/>
        <v>384996</v>
      </c>
      <c r="N55" s="211"/>
      <c r="O55" s="211"/>
      <c r="P55" s="211"/>
      <c r="Q55" s="156" t="s">
        <v>251</v>
      </c>
    </row>
    <row r="56" spans="1:17" s="86" customFormat="1" x14ac:dyDescent="0.2">
      <c r="A56" s="145" t="s">
        <v>252</v>
      </c>
      <c r="B56" s="147"/>
      <c r="C56" s="203">
        <f t="shared" si="0"/>
        <v>0</v>
      </c>
      <c r="D56" s="199"/>
      <c r="E56" s="162"/>
      <c r="F56" s="162"/>
      <c r="G56" s="215">
        <v>357977</v>
      </c>
      <c r="H56" s="161"/>
      <c r="I56" s="153"/>
      <c r="J56" s="155"/>
      <c r="K56" s="199"/>
      <c r="L56" s="199"/>
      <c r="M56" s="206">
        <f t="shared" si="2"/>
        <v>0</v>
      </c>
      <c r="N56" s="211"/>
      <c r="O56" s="211"/>
      <c r="P56" s="211"/>
      <c r="Q56" s="156" t="s">
        <v>253</v>
      </c>
    </row>
    <row r="57" spans="1:17" x14ac:dyDescent="0.2">
      <c r="A57" s="148" t="s">
        <v>254</v>
      </c>
      <c r="B57" s="147">
        <v>2</v>
      </c>
      <c r="C57" s="203">
        <f t="shared" si="0"/>
        <v>0</v>
      </c>
      <c r="D57" s="199"/>
      <c r="E57" s="162">
        <v>38352</v>
      </c>
      <c r="F57" s="162">
        <v>34213</v>
      </c>
      <c r="G57" s="199">
        <v>0</v>
      </c>
      <c r="H57" s="161" t="s">
        <v>151</v>
      </c>
      <c r="I57" s="153" t="s">
        <v>147</v>
      </c>
      <c r="J57" s="155">
        <f>+IF(I57="West",(+VLOOKUP(E57,'Weekly OPIS Averages'!$B$15:$J$323,9,FALSE)),(+VLOOKUP(E57,'Weekly OPIS Averages'!$M$15:$U$323,9,FALSE)))</f>
        <v>1.8734162499999998</v>
      </c>
      <c r="K57" s="199"/>
      <c r="L57" s="199"/>
      <c r="M57" s="206">
        <f t="shared" si="2"/>
        <v>0</v>
      </c>
      <c r="N57" s="211"/>
      <c r="O57" s="211"/>
      <c r="P57" s="211">
        <v>44774</v>
      </c>
      <c r="Q57" s="149" t="s">
        <v>177</v>
      </c>
    </row>
    <row r="58" spans="1:17" x14ac:dyDescent="0.2">
      <c r="A58" s="146" t="s">
        <v>255</v>
      </c>
      <c r="B58" s="147"/>
      <c r="C58" s="203">
        <f t="shared" si="0"/>
        <v>1068190</v>
      </c>
      <c r="D58" s="199">
        <v>55298</v>
      </c>
      <c r="E58" s="162">
        <v>44469</v>
      </c>
      <c r="F58" s="162">
        <v>43466</v>
      </c>
      <c r="G58" s="199"/>
      <c r="H58" s="161" t="s">
        <v>151</v>
      </c>
      <c r="I58" s="153" t="s">
        <v>147</v>
      </c>
      <c r="J58" s="155">
        <f>+IF(I58="West",(+VLOOKUP(E58,'Weekly OPIS Averages'!$B$15:$J$323,9,FALSE)),(+VLOOKUP(E58,'Weekly OPIS Averages'!$M$15:$U$323,9,FALSE)))</f>
        <v>3.1592499999999997</v>
      </c>
      <c r="K58" s="199">
        <v>1068190</v>
      </c>
      <c r="L58" s="199"/>
      <c r="M58" s="206">
        <f t="shared" si="2"/>
        <v>1068190</v>
      </c>
      <c r="N58" s="211"/>
      <c r="O58" s="211"/>
      <c r="P58" s="211"/>
      <c r="Q58" s="156" t="s">
        <v>256</v>
      </c>
    </row>
    <row r="59" spans="1:17" ht="30" x14ac:dyDescent="0.2">
      <c r="A59" s="146" t="s">
        <v>257</v>
      </c>
      <c r="B59" s="147">
        <v>2</v>
      </c>
      <c r="C59" s="203">
        <f t="shared" si="0"/>
        <v>20995040</v>
      </c>
      <c r="D59" s="199">
        <v>1779754</v>
      </c>
      <c r="E59" s="162">
        <v>43069</v>
      </c>
      <c r="F59" s="162">
        <v>43101</v>
      </c>
      <c r="G59" s="199">
        <v>25353777</v>
      </c>
      <c r="H59" s="161" t="s">
        <v>151</v>
      </c>
      <c r="I59" s="153" t="s">
        <v>147</v>
      </c>
      <c r="J59" s="155">
        <f>+IF(I59="West",(+VLOOKUP(E59,'Weekly OPIS Averages'!$B$15:$J$323,9,FALSE)),(+VLOOKUP(E59,'Weekly OPIS Averages'!$M$15:$U$323,9,FALSE)))</f>
        <v>2.8068333333333335</v>
      </c>
      <c r="K59" s="199">
        <v>20995040</v>
      </c>
      <c r="L59" s="199"/>
      <c r="M59" s="206">
        <f t="shared" si="2"/>
        <v>20995040</v>
      </c>
      <c r="N59" s="211"/>
      <c r="O59" s="211"/>
      <c r="P59" s="211">
        <v>44774</v>
      </c>
      <c r="Q59" s="156" t="s">
        <v>258</v>
      </c>
    </row>
    <row r="60" spans="1:17" ht="30" x14ac:dyDescent="0.2">
      <c r="A60" s="148" t="s">
        <v>259</v>
      </c>
      <c r="B60" s="147">
        <v>2</v>
      </c>
      <c r="C60" s="203"/>
      <c r="D60" s="199"/>
      <c r="E60" s="162"/>
      <c r="F60" s="162"/>
      <c r="G60" s="199">
        <v>19059</v>
      </c>
      <c r="H60" s="161" t="s">
        <v>151</v>
      </c>
      <c r="I60" s="153"/>
      <c r="J60" s="155"/>
      <c r="K60" s="199"/>
      <c r="L60" s="199"/>
      <c r="M60" s="206"/>
      <c r="N60" s="211"/>
      <c r="O60" s="211"/>
      <c r="P60" s="211">
        <v>44774</v>
      </c>
      <c r="Q60" s="154" t="s">
        <v>260</v>
      </c>
    </row>
    <row r="61" spans="1:17" x14ac:dyDescent="0.2">
      <c r="A61" s="146" t="s">
        <v>261</v>
      </c>
      <c r="B61" s="147">
        <v>2</v>
      </c>
      <c r="C61" s="203">
        <f t="shared" si="0"/>
        <v>4804707</v>
      </c>
      <c r="D61" s="199">
        <v>248445</v>
      </c>
      <c r="E61" s="162">
        <v>43312</v>
      </c>
      <c r="F61" s="162">
        <v>43374</v>
      </c>
      <c r="G61" s="199">
        <v>5280724</v>
      </c>
      <c r="H61" s="161" t="s">
        <v>151</v>
      </c>
      <c r="I61" s="153" t="s">
        <v>147</v>
      </c>
      <c r="J61" s="155">
        <f>+IF(I61="West",(+VLOOKUP(E61,'Weekly OPIS Averages'!$B$15:$J$323,9,FALSE)),(+VLOOKUP(E61,'Weekly OPIS Averages'!$M$15:$U$323,9,FALSE)))</f>
        <v>3.1610833333333335</v>
      </c>
      <c r="K61" s="199">
        <v>4804707</v>
      </c>
      <c r="L61" s="199"/>
      <c r="M61" s="206">
        <f t="shared" si="2"/>
        <v>4804707</v>
      </c>
      <c r="N61" s="211"/>
      <c r="O61" s="211"/>
      <c r="P61" s="211">
        <v>44774</v>
      </c>
      <c r="Q61" s="180" t="s">
        <v>262</v>
      </c>
    </row>
    <row r="62" spans="1:17" x14ac:dyDescent="0.2">
      <c r="A62" s="146" t="s">
        <v>263</v>
      </c>
      <c r="B62" s="147">
        <v>3</v>
      </c>
      <c r="C62" s="203">
        <f t="shared" si="0"/>
        <v>16174456</v>
      </c>
      <c r="D62" s="199">
        <v>744674</v>
      </c>
      <c r="E62" s="162">
        <v>41243</v>
      </c>
      <c r="F62" s="162">
        <v>41306</v>
      </c>
      <c r="G62" s="216">
        <v>22234917</v>
      </c>
      <c r="H62" s="161" t="s">
        <v>151</v>
      </c>
      <c r="I62" s="153" t="s">
        <v>147</v>
      </c>
      <c r="J62" s="155">
        <f>+IF(I62="West",(+VLOOKUP(E62,'Weekly OPIS Averages'!$B$15:$J$323,9,FALSE)),(+VLOOKUP(E62,'Weekly OPIS Averages'!$M$15:$U$323,9,FALSE)))</f>
        <v>3.8695581156862744</v>
      </c>
      <c r="K62" s="199">
        <v>15894456</v>
      </c>
      <c r="L62" s="199">
        <v>280000</v>
      </c>
      <c r="M62" s="206">
        <f t="shared" si="2"/>
        <v>16174456</v>
      </c>
      <c r="N62" s="211"/>
      <c r="O62" s="211"/>
      <c r="P62" s="211"/>
      <c r="Q62" s="156" t="s">
        <v>264</v>
      </c>
    </row>
    <row r="63" spans="1:17" x14ac:dyDescent="0.2">
      <c r="A63" s="146" t="s">
        <v>265</v>
      </c>
      <c r="B63" s="147">
        <v>3</v>
      </c>
      <c r="C63" s="203">
        <f t="shared" si="0"/>
        <v>2995656</v>
      </c>
      <c r="D63" s="199">
        <v>340309</v>
      </c>
      <c r="E63" s="162">
        <v>41851</v>
      </c>
      <c r="F63" s="162">
        <v>41913</v>
      </c>
      <c r="G63" s="216">
        <v>4264732</v>
      </c>
      <c r="H63" s="161" t="s">
        <v>151</v>
      </c>
      <c r="I63" s="153" t="s">
        <v>147</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266</v>
      </c>
    </row>
    <row r="64" spans="1:17" s="102" customFormat="1" ht="30" x14ac:dyDescent="0.2">
      <c r="A64" s="172" t="s">
        <v>267</v>
      </c>
      <c r="B64" s="147">
        <v>3</v>
      </c>
      <c r="C64" s="203">
        <f t="shared" si="0"/>
        <v>8195712</v>
      </c>
      <c r="D64" s="199">
        <v>439829</v>
      </c>
      <c r="E64" s="162">
        <v>43434</v>
      </c>
      <c r="F64" s="162">
        <v>43525</v>
      </c>
      <c r="G64" s="216">
        <v>8050853</v>
      </c>
      <c r="H64" s="161" t="s">
        <v>151</v>
      </c>
      <c r="I64" s="153" t="s">
        <v>152</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
      <c r="A65" s="146" t="s">
        <v>269</v>
      </c>
      <c r="B65" s="147">
        <v>3</v>
      </c>
      <c r="C65" s="203">
        <f t="shared" si="0"/>
        <v>1810124</v>
      </c>
      <c r="D65" s="199">
        <v>98511</v>
      </c>
      <c r="E65" s="162">
        <v>40359</v>
      </c>
      <c r="F65" s="162">
        <v>40513</v>
      </c>
      <c r="G65" s="216">
        <v>2744571</v>
      </c>
      <c r="H65" s="161" t="s">
        <v>151</v>
      </c>
      <c r="I65" s="153" t="s">
        <v>152</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
      <c r="A66" s="172" t="s">
        <v>271</v>
      </c>
      <c r="B66" s="147">
        <v>3</v>
      </c>
      <c r="C66" s="203">
        <f t="shared" si="0"/>
        <v>59098312.600000001</v>
      </c>
      <c r="D66" s="199">
        <v>2225515</v>
      </c>
      <c r="E66" s="162">
        <v>42247</v>
      </c>
      <c r="F66" s="162">
        <v>42248</v>
      </c>
      <c r="G66" s="216">
        <v>77986805</v>
      </c>
      <c r="H66" s="161" t="s">
        <v>151</v>
      </c>
      <c r="I66" s="153" t="s">
        <v>147</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
      <c r="A67" s="146" t="s">
        <v>273</v>
      </c>
      <c r="B67" s="147">
        <v>3</v>
      </c>
      <c r="C67" s="203">
        <f t="shared" si="0"/>
        <v>10025512</v>
      </c>
      <c r="D67" s="199">
        <v>655544.39</v>
      </c>
      <c r="E67" s="162">
        <v>43312</v>
      </c>
      <c r="F67" s="162">
        <v>43435</v>
      </c>
      <c r="G67" s="216">
        <v>11580765</v>
      </c>
      <c r="H67" s="161" t="s">
        <v>151</v>
      </c>
      <c r="I67" s="153" t="s">
        <v>147</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
      <c r="A68" s="146" t="s">
        <v>275</v>
      </c>
      <c r="B68" s="147">
        <v>3</v>
      </c>
      <c r="C68" s="203">
        <f t="shared" si="0"/>
        <v>14580117</v>
      </c>
      <c r="D68" s="199">
        <v>19729</v>
      </c>
      <c r="E68" s="162">
        <v>40329</v>
      </c>
      <c r="F68" s="162">
        <v>44256</v>
      </c>
      <c r="G68" s="216">
        <v>15348236</v>
      </c>
      <c r="H68" s="161" t="s">
        <v>151</v>
      </c>
      <c r="I68" s="153" t="s">
        <v>147</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
      <c r="A69" s="146" t="s">
        <v>277</v>
      </c>
      <c r="B69" s="147">
        <v>3</v>
      </c>
      <c r="C69" s="203">
        <f t="shared" ref="C69:C73" si="3">+M69</f>
        <v>12563224.15</v>
      </c>
      <c r="D69" s="199">
        <v>467375</v>
      </c>
      <c r="E69" s="162">
        <v>42035</v>
      </c>
      <c r="F69" s="162">
        <v>42157</v>
      </c>
      <c r="G69" s="216">
        <v>16347491</v>
      </c>
      <c r="H69" s="161" t="s">
        <v>151</v>
      </c>
      <c r="I69" s="153" t="s">
        <v>152</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
      <c r="A70" s="146" t="s">
        <v>279</v>
      </c>
      <c r="B70" s="147"/>
      <c r="C70" s="203">
        <f t="shared" si="3"/>
        <v>3537623</v>
      </c>
      <c r="D70" s="199">
        <v>81851</v>
      </c>
      <c r="E70" s="162">
        <v>43465</v>
      </c>
      <c r="F70" s="162">
        <v>43647</v>
      </c>
      <c r="G70" s="216">
        <v>4964789</v>
      </c>
      <c r="H70" s="161" t="s">
        <v>151</v>
      </c>
      <c r="I70" s="153" t="s">
        <v>147</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75" x14ac:dyDescent="0.2">
      <c r="A71" s="172" t="s">
        <v>281</v>
      </c>
      <c r="B71" s="147">
        <v>1</v>
      </c>
      <c r="C71" s="203">
        <f t="shared" si="3"/>
        <v>0</v>
      </c>
      <c r="D71" s="199"/>
      <c r="E71" s="162">
        <v>43555</v>
      </c>
      <c r="F71" s="162">
        <v>43556</v>
      </c>
      <c r="G71" s="199">
        <v>773012</v>
      </c>
      <c r="H71" s="161" t="s">
        <v>151</v>
      </c>
      <c r="I71" s="153" t="s">
        <v>147</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
      <c r="A72" s="146" t="s">
        <v>283</v>
      </c>
      <c r="B72" s="147">
        <v>2</v>
      </c>
      <c r="C72" s="203">
        <f t="shared" si="3"/>
        <v>14572086</v>
      </c>
      <c r="D72" s="199">
        <v>744327</v>
      </c>
      <c r="E72" s="162">
        <v>44651</v>
      </c>
      <c r="F72" s="162">
        <v>44774</v>
      </c>
      <c r="G72" s="199">
        <v>13379343</v>
      </c>
      <c r="H72" s="161" t="s">
        <v>151</v>
      </c>
      <c r="I72" s="153" t="s">
        <v>152</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
      <c r="A73" s="157" t="s">
        <v>285</v>
      </c>
      <c r="B73" s="197">
        <v>1</v>
      </c>
      <c r="C73" s="205">
        <f t="shared" si="3"/>
        <v>2389472</v>
      </c>
      <c r="D73" s="201">
        <v>88349.23</v>
      </c>
      <c r="E73" s="166">
        <v>43465</v>
      </c>
      <c r="F73" s="166">
        <v>43619</v>
      </c>
      <c r="G73" s="201">
        <v>2736902</v>
      </c>
      <c r="H73" s="165" t="s">
        <v>151</v>
      </c>
      <c r="I73" s="169" t="s">
        <v>152</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
      <c r="C74" s="131"/>
      <c r="M74" s="136"/>
    </row>
    <row r="75" spans="1:17" x14ac:dyDescent="0.2">
      <c r="C75" s="131"/>
      <c r="M75" s="136"/>
    </row>
    <row r="76" spans="1:17" ht="15.75" thickBot="1" x14ac:dyDescent="0.25">
      <c r="A76" s="130" t="s">
        <v>287</v>
      </c>
      <c r="B76" s="140"/>
      <c r="C76" s="131">
        <f t="shared" ref="C76" si="4">+M76</f>
        <v>470363016.5</v>
      </c>
      <c r="D76" s="141"/>
      <c r="E76" s="142"/>
      <c r="F76" s="143"/>
      <c r="G76" s="144"/>
      <c r="H76" s="144"/>
      <c r="K76" s="141">
        <f>SUM(K3:K73)</f>
        <v>469363223.5</v>
      </c>
      <c r="L76" s="174">
        <f>SUM(L3:L73)</f>
        <v>999793</v>
      </c>
      <c r="M76" s="136">
        <f t="shared" si="2"/>
        <v>470363016.5</v>
      </c>
    </row>
    <row r="77" spans="1:17" x14ac:dyDescent="0.2">
      <c r="B77" s="140"/>
      <c r="C77" s="257" t="s">
        <v>288</v>
      </c>
      <c r="D77" s="258"/>
      <c r="E77" s="173"/>
      <c r="F77" s="143"/>
      <c r="G77" s="144"/>
      <c r="H77" s="144"/>
      <c r="K77" s="167"/>
      <c r="M77" s="136"/>
    </row>
    <row r="78" spans="1:17" x14ac:dyDescent="0.2">
      <c r="B78" s="140"/>
      <c r="C78" s="259" t="s">
        <v>289</v>
      </c>
      <c r="D78" s="260"/>
      <c r="E78" s="173"/>
      <c r="F78" s="143"/>
      <c r="G78" s="144"/>
      <c r="H78" s="144"/>
      <c r="K78" s="167"/>
      <c r="M78" s="136"/>
    </row>
    <row r="79" spans="1:17" x14ac:dyDescent="0.2">
      <c r="B79" s="140"/>
      <c r="C79" s="261" t="s">
        <v>290</v>
      </c>
      <c r="D79" s="262"/>
      <c r="E79" s="173"/>
      <c r="F79" s="143"/>
      <c r="G79" s="144"/>
      <c r="H79" s="144"/>
      <c r="K79" s="167"/>
      <c r="L79" s="174">
        <f>+M76-K76</f>
        <v>999793</v>
      </c>
      <c r="M79" s="136">
        <f t="shared" si="2"/>
        <v>999793</v>
      </c>
    </row>
    <row r="80" spans="1:17" ht="15.75" thickBot="1" x14ac:dyDescent="0.25">
      <c r="B80" s="140"/>
      <c r="C80" s="263" t="s">
        <v>291</v>
      </c>
      <c r="D80" s="264"/>
      <c r="F80" s="143"/>
      <c r="G80" s="144"/>
      <c r="H80" s="144"/>
      <c r="K80" s="176"/>
    </row>
    <row r="81" spans="3:17" x14ac:dyDescent="0.2">
      <c r="C81" s="137"/>
      <c r="D81" s="143"/>
      <c r="E81" s="144"/>
      <c r="F81" s="144"/>
      <c r="G81" s="171"/>
      <c r="H81" s="167"/>
      <c r="I81" s="136"/>
      <c r="J81" s="174"/>
      <c r="K81" s="167"/>
      <c r="L81" s="175"/>
      <c r="M81" s="102"/>
      <c r="N81" s="214"/>
      <c r="O81" s="214"/>
      <c r="P81" s="214"/>
      <c r="Q81" s="87"/>
    </row>
    <row r="82" spans="3:17" x14ac:dyDescent="0.2">
      <c r="F82" s="143"/>
      <c r="G82" s="144"/>
      <c r="H82" s="144"/>
    </row>
    <row r="83" spans="3:17" x14ac:dyDescent="0.2">
      <c r="C83" s="131"/>
      <c r="D83" s="131"/>
      <c r="H83" s="139" t="s">
        <v>292</v>
      </c>
      <c r="K83" s="131"/>
    </row>
    <row r="84" spans="3:17" x14ac:dyDescent="0.2">
      <c r="C84" s="131"/>
      <c r="D84" s="131"/>
      <c r="K84" s="131"/>
    </row>
    <row r="85" spans="3:17" x14ac:dyDescent="0.2">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5AE83E52036174499330C861F0D167B" ma:contentTypeVersion="16" ma:contentTypeDescription="" ma:contentTypeScope="" ma:versionID="b964569994b5ab53c5eb226ab773fbb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2023-02-13T08:00:00+00:00</OpenedDate>
    <SignificantOrder xmlns="dc463f71-b30c-4ab2-9473-d307f9d35888">false</SignificantOrder>
    <Date1 xmlns="dc463f71-b30c-4ab2-9473-d307f9d35888">2023-02-13T08:00:00+00:00</Date1>
    <IsDocumentOrder xmlns="dc463f71-b30c-4ab2-9473-d307f9d35888">false</IsDocumentOrder>
    <IsHighlyConfidential xmlns="dc463f71-b30c-4ab2-9473-d307f9d35888">false</IsHighlyConfidential>
    <CaseCompanyNames xmlns="dc463f71-b30c-4ab2-9473-d307f9d35888">Columbia River Disposal, Inc.  </CaseCompanyNames>
    <Nickname xmlns="http://schemas.microsoft.com/sharepoint/v3" xsi:nil="true"/>
    <DocketNumber xmlns="dc463f71-b30c-4ab2-9473-d307f9d35888">230095</DocketNumber>
    <DelegatedOrder xmlns="dc463f71-b30c-4ab2-9473-d307f9d35888">false</DelegatedOrder>
  </documentManagement>
</p:properties>
</file>

<file path=customXml/itemProps1.xml><?xml version="1.0" encoding="utf-8"?>
<ds:datastoreItem xmlns:ds="http://schemas.openxmlformats.org/officeDocument/2006/customXml" ds:itemID="{2B5E3214-D80C-4890-A3D3-2E6AC37ECFE0}"/>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4.xml><?xml version="1.0" encoding="utf-8"?>
<ds:datastoreItem xmlns:ds="http://schemas.openxmlformats.org/officeDocument/2006/customXml" ds:itemID="{3F339DED-2FCF-42CF-9195-5DD44D597C4E}"/>
</file>

<file path=customXml/itemProps5.xml><?xml version="1.0" encoding="utf-8"?>
<ds:datastoreItem xmlns:ds="http://schemas.openxmlformats.org/officeDocument/2006/customXml" ds:itemID="{C2A150EF-9601-48BC-A5A6-A2D5861498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Joe Wonderlick</cp:lastModifiedBy>
  <cp:revision/>
  <cp:lastPrinted>2023-02-01T23:20:18Z</cp:lastPrinted>
  <dcterms:created xsi:type="dcterms:W3CDTF">2005-10-11T17:22:03Z</dcterms:created>
  <dcterms:modified xsi:type="dcterms:W3CDTF">2023-02-11T00:02:19Z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0x0101006E56B4D1795A2E4DB2F0B01679ED314A0055AE83E52036174499330C861F0D167B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IsEFSEC">
    <vt:bool>false</vt:bool>
  </property>
  <property fmtid="{D5CDD505-2E9C-101B-9397-08002B2CF9AE}" pid="6" name="_docset_NoMedatataSyncRequired">
    <vt:lpwstr>False</vt:lpwstr>
  </property>
</Properties>
</file>