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codeName="ThisWorkbook" hidePivotFieldList="1" defaultThemeVersion="202300"/>
  <xr:revisionPtr revIDLastSave="0" documentId="13_ncr:1_{1E24F8C3-527B-4F8F-B51D-E14003865EE1}" xr6:coauthVersionLast="47" xr6:coauthVersionMax="47" xr10:uidLastSave="{00000000-0000-0000-0000-000000000000}"/>
  <bookViews>
    <workbookView xWindow="28680" yWindow="-120" windowWidth="29040" windowHeight="15720" activeTab="1" xr2:uid="{6AA5AFA7-38AC-4160-AA09-B102BF7AE3EE}"/>
  </bookViews>
  <sheets>
    <sheet name="Table of Contents" sheetId="21" r:id="rId1"/>
    <sheet name="WA CETA Summary" sheetId="5" r:id="rId2"/>
    <sheet name="Graphs - Interim Targets" sheetId="19" r:id="rId3"/>
    <sheet name="Tables" sheetId="20" r:id="rId4"/>
  </sheets>
  <definedNames>
    <definedName name="Discount_Rate" localSheetId="1">#REF!</definedName>
    <definedName name="FinalPVRR" localSheetId="1">#REF!</definedName>
    <definedName name="OATT">0.2</definedName>
    <definedName name="Sample" localSheetId="1">#REF!</definedName>
    <definedName name="ST_Risk_Adj" localSheetId="1">#REF!</definedName>
    <definedName name="TransCapRecovFct">0.05765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0" l="1"/>
  <c r="F17" i="20" s="1"/>
  <c r="G17" i="20" s="1"/>
  <c r="E6" i="20"/>
  <c r="F6" i="20" s="1"/>
  <c r="G6" i="20" s="1"/>
  <c r="D19" i="20" l="1"/>
  <c r="E19" i="20"/>
  <c r="F7" i="20"/>
  <c r="D7" i="20" l="1"/>
  <c r="F18" i="20"/>
  <c r="E18" i="20"/>
  <c r="E20" i="20" s="1"/>
  <c r="E7" i="20"/>
  <c r="D18" i="20"/>
  <c r="D20" i="20" s="1"/>
  <c r="G18" i="20"/>
  <c r="G7" i="20"/>
  <c r="F19" i="20" l="1"/>
  <c r="F20" i="20" s="1"/>
  <c r="D8" i="20"/>
  <c r="G19" i="20"/>
  <c r="H7" i="20"/>
  <c r="E21" i="20"/>
  <c r="E22" i="20" s="1"/>
  <c r="H18" i="20"/>
  <c r="D21" i="20"/>
  <c r="D22" i="20" s="1"/>
  <c r="E8" i="20"/>
  <c r="E10" i="20" s="1"/>
  <c r="E11" i="20" s="1"/>
  <c r="F8" i="20"/>
  <c r="F21" i="20" l="1"/>
  <c r="F22" i="20" s="1"/>
  <c r="H19" i="20"/>
  <c r="D10" i="20"/>
  <c r="D11" i="20" s="1"/>
  <c r="D9" i="20"/>
  <c r="E9" i="20"/>
  <c r="G21" i="20"/>
  <c r="G22" i="20" s="1"/>
  <c r="H22" i="20" s="1"/>
  <c r="G20" i="20"/>
  <c r="H20" i="20" s="1"/>
  <c r="F10" i="20"/>
  <c r="F11" i="20" s="1"/>
  <c r="F9" i="20"/>
  <c r="G8" i="20" l="1"/>
  <c r="H8" i="20" s="1"/>
  <c r="G10" i="20" l="1"/>
  <c r="G11" i="20" s="1"/>
  <c r="H11" i="20" s="1"/>
  <c r="G9" i="20"/>
  <c r="H9" i="20" s="1"/>
</calcChain>
</file>

<file path=xl/sharedStrings.xml><?xml version="1.0" encoding="utf-8"?>
<sst xmlns="http://schemas.openxmlformats.org/spreadsheetml/2006/main" count="89" uniqueCount="77">
  <si>
    <t>Battery</t>
  </si>
  <si>
    <t>Nuclear</t>
  </si>
  <si>
    <t>Biodiesel Peaker</t>
  </si>
  <si>
    <t>Biomass</t>
  </si>
  <si>
    <t>Coal</t>
  </si>
  <si>
    <t>Coal Carbon Capture &amp; Sequestration</t>
  </si>
  <si>
    <t>Gas CCCT</t>
  </si>
  <si>
    <t>Geothermal</t>
  </si>
  <si>
    <t>Gas SCCT</t>
  </si>
  <si>
    <t>Hydrogen Storage Peaker</t>
  </si>
  <si>
    <t>Hydro</t>
  </si>
  <si>
    <t>Solar - Photo Voltaic</t>
  </si>
  <si>
    <t>Solar+Storage</t>
  </si>
  <si>
    <t>Wind</t>
  </si>
  <si>
    <t>Notes</t>
  </si>
  <si>
    <t>Washington Retail Sales</t>
  </si>
  <si>
    <t>WA load net of DSM, PG</t>
  </si>
  <si>
    <t>Washington Retail Sales RCW 19.405.020(36)</t>
  </si>
  <si>
    <t xml:space="preserve">Excluding PURPA MWh and WA Voluntary Program RECs </t>
  </si>
  <si>
    <t>WA Allocation of System Energy</t>
  </si>
  <si>
    <t>all generating resources</t>
  </si>
  <si>
    <t>Proxy Market (allocation to Load)</t>
  </si>
  <si>
    <t>WA Non-emitting (MWh)</t>
  </si>
  <si>
    <t>WA REC Generating Resources (MWh)</t>
  </si>
  <si>
    <t>Includes hydro</t>
  </si>
  <si>
    <t>Total CETA compliant</t>
  </si>
  <si>
    <t>Scenario 1 - CETA compliant energy as % of WA Load: annual compliance period</t>
  </si>
  <si>
    <t>% of Retail Sales</t>
  </si>
  <si>
    <t>Alt Compliance</t>
  </si>
  <si>
    <t>% of Retail Sales wt Alt Compliance</t>
  </si>
  <si>
    <t>% shortfall from 80% bundled target</t>
  </si>
  <si>
    <t>MWh Shortfall</t>
  </si>
  <si>
    <t xml:space="preserve">Capacity shortfall </t>
  </si>
  <si>
    <t>Scenario 1-b - CETA compliant energy as % of WA load: four-year compliance period</t>
  </si>
  <si>
    <t>2030-2033</t>
  </si>
  <si>
    <t>2034-2037</t>
  </si>
  <si>
    <t>2038-2041</t>
  </si>
  <si>
    <t>% of Retail Sales Across Period</t>
  </si>
  <si>
    <t>MWh Shortfall (across total period)</t>
  </si>
  <si>
    <t>Capacity shortfall (MW)</t>
  </si>
  <si>
    <t xml:space="preserve"> -----------------------------------------------------------------------------  Input data below ----------------------------------------------------------------------------</t>
  </si>
  <si>
    <t>Generation Category (no REC Accounting)</t>
  </si>
  <si>
    <t>Total (Generation, no storage)</t>
  </si>
  <si>
    <t>Batteries</t>
  </si>
  <si>
    <t>Total (only storage)</t>
  </si>
  <si>
    <t>Total Gen (generation + storage)</t>
  </si>
  <si>
    <t>DSM-EE - Existing &amp; Planned</t>
  </si>
  <si>
    <t>DSM-DR - Existing &amp; Planned</t>
  </si>
  <si>
    <t>New DSM Energy Efficiency</t>
  </si>
  <si>
    <t>New DSM DR</t>
  </si>
  <si>
    <t>n/a</t>
  </si>
  <si>
    <t>MWh</t>
  </si>
  <si>
    <t>Assumed to be the source of energy covering the gap between allocated generators and load</t>
  </si>
  <si>
    <t>Washington Demand-Side Management</t>
  </si>
  <si>
    <t>Total DSM Generation</t>
  </si>
  <si>
    <t>2031-2045 Interim Targets for 100% Renewable energy</t>
  </si>
  <si>
    <t>2025-2030 Interim Targets for 100% GHG Neutrality</t>
  </si>
  <si>
    <t>Targets through IRP Horizon</t>
  </si>
  <si>
    <t>2026-2029</t>
  </si>
  <si>
    <t>2042-2045</t>
  </si>
  <si>
    <t xml:space="preserve">   Neutrality Targets through 2030</t>
  </si>
  <si>
    <t>Total</t>
  </si>
  <si>
    <t>Retail Electric Sales</t>
  </si>
  <si>
    <t>Projected Renewable and Nonemitting Energy</t>
  </si>
  <si>
    <t>Net Retail Sales</t>
  </si>
  <si>
    <t xml:space="preserve">Target Percentage      </t>
  </si>
  <si>
    <t>Interim Clean Energy Target</t>
  </si>
  <si>
    <t>Projected Renewable Energy</t>
  </si>
  <si>
    <t>Renewable Energy Specific Target</t>
  </si>
  <si>
    <t>Biodiesel Conversion</t>
  </si>
  <si>
    <t>WA QFs</t>
  </si>
  <si>
    <t>Includes Nuclear, biodiesel peakers</t>
  </si>
  <si>
    <t>WA CETA Summary</t>
  </si>
  <si>
    <t>Graphs - Interim Targets</t>
  </si>
  <si>
    <t>Tables</t>
  </si>
  <si>
    <t>Table 8 -- Renewable Energy Specific Targets (MWh)</t>
  </si>
  <si>
    <t>Table  -- Interim Clean Energy Targets (MWh)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</si>
</sst>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\-yy;@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u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/>
    <xf numFmtId="0" fontId="2" fillId="0" borderId="0" applyNumberFormat="0" applyFill="0" applyBorder="0" applyAlignment="0" applyProtection="0"/>
  </cellStyleXfs>
  <cellXfs count="39">
    <xf numFmtId="0" fontId="0" fillId="0" borderId="0" xfId="0"/>
    <xf numFmtId="0" fontId="4" fillId="0" borderId="0" xfId="4" applyFont="1" applyFill="1" applyBorder="1"/>
    <xf numFmtId="0" fontId="5" fillId="0" borderId="0" xfId="0" applyFont="1"/>
    <xf numFmtId="0" fontId="5" fillId="0" borderId="0" xfId="0" applyFont="1" applyAlignment="1">
      <alignment horizontal="center"/>
    </xf>
    <xf numFmtId="164" fontId="5" fillId="0" borderId="0" xfId="1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6" fillId="0" borderId="0" xfId="0" applyFont="1"/>
    <xf numFmtId="164" fontId="6" fillId="0" borderId="0" xfId="0" applyNumberFormat="1" applyFont="1" applyAlignment="1">
      <alignment horizontal="center"/>
    </xf>
    <xf numFmtId="164" fontId="6" fillId="0" borderId="0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Continuous"/>
    </xf>
    <xf numFmtId="0" fontId="7" fillId="0" borderId="0" xfId="0" applyFont="1"/>
    <xf numFmtId="0" fontId="5" fillId="0" borderId="0" xfId="0" applyFont="1" applyAlignment="1">
      <alignment horizontal="left"/>
    </xf>
    <xf numFmtId="0" fontId="8" fillId="0" borderId="0" xfId="0" applyFont="1"/>
    <xf numFmtId="0" fontId="6" fillId="0" borderId="0" xfId="0" applyFont="1" applyAlignment="1">
      <alignment horizontal="left"/>
    </xf>
    <xf numFmtId="164" fontId="6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center"/>
    </xf>
    <xf numFmtId="0" fontId="9" fillId="0" borderId="0" xfId="0" applyFont="1" applyAlignment="1">
      <alignment horizontal="left" vertical="center" readingOrder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/>
    <xf numFmtId="3" fontId="5" fillId="0" borderId="1" xfId="0" applyNumberFormat="1" applyFont="1" applyBorder="1"/>
    <xf numFmtId="0" fontId="6" fillId="0" borderId="1" xfId="0" applyFont="1" applyBorder="1"/>
    <xf numFmtId="0" fontId="5" fillId="0" borderId="1" xfId="0" applyFont="1" applyBorder="1" applyAlignment="1">
      <alignment horizontal="right"/>
    </xf>
    <xf numFmtId="9" fontId="5" fillId="0" borderId="1" xfId="0" applyNumberFormat="1" applyFont="1" applyBorder="1"/>
    <xf numFmtId="3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wrapText="1"/>
    </xf>
    <xf numFmtId="164" fontId="5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9" fontId="6" fillId="0" borderId="1" xfId="2" applyFont="1" applyFill="1" applyBorder="1" applyAlignment="1">
      <alignment horizontal="center"/>
    </xf>
    <xf numFmtId="9" fontId="5" fillId="0" borderId="1" xfId="0" applyNumberFormat="1" applyFont="1" applyBorder="1" applyAlignment="1">
      <alignment horizontal="center"/>
    </xf>
    <xf numFmtId="9" fontId="6" fillId="0" borderId="1" xfId="0" applyNumberFormat="1" applyFont="1" applyBorder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164" fontId="5" fillId="0" borderId="1" xfId="1" quotePrefix="1" applyNumberFormat="1" applyFont="1" applyFill="1" applyBorder="1" applyAlignment="1">
      <alignment horizontal="center"/>
    </xf>
    <xf numFmtId="164" fontId="6" fillId="0" borderId="1" xfId="1" applyNumberFormat="1" applyFont="1" applyFill="1" applyBorder="1" applyAlignment="1">
      <alignment horizontal="center"/>
    </xf>
    <xf numFmtId="9" fontId="6" fillId="0" borderId="1" xfId="1" applyNumberFormat="1" applyFont="1" applyFill="1" applyBorder="1" applyAlignment="1">
      <alignment horizontal="center"/>
    </xf>
    <xf numFmtId="0" fontId="5" fillId="0" borderId="1" xfId="0" quotePrefix="1" applyFont="1" applyBorder="1" applyAlignment="1">
      <alignment horizontal="center"/>
    </xf>
  </cellXfs>
  <cellStyles count="5">
    <cellStyle name="Comma" xfId="1" builtinId="3"/>
    <cellStyle name="Hyperlink" xfId="4" builtinId="8"/>
    <cellStyle name="Normal" xfId="0" builtinId="0"/>
    <cellStyle name="Normal 10 2" xfId="3" xr:uid="{F6318125-8B46-4A7D-B683-4D00CD0EA95F}"/>
    <cellStyle name="Percent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Interim</a:t>
            </a:r>
            <a:r>
              <a:rPr lang="en-US" baseline="0"/>
              <a:t> Targets Towards 100% GHG Neutrality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"Percentage Clean Energy"</c:v>
          </c:tx>
          <c:spPr>
            <a:solidFill>
              <a:srgbClr val="0070C0"/>
            </a:solidFill>
            <a:ln w="66675"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'WA CETA Summary'!$D$2:$X$2</c15:sqref>
                  </c15:fullRef>
                </c:ext>
              </c:extLst>
              <c:f>'WA CETA Summary'!$D$2:$H$2</c:f>
              <c:numCache>
                <c:formatCode>General</c:formatCod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'WA CETA Summary'!$D$12:$X$12</c15:sqref>
                  </c15:fullRef>
                </c:ext>
              </c:extLst>
              <c:f>'WA CETA Summary'!$D$12:$H$12</c:f>
              <c:numCache>
                <c:formatCode>0%</c:formatCode>
                <c:ptCount val="5"/>
                <c:pt idx="0">
                  <c:v>0.30670002374955219</c:v>
                </c:pt>
                <c:pt idx="1">
                  <c:v>0.32570755332450479</c:v>
                </c:pt>
                <c:pt idx="2">
                  <c:v>0.31394313932325707</c:v>
                </c:pt>
                <c:pt idx="3">
                  <c:v>0.33582444417017676</c:v>
                </c:pt>
                <c:pt idx="4">
                  <c:v>0.46343475636173387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BA-4CE3-B05C-A0666210B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7587104"/>
        <c:axId val="398690480"/>
      </c:barChart>
      <c:catAx>
        <c:axId val="397587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98690480"/>
        <c:crosses val="autoZero"/>
        <c:auto val="1"/>
        <c:lblAlgn val="ctr"/>
        <c:lblOffset val="100"/>
        <c:noMultiLvlLbl val="0"/>
      </c:catAx>
      <c:valAx>
        <c:axId val="398690480"/>
        <c:scaling>
          <c:orientation val="minMax"/>
          <c:max val="1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Percetamge of Retail Sales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97587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Interim</a:t>
            </a:r>
            <a:r>
              <a:rPr lang="en-US" baseline="0"/>
              <a:t> Targets Towards 100% GHG Neutrality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"Percentage Clean Energy"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'WA CETA Summary'!$D$2:$X$2</c15:sqref>
                  </c15:fullRef>
                </c:ext>
              </c:extLst>
              <c:f>'WA CETA Summary'!$I$2:$X$2</c:f>
              <c:numCache>
                <c:formatCode>General</c:formatCode>
                <c:ptCount val="16"/>
                <c:pt idx="0">
                  <c:v>2030</c:v>
                </c:pt>
                <c:pt idx="1">
                  <c:v>2031</c:v>
                </c:pt>
                <c:pt idx="2">
                  <c:v>2032</c:v>
                </c:pt>
                <c:pt idx="3">
                  <c:v>2033</c:v>
                </c:pt>
                <c:pt idx="4">
                  <c:v>2034</c:v>
                </c:pt>
                <c:pt idx="5">
                  <c:v>2035</c:v>
                </c:pt>
                <c:pt idx="6">
                  <c:v>2036</c:v>
                </c:pt>
                <c:pt idx="7">
                  <c:v>2037</c:v>
                </c:pt>
                <c:pt idx="8">
                  <c:v>2038</c:v>
                </c:pt>
                <c:pt idx="9">
                  <c:v>2039</c:v>
                </c:pt>
                <c:pt idx="10">
                  <c:v>2040</c:v>
                </c:pt>
                <c:pt idx="11">
                  <c:v>2041</c:v>
                </c:pt>
                <c:pt idx="12">
                  <c:v>2042</c:v>
                </c:pt>
                <c:pt idx="13">
                  <c:v>2043</c:v>
                </c:pt>
                <c:pt idx="14">
                  <c:v>2044</c:v>
                </c:pt>
                <c:pt idx="15">
                  <c:v>2045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'WA CETA Summary'!$D$12:$X$12</c15:sqref>
                  </c15:fullRef>
                </c:ext>
              </c:extLst>
              <c:f>'WA CETA Summary'!$I$12:$X$12</c:f>
              <c:numCache>
                <c:formatCode>0%</c:formatCode>
                <c:ptCount val="16"/>
                <c:pt idx="0">
                  <c:v>1.1021056840849861</c:v>
                </c:pt>
                <c:pt idx="1">
                  <c:v>1.1073569219748551</c:v>
                </c:pt>
                <c:pt idx="2">
                  <c:v>1.1779480082831595</c:v>
                </c:pt>
                <c:pt idx="3">
                  <c:v>1.251590494902739</c:v>
                </c:pt>
                <c:pt idx="4">
                  <c:v>1.2967289660167896</c:v>
                </c:pt>
                <c:pt idx="5">
                  <c:v>1.3640382658894772</c:v>
                </c:pt>
                <c:pt idx="6">
                  <c:v>1.3638079564265524</c:v>
                </c:pt>
                <c:pt idx="7">
                  <c:v>1.4008657921690264</c:v>
                </c:pt>
                <c:pt idx="8">
                  <c:v>1.3990979739796632</c:v>
                </c:pt>
                <c:pt idx="9">
                  <c:v>1.4674720347515484</c:v>
                </c:pt>
                <c:pt idx="10">
                  <c:v>1.5172226503190431</c:v>
                </c:pt>
                <c:pt idx="11">
                  <c:v>1.5224062685499944</c:v>
                </c:pt>
                <c:pt idx="12">
                  <c:v>1.5255126366383021</c:v>
                </c:pt>
                <c:pt idx="13">
                  <c:v>1.5015218306710612</c:v>
                </c:pt>
                <c:pt idx="14">
                  <c:v>1.5015316509347196</c:v>
                </c:pt>
                <c:pt idx="15">
                  <c:v>1.5462158979155167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9A-432A-AF31-33A96CEF9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7"/>
        <c:overlap val="-27"/>
        <c:axId val="397587104"/>
        <c:axId val="398690480"/>
      </c:barChart>
      <c:catAx>
        <c:axId val="397587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98690480"/>
        <c:crosses val="autoZero"/>
        <c:auto val="1"/>
        <c:lblAlgn val="ctr"/>
        <c:lblOffset val="100"/>
        <c:noMultiLvlLbl val="0"/>
      </c:catAx>
      <c:valAx>
        <c:axId val="398690480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Percetamge of Retail Sales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97587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124253466588019"/>
          <c:y val="5.9501619851825852E-2"/>
          <c:w val="0.71442117524178816"/>
          <c:h val="0.867436064318732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50000"/>
                <a:lumOff val="50000"/>
              </a:schemeClr>
            </a:solidFill>
            <a:ln w="66675"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50000"/>
                  <a:lumOff val="50000"/>
                </a:schemeClr>
              </a:solidFill>
              <a:ln w="666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7BE-45D1-8DB4-D872616AF8E3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'WA CETA Summary'!$D$2:$H$2</c:f>
              <c:numCache>
                <c:formatCode>General</c:formatCod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numCache>
              <c:extLst/>
            </c:numRef>
          </c:cat>
          <c:val>
            <c:numRef>
              <c:f>'WA CETA Summary'!$D$12:$H$12</c:f>
              <c:numCache>
                <c:formatCode>0%</c:formatCode>
                <c:ptCount val="5"/>
                <c:pt idx="0">
                  <c:v>0.30670002374955219</c:v>
                </c:pt>
                <c:pt idx="1">
                  <c:v>0.32570755332450479</c:v>
                </c:pt>
                <c:pt idx="2">
                  <c:v>0.31394313932325707</c:v>
                </c:pt>
                <c:pt idx="3">
                  <c:v>0.33582444417017676</c:v>
                </c:pt>
                <c:pt idx="4">
                  <c:v>0.46343475636173387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v>"Percentage Clean Energy"</c:v>
                </c15:tx>
              </c15:filteredSeriesTitle>
            </c:ext>
            <c:ext xmlns:c16="http://schemas.microsoft.com/office/drawing/2014/chart" uri="{C3380CC4-5D6E-409C-BE32-E72D297353CC}">
              <c16:uniqueId val="{00000002-87BE-45D1-8DB4-D872616AF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7587104"/>
        <c:axId val="398690480"/>
      </c:barChart>
      <c:catAx>
        <c:axId val="397587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5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98690480"/>
        <c:crosses val="autoZero"/>
        <c:auto val="1"/>
        <c:lblAlgn val="ctr"/>
        <c:lblOffset val="100"/>
        <c:noMultiLvlLbl val="0"/>
      </c:catAx>
      <c:valAx>
        <c:axId val="398690480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Percetamge of Retail Sales</a:t>
                </a:r>
              </a:p>
            </c:rich>
          </c:tx>
          <c:layout>
            <c:manualLayout>
              <c:xMode val="edge"/>
              <c:yMode val="edge"/>
              <c:x val="1.8546881288751448E-2"/>
              <c:y val="0.32249971984893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975871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644112322317952E-2"/>
          <c:y val="4.949731723079074E-2"/>
          <c:w val="0.92485283218737535"/>
          <c:h val="0.877849536437649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'WA CETA Summary'!$I$2:$X$2</c:f>
              <c:numCache>
                <c:formatCode>General</c:formatCode>
                <c:ptCount val="16"/>
                <c:pt idx="0">
                  <c:v>2030</c:v>
                </c:pt>
                <c:pt idx="1">
                  <c:v>2031</c:v>
                </c:pt>
                <c:pt idx="2">
                  <c:v>2032</c:v>
                </c:pt>
                <c:pt idx="3">
                  <c:v>2033</c:v>
                </c:pt>
                <c:pt idx="4">
                  <c:v>2034</c:v>
                </c:pt>
                <c:pt idx="5">
                  <c:v>2035</c:v>
                </c:pt>
                <c:pt idx="6">
                  <c:v>2036</c:v>
                </c:pt>
                <c:pt idx="7">
                  <c:v>2037</c:v>
                </c:pt>
                <c:pt idx="8">
                  <c:v>2038</c:v>
                </c:pt>
                <c:pt idx="9">
                  <c:v>2039</c:v>
                </c:pt>
                <c:pt idx="10">
                  <c:v>2040</c:v>
                </c:pt>
                <c:pt idx="11">
                  <c:v>2041</c:v>
                </c:pt>
                <c:pt idx="12">
                  <c:v>2042</c:v>
                </c:pt>
                <c:pt idx="13">
                  <c:v>2043</c:v>
                </c:pt>
                <c:pt idx="14">
                  <c:v>2044</c:v>
                </c:pt>
                <c:pt idx="15">
                  <c:v>2045</c:v>
                </c:pt>
              </c:numCache>
              <c:extLst/>
            </c:numRef>
          </c:cat>
          <c:val>
            <c:numRef>
              <c:f>'WA CETA Summary'!$I$12:$X$12</c:f>
              <c:numCache>
                <c:formatCode>0%</c:formatCode>
                <c:ptCount val="16"/>
                <c:pt idx="0">
                  <c:v>1.1021056840849861</c:v>
                </c:pt>
                <c:pt idx="1">
                  <c:v>1.1073569219748551</c:v>
                </c:pt>
                <c:pt idx="2">
                  <c:v>1.1779480082831595</c:v>
                </c:pt>
                <c:pt idx="3">
                  <c:v>1.251590494902739</c:v>
                </c:pt>
                <c:pt idx="4">
                  <c:v>1.2967289660167896</c:v>
                </c:pt>
                <c:pt idx="5">
                  <c:v>1.3640382658894772</c:v>
                </c:pt>
                <c:pt idx="6">
                  <c:v>1.3638079564265524</c:v>
                </c:pt>
                <c:pt idx="7">
                  <c:v>1.4008657921690264</c:v>
                </c:pt>
                <c:pt idx="8">
                  <c:v>1.3990979739796632</c:v>
                </c:pt>
                <c:pt idx="9">
                  <c:v>1.4674720347515484</c:v>
                </c:pt>
                <c:pt idx="10">
                  <c:v>1.5172226503190431</c:v>
                </c:pt>
                <c:pt idx="11">
                  <c:v>1.5224062685499944</c:v>
                </c:pt>
                <c:pt idx="12">
                  <c:v>1.5255126366383021</c:v>
                </c:pt>
                <c:pt idx="13">
                  <c:v>1.5015218306710612</c:v>
                </c:pt>
                <c:pt idx="14">
                  <c:v>1.5015316509347196</c:v>
                </c:pt>
                <c:pt idx="15">
                  <c:v>1.5462158979155167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v>"Percentage Clean Energy"</c:v>
                </c15:tx>
              </c15:filteredSeriesTitle>
            </c:ext>
            <c:ext xmlns:c16="http://schemas.microsoft.com/office/drawing/2014/chart" uri="{C3380CC4-5D6E-409C-BE32-E72D297353CC}">
              <c16:uniqueId val="{00000008-433F-48DA-B394-EB2EC18E1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7"/>
        <c:overlap val="-27"/>
        <c:axId val="397587104"/>
        <c:axId val="398690480"/>
      </c:barChart>
      <c:catAx>
        <c:axId val="397587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5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98690480"/>
        <c:crosses val="autoZero"/>
        <c:auto val="1"/>
        <c:lblAlgn val="ctr"/>
        <c:lblOffset val="100"/>
        <c:noMultiLvlLbl val="0"/>
      </c:catAx>
      <c:valAx>
        <c:axId val="398690480"/>
        <c:scaling>
          <c:orientation val="minMax"/>
          <c:max val="3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397587104"/>
        <c:crosses val="autoZero"/>
        <c:crossBetween val="between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581025</xdr:colOff>
      <xdr:row>2</xdr:row>
      <xdr:rowOff>133350</xdr:rowOff>
    </xdr:from>
    <xdr:to>
      <xdr:col>12</xdr:col>
      <xdr:colOff>333375</xdr:colOff>
      <xdr:row>19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30EF6B0-FF02-8532-24CB-1334E37E33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590548</xdr:colOff>
      <xdr:row>2</xdr:row>
      <xdr:rowOff>190499</xdr:rowOff>
    </xdr:from>
    <xdr:to>
      <xdr:col>24</xdr:col>
      <xdr:colOff>285749</xdr:colOff>
      <xdr:row>20</xdr:row>
      <xdr:rowOff>66674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FEB2D4D-379D-49EC-AE7B-F273A26E1F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123825</xdr:colOff>
      <xdr:row>25</xdr:row>
      <xdr:rowOff>38100</xdr:rowOff>
    </xdr:from>
    <xdr:to>
      <xdr:col>20</xdr:col>
      <xdr:colOff>0</xdr:colOff>
      <xdr:row>53</xdr:row>
      <xdr:rowOff>152400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BD0A2E5C-A0A9-4F0A-847E-F426C67274D0}"/>
            </a:ext>
          </a:extLst>
        </xdr:cNvPr>
        <xdr:cNvSpPr/>
      </xdr:nvSpPr>
      <xdr:spPr>
        <a:xfrm>
          <a:off x="3171825" y="4619625"/>
          <a:ext cx="9020175" cy="5181600"/>
        </a:xfrm>
        <a:prstGeom prst="roundRect">
          <a:avLst/>
        </a:prstGeom>
        <a:noFill/>
        <a:ln w="222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447675</xdr:colOff>
      <xdr:row>52</xdr:row>
      <xdr:rowOff>0</xdr:rowOff>
    </xdr:from>
    <xdr:to>
      <xdr:col>7</xdr:col>
      <xdr:colOff>38100</xdr:colOff>
      <xdr:row>53</xdr:row>
      <xdr:rowOff>9525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9491011-E15C-456C-9A04-99D34B2F398E}"/>
            </a:ext>
          </a:extLst>
        </xdr:cNvPr>
        <xdr:cNvSpPr/>
      </xdr:nvSpPr>
      <xdr:spPr>
        <a:xfrm>
          <a:off x="4105275" y="9953625"/>
          <a:ext cx="200025" cy="200025"/>
        </a:xfrm>
        <a:prstGeom prst="rect">
          <a:avLst/>
        </a:prstGeom>
        <a:solidFill>
          <a:schemeClr val="tx2">
            <a:lumMod val="50000"/>
            <a:lumOff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352425</xdr:colOff>
      <xdr:row>52</xdr:row>
      <xdr:rowOff>19050</xdr:rowOff>
    </xdr:from>
    <xdr:to>
      <xdr:col>12</xdr:col>
      <xdr:colOff>552450</xdr:colOff>
      <xdr:row>53</xdr:row>
      <xdr:rowOff>28575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1DF6148E-F439-44C1-B5DB-45F176BAF8D2}"/>
            </a:ext>
          </a:extLst>
        </xdr:cNvPr>
        <xdr:cNvSpPr/>
      </xdr:nvSpPr>
      <xdr:spPr>
        <a:xfrm>
          <a:off x="7667625" y="9972675"/>
          <a:ext cx="200025" cy="200025"/>
        </a:xfrm>
        <a:prstGeom prst="rect">
          <a:avLst/>
        </a:prstGeom>
        <a:solidFill>
          <a:schemeClr val="tx2">
            <a:lumMod val="75000"/>
            <a:lumOff val="2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295275</xdr:colOff>
      <xdr:row>29</xdr:row>
      <xdr:rowOff>0</xdr:rowOff>
    </xdr:from>
    <xdr:to>
      <xdr:col>10</xdr:col>
      <xdr:colOff>387803</xdr:colOff>
      <xdr:row>51</xdr:row>
      <xdr:rowOff>29937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9FA4980B-74A8-4520-B028-A755B9AE18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45809</xdr:colOff>
      <xdr:row>29</xdr:row>
      <xdr:rowOff>38101</xdr:rowOff>
    </xdr:from>
    <xdr:to>
      <xdr:col>19</xdr:col>
      <xdr:colOff>352425</xdr:colOff>
      <xdr:row>51</xdr:row>
      <xdr:rowOff>47625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25529BF-834C-4386-8D39-D5BAC3EA1F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444500</xdr:colOff>
      <xdr:row>43</xdr:row>
      <xdr:rowOff>34925</xdr:rowOff>
    </xdr:from>
    <xdr:to>
      <xdr:col>19</xdr:col>
      <xdr:colOff>419100</xdr:colOff>
      <xdr:row>43</xdr:row>
      <xdr:rowOff>47625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A2704EB1-8FF4-4097-8B5A-24CC58F84DA3}"/>
            </a:ext>
          </a:extLst>
        </xdr:cNvPr>
        <xdr:cNvCxnSpPr/>
      </xdr:nvCxnSpPr>
      <xdr:spPr>
        <a:xfrm flipH="1" flipV="1">
          <a:off x="6540500" y="7874000"/>
          <a:ext cx="5461000" cy="12700"/>
        </a:xfrm>
        <a:prstGeom prst="line">
          <a:avLst/>
        </a:prstGeom>
        <a:ln w="41275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9250</xdr:colOff>
      <xdr:row>37</xdr:row>
      <xdr:rowOff>0</xdr:rowOff>
    </xdr:from>
    <xdr:to>
      <xdr:col>9</xdr:col>
      <xdr:colOff>285750</xdr:colOff>
      <xdr:row>40</xdr:row>
      <xdr:rowOff>95250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9EF85286-66C1-4274-B7C1-105DFF146418}"/>
            </a:ext>
          </a:extLst>
        </xdr:cNvPr>
        <xdr:cNvSpPr txBox="1"/>
      </xdr:nvSpPr>
      <xdr:spPr>
        <a:xfrm>
          <a:off x="4276450" y="6753225"/>
          <a:ext cx="1495700" cy="638175"/>
        </a:xfrm>
        <a:prstGeom prst="roundRect">
          <a:avLst/>
        </a:prstGeom>
        <a:ln/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2026 - 2029 4-year Avg 36%</a:t>
          </a:r>
          <a:endParaRPr lang="en-US">
            <a:solidFill>
              <a:schemeClr val="bg1"/>
            </a:solidFill>
            <a:effectLst/>
          </a:endParaRPr>
        </a:p>
        <a:p>
          <a:pPr algn="ctr"/>
          <a:endParaRPr lang="en-US" sz="1100">
            <a:solidFill>
              <a:schemeClr val="bg1"/>
            </a:solidFill>
          </a:endParaRPr>
        </a:p>
      </xdr:txBody>
    </xdr:sp>
    <xdr:clientData/>
  </xdr:twoCellAnchor>
  <xdr:twoCellAnchor>
    <xdr:from>
      <xdr:col>10</xdr:col>
      <xdr:colOff>209551</xdr:colOff>
      <xdr:row>30</xdr:row>
      <xdr:rowOff>95250</xdr:rowOff>
    </xdr:from>
    <xdr:to>
      <xdr:col>10</xdr:col>
      <xdr:colOff>228600</xdr:colOff>
      <xdr:row>51</xdr:row>
      <xdr:rowOff>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34311B4C-43BF-4CFF-89A2-3EC817CA72C2}"/>
            </a:ext>
          </a:extLst>
        </xdr:cNvPr>
        <xdr:cNvCxnSpPr/>
      </xdr:nvCxnSpPr>
      <xdr:spPr>
        <a:xfrm flipH="1">
          <a:off x="6305551" y="5857875"/>
          <a:ext cx="19049" cy="3905250"/>
        </a:xfrm>
        <a:prstGeom prst="line">
          <a:avLst/>
        </a:prstGeom>
        <a:ln w="317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368300</xdr:colOff>
      <xdr:row>25</xdr:row>
      <xdr:rowOff>171450</xdr:rowOff>
    </xdr:from>
    <xdr:to>
      <xdr:col>18</xdr:col>
      <xdr:colOff>459466</xdr:colOff>
      <xdr:row>28</xdr:row>
      <xdr:rowOff>35378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F4D31505-8A2B-4DCC-8893-933C4227F964}"/>
            </a:ext>
          </a:extLst>
        </xdr:cNvPr>
        <xdr:cNvSpPr txBox="1"/>
      </xdr:nvSpPr>
      <xdr:spPr>
        <a:xfrm>
          <a:off x="6464300" y="4752975"/>
          <a:ext cx="4967966" cy="4068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 baseline="0"/>
            <a:t>Clean Energy Targets</a:t>
          </a:r>
          <a:endParaRPr lang="en-US" sz="2000"/>
        </a:p>
      </xdr:txBody>
    </xdr:sp>
    <xdr:clientData/>
  </xdr:twoCellAnchor>
  <xdr:twoCellAnchor editAs="oneCell">
    <xdr:from>
      <xdr:col>14</xdr:col>
      <xdr:colOff>236309</xdr:colOff>
      <xdr:row>43</xdr:row>
      <xdr:rowOff>143329</xdr:rowOff>
    </xdr:from>
    <xdr:to>
      <xdr:col>16</xdr:col>
      <xdr:colOff>85729</xdr:colOff>
      <xdr:row>44</xdr:row>
      <xdr:rowOff>132896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3B65DCA-BE77-48E8-B6FD-1AE235D1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770709" y="7982404"/>
          <a:ext cx="1068620" cy="1705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2C1F9-0893-45E4-A008-FE13DD10219D}">
  <sheetPr codeName="Sheet1"/>
  <dimension ref="A1:A16"/>
  <sheetViews>
    <sheetView zoomScaleNormal="100" workbookViewId="0">
      <selection activeCell="C11" sqref="C11"/>
    </sheetView>
  </sheetViews>
  <sheetFormatPr defaultRowHeight="15" x14ac:dyDescent="0.25"/>
  <cols>
    <col min="1" max="16384" width="9.140625" style="2"/>
  </cols>
  <sheetData>
    <row r="1" spans="1:1" x14ac:dyDescent="0.25">
      <c r="A1" s="1" t="s">
        <v>72</v>
      </c>
    </row>
    <row r="2" spans="1:1" x14ac:dyDescent="0.25">
      <c r="A2" s="1" t="s">
        <v>73</v>
      </c>
    </row>
    <row r="3" spans="1:1" x14ac:dyDescent="0.25">
      <c r="A3" s="1" t="s">
        <v>74</v>
      </c>
    </row>
    <row r="4" spans="1:1" x14ac:dyDescent="0.25">
      <c r="A4" s="1"/>
    </row>
    <row r="5" spans="1:1" x14ac:dyDescent="0.25">
      <c r="A5" s="1"/>
    </row>
    <row r="6" spans="1:1" x14ac:dyDescent="0.25">
      <c r="A6" s="1"/>
    </row>
    <row r="7" spans="1:1" x14ac:dyDescent="0.25">
      <c r="A7" s="1"/>
    </row>
    <row r="8" spans="1:1" x14ac:dyDescent="0.25">
      <c r="A8" s="1"/>
    </row>
    <row r="9" spans="1:1" x14ac:dyDescent="0.25">
      <c r="A9" s="1"/>
    </row>
    <row r="10" spans="1:1" x14ac:dyDescent="0.25">
      <c r="A10" s="1"/>
    </row>
    <row r="11" spans="1:1" x14ac:dyDescent="0.25">
      <c r="A11" s="1"/>
    </row>
    <row r="12" spans="1:1" x14ac:dyDescent="0.25">
      <c r="A12" s="1"/>
    </row>
    <row r="13" spans="1:1" x14ac:dyDescent="0.25">
      <c r="A13" s="1"/>
    </row>
    <row r="14" spans="1:1" x14ac:dyDescent="0.25">
      <c r="A14" s="1"/>
    </row>
    <row r="15" spans="1:1" x14ac:dyDescent="0.25">
      <c r="A15" s="1"/>
    </row>
    <row r="16" spans="1:1" x14ac:dyDescent="0.25">
      <c r="A16" s="1"/>
    </row>
  </sheetData>
  <hyperlinks>
    <hyperlink ref="A1" location="'WA CETA Summary'!A1" display="WA CETA Summary" xr:uid="{8388D400-F0AD-4589-8268-2AF01A5DC398}"/>
    <hyperlink ref="A2" location="'Graphs - Interim Targets'!A1" display="Graphs - Interim Targets" xr:uid="{B6AB1141-4712-4C58-8158-345DBC931ECA}"/>
    <hyperlink ref="A3" location="'Tables'!A1" display="Tables" xr:uid="{FA07BD95-71E8-463D-9104-C677A164705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9FDF8-428F-4182-804A-FA71F4DA1F85}">
  <sheetPr codeName="Sheet2"/>
  <dimension ref="A1:AS63"/>
  <sheetViews>
    <sheetView tabSelected="1" zoomScale="80" zoomScaleNormal="80" workbookViewId="0">
      <selection activeCell="M29" sqref="M29"/>
    </sheetView>
  </sheetViews>
  <sheetFormatPr defaultColWidth="9.140625" defaultRowHeight="15" x14ac:dyDescent="0.25"/>
  <cols>
    <col min="1" max="1" width="4.28515625" style="2" customWidth="1"/>
    <col min="2" max="2" width="38.28515625" style="2" customWidth="1"/>
    <col min="3" max="3" width="34" style="2" customWidth="1"/>
    <col min="4" max="4" width="22.140625" style="3" customWidth="1"/>
    <col min="5" max="5" width="17.28515625" style="3" bestFit="1" customWidth="1"/>
    <col min="6" max="12" width="15" style="3" bestFit="1" customWidth="1"/>
    <col min="13" max="13" width="15" style="3" customWidth="1"/>
    <col min="14" max="14" width="18" style="3" customWidth="1"/>
    <col min="15" max="15" width="19.85546875" style="3" customWidth="1"/>
    <col min="16" max="16" width="17" style="3" customWidth="1"/>
    <col min="17" max="17" width="15" style="3" bestFit="1" customWidth="1"/>
    <col min="18" max="18" width="14.5703125" style="3" customWidth="1"/>
    <col min="19" max="20" width="15" style="3" bestFit="1" customWidth="1"/>
    <col min="21" max="21" width="14.5703125" style="3" bestFit="1" customWidth="1"/>
    <col min="22" max="23" width="15" style="3" bestFit="1" customWidth="1"/>
    <col min="24" max="24" width="18.7109375" style="2" customWidth="1"/>
    <col min="25" max="16384" width="9.140625" style="2"/>
  </cols>
  <sheetData>
    <row r="1" spans="2:24" x14ac:dyDescent="0.25">
      <c r="F1" s="4"/>
      <c r="G1" s="4"/>
      <c r="H1" s="4"/>
      <c r="I1" s="4"/>
      <c r="J1" s="4"/>
      <c r="K1" s="4"/>
    </row>
    <row r="2" spans="2:24" ht="13.5" customHeight="1" x14ac:dyDescent="0.25">
      <c r="B2" s="21"/>
      <c r="C2" s="21" t="s">
        <v>14</v>
      </c>
      <c r="D2" s="20">
        <v>2025</v>
      </c>
      <c r="E2" s="20">
        <v>2026</v>
      </c>
      <c r="F2" s="20">
        <v>2027</v>
      </c>
      <c r="G2" s="20">
        <v>2028</v>
      </c>
      <c r="H2" s="20">
        <v>2029</v>
      </c>
      <c r="I2" s="20">
        <v>2030</v>
      </c>
      <c r="J2" s="20">
        <v>2031</v>
      </c>
      <c r="K2" s="20">
        <v>2032</v>
      </c>
      <c r="L2" s="20">
        <v>2033</v>
      </c>
      <c r="M2" s="20">
        <v>2034</v>
      </c>
      <c r="N2" s="20">
        <v>2035</v>
      </c>
      <c r="O2" s="20">
        <v>2036</v>
      </c>
      <c r="P2" s="20">
        <v>2037</v>
      </c>
      <c r="Q2" s="20">
        <v>2038</v>
      </c>
      <c r="R2" s="20">
        <v>2039</v>
      </c>
      <c r="S2" s="20">
        <v>2040</v>
      </c>
      <c r="T2" s="20">
        <v>2041</v>
      </c>
      <c r="U2" s="20">
        <v>2042</v>
      </c>
      <c r="V2" s="20">
        <v>2043</v>
      </c>
      <c r="W2" s="20">
        <v>2044</v>
      </c>
      <c r="X2" s="20">
        <v>2045</v>
      </c>
    </row>
    <row r="3" spans="2:24" x14ac:dyDescent="0.25">
      <c r="B3" s="21" t="s">
        <v>15</v>
      </c>
      <c r="C3" s="21" t="s">
        <v>16</v>
      </c>
      <c r="D3" s="26">
        <v>4032026.3037055624</v>
      </c>
      <c r="E3" s="26">
        <v>4027714.8541625654</v>
      </c>
      <c r="F3" s="26">
        <v>4164411.2375748078</v>
      </c>
      <c r="G3" s="26">
        <v>4301146.0997668933</v>
      </c>
      <c r="H3" s="26">
        <v>4272313.7662749896</v>
      </c>
      <c r="I3" s="26">
        <v>4255600.8849336402</v>
      </c>
      <c r="J3" s="26">
        <v>4241082.0251652338</v>
      </c>
      <c r="K3" s="26">
        <v>4222552.9320282303</v>
      </c>
      <c r="L3" s="26">
        <v>4183203.4866075334</v>
      </c>
      <c r="M3" s="26">
        <v>4157647.8879451766</v>
      </c>
      <c r="N3" s="26">
        <v>4140481.896389571</v>
      </c>
      <c r="O3" s="26">
        <v>4144048.9386316175</v>
      </c>
      <c r="P3" s="26">
        <v>4139575.2815293553</v>
      </c>
      <c r="Q3" s="26">
        <v>4148166.4770673001</v>
      </c>
      <c r="R3" s="26">
        <v>4167287.6285144161</v>
      </c>
      <c r="S3" s="26">
        <v>4206480.5462230658</v>
      </c>
      <c r="T3" s="26">
        <v>4223052.0931691946</v>
      </c>
      <c r="U3" s="26">
        <v>4278024.6046615876</v>
      </c>
      <c r="V3" s="26">
        <v>4305669.1032734904</v>
      </c>
      <c r="W3" s="26">
        <v>4354066.1868622638</v>
      </c>
      <c r="X3" s="26">
        <v>4382393.2182922326</v>
      </c>
    </row>
    <row r="4" spans="2:24" ht="39.75" customHeight="1" x14ac:dyDescent="0.25">
      <c r="B4" s="21" t="s">
        <v>17</v>
      </c>
      <c r="C4" s="27" t="s">
        <v>18</v>
      </c>
      <c r="D4" s="26">
        <v>4028228.8637930425</v>
      </c>
      <c r="E4" s="26">
        <v>4023917.4142500455</v>
      </c>
      <c r="F4" s="26">
        <v>4160613.797662288</v>
      </c>
      <c r="G4" s="26">
        <v>4297348.659854373</v>
      </c>
      <c r="H4" s="26">
        <v>4268516.3263624692</v>
      </c>
      <c r="I4" s="26">
        <v>4251803.4450211199</v>
      </c>
      <c r="J4" s="26">
        <v>4238233.9452313138</v>
      </c>
      <c r="K4" s="26">
        <v>4219704.8520943103</v>
      </c>
      <c r="L4" s="26">
        <v>4180355.4066736135</v>
      </c>
      <c r="M4" s="26">
        <v>4154799.8080112566</v>
      </c>
      <c r="N4" s="26">
        <v>4137633.8164556511</v>
      </c>
      <c r="O4" s="26">
        <v>4141200.8586976975</v>
      </c>
      <c r="P4" s="26">
        <v>4136727.2015954354</v>
      </c>
      <c r="Q4" s="26">
        <v>4145318.3971333802</v>
      </c>
      <c r="R4" s="26">
        <v>4164439.5485804961</v>
      </c>
      <c r="S4" s="26">
        <v>4203632.4662891459</v>
      </c>
      <c r="T4" s="26">
        <v>4220204.0132352747</v>
      </c>
      <c r="U4" s="26">
        <v>4275176.5247276677</v>
      </c>
      <c r="V4" s="26">
        <v>4302821.0233395705</v>
      </c>
      <c r="W4" s="26">
        <v>4351218.1069283439</v>
      </c>
      <c r="X4" s="26">
        <v>4379545.1383583127</v>
      </c>
    </row>
    <row r="5" spans="2:24" ht="42.75" customHeight="1" x14ac:dyDescent="0.25">
      <c r="B5" s="21" t="s">
        <v>19</v>
      </c>
      <c r="C5" s="27" t="s">
        <v>20</v>
      </c>
      <c r="D5" s="26">
        <v>1436730.7168469261</v>
      </c>
      <c r="E5" s="26">
        <v>1499036.6360825717</v>
      </c>
      <c r="F5" s="26">
        <v>1494745.6165753771</v>
      </c>
      <c r="G5" s="26">
        <v>1522423.7335681587</v>
      </c>
      <c r="H5" s="26">
        <v>2027658.9215423388</v>
      </c>
      <c r="I5" s="26">
        <v>4724283.4532597465</v>
      </c>
      <c r="J5" s="26">
        <v>4721264.9417750007</v>
      </c>
      <c r="K5" s="26">
        <v>4992684.1346500507</v>
      </c>
      <c r="L5" s="26">
        <v>5253463.6957939342</v>
      </c>
      <c r="M5" s="26">
        <v>5406804.377016508</v>
      </c>
      <c r="N5" s="26">
        <v>5659911.0101373009</v>
      </c>
      <c r="O5" s="26">
        <v>5663713.8742305813</v>
      </c>
      <c r="P5" s="26">
        <v>5809269.7370046182</v>
      </c>
      <c r="Q5" s="26">
        <v>5813482.4890338304</v>
      </c>
      <c r="R5" s="26">
        <v>6133795.5021392182</v>
      </c>
      <c r="S5" s="26">
        <v>6400025.3361272179</v>
      </c>
      <c r="T5" s="26">
        <v>6446477.4745284459</v>
      </c>
      <c r="U5" s="26">
        <v>6536637.3458906841</v>
      </c>
      <c r="V5" s="26">
        <v>6487995.5260683652</v>
      </c>
      <c r="W5" s="26">
        <v>6570628.6781009072</v>
      </c>
      <c r="X5" s="26">
        <v>6813612.3817175366</v>
      </c>
    </row>
    <row r="6" spans="2:24" ht="24.75" customHeight="1" x14ac:dyDescent="0.25">
      <c r="B6" s="21" t="s">
        <v>21</v>
      </c>
      <c r="C6" s="21" t="s">
        <v>52</v>
      </c>
      <c r="D6" s="26">
        <v>2595295.5868586362</v>
      </c>
      <c r="E6" s="26">
        <v>2528678.2180799935</v>
      </c>
      <c r="F6" s="26">
        <v>2669665.6209994308</v>
      </c>
      <c r="G6" s="26">
        <v>2778722.3661987344</v>
      </c>
      <c r="H6" s="26">
        <v>2244654.8447326506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26">
        <v>0</v>
      </c>
      <c r="P6" s="26">
        <v>0</v>
      </c>
      <c r="Q6" s="26">
        <v>0</v>
      </c>
      <c r="R6" s="26">
        <v>0</v>
      </c>
      <c r="S6" s="26">
        <v>0</v>
      </c>
      <c r="T6" s="26">
        <v>0</v>
      </c>
      <c r="U6" s="26">
        <v>0</v>
      </c>
      <c r="V6" s="26">
        <v>0</v>
      </c>
      <c r="W6" s="26">
        <v>0</v>
      </c>
      <c r="X6" s="26">
        <v>0</v>
      </c>
    </row>
    <row r="7" spans="2:24" x14ac:dyDescent="0.25">
      <c r="B7" s="21" t="s">
        <v>22</v>
      </c>
      <c r="C7" s="27" t="s">
        <v>71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6">
        <v>0</v>
      </c>
      <c r="J7" s="26">
        <v>0</v>
      </c>
      <c r="K7" s="26">
        <v>173774.20516950559</v>
      </c>
      <c r="L7" s="26">
        <v>175631.55821718296</v>
      </c>
      <c r="M7" s="26">
        <v>176438.01435795735</v>
      </c>
      <c r="N7" s="26">
        <v>175522.43858124534</v>
      </c>
      <c r="O7" s="26">
        <v>175446.01897174443</v>
      </c>
      <c r="P7" s="26">
        <v>175738.07129648086</v>
      </c>
      <c r="Q7" s="26">
        <v>175811.84485979314</v>
      </c>
      <c r="R7" s="26">
        <v>175574.83966536695</v>
      </c>
      <c r="S7" s="26">
        <v>175605.44994411318</v>
      </c>
      <c r="T7" s="26">
        <v>175518.29910096308</v>
      </c>
      <c r="U7" s="26">
        <v>175796.98708846353</v>
      </c>
      <c r="V7" s="26">
        <v>175806.57830370893</v>
      </c>
      <c r="W7" s="26">
        <v>175806.57830370893</v>
      </c>
      <c r="X7" s="26">
        <v>175806.57830370893</v>
      </c>
    </row>
    <row r="8" spans="2:24" x14ac:dyDescent="0.25">
      <c r="B8" s="21" t="s">
        <v>23</v>
      </c>
      <c r="C8" s="21" t="s">
        <v>24</v>
      </c>
      <c r="D8" s="28">
        <v>1235457.8881939577</v>
      </c>
      <c r="E8" s="28">
        <v>1310620.2957752501</v>
      </c>
      <c r="F8" s="28">
        <v>1306196.1571497573</v>
      </c>
      <c r="G8" s="28">
        <v>1443154.7251010488</v>
      </c>
      <c r="H8" s="28">
        <v>1978178.8237338741</v>
      </c>
      <c r="I8" s="28">
        <v>4685936.7443699017</v>
      </c>
      <c r="J8" s="28">
        <v>4693237.696200694</v>
      </c>
      <c r="K8" s="28">
        <v>4796818.7208977714</v>
      </c>
      <c r="L8" s="28">
        <v>5056461.5340907862</v>
      </c>
      <c r="M8" s="28">
        <v>5211211.2446912359</v>
      </c>
      <c r="N8" s="28">
        <v>5468368.4173025806</v>
      </c>
      <c r="O8" s="28">
        <v>5472356.6612806469</v>
      </c>
      <c r="P8" s="28">
        <v>5619261.5569536686</v>
      </c>
      <c r="Q8" s="28">
        <v>5623894.7260701442</v>
      </c>
      <c r="R8" s="28">
        <v>5935623.7382898731</v>
      </c>
      <c r="S8" s="28">
        <v>6202240.9415262807</v>
      </c>
      <c r="T8" s="28">
        <v>6249346.7452082625</v>
      </c>
      <c r="U8" s="28">
        <v>6346038.8252430139</v>
      </c>
      <c r="V8" s="28">
        <v>6284973.121711052</v>
      </c>
      <c r="W8" s="28">
        <v>6357685.1293694526</v>
      </c>
      <c r="X8" s="28">
        <v>6595915.7402645256</v>
      </c>
    </row>
    <row r="9" spans="2:24" s="7" customFormat="1" ht="14.25" x14ac:dyDescent="0.2">
      <c r="B9" s="23" t="s">
        <v>25</v>
      </c>
      <c r="C9" s="23"/>
      <c r="D9" s="29">
        <v>1235457.8881939577</v>
      </c>
      <c r="E9" s="29">
        <v>1310620.2957752501</v>
      </c>
      <c r="F9" s="29">
        <v>1306196.1571497573</v>
      </c>
      <c r="G9" s="29">
        <v>1443154.7251010488</v>
      </c>
      <c r="H9" s="29">
        <v>1978178.8237338741</v>
      </c>
      <c r="I9" s="29">
        <v>4685936.7443699017</v>
      </c>
      <c r="J9" s="29">
        <v>4693237.696200694</v>
      </c>
      <c r="K9" s="29">
        <v>4970592.9260672769</v>
      </c>
      <c r="L9" s="29">
        <v>5232093.092307969</v>
      </c>
      <c r="M9" s="29">
        <v>5387649.259049193</v>
      </c>
      <c r="N9" s="29">
        <v>5643890.8558838256</v>
      </c>
      <c r="O9" s="29">
        <v>5647802.6802523909</v>
      </c>
      <c r="P9" s="29">
        <v>5794999.6282501491</v>
      </c>
      <c r="Q9" s="29">
        <v>5799706.5709299371</v>
      </c>
      <c r="R9" s="29">
        <v>6111198.5779552404</v>
      </c>
      <c r="S9" s="29">
        <v>6377846.3914703941</v>
      </c>
      <c r="T9" s="29">
        <v>6424865.0443092259</v>
      </c>
      <c r="U9" s="29">
        <v>6521835.8123314772</v>
      </c>
      <c r="V9" s="29">
        <v>6460779.7000147607</v>
      </c>
      <c r="W9" s="29">
        <v>6533491.7076731613</v>
      </c>
      <c r="X9" s="29">
        <v>6771722.3185682343</v>
      </c>
    </row>
    <row r="10" spans="2:24" s="7" customFormat="1" ht="14.25" x14ac:dyDescent="0.2"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</row>
    <row r="11" spans="2:24" s="7" customFormat="1" ht="14.25" x14ac:dyDescent="0.2">
      <c r="B11" s="23" t="s">
        <v>26</v>
      </c>
      <c r="C11" s="23"/>
      <c r="D11" s="30"/>
      <c r="E11" s="30"/>
      <c r="F11" s="30"/>
      <c r="G11" s="30"/>
      <c r="H11" s="30"/>
      <c r="I11" s="30"/>
      <c r="J11" s="30"/>
      <c r="K11" s="30"/>
      <c r="L11" s="3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</row>
    <row r="12" spans="2:24" x14ac:dyDescent="0.25">
      <c r="B12" s="21" t="s">
        <v>27</v>
      </c>
      <c r="C12" s="21"/>
      <c r="D12" s="31">
        <v>0.30670002374955219</v>
      </c>
      <c r="E12" s="31">
        <v>0.32570755332450479</v>
      </c>
      <c r="F12" s="31">
        <v>0.31394313932325707</v>
      </c>
      <c r="G12" s="31">
        <v>0.33582444417017676</v>
      </c>
      <c r="H12" s="31">
        <v>0.46343475636173387</v>
      </c>
      <c r="I12" s="31">
        <v>1.1021056840849861</v>
      </c>
      <c r="J12" s="31">
        <v>1.1073569219748551</v>
      </c>
      <c r="K12" s="31">
        <v>1.1779480082831595</v>
      </c>
      <c r="L12" s="31">
        <v>1.251590494902739</v>
      </c>
      <c r="M12" s="31">
        <v>1.2967289660167896</v>
      </c>
      <c r="N12" s="31">
        <v>1.3640382658894772</v>
      </c>
      <c r="O12" s="31">
        <v>1.3638079564265524</v>
      </c>
      <c r="P12" s="31">
        <v>1.4008657921690264</v>
      </c>
      <c r="Q12" s="31">
        <v>1.3990979739796632</v>
      </c>
      <c r="R12" s="31">
        <v>1.4674720347515484</v>
      </c>
      <c r="S12" s="31">
        <v>1.5172226503190431</v>
      </c>
      <c r="T12" s="31">
        <v>1.5224062685499944</v>
      </c>
      <c r="U12" s="31">
        <v>1.5255126366383021</v>
      </c>
      <c r="V12" s="31">
        <v>1.5015218306710612</v>
      </c>
      <c r="W12" s="31">
        <v>1.5015316509347196</v>
      </c>
      <c r="X12" s="31">
        <v>1.5462158979155167</v>
      </c>
    </row>
    <row r="13" spans="2:24" x14ac:dyDescent="0.25">
      <c r="B13" s="21" t="s">
        <v>28</v>
      </c>
      <c r="C13" s="21"/>
      <c r="D13" s="26"/>
      <c r="E13" s="19"/>
      <c r="F13" s="19"/>
      <c r="G13" s="19"/>
      <c r="H13" s="19"/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  <c r="Q13" s="32">
        <v>0</v>
      </c>
      <c r="R13" s="32">
        <v>0</v>
      </c>
      <c r="S13" s="32">
        <v>0</v>
      </c>
      <c r="T13" s="32">
        <v>0</v>
      </c>
      <c r="U13" s="32">
        <v>0</v>
      </c>
      <c r="V13" s="32">
        <v>0</v>
      </c>
      <c r="W13" s="32">
        <v>0</v>
      </c>
      <c r="X13" s="32">
        <v>0</v>
      </c>
    </row>
    <row r="14" spans="2:24" x14ac:dyDescent="0.25">
      <c r="B14" s="21" t="s">
        <v>29</v>
      </c>
      <c r="C14" s="21"/>
      <c r="D14" s="26"/>
      <c r="E14" s="19"/>
      <c r="F14" s="19"/>
      <c r="G14" s="19"/>
      <c r="H14" s="19"/>
      <c r="I14" s="33">
        <v>1.1021056840849861</v>
      </c>
      <c r="J14" s="33">
        <v>1.1073569219748551</v>
      </c>
      <c r="K14" s="33">
        <v>1.1779480082831595</v>
      </c>
      <c r="L14" s="33">
        <v>1.251590494902739</v>
      </c>
      <c r="M14" s="33">
        <v>1.2967289660167896</v>
      </c>
      <c r="N14" s="33">
        <v>1.3640382658894772</v>
      </c>
      <c r="O14" s="33">
        <v>1.3638079564265524</v>
      </c>
      <c r="P14" s="33">
        <v>1.4008657921690264</v>
      </c>
      <c r="Q14" s="33">
        <v>1.3990979739796632</v>
      </c>
      <c r="R14" s="33">
        <v>1.4674720347515484</v>
      </c>
      <c r="S14" s="33">
        <v>1.5172226503190431</v>
      </c>
      <c r="T14" s="33">
        <v>1.5224062685499944</v>
      </c>
      <c r="U14" s="33">
        <v>1.5255126366383021</v>
      </c>
      <c r="V14" s="33">
        <v>1.5015218306710612</v>
      </c>
      <c r="W14" s="33">
        <v>1.5015316509347196</v>
      </c>
      <c r="X14" s="33">
        <v>1.5462158979155167</v>
      </c>
    </row>
    <row r="15" spans="2:24" x14ac:dyDescent="0.25">
      <c r="B15" s="21" t="s">
        <v>30</v>
      </c>
      <c r="C15" s="21"/>
      <c r="D15" s="26"/>
      <c r="E15" s="19"/>
      <c r="F15" s="19"/>
      <c r="G15" s="19"/>
      <c r="H15" s="19"/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</row>
    <row r="16" spans="2:24" x14ac:dyDescent="0.25">
      <c r="B16" s="21" t="s">
        <v>31</v>
      </c>
      <c r="C16" s="21"/>
      <c r="D16" s="26"/>
      <c r="E16" s="19"/>
      <c r="F16" s="19"/>
      <c r="G16" s="19"/>
      <c r="H16" s="19"/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</row>
    <row r="17" spans="1:45" x14ac:dyDescent="0.25">
      <c r="B17" s="21" t="s">
        <v>32</v>
      </c>
      <c r="C17" s="21"/>
      <c r="D17" s="26"/>
      <c r="E17" s="19"/>
      <c r="F17" s="19"/>
      <c r="G17" s="19"/>
      <c r="H17" s="19"/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</row>
    <row r="18" spans="1:45" x14ac:dyDescent="0.25">
      <c r="D18" s="6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45" x14ac:dyDescent="0.25">
      <c r="B19" s="23" t="s">
        <v>33</v>
      </c>
      <c r="C19" s="21"/>
      <c r="D19" s="26"/>
      <c r="E19" s="19"/>
      <c r="F19" s="19"/>
      <c r="G19" s="19"/>
      <c r="H19" s="19"/>
      <c r="I19" s="19"/>
      <c r="J19" s="19"/>
      <c r="K19" s="19"/>
      <c r="L19" s="20" t="s">
        <v>58</v>
      </c>
      <c r="M19" s="36" t="s">
        <v>34</v>
      </c>
      <c r="N19" s="36" t="s">
        <v>35</v>
      </c>
      <c r="O19" s="36" t="s">
        <v>36</v>
      </c>
      <c r="P19" s="36" t="s">
        <v>59</v>
      </c>
      <c r="Q19" s="34"/>
      <c r="R19" s="34"/>
      <c r="S19" s="34"/>
      <c r="T19" s="34"/>
      <c r="U19" s="34"/>
      <c r="V19" s="34"/>
      <c r="W19" s="34"/>
      <c r="X19" s="21"/>
    </row>
    <row r="20" spans="1:45" x14ac:dyDescent="0.25">
      <c r="B20" s="21" t="s">
        <v>37</v>
      </c>
      <c r="C20" s="21"/>
      <c r="D20" s="26"/>
      <c r="E20" s="19"/>
      <c r="F20" s="19"/>
      <c r="G20" s="19"/>
      <c r="H20" s="19"/>
      <c r="I20" s="19"/>
      <c r="J20" s="19"/>
      <c r="K20" s="19"/>
      <c r="L20" s="33">
        <v>0.36047804065878275</v>
      </c>
      <c r="M20" s="37">
        <v>1.1585227479950846</v>
      </c>
      <c r="N20" s="37">
        <v>1.3553658085472871</v>
      </c>
      <c r="O20" s="37">
        <v>1.4758815256800732</v>
      </c>
      <c r="P20" s="37">
        <v>1.5177596506765754</v>
      </c>
      <c r="Q20" s="21"/>
      <c r="R20" s="34"/>
      <c r="S20" s="34"/>
      <c r="T20" s="34"/>
      <c r="U20" s="34"/>
      <c r="V20" s="34"/>
      <c r="W20" s="34"/>
      <c r="X20" s="21"/>
    </row>
    <row r="21" spans="1:45" x14ac:dyDescent="0.25">
      <c r="B21" s="21" t="s">
        <v>28</v>
      </c>
      <c r="C21" s="21"/>
      <c r="D21" s="26"/>
      <c r="E21" s="19"/>
      <c r="F21" s="19"/>
      <c r="G21" s="19"/>
      <c r="H21" s="19"/>
      <c r="I21" s="19"/>
      <c r="J21" s="19"/>
      <c r="K21" s="19"/>
      <c r="L21" s="38" t="s">
        <v>50</v>
      </c>
      <c r="M21" s="32">
        <v>0</v>
      </c>
      <c r="N21" s="32">
        <v>0</v>
      </c>
      <c r="O21" s="32">
        <v>0</v>
      </c>
      <c r="P21" s="32">
        <v>0</v>
      </c>
      <c r="Q21" s="34"/>
      <c r="R21" s="34"/>
      <c r="S21" s="34"/>
      <c r="T21" s="34"/>
      <c r="U21" s="34"/>
      <c r="V21" s="34"/>
      <c r="W21" s="34"/>
      <c r="X21" s="21"/>
    </row>
    <row r="22" spans="1:45" x14ac:dyDescent="0.25">
      <c r="B22" s="21" t="s">
        <v>29</v>
      </c>
      <c r="C22" s="21"/>
      <c r="D22" s="26"/>
      <c r="E22" s="19"/>
      <c r="F22" s="19"/>
      <c r="G22" s="19"/>
      <c r="H22" s="19"/>
      <c r="I22" s="19"/>
      <c r="J22" s="19"/>
      <c r="K22" s="19"/>
      <c r="L22" s="38" t="s">
        <v>50</v>
      </c>
      <c r="M22" s="33">
        <v>1.1585227479950846</v>
      </c>
      <c r="N22" s="33">
        <v>1.3553658085472871</v>
      </c>
      <c r="O22" s="33">
        <v>1.4758815256800732</v>
      </c>
      <c r="P22" s="33">
        <v>1.5177596506765754</v>
      </c>
      <c r="Q22" s="34"/>
      <c r="R22" s="34"/>
      <c r="S22" s="34"/>
      <c r="T22" s="34"/>
      <c r="U22" s="34"/>
      <c r="V22" s="34"/>
      <c r="W22" s="34"/>
      <c r="X22" s="21"/>
    </row>
    <row r="23" spans="1:45" x14ac:dyDescent="0.25">
      <c r="B23" s="21" t="s">
        <v>30</v>
      </c>
      <c r="C23" s="21"/>
      <c r="D23" s="26"/>
      <c r="E23" s="19"/>
      <c r="F23" s="19"/>
      <c r="G23" s="19"/>
      <c r="H23" s="19"/>
      <c r="I23" s="19"/>
      <c r="J23" s="19"/>
      <c r="K23" s="19"/>
      <c r="L23" s="38" t="s">
        <v>50</v>
      </c>
      <c r="M23" s="32">
        <v>0</v>
      </c>
      <c r="N23" s="32">
        <v>0</v>
      </c>
      <c r="O23" s="32">
        <v>0</v>
      </c>
      <c r="P23" s="32">
        <v>0</v>
      </c>
      <c r="Q23" s="34"/>
      <c r="R23" s="34"/>
      <c r="S23" s="34"/>
      <c r="T23" s="34"/>
      <c r="U23" s="34"/>
      <c r="V23" s="34"/>
      <c r="W23" s="34"/>
      <c r="X23" s="21"/>
    </row>
    <row r="24" spans="1:45" x14ac:dyDescent="0.25">
      <c r="B24" s="21" t="s">
        <v>38</v>
      </c>
      <c r="C24" s="21"/>
      <c r="D24" s="26"/>
      <c r="E24" s="19"/>
      <c r="F24" s="19"/>
      <c r="G24" s="19"/>
      <c r="H24" s="19"/>
      <c r="I24" s="19"/>
      <c r="J24" s="19"/>
      <c r="K24" s="19"/>
      <c r="L24" s="38" t="s">
        <v>50</v>
      </c>
      <c r="M24" s="34">
        <v>0</v>
      </c>
      <c r="N24" s="34">
        <v>0</v>
      </c>
      <c r="O24" s="34">
        <v>0</v>
      </c>
      <c r="P24" s="34">
        <v>0</v>
      </c>
      <c r="Q24" s="34"/>
      <c r="R24" s="34"/>
      <c r="S24" s="34"/>
      <c r="T24" s="34"/>
      <c r="U24" s="34"/>
      <c r="V24" s="34"/>
      <c r="W24" s="34"/>
      <c r="X24" s="21"/>
    </row>
    <row r="25" spans="1:45" x14ac:dyDescent="0.25">
      <c r="B25" s="21" t="s">
        <v>39</v>
      </c>
      <c r="C25" s="21"/>
      <c r="D25" s="26"/>
      <c r="E25" s="19"/>
      <c r="F25" s="19"/>
      <c r="G25" s="19"/>
      <c r="H25" s="19"/>
      <c r="I25" s="19"/>
      <c r="J25" s="19"/>
      <c r="K25" s="19"/>
      <c r="L25" s="38" t="s">
        <v>50</v>
      </c>
      <c r="M25" s="34">
        <v>0</v>
      </c>
      <c r="N25" s="34">
        <v>0</v>
      </c>
      <c r="O25" s="34">
        <v>0</v>
      </c>
      <c r="P25" s="34">
        <v>0</v>
      </c>
      <c r="Q25" s="34"/>
      <c r="R25" s="34"/>
      <c r="S25" s="34"/>
      <c r="T25" s="34"/>
      <c r="U25" s="34"/>
      <c r="V25" s="34"/>
      <c r="W25" s="34"/>
      <c r="X25" s="21"/>
    </row>
    <row r="26" spans="1:45" x14ac:dyDescent="0.25">
      <c r="D26" s="6"/>
      <c r="M26" s="4"/>
      <c r="N26" s="4"/>
      <c r="O26" s="4"/>
      <c r="P26" s="4"/>
      <c r="R26" s="4"/>
      <c r="S26" s="4"/>
      <c r="T26" s="4"/>
      <c r="U26" s="4"/>
      <c r="V26" s="4"/>
      <c r="W26" s="4"/>
    </row>
    <row r="27" spans="1:45" x14ac:dyDescent="0.25">
      <c r="B27" s="18" t="s">
        <v>40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</row>
    <row r="28" spans="1:45" x14ac:dyDescent="0.25">
      <c r="B28" s="3"/>
      <c r="C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x14ac:dyDescent="0.25">
      <c r="D29" s="10" t="s">
        <v>51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</row>
    <row r="30" spans="1:45" ht="18.75" x14ac:dyDescent="0.3">
      <c r="B30" s="11" t="s">
        <v>41</v>
      </c>
      <c r="D30" s="5">
        <v>2025</v>
      </c>
      <c r="E30" s="5">
        <v>2026</v>
      </c>
      <c r="F30" s="5">
        <v>2027</v>
      </c>
      <c r="G30" s="5">
        <v>2028</v>
      </c>
      <c r="H30" s="5">
        <v>2029</v>
      </c>
      <c r="I30" s="5">
        <v>2030</v>
      </c>
      <c r="J30" s="5">
        <v>2031</v>
      </c>
      <c r="K30" s="5">
        <v>2032</v>
      </c>
      <c r="L30" s="5">
        <v>2033</v>
      </c>
      <c r="M30" s="5">
        <v>2034</v>
      </c>
      <c r="N30" s="5">
        <v>2035</v>
      </c>
      <c r="O30" s="5">
        <v>2036</v>
      </c>
      <c r="P30" s="5">
        <v>2037</v>
      </c>
      <c r="Q30" s="5">
        <v>2038</v>
      </c>
      <c r="R30" s="5">
        <v>2039</v>
      </c>
      <c r="S30" s="5">
        <v>2040</v>
      </c>
      <c r="T30" s="5">
        <v>2041</v>
      </c>
      <c r="U30" s="5">
        <v>2042</v>
      </c>
      <c r="V30" s="5">
        <v>2043</v>
      </c>
      <c r="W30" s="5">
        <v>2044</v>
      </c>
      <c r="X30" s="5">
        <v>2045</v>
      </c>
    </row>
    <row r="31" spans="1:45" x14ac:dyDescent="0.25">
      <c r="A31" s="12"/>
      <c r="B31" s="12" t="s">
        <v>3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</row>
    <row r="32" spans="1:45" x14ac:dyDescent="0.25">
      <c r="A32" s="12"/>
      <c r="B32" s="12" t="s">
        <v>7</v>
      </c>
      <c r="D32" s="4">
        <v>19791.563876353917</v>
      </c>
      <c r="E32" s="4">
        <v>18962.952175055412</v>
      </c>
      <c r="F32" s="4">
        <v>17437.209528825359</v>
      </c>
      <c r="G32" s="4">
        <v>17402.26327969991</v>
      </c>
      <c r="H32" s="4">
        <v>16631.175781435075</v>
      </c>
      <c r="I32" s="4">
        <v>16224.138878237347</v>
      </c>
      <c r="J32" s="4">
        <v>15588.229587775208</v>
      </c>
      <c r="K32" s="4">
        <v>15067.18155808478</v>
      </c>
      <c r="L32" s="4">
        <v>15127.359349307542</v>
      </c>
      <c r="M32" s="4">
        <v>14437.862298397764</v>
      </c>
      <c r="N32" s="4">
        <v>15114.796037480915</v>
      </c>
      <c r="O32" s="4">
        <v>15121.9667200407</v>
      </c>
      <c r="P32" s="4">
        <v>15339.820079852681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</row>
    <row r="33" spans="1:24" x14ac:dyDescent="0.25">
      <c r="A33" s="12"/>
      <c r="B33" s="12" t="s">
        <v>10</v>
      </c>
      <c r="D33" s="4">
        <v>289696.46040400694</v>
      </c>
      <c r="E33" s="4">
        <v>299945.04751847836</v>
      </c>
      <c r="F33" s="4">
        <v>297238.84872122773</v>
      </c>
      <c r="G33" s="4">
        <v>284105.84526415769</v>
      </c>
      <c r="H33" s="4">
        <v>267608.62219990912</v>
      </c>
      <c r="I33" s="4">
        <v>257446.57418877576</v>
      </c>
      <c r="J33" s="4">
        <v>242993.60482061136</v>
      </c>
      <c r="K33" s="4">
        <v>253166.52872206602</v>
      </c>
      <c r="L33" s="4">
        <v>260764.05717596511</v>
      </c>
      <c r="M33" s="4">
        <v>261444.9272114762</v>
      </c>
      <c r="N33" s="4">
        <v>253558.77682349147</v>
      </c>
      <c r="O33" s="4">
        <v>246329.02083958895</v>
      </c>
      <c r="P33" s="4">
        <v>255496.28790615432</v>
      </c>
      <c r="Q33" s="4">
        <v>259979.23231977667</v>
      </c>
      <c r="R33" s="4">
        <v>259345.09869741165</v>
      </c>
      <c r="S33" s="4">
        <v>262668.50143421028</v>
      </c>
      <c r="T33" s="4">
        <v>253950.10833147028</v>
      </c>
      <c r="U33" s="4">
        <v>246482.12831191899</v>
      </c>
      <c r="V33" s="4">
        <v>259376.01503254421</v>
      </c>
      <c r="W33" s="4">
        <v>262744.47071514121</v>
      </c>
      <c r="X33" s="4">
        <v>264738.4700403288</v>
      </c>
    </row>
    <row r="34" spans="1:24" x14ac:dyDescent="0.25">
      <c r="A34" s="12"/>
      <c r="B34" s="12" t="s">
        <v>1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173774.20516950559</v>
      </c>
      <c r="L34" s="4">
        <v>175631.55821718296</v>
      </c>
      <c r="M34" s="4">
        <v>176438.01435795735</v>
      </c>
      <c r="N34" s="4">
        <v>175522.43858124534</v>
      </c>
      <c r="O34" s="4">
        <v>175446.01897174443</v>
      </c>
      <c r="P34" s="4">
        <v>175738.07129648086</v>
      </c>
      <c r="Q34" s="4">
        <v>175811.84485979314</v>
      </c>
      <c r="R34" s="4">
        <v>175574.83966536695</v>
      </c>
      <c r="S34" s="4">
        <v>175605.44994411318</v>
      </c>
      <c r="T34" s="4">
        <v>175518.29910096308</v>
      </c>
      <c r="U34" s="4">
        <v>175796.98708846353</v>
      </c>
      <c r="V34" s="4">
        <v>175806.57830370893</v>
      </c>
      <c r="W34" s="4">
        <v>175806.57830370893</v>
      </c>
      <c r="X34" s="4">
        <v>175806.57830370893</v>
      </c>
    </row>
    <row r="35" spans="1:24" x14ac:dyDescent="0.25">
      <c r="A35" s="12"/>
      <c r="B35" s="12" t="s">
        <v>11</v>
      </c>
      <c r="D35" s="4">
        <v>0</v>
      </c>
      <c r="E35" s="4">
        <v>0</v>
      </c>
      <c r="F35" s="4">
        <v>0</v>
      </c>
      <c r="G35" s="4">
        <v>134206.38095311</v>
      </c>
      <c r="H35" s="4">
        <v>247392.90395314505</v>
      </c>
      <c r="I35" s="4">
        <v>1234057.34038401</v>
      </c>
      <c r="J35" s="4">
        <v>1340827.8783398047</v>
      </c>
      <c r="K35" s="4">
        <v>1479858.8203426301</v>
      </c>
      <c r="L35" s="4">
        <v>1737880.0219138199</v>
      </c>
      <c r="M35" s="4">
        <v>1886206.4416837625</v>
      </c>
      <c r="N35" s="4">
        <v>1902748.0874113273</v>
      </c>
      <c r="O35" s="4">
        <v>1903298.9793521976</v>
      </c>
      <c r="P35" s="4">
        <v>1901563.77505376</v>
      </c>
      <c r="Q35" s="4">
        <v>1873764.6818033697</v>
      </c>
      <c r="R35" s="4">
        <v>2221308.4760315767</v>
      </c>
      <c r="S35" s="4">
        <v>2324607.0308877835</v>
      </c>
      <c r="T35" s="4">
        <v>2337562.3312830795</v>
      </c>
      <c r="U35" s="4">
        <v>2343063.4762008372</v>
      </c>
      <c r="V35" s="4">
        <v>2326928.29130666</v>
      </c>
      <c r="W35" s="4">
        <v>2439194.2623151629</v>
      </c>
      <c r="X35" s="4">
        <v>2522820.0138776884</v>
      </c>
    </row>
    <row r="36" spans="1:24" x14ac:dyDescent="0.25">
      <c r="A36" s="12"/>
      <c r="B36" s="12" t="s">
        <v>12</v>
      </c>
      <c r="D36" s="4">
        <v>0</v>
      </c>
      <c r="E36" s="4">
        <v>35352.581441648152</v>
      </c>
      <c r="F36" s="4">
        <v>57108.597568418307</v>
      </c>
      <c r="G36" s="4">
        <v>71639.604758476431</v>
      </c>
      <c r="H36" s="4">
        <v>69160.377483559365</v>
      </c>
      <c r="I36" s="4">
        <v>67943.757437540902</v>
      </c>
      <c r="J36" s="4">
        <v>58148.550684870359</v>
      </c>
      <c r="K36" s="4">
        <v>58569.33824767905</v>
      </c>
      <c r="L36" s="4">
        <v>61222.255831954863</v>
      </c>
      <c r="M36" s="4">
        <v>62119.127763178883</v>
      </c>
      <c r="N36" s="4">
        <v>65022.322233117447</v>
      </c>
      <c r="O36" s="4">
        <v>62284.358231590668</v>
      </c>
      <c r="P36" s="4">
        <v>56084.527769962711</v>
      </c>
      <c r="Q36" s="4">
        <v>55988.117866807952</v>
      </c>
      <c r="R36" s="4">
        <v>56567.799693330489</v>
      </c>
      <c r="S36" s="4">
        <v>59965.239692382638</v>
      </c>
      <c r="T36" s="4">
        <v>54442.96980240519</v>
      </c>
      <c r="U36" s="4">
        <v>66304.878309779131</v>
      </c>
      <c r="V36" s="4">
        <v>66333.039592537258</v>
      </c>
      <c r="W36" s="4">
        <v>66331.7004406833</v>
      </c>
      <c r="X36" s="4">
        <v>66341.402312055376</v>
      </c>
    </row>
    <row r="37" spans="1:24" x14ac:dyDescent="0.25">
      <c r="A37" s="12"/>
      <c r="B37" s="12" t="s">
        <v>13</v>
      </c>
      <c r="D37" s="4">
        <v>925969.86391359684</v>
      </c>
      <c r="E37" s="4">
        <v>956359.71464006824</v>
      </c>
      <c r="F37" s="4">
        <v>934411.50133128592</v>
      </c>
      <c r="G37" s="4">
        <v>935800.63084560481</v>
      </c>
      <c r="H37" s="4">
        <v>1377385.7443158254</v>
      </c>
      <c r="I37" s="4">
        <v>3110264.9334813375</v>
      </c>
      <c r="J37" s="4">
        <v>3035679.4327676324</v>
      </c>
      <c r="K37" s="4">
        <v>2990156.8520273119</v>
      </c>
      <c r="L37" s="4">
        <v>2981467.8398197386</v>
      </c>
      <c r="M37" s="4">
        <v>2987002.8857344207</v>
      </c>
      <c r="N37" s="4">
        <v>3231924.4347971636</v>
      </c>
      <c r="O37" s="4">
        <v>3245322.3361372286</v>
      </c>
      <c r="P37" s="4">
        <v>3390777.1461439393</v>
      </c>
      <c r="Q37" s="4">
        <v>3434162.6940801898</v>
      </c>
      <c r="R37" s="4">
        <v>3398402.3638675539</v>
      </c>
      <c r="S37" s="4">
        <v>3555000.1695119045</v>
      </c>
      <c r="T37" s="4">
        <v>3603391.3357913075</v>
      </c>
      <c r="U37" s="4">
        <v>3690188.3424204784</v>
      </c>
      <c r="V37" s="4">
        <v>3632335.7757793106</v>
      </c>
      <c r="W37" s="4">
        <v>3589414.6958984644</v>
      </c>
      <c r="X37" s="4">
        <v>3742015.8540344536</v>
      </c>
    </row>
    <row r="38" spans="1:24" x14ac:dyDescent="0.25">
      <c r="A38" s="12"/>
      <c r="B38" s="12" t="s">
        <v>69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</row>
    <row r="39" spans="1:24" x14ac:dyDescent="0.25">
      <c r="A39" s="12"/>
      <c r="B39" s="12" t="s">
        <v>2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</row>
    <row r="40" spans="1:24" x14ac:dyDescent="0.25">
      <c r="A40" s="12"/>
      <c r="B40" s="12" t="s">
        <v>4</v>
      </c>
      <c r="D40" s="4">
        <v>28652.936436711927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</row>
    <row r="41" spans="1:24" x14ac:dyDescent="0.25">
      <c r="B41" s="12" t="s">
        <v>5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</row>
    <row r="42" spans="1:24" x14ac:dyDescent="0.25">
      <c r="B42" s="12" t="s">
        <v>6</v>
      </c>
      <c r="D42" s="4">
        <v>172619.89221625627</v>
      </c>
      <c r="E42" s="4">
        <v>188416.34030732157</v>
      </c>
      <c r="F42" s="4">
        <v>188549.45942561972</v>
      </c>
      <c r="G42" s="4">
        <v>79269.008467109961</v>
      </c>
      <c r="H42" s="4">
        <v>49480.097808464678</v>
      </c>
      <c r="I42" s="4">
        <v>38346.708889845118</v>
      </c>
      <c r="J42" s="4">
        <v>28027.245574306857</v>
      </c>
      <c r="K42" s="4">
        <v>22091.208582772688</v>
      </c>
      <c r="L42" s="4">
        <v>21370.603485965039</v>
      </c>
      <c r="M42" s="4">
        <v>19155.117967314578</v>
      </c>
      <c r="N42" s="4">
        <v>16020.154253474448</v>
      </c>
      <c r="O42" s="4">
        <v>15911.193978190049</v>
      </c>
      <c r="P42" s="4">
        <v>14270.108754467921</v>
      </c>
      <c r="Q42" s="4">
        <v>13775.918103893016</v>
      </c>
      <c r="R42" s="4">
        <v>22596.924183977851</v>
      </c>
      <c r="S42" s="4">
        <v>22178.944656823685</v>
      </c>
      <c r="T42" s="4">
        <v>21612.430219220809</v>
      </c>
      <c r="U42" s="4">
        <v>14801.53355920682</v>
      </c>
      <c r="V42" s="4">
        <v>27215.8260536048</v>
      </c>
      <c r="W42" s="4">
        <v>37136.970427747052</v>
      </c>
      <c r="X42" s="4">
        <v>41890.063149301095</v>
      </c>
    </row>
    <row r="43" spans="1:24" x14ac:dyDescent="0.25">
      <c r="B43" s="12" t="s">
        <v>8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</row>
    <row r="44" spans="1:24" x14ac:dyDescent="0.25">
      <c r="B44" s="12" t="s">
        <v>70</v>
      </c>
      <c r="D44" s="4">
        <v>3797.4399125199902</v>
      </c>
      <c r="E44" s="4">
        <v>3797.4399125199902</v>
      </c>
      <c r="F44" s="4">
        <v>3797.4399125199902</v>
      </c>
      <c r="G44" s="4">
        <v>3797.4399125199902</v>
      </c>
      <c r="H44" s="4">
        <v>3797.4399125199902</v>
      </c>
      <c r="I44" s="4">
        <v>3797.4399125199902</v>
      </c>
      <c r="J44" s="4">
        <v>2848.0799339199898</v>
      </c>
      <c r="K44" s="4">
        <v>2848.0799339199898</v>
      </c>
      <c r="L44" s="4">
        <v>2848.0799339199898</v>
      </c>
      <c r="M44" s="4">
        <v>2848.0799339199898</v>
      </c>
      <c r="N44" s="4">
        <v>2848.0799339199898</v>
      </c>
      <c r="O44" s="4">
        <v>2848.0799339199898</v>
      </c>
      <c r="P44" s="4">
        <v>2848.0799339199898</v>
      </c>
      <c r="Q44" s="4">
        <v>2848.0799339199898</v>
      </c>
      <c r="R44" s="4">
        <v>2848.0799339199898</v>
      </c>
      <c r="S44" s="4">
        <v>2848.0799339199898</v>
      </c>
      <c r="T44" s="4">
        <v>2848.0799339199898</v>
      </c>
      <c r="U44" s="4">
        <v>2848.0799339199898</v>
      </c>
      <c r="V44" s="4">
        <v>2848.0799339199898</v>
      </c>
      <c r="W44" s="4">
        <v>2848.0799339199898</v>
      </c>
      <c r="X44" s="4">
        <v>2848.0799339199898</v>
      </c>
    </row>
    <row r="45" spans="1:24" x14ac:dyDescent="0.25">
      <c r="B45" s="12"/>
      <c r="C45" s="7" t="s">
        <v>42</v>
      </c>
      <c r="D45" s="9">
        <v>1436730.7168469261</v>
      </c>
      <c r="E45" s="9">
        <v>1499036.6360825717</v>
      </c>
      <c r="F45" s="9">
        <v>1494745.6165753771</v>
      </c>
      <c r="G45" s="9">
        <v>1522423.7335681587</v>
      </c>
      <c r="H45" s="9">
        <v>2027658.9215423388</v>
      </c>
      <c r="I45" s="9">
        <v>4724283.4532597465</v>
      </c>
      <c r="J45" s="9">
        <v>4721264.9417750007</v>
      </c>
      <c r="K45" s="9">
        <v>4992684.1346500507</v>
      </c>
      <c r="L45" s="9">
        <v>5253463.6957939342</v>
      </c>
      <c r="M45" s="9">
        <v>5406804.377016508</v>
      </c>
      <c r="N45" s="9">
        <v>5659911.0101373009</v>
      </c>
      <c r="O45" s="9">
        <v>5663713.8742305813</v>
      </c>
      <c r="P45" s="9">
        <v>5809269.7370046182</v>
      </c>
      <c r="Q45" s="9">
        <v>5813482.4890338304</v>
      </c>
      <c r="R45" s="9">
        <v>6133795.5021392182</v>
      </c>
      <c r="S45" s="9">
        <v>6400025.3361272179</v>
      </c>
      <c r="T45" s="9">
        <v>6446477.4745284459</v>
      </c>
      <c r="U45" s="9">
        <v>6536637.3458906841</v>
      </c>
      <c r="V45" s="9">
        <v>6487995.5260683652</v>
      </c>
      <c r="W45" s="9">
        <v>6570628.6781009072</v>
      </c>
      <c r="X45" s="9">
        <v>6813612.3817175366</v>
      </c>
    </row>
    <row r="46" spans="1:24" ht="15.75" x14ac:dyDescent="0.25">
      <c r="B46" s="13" t="s">
        <v>43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</row>
    <row r="47" spans="1:24" x14ac:dyDescent="0.25">
      <c r="B47" s="12" t="s">
        <v>0</v>
      </c>
      <c r="D47" s="4">
        <v>0</v>
      </c>
      <c r="E47" s="4">
        <v>53399.449824515716</v>
      </c>
      <c r="F47" s="4">
        <v>91430.514975035039</v>
      </c>
      <c r="G47" s="4">
        <v>1284804.681915316</v>
      </c>
      <c r="H47" s="4">
        <v>1408256.8346343145</v>
      </c>
      <c r="I47" s="4">
        <v>1759705.427622854</v>
      </c>
      <c r="J47" s="4">
        <v>1761626.8016396782</v>
      </c>
      <c r="K47" s="4">
        <v>1737614.2504806716</v>
      </c>
      <c r="L47" s="4">
        <v>1741373.8970313405</v>
      </c>
      <c r="M47" s="4">
        <v>1753927.9509466325</v>
      </c>
      <c r="N47" s="4">
        <v>1692583.3960532951</v>
      </c>
      <c r="O47" s="4">
        <v>1676382.8463199085</v>
      </c>
      <c r="P47" s="4">
        <v>1683068.9498926266</v>
      </c>
      <c r="Q47" s="4">
        <v>1786053.6585439858</v>
      </c>
      <c r="R47" s="4">
        <v>1896341.4076304911</v>
      </c>
      <c r="S47" s="4">
        <v>1544660.6716665812</v>
      </c>
      <c r="T47" s="4">
        <v>1544626.8631286081</v>
      </c>
      <c r="U47" s="4">
        <v>1550833.8168155493</v>
      </c>
      <c r="V47" s="4">
        <v>1601882.6724923986</v>
      </c>
      <c r="W47" s="4">
        <v>1579799.1310770472</v>
      </c>
      <c r="X47" s="4">
        <v>1547605.031433057</v>
      </c>
    </row>
    <row r="48" spans="1:24" x14ac:dyDescent="0.25">
      <c r="A48" s="12"/>
      <c r="B48" s="12" t="s">
        <v>9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</row>
    <row r="49" spans="1:24" x14ac:dyDescent="0.25">
      <c r="A49" s="12"/>
      <c r="B49" s="12" t="s">
        <v>1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35613.809049795091</v>
      </c>
      <c r="L49" s="4">
        <v>35375.148885096402</v>
      </c>
      <c r="M49" s="4">
        <v>35489.245582760697</v>
      </c>
      <c r="N49" s="4">
        <v>33852.016569485786</v>
      </c>
      <c r="O49" s="4">
        <v>33022.051197110668</v>
      </c>
      <c r="P49" s="4">
        <v>31884.686779685882</v>
      </c>
      <c r="Q49" s="4">
        <v>32162.866989820079</v>
      </c>
      <c r="R49" s="4">
        <v>31482.832053135215</v>
      </c>
      <c r="S49" s="4">
        <v>31490.936534550427</v>
      </c>
      <c r="T49" s="4">
        <v>34600.414628089697</v>
      </c>
      <c r="U49" s="4">
        <v>25601.282826253242</v>
      </c>
      <c r="V49" s="4">
        <v>24728.913025399706</v>
      </c>
      <c r="W49" s="4">
        <v>24703.559501040938</v>
      </c>
      <c r="X49" s="4">
        <v>24281.215660766291</v>
      </c>
    </row>
    <row r="50" spans="1:24" x14ac:dyDescent="0.25">
      <c r="A50" s="12"/>
      <c r="B50" s="12"/>
      <c r="C50" s="14" t="s">
        <v>44</v>
      </c>
      <c r="D50" s="9">
        <v>0</v>
      </c>
      <c r="E50" s="9">
        <v>53399.449824515716</v>
      </c>
      <c r="F50" s="9">
        <v>91430.514975035039</v>
      </c>
      <c r="G50" s="9">
        <v>1284804.681915316</v>
      </c>
      <c r="H50" s="9">
        <v>1408256.8346343145</v>
      </c>
      <c r="I50" s="9">
        <v>1759705.427622854</v>
      </c>
      <c r="J50" s="9">
        <v>1761626.8016396782</v>
      </c>
      <c r="K50" s="9">
        <v>1773228.0595304668</v>
      </c>
      <c r="L50" s="9">
        <v>1776749.0459164369</v>
      </c>
      <c r="M50" s="9">
        <v>1789417.1965293933</v>
      </c>
      <c r="N50" s="9">
        <v>1726435.412622781</v>
      </c>
      <c r="O50" s="9">
        <v>1709404.8975170192</v>
      </c>
      <c r="P50" s="9">
        <v>1714953.6366723124</v>
      </c>
      <c r="Q50" s="9">
        <v>1818216.5255338058</v>
      </c>
      <c r="R50" s="9">
        <v>1927824.2396836262</v>
      </c>
      <c r="S50" s="9">
        <v>1576151.6082011317</v>
      </c>
      <c r="T50" s="9">
        <v>1579227.2777566977</v>
      </c>
      <c r="U50" s="9">
        <v>1576435.0996418025</v>
      </c>
      <c r="V50" s="9">
        <v>1626611.5855177983</v>
      </c>
      <c r="W50" s="9">
        <v>1604502.6905780882</v>
      </c>
      <c r="X50" s="9">
        <v>1571886.2470938233</v>
      </c>
    </row>
    <row r="51" spans="1:24" x14ac:dyDescent="0.25">
      <c r="A51" s="12"/>
      <c r="B51" s="12"/>
      <c r="C51" s="14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</row>
    <row r="52" spans="1:24" x14ac:dyDescent="0.25">
      <c r="A52" s="12"/>
      <c r="C52" s="14" t="s">
        <v>45</v>
      </c>
      <c r="D52" s="15">
        <v>1436730.7168469261</v>
      </c>
      <c r="E52" s="15">
        <v>1552436.0859070874</v>
      </c>
      <c r="F52" s="15">
        <v>1586176.1315504122</v>
      </c>
      <c r="G52" s="15">
        <v>2807228.4154834747</v>
      </c>
      <c r="H52" s="15">
        <v>3435915.7561766533</v>
      </c>
      <c r="I52" s="15">
        <v>6483988.8808826003</v>
      </c>
      <c r="J52" s="15">
        <v>6482891.7434146786</v>
      </c>
      <c r="K52" s="15">
        <v>6765912.1941805175</v>
      </c>
      <c r="L52" s="15">
        <v>7030212.7417103713</v>
      </c>
      <c r="M52" s="15">
        <v>7196221.5735459011</v>
      </c>
      <c r="N52" s="15">
        <v>7386346.4227600824</v>
      </c>
      <c r="O52" s="15">
        <v>7373118.7717476003</v>
      </c>
      <c r="P52" s="15">
        <v>7524223.3736769306</v>
      </c>
      <c r="Q52" s="15">
        <v>7631699.014567636</v>
      </c>
      <c r="R52" s="15">
        <v>8061619.7418228444</v>
      </c>
      <c r="S52" s="15">
        <v>7976176.9443283491</v>
      </c>
      <c r="T52" s="15">
        <v>8025704.7522851434</v>
      </c>
      <c r="U52" s="15">
        <v>8113072.4455324868</v>
      </c>
      <c r="V52" s="15">
        <v>8114607.1115861638</v>
      </c>
      <c r="W52" s="15">
        <v>8175131.3686789954</v>
      </c>
      <c r="X52" s="15">
        <v>8385498.6288113594</v>
      </c>
    </row>
    <row r="53" spans="1:24" x14ac:dyDescent="0.25">
      <c r="A53" s="12"/>
      <c r="C53" s="14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</row>
    <row r="54" spans="1:24" ht="15.75" x14ac:dyDescent="0.25">
      <c r="B54" s="13" t="s">
        <v>53</v>
      </c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</row>
    <row r="55" spans="1:24" x14ac:dyDescent="0.25">
      <c r="B55" s="12" t="s">
        <v>47</v>
      </c>
      <c r="D55" s="6">
        <v>1407.9999999100003</v>
      </c>
      <c r="E55" s="6">
        <v>1408.0000000000005</v>
      </c>
      <c r="F55" s="6">
        <v>1407.9999999200004</v>
      </c>
      <c r="G55" s="6">
        <v>1408.0000000800001</v>
      </c>
      <c r="H55" s="6">
        <v>1396.2352940300002</v>
      </c>
      <c r="I55" s="6">
        <v>1408.0000000000005</v>
      </c>
      <c r="J55" s="6">
        <v>1407.99999991</v>
      </c>
      <c r="K55" s="6">
        <v>1408.0000000000002</v>
      </c>
      <c r="L55" s="6">
        <v>1408.0000000699999</v>
      </c>
      <c r="M55" s="6">
        <v>1396.2352941900003</v>
      </c>
      <c r="N55" s="6">
        <v>1407.9999999100003</v>
      </c>
      <c r="O55" s="6">
        <v>1408.0000000000005</v>
      </c>
      <c r="P55" s="6">
        <v>1408.0000000000002</v>
      </c>
      <c r="Q55" s="6">
        <v>1407.9999999100003</v>
      </c>
      <c r="R55" s="6">
        <v>1408.0000000799998</v>
      </c>
      <c r="S55" s="6">
        <v>1396.2352941900001</v>
      </c>
      <c r="T55" s="6">
        <v>1408.0000000000002</v>
      </c>
      <c r="U55" s="6">
        <v>1407.99999991</v>
      </c>
      <c r="V55" s="6">
        <v>1408.0000000000002</v>
      </c>
      <c r="W55" s="6">
        <v>1407.9999999100003</v>
      </c>
      <c r="X55" s="6">
        <v>1396.2352941900001</v>
      </c>
    </row>
    <row r="56" spans="1:24" x14ac:dyDescent="0.25">
      <c r="B56" s="12" t="s">
        <v>49</v>
      </c>
      <c r="D56" s="6">
        <v>0</v>
      </c>
      <c r="E56" s="6">
        <v>20.911814530000008</v>
      </c>
      <c r="F56" s="6">
        <v>30.576543100000006</v>
      </c>
      <c r="G56" s="6">
        <v>552.87637157000006</v>
      </c>
      <c r="H56" s="6">
        <v>497.95877151000008</v>
      </c>
      <c r="I56" s="6">
        <v>765.98982873999989</v>
      </c>
      <c r="J56" s="6">
        <v>951.98352868999996</v>
      </c>
      <c r="K56" s="6">
        <v>850.58782876000009</v>
      </c>
      <c r="L56" s="6">
        <v>1002.2339001400001</v>
      </c>
      <c r="M56" s="6">
        <v>811.22900005999998</v>
      </c>
      <c r="N56" s="6">
        <v>712.32075717999999</v>
      </c>
      <c r="O56" s="6">
        <v>1068.2835430999999</v>
      </c>
      <c r="P56" s="6">
        <v>1417.2029144900002</v>
      </c>
      <c r="Q56" s="6">
        <v>2215.2039478199999</v>
      </c>
      <c r="R56" s="6">
        <v>2051.7241715099999</v>
      </c>
      <c r="S56" s="6">
        <v>1939.8052688300002</v>
      </c>
      <c r="T56" s="6">
        <v>1575.65339997</v>
      </c>
      <c r="U56" s="6">
        <v>2200.01258568</v>
      </c>
      <c r="V56" s="6">
        <v>2294.3957144200003</v>
      </c>
      <c r="W56" s="6">
        <v>2077.9127857899998</v>
      </c>
      <c r="X56" s="6">
        <v>3269.81347147</v>
      </c>
    </row>
    <row r="57" spans="1:24" x14ac:dyDescent="0.25">
      <c r="B57" s="12" t="s">
        <v>46</v>
      </c>
      <c r="D57" s="6">
        <v>87188.028076350005</v>
      </c>
      <c r="E57" s="6">
        <v>120365.09379911999</v>
      </c>
      <c r="F57" s="6">
        <v>120365.09379911999</v>
      </c>
      <c r="G57" s="6">
        <v>120306.82594378998</v>
      </c>
      <c r="H57" s="6">
        <v>120365.09379911999</v>
      </c>
      <c r="I57" s="6">
        <v>120365.09379911999</v>
      </c>
      <c r="J57" s="6">
        <v>120365.09379911999</v>
      </c>
      <c r="K57" s="6">
        <v>120306.82594378998</v>
      </c>
      <c r="L57" s="6">
        <v>120365.09379911999</v>
      </c>
      <c r="M57" s="6">
        <v>120365.09379911999</v>
      </c>
      <c r="N57" s="6">
        <v>120365.09379911999</v>
      </c>
      <c r="O57" s="6">
        <v>120306.82594378998</v>
      </c>
      <c r="P57" s="6">
        <v>120365.09379911999</v>
      </c>
      <c r="Q57" s="6">
        <v>120365.09379911999</v>
      </c>
      <c r="R57" s="6">
        <v>120365.09379911999</v>
      </c>
      <c r="S57" s="6">
        <v>120306.82594378998</v>
      </c>
      <c r="T57" s="6">
        <v>120365.09379911999</v>
      </c>
      <c r="U57" s="6">
        <v>120365.09379911999</v>
      </c>
      <c r="V57" s="6">
        <v>120365.09379911999</v>
      </c>
      <c r="W57" s="6">
        <v>120306.82594378998</v>
      </c>
      <c r="X57" s="6">
        <v>120365.09379911999</v>
      </c>
    </row>
    <row r="58" spans="1:24" x14ac:dyDescent="0.25">
      <c r="B58" s="12" t="s">
        <v>48</v>
      </c>
      <c r="D58" s="6">
        <v>2.0119911300000006</v>
      </c>
      <c r="E58" s="6">
        <v>7.0536856499999976</v>
      </c>
      <c r="F58" s="6">
        <v>36900.374066300028</v>
      </c>
      <c r="G58" s="6">
        <v>81545.228120730157</v>
      </c>
      <c r="H58" s="6">
        <v>123483.9258394799</v>
      </c>
      <c r="I58" s="6">
        <v>168093.17141699968</v>
      </c>
      <c r="J58" s="6">
        <v>208923.1288569707</v>
      </c>
      <c r="K58" s="6">
        <v>266755.59311508946</v>
      </c>
      <c r="L58" s="6">
        <v>326030.61254596</v>
      </c>
      <c r="M58" s="6">
        <v>383442.14250319073</v>
      </c>
      <c r="N58" s="6">
        <v>439953.96517749951</v>
      </c>
      <c r="O58" s="6">
        <v>494442.12649556965</v>
      </c>
      <c r="P58" s="6">
        <v>539287.2389847202</v>
      </c>
      <c r="Q58" s="6">
        <v>586288.02871023945</v>
      </c>
      <c r="R58" s="6">
        <v>624052.73838195135</v>
      </c>
      <c r="S58" s="6">
        <v>654385.54653615074</v>
      </c>
      <c r="T58" s="6">
        <v>681842.6899019198</v>
      </c>
      <c r="U58" s="6">
        <v>682449.69769222988</v>
      </c>
      <c r="V58" s="6">
        <v>711505.57132798969</v>
      </c>
      <c r="W58" s="6">
        <v>732753.3695205308</v>
      </c>
      <c r="X58" s="6">
        <v>752805.26452016854</v>
      </c>
    </row>
    <row r="59" spans="1:24" x14ac:dyDescent="0.25">
      <c r="C59" s="7" t="s">
        <v>54</v>
      </c>
      <c r="D59" s="9">
        <v>88598.04006739</v>
      </c>
      <c r="E59" s="9">
        <v>121801.05929929999</v>
      </c>
      <c r="F59" s="9">
        <v>158704.04440844001</v>
      </c>
      <c r="G59" s="9">
        <v>203812.93043617014</v>
      </c>
      <c r="H59" s="9">
        <v>245743.21370413987</v>
      </c>
      <c r="I59" s="9">
        <v>290632.25504485966</v>
      </c>
      <c r="J59" s="9">
        <v>331648.2061846907</v>
      </c>
      <c r="K59" s="9">
        <v>389321.00688763947</v>
      </c>
      <c r="L59" s="9">
        <v>448805.94024529</v>
      </c>
      <c r="M59" s="9">
        <v>506014.70059656072</v>
      </c>
      <c r="N59" s="9">
        <v>562439.3797337095</v>
      </c>
      <c r="O59" s="9">
        <v>617225.23598245962</v>
      </c>
      <c r="P59" s="9">
        <v>662477.53569833015</v>
      </c>
      <c r="Q59" s="9">
        <v>710276.3264570894</v>
      </c>
      <c r="R59" s="9">
        <v>747877.55635266134</v>
      </c>
      <c r="S59" s="9">
        <v>778028.41304296069</v>
      </c>
      <c r="T59" s="9">
        <v>805191.43710100977</v>
      </c>
      <c r="U59" s="9">
        <v>806422.80407693982</v>
      </c>
      <c r="V59" s="9">
        <v>835573.06084152963</v>
      </c>
      <c r="W59" s="9">
        <v>856546.10825002077</v>
      </c>
      <c r="X59" s="9">
        <v>877836.4070849485</v>
      </c>
    </row>
    <row r="62" spans="1:24" x14ac:dyDescent="0.25">
      <c r="X62" s="3"/>
    </row>
    <row r="63" spans="1:24" x14ac:dyDescent="0.25">
      <c r="X63" s="3"/>
    </row>
  </sheetData>
  <mergeCells count="2">
    <mergeCell ref="B27:W27"/>
    <mergeCell ref="X27:AS27"/>
  </mergeCells>
  <phoneticPr fontId="3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51FA0-F077-408B-AA12-3EEF612FCA6A}">
  <sheetPr codeName="Sheet3"/>
  <dimension ref="F2:P53"/>
  <sheetViews>
    <sheetView showGridLines="0" zoomScaleNormal="100" workbookViewId="0">
      <selection activeCell="Y23" sqref="Y23"/>
    </sheetView>
  </sheetViews>
  <sheetFormatPr defaultRowHeight="15" x14ac:dyDescent="0.25"/>
  <cols>
    <col min="1" max="16384" width="9.140625" style="2"/>
  </cols>
  <sheetData>
    <row r="2" spans="6:16" ht="18.75" x14ac:dyDescent="0.25">
      <c r="F2" s="17" t="s">
        <v>56</v>
      </c>
      <c r="P2" s="17" t="s">
        <v>55</v>
      </c>
    </row>
    <row r="19" spans="6:6" x14ac:dyDescent="0.25">
      <c r="F19" s="12"/>
    </row>
    <row r="53" spans="8:14" x14ac:dyDescent="0.25">
      <c r="H53" s="2" t="s">
        <v>60</v>
      </c>
      <c r="N53" s="2" t="s">
        <v>57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9CD3A-C624-4DC6-9602-00CF7A603D93}">
  <sheetPr codeName="Sheet4"/>
  <dimension ref="C4:H22"/>
  <sheetViews>
    <sheetView zoomScaleNormal="100" workbookViewId="0">
      <selection activeCell="D27" sqref="D27"/>
    </sheetView>
  </sheetViews>
  <sheetFormatPr defaultColWidth="9.140625" defaultRowHeight="15" x14ac:dyDescent="0.25"/>
  <cols>
    <col min="1" max="2" width="9.140625" style="2"/>
    <col min="3" max="3" width="45.7109375" style="2" customWidth="1"/>
    <col min="4" max="4" width="16.7109375" style="2" customWidth="1"/>
    <col min="5" max="5" width="16.42578125" style="2" customWidth="1"/>
    <col min="6" max="6" width="16" style="2" customWidth="1"/>
    <col min="7" max="7" width="14.5703125" style="2" customWidth="1"/>
    <col min="8" max="8" width="13.140625" style="2" customWidth="1"/>
    <col min="9" max="16384" width="9.140625" style="2"/>
  </cols>
  <sheetData>
    <row r="4" spans="3:8" x14ac:dyDescent="0.25">
      <c r="C4" s="7" t="s">
        <v>76</v>
      </c>
    </row>
    <row r="6" spans="3:8" x14ac:dyDescent="0.25">
      <c r="C6" s="19"/>
      <c r="D6" s="20">
        <v>2026</v>
      </c>
      <c r="E6" s="20">
        <f>D6+1</f>
        <v>2027</v>
      </c>
      <c r="F6" s="20">
        <f t="shared" ref="F6:G6" si="0">E6+1</f>
        <v>2028</v>
      </c>
      <c r="G6" s="20">
        <f t="shared" si="0"/>
        <v>2029</v>
      </c>
      <c r="H6" s="20" t="s">
        <v>61</v>
      </c>
    </row>
    <row r="7" spans="3:8" x14ac:dyDescent="0.25">
      <c r="C7" s="21" t="s">
        <v>62</v>
      </c>
      <c r="D7" s="22">
        <f>'WA CETA Summary'!E4</f>
        <v>4023917.4142500455</v>
      </c>
      <c r="E7" s="22">
        <f>'WA CETA Summary'!F4</f>
        <v>4160613.797662288</v>
      </c>
      <c r="F7" s="22">
        <f>'WA CETA Summary'!G4</f>
        <v>4297348.659854373</v>
      </c>
      <c r="G7" s="22">
        <f>'WA CETA Summary'!H4</f>
        <v>4268516.3263624692</v>
      </c>
      <c r="H7" s="22">
        <f>SUM(D7:G7)</f>
        <v>16750396.198129177</v>
      </c>
    </row>
    <row r="8" spans="3:8" x14ac:dyDescent="0.25">
      <c r="C8" s="21" t="s">
        <v>63</v>
      </c>
      <c r="D8" s="22">
        <f>'WA CETA Summary'!E9</f>
        <v>1310620.2957752501</v>
      </c>
      <c r="E8" s="22">
        <f>'WA CETA Summary'!F9</f>
        <v>1306196.1571497573</v>
      </c>
      <c r="F8" s="22">
        <f>'WA CETA Summary'!G9</f>
        <v>1443154.7251010488</v>
      </c>
      <c r="G8" s="22">
        <f>'WA CETA Summary'!H9</f>
        <v>1978178.8237338741</v>
      </c>
      <c r="H8" s="22">
        <f>SUM(D8:G8)</f>
        <v>6038150.0017599296</v>
      </c>
    </row>
    <row r="9" spans="3:8" x14ac:dyDescent="0.25">
      <c r="C9" s="23" t="s">
        <v>64</v>
      </c>
      <c r="D9" s="22">
        <f>D7-D8</f>
        <v>2713297.1184747955</v>
      </c>
      <c r="E9" s="22">
        <f t="shared" ref="E9:G9" si="1">E7-E8</f>
        <v>2854417.6405125307</v>
      </c>
      <c r="F9" s="22">
        <f t="shared" si="1"/>
        <v>2854193.9347533239</v>
      </c>
      <c r="G9" s="22">
        <f t="shared" si="1"/>
        <v>2290337.5026285951</v>
      </c>
      <c r="H9" s="22">
        <f>SUM(D9:G9)</f>
        <v>10712246.196369246</v>
      </c>
    </row>
    <row r="10" spans="3:8" x14ac:dyDescent="0.25">
      <c r="C10" s="24" t="s">
        <v>65</v>
      </c>
      <c r="D10" s="25">
        <f>D8/D7</f>
        <v>0.32570755332450479</v>
      </c>
      <c r="E10" s="25">
        <f t="shared" ref="E10:G10" si="2">E8/E7</f>
        <v>0.31394313932325707</v>
      </c>
      <c r="F10" s="25">
        <f t="shared" si="2"/>
        <v>0.33582444417017676</v>
      </c>
      <c r="G10" s="25">
        <f t="shared" si="2"/>
        <v>0.46343475636173387</v>
      </c>
      <c r="H10" s="25"/>
    </row>
    <row r="11" spans="3:8" x14ac:dyDescent="0.25">
      <c r="C11" s="23" t="s">
        <v>66</v>
      </c>
      <c r="D11" s="22">
        <f>D10*D7</f>
        <v>1310620.2957752501</v>
      </c>
      <c r="E11" s="22">
        <f t="shared" ref="E11:G11" si="3">E10*E7</f>
        <v>1306196.1571497573</v>
      </c>
      <c r="F11" s="22">
        <f t="shared" si="3"/>
        <v>1443154.7251010488</v>
      </c>
      <c r="G11" s="22">
        <f t="shared" si="3"/>
        <v>1978178.8237338741</v>
      </c>
      <c r="H11" s="22">
        <f>SUM(D11:G11)</f>
        <v>6038150.0017599296</v>
      </c>
    </row>
    <row r="12" spans="3:8" x14ac:dyDescent="0.25">
      <c r="C12" s="12"/>
      <c r="D12" s="12"/>
      <c r="E12" s="12"/>
      <c r="F12" s="12"/>
      <c r="G12" s="12"/>
      <c r="H12" s="12"/>
    </row>
    <row r="14" spans="3:8" x14ac:dyDescent="0.25">
      <c r="C14" s="7" t="s">
        <v>75</v>
      </c>
    </row>
    <row r="17" spans="3:8" x14ac:dyDescent="0.25">
      <c r="C17" s="19"/>
      <c r="D17" s="20">
        <v>2026</v>
      </c>
      <c r="E17" s="20">
        <f>D17+1</f>
        <v>2027</v>
      </c>
      <c r="F17" s="20">
        <f t="shared" ref="F17:G17" si="4">E17+1</f>
        <v>2028</v>
      </c>
      <c r="G17" s="20">
        <f t="shared" si="4"/>
        <v>2029</v>
      </c>
      <c r="H17" s="20" t="s">
        <v>61</v>
      </c>
    </row>
    <row r="18" spans="3:8" x14ac:dyDescent="0.25">
      <c r="C18" s="21" t="s">
        <v>62</v>
      </c>
      <c r="D18" s="22">
        <f>'WA CETA Summary'!E4</f>
        <v>4023917.4142500455</v>
      </c>
      <c r="E18" s="22">
        <f>'WA CETA Summary'!F4</f>
        <v>4160613.797662288</v>
      </c>
      <c r="F18" s="22">
        <f>'WA CETA Summary'!G4</f>
        <v>4297348.659854373</v>
      </c>
      <c r="G18" s="22">
        <f>'WA CETA Summary'!H4</f>
        <v>4268516.3263624692</v>
      </c>
      <c r="H18" s="22">
        <f>SUM(D18:G18)</f>
        <v>16750396.198129177</v>
      </c>
    </row>
    <row r="19" spans="3:8" x14ac:dyDescent="0.25">
      <c r="C19" s="21" t="s">
        <v>67</v>
      </c>
      <c r="D19" s="22">
        <f>'WA CETA Summary'!E8</f>
        <v>1310620.2957752501</v>
      </c>
      <c r="E19" s="22">
        <f>'WA CETA Summary'!F8</f>
        <v>1306196.1571497573</v>
      </c>
      <c r="F19" s="22">
        <f>'WA CETA Summary'!G8</f>
        <v>1443154.7251010488</v>
      </c>
      <c r="G19" s="22">
        <f>'WA CETA Summary'!H8</f>
        <v>1978178.8237338741</v>
      </c>
      <c r="H19" s="22">
        <f>SUM(D19:G19)</f>
        <v>6038150.0017599296</v>
      </c>
    </row>
    <row r="20" spans="3:8" x14ac:dyDescent="0.25">
      <c r="C20" s="23" t="s">
        <v>64</v>
      </c>
      <c r="D20" s="22">
        <f>D18-D19</f>
        <v>2713297.1184747955</v>
      </c>
      <c r="E20" s="22">
        <f t="shared" ref="E20" si="5">E18-E19</f>
        <v>2854417.6405125307</v>
      </c>
      <c r="F20" s="22">
        <f t="shared" ref="F20" si="6">F18-F19</f>
        <v>2854193.9347533239</v>
      </c>
      <c r="G20" s="22">
        <f t="shared" ref="G20" si="7">G18-G19</f>
        <v>2290337.5026285951</v>
      </c>
      <c r="H20" s="22">
        <f>SUM(D20:G20)</f>
        <v>10712246.196369246</v>
      </c>
    </row>
    <row r="21" spans="3:8" x14ac:dyDescent="0.25">
      <c r="C21" s="24" t="s">
        <v>65</v>
      </c>
      <c r="D21" s="25">
        <f>D19/D18</f>
        <v>0.32570755332450479</v>
      </c>
      <c r="E21" s="25">
        <f t="shared" ref="E21:G21" si="8">E19/E18</f>
        <v>0.31394313932325707</v>
      </c>
      <c r="F21" s="25">
        <f t="shared" si="8"/>
        <v>0.33582444417017676</v>
      </c>
      <c r="G21" s="25">
        <f t="shared" si="8"/>
        <v>0.46343475636173387</v>
      </c>
      <c r="H21" s="25"/>
    </row>
    <row r="22" spans="3:8" x14ac:dyDescent="0.25">
      <c r="C22" s="23" t="s">
        <v>68</v>
      </c>
      <c r="D22" s="22">
        <f>D21*D18</f>
        <v>1310620.2957752501</v>
      </c>
      <c r="E22" s="22">
        <f t="shared" ref="E22:G22" si="9">E21*E18</f>
        <v>1306196.1571497573</v>
      </c>
      <c r="F22" s="22">
        <f t="shared" si="9"/>
        <v>1443154.7251010488</v>
      </c>
      <c r="G22" s="22">
        <f t="shared" si="9"/>
        <v>1978178.8237338741</v>
      </c>
      <c r="H22" s="22">
        <f>SUM(D22:G22)</f>
        <v>6038150.0017599296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C24216FCD46C2439EDBB1CCE7F53A6B" ma:contentTypeVersion="19" ma:contentTypeDescription="" ma:contentTypeScope="" ma:versionID="ebb7bcbe78a9d5c10e49175949ea5066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Initial Filing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140</IndustryCode>
    <CaseStatus xmlns="dc463f71-b30c-4ab2-9473-d307f9d35888">Pending</CaseStatus>
    <OpenedDate xmlns="dc463f71-b30c-4ab2-9473-d307f9d35888">2025-08-15T07:00:00+00:00</OpenedDate>
    <SignificantOrder xmlns="dc463f71-b30c-4ab2-9473-d307f9d35888">false</SignificantOrder>
    <Date1 xmlns="dc463f71-b30c-4ab2-9473-d307f9d35888">2025-08-15T07:00:00+00:00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PacifiCorp</CaseCompanyNames>
    <Nickname xmlns="http://schemas.microsoft.com/sharepoint/v3" xsi:nil="true"/>
    <DocketNumber xmlns="dc463f71-b30c-4ab2-9473-d307f9d35888">250617</DocketNumber>
    <DelegatedOrder xmlns="dc463f71-b30c-4ab2-9473-d307f9d35888">false</DelegatedOrder>
  </documentManagement>
</p:properties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AF892639-A5EA-495D-A7C3-76026F36DDB1}"/>
</file>

<file path=customXml/itemProps2.xml><?xml version="1.0" encoding="utf-8"?>
<ds:datastoreItem xmlns:ds="http://schemas.openxmlformats.org/officeDocument/2006/customXml" ds:itemID="{02444350-3145-46AB-8451-C820284CC4A6}"/>
</file>

<file path=customXml/itemProps3.xml><?xml version="1.0" encoding="utf-8"?>
<ds:datastoreItem xmlns:ds="http://schemas.openxmlformats.org/officeDocument/2006/customXml" ds:itemID="{F557FA74-9BA6-4070-9C79-BA9DDF3F7D11}"/>
</file>

<file path=customXml/itemProps4.xml><?xml version="1.0" encoding="utf-8"?>
<ds:datastoreItem xmlns:ds="http://schemas.openxmlformats.org/officeDocument/2006/customXml" ds:itemID="{F7CEB45B-7A24-4D00-BBD7-C9BE9B89AE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 of Contents</vt:lpstr>
      <vt:lpstr>WA CETA Summary</vt:lpstr>
      <vt:lpstr>Graphs - Interim Targets</vt:lpstr>
      <vt:lpstr>Tables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2024-12-18T19:29:46Z</dcterms:created>
  <dcterms:modified xsi:type="dcterms:W3CDTF">2025-08-14T22:01:37Z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0x0101006E56B4D1795A2E4DB2F0B01679ED314A004C24216FCD46C2439EDBB1CCE7F53A6B</vt:lpwstr>
  </property>
  <property fmtid="{D5CDD505-2E9C-101B-9397-08002B2CF9AE}" pid="3" name="_docset_NoMedatataSyncRequired">
    <vt:lpwstr>False</vt:lpwstr>
  </property>
</Properties>
</file>