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externalLinks/externalLink17.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43.xml" ContentType="application/vnd.openxmlformats-officedocument.spreadsheetml.externalLink+xml"/>
  <Override PartName="/xl/externalLinks/externalLink42.xml" ContentType="application/vnd.openxmlformats-officedocument.spreadsheetml.externalLink+xml"/>
  <Override PartName="/xl/externalLinks/externalLink41.xml" ContentType="application/vnd.openxmlformats-officedocument.spreadsheetml.externalLink+xml"/>
  <Override PartName="/xl/externalLinks/externalLink40.xml" ContentType="application/vnd.openxmlformats-officedocument.spreadsheetml.externalLink+xml"/>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52.xml" ContentType="application/vnd.openxmlformats-officedocument.spreadsheetml.externalLink+xml"/>
  <Override PartName="/xl/externalLinks/externalLink51.xml" ContentType="application/vnd.openxmlformats-officedocument.spreadsheetml.externalLink+xml"/>
  <Override PartName="/xl/externalLinks/externalLink50.xml" ContentType="application/vnd.openxmlformats-officedocument.spreadsheetml.externalLink+xml"/>
  <Override PartName="/xl/externalLinks/externalLink49.xml" ContentType="application/vnd.openxmlformats-officedocument.spreadsheetml.externalLink+xml"/>
  <Override PartName="/xl/externalLinks/externalLink48.xml" ContentType="application/vnd.openxmlformats-officedocument.spreadsheetml.externalLink+xml"/>
  <Override PartName="/xl/externalLinks/externalLink47.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comments2.xml" ContentType="application/vnd.openxmlformats-officedocument.spreadsheetml.comments+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3.xml" ContentType="application/vnd.openxmlformats-officedocument.spreadsheetml.comments+xml"/>
  <Override PartName="/xl/externalLinks/externalLink7.xml" ContentType="application/vnd.openxmlformats-officedocument.spreadsheetml.externalLink+xml"/>
  <Override PartName="/xl/externalLinks/externalLink16.xml" ContentType="application/vnd.openxmlformats-officedocument.spreadsheetml.externalLink+xml"/>
  <Override PartName="/xl/comments1.xml" ContentType="application/vnd.openxmlformats-officedocument.spreadsheetml.comments+xml"/>
  <Override PartName="/xl/externalLinks/externalLink61.xml" ContentType="application/vnd.openxmlformats-officedocument.spreadsheetml.externalLink+xml"/>
  <Override PartName="/xl/externalLinks/externalLink60.xml" ContentType="application/vnd.openxmlformats-officedocument.spreadsheetml.externalLink+xml"/>
  <Override PartName="/xl/externalLinks/externalLink59.xml" ContentType="application/vnd.openxmlformats-officedocument.spreadsheetml.externalLink+xml"/>
  <Override PartName="/xl/externalLinks/externalLink58.xml" ContentType="application/vnd.openxmlformats-officedocument.spreadsheetml.externalLink+xml"/>
  <Override PartName="/xl/externalLinks/externalLink57.xml" ContentType="application/vnd.openxmlformats-officedocument.spreadsheetml.externalLink+xml"/>
  <Override PartName="/xl/externalLinks/externalLink56.xml" ContentType="application/vnd.openxmlformats-officedocument.spreadsheetml.externalLink+xml"/>
  <Override PartName="/xl/externalLinks/externalLink12.xml" ContentType="application/vnd.openxmlformats-officedocument.spreadsheetml.externalLink+xml"/>
  <Override PartName="/xl/externalLinks/externalLink62.xml" ContentType="application/vnd.openxmlformats-officedocument.spreadsheetml.externalLink+xml"/>
  <Override PartName="/xl/externalLinks/externalLink64.xml" ContentType="application/vnd.openxmlformats-officedocument.spreadsheetml.externalLink+xml"/>
  <Override PartName="/xl/externalLinks/externalLink6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3.xml" ContentType="application/vnd.openxmlformats-officedocument.spreadsheetml.externalLink+xml"/>
  <Override PartName="/xl/persons/person.xml" ContentType="application/vnd.ms-excel.person+xml"/>
  <Override PartName="/xl/threadedComments/threadedComment1.xml" ContentType="application/vnd.ms-excel.threaded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GrpRates\Public\RASANEN\#  Rate Filings\Sch 137 - REC Filing\2024\Filed on 11.30.2023\"/>
    </mc:Choice>
  </mc:AlternateContent>
  <bookViews>
    <workbookView xWindow="30288" yWindow="-15852" windowWidth="26952" windowHeight="14940" tabRatio="931" activeTab="1"/>
  </bookViews>
  <sheets>
    <sheet name="Lead Sheet" sheetId="27" r:id="rId1"/>
    <sheet name="Rate Impacts" sheetId="33" r:id="rId2"/>
    <sheet name="Street &amp; Area Lighting" sheetId="98" r:id="rId3"/>
    <sheet name="Typical Residential Notice" sheetId="105" r:id="rId4"/>
    <sheet name="Rate Spread" sheetId="110" r:id="rId5"/>
    <sheet name="Estimated Proforma Net Revenue" sheetId="109" r:id="rId6"/>
    <sheet name="WorkPapers--&gt;" sheetId="106" r:id="rId7"/>
    <sheet name="PriorImpacts" sheetId="76" r:id="rId8"/>
    <sheet name="2022 GRC Load Research - Energy" sheetId="107" r:id="rId9"/>
    <sheet name="2022 GRC Load Research - CP Dem" sheetId="108"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s>
  <definedNames>
    <definedName name="\0">[1]Jan!#REF!</definedName>
    <definedName name="\A">#REF!</definedName>
    <definedName name="\B">#REF!</definedName>
    <definedName name="\BACK1">#REF!</definedName>
    <definedName name="\BLOCK">#REF!</definedName>
    <definedName name="\BLOCKT">#REF!</definedName>
    <definedName name="\C">#REF!</definedName>
    <definedName name="\COMP">#REF!</definedName>
    <definedName name="\COMPT">#REF!</definedName>
    <definedName name="\G">#REF!</definedName>
    <definedName name="\I">#REF!</definedName>
    <definedName name="\K">#REF!</definedName>
    <definedName name="\L">#REF!</definedName>
    <definedName name="\M">#REF!</definedName>
    <definedName name="\P">#REF!</definedName>
    <definedName name="\Q">[2]Actual!#REF!</definedName>
    <definedName name="\R">#REF!</definedName>
    <definedName name="\S">#REF!</definedName>
    <definedName name="\TABLE1">#REF!</definedName>
    <definedName name="\TABLE2">#REF!</definedName>
    <definedName name="\TABLEA">#REF!</definedName>
    <definedName name="\TBL2">#REF!</definedName>
    <definedName name="\TBL3">#REF!</definedName>
    <definedName name="\TBL4">#REF!</definedName>
    <definedName name="\TBL5">#REF!</definedName>
    <definedName name="\W">#REF!</definedName>
    <definedName name="\WORK1">#REF!</definedName>
    <definedName name="\X">#REF!</definedName>
    <definedName name="\Z">#REF!</definedName>
    <definedName name="__________________six6" localSheetId="9" hidden="1">{#N/A,#N/A,FALSE,"CRPT";#N/A,#N/A,FALSE,"TREND";#N/A,#N/A,FALSE,"%Curve"}</definedName>
    <definedName name="__________________six6" localSheetId="5" hidden="1">{#N/A,#N/A,FALSE,"CRPT";#N/A,#N/A,FALSE,"TREND";#N/A,#N/A,FALSE,"%Curve"}</definedName>
    <definedName name="__________________six6" localSheetId="4" hidden="1">{#N/A,#N/A,FALSE,"CRPT";#N/A,#N/A,FALSE,"TREND";#N/A,#N/A,FALSE,"%Curve"}</definedName>
    <definedName name="__________________six6" hidden="1">{#N/A,#N/A,FALSE,"CRPT";#N/A,#N/A,FALSE,"TREND";#N/A,#N/A,FALSE,"%Curve"}</definedName>
    <definedName name="__________________www1" localSheetId="9" hidden="1">{#N/A,#N/A,FALSE,"schA"}</definedName>
    <definedName name="__________________www1" localSheetId="5" hidden="1">{#N/A,#N/A,FALSE,"schA"}</definedName>
    <definedName name="__________________www1" localSheetId="4" hidden="1">{#N/A,#N/A,FALSE,"schA"}</definedName>
    <definedName name="__________________www1" hidden="1">{#N/A,#N/A,FALSE,"schA"}</definedName>
    <definedName name="_________________six6" localSheetId="9" hidden="1">{#N/A,#N/A,FALSE,"CRPT";#N/A,#N/A,FALSE,"TREND";#N/A,#N/A,FALSE,"%Curve"}</definedName>
    <definedName name="_________________six6" localSheetId="5" hidden="1">{#N/A,#N/A,FALSE,"CRPT";#N/A,#N/A,FALSE,"TREND";#N/A,#N/A,FALSE,"%Curve"}</definedName>
    <definedName name="_________________six6" localSheetId="4" hidden="1">{#N/A,#N/A,FALSE,"CRPT";#N/A,#N/A,FALSE,"TREND";#N/A,#N/A,FALSE,"%Curve"}</definedName>
    <definedName name="_________________six6" hidden="1">{#N/A,#N/A,FALSE,"CRPT";#N/A,#N/A,FALSE,"TREND";#N/A,#N/A,FALSE,"%Curve"}</definedName>
    <definedName name="_________________www1" localSheetId="9" hidden="1">{#N/A,#N/A,FALSE,"schA"}</definedName>
    <definedName name="_________________www1" localSheetId="5" hidden="1">{#N/A,#N/A,FALSE,"schA"}</definedName>
    <definedName name="_________________www1" localSheetId="4" hidden="1">{#N/A,#N/A,FALSE,"schA"}</definedName>
    <definedName name="_________________www1" hidden="1">{#N/A,#N/A,FALSE,"schA"}</definedName>
    <definedName name="________________six6" localSheetId="9" hidden="1">{#N/A,#N/A,FALSE,"CRPT";#N/A,#N/A,FALSE,"TREND";#N/A,#N/A,FALSE,"%Curve"}</definedName>
    <definedName name="________________six6" localSheetId="5" hidden="1">{#N/A,#N/A,FALSE,"CRPT";#N/A,#N/A,FALSE,"TREND";#N/A,#N/A,FALSE,"%Curve"}</definedName>
    <definedName name="________________six6" localSheetId="4" hidden="1">{#N/A,#N/A,FALSE,"CRPT";#N/A,#N/A,FALSE,"TREND";#N/A,#N/A,FALSE,"%Curve"}</definedName>
    <definedName name="________________six6" hidden="1">{#N/A,#N/A,FALSE,"CRPT";#N/A,#N/A,FALSE,"TREND";#N/A,#N/A,FALSE,"%Curve"}</definedName>
    <definedName name="________________www1" localSheetId="9" hidden="1">{#N/A,#N/A,FALSE,"schA"}</definedName>
    <definedName name="________________www1" localSheetId="5" hidden="1">{#N/A,#N/A,FALSE,"schA"}</definedName>
    <definedName name="________________www1" localSheetId="4" hidden="1">{#N/A,#N/A,FALSE,"schA"}</definedName>
    <definedName name="________________www1" hidden="1">{#N/A,#N/A,FALSE,"schA"}</definedName>
    <definedName name="_______________six6" localSheetId="9" hidden="1">{#N/A,#N/A,FALSE,"CRPT";#N/A,#N/A,FALSE,"TREND";#N/A,#N/A,FALSE,"%Curve"}</definedName>
    <definedName name="_______________six6" localSheetId="5" hidden="1">{#N/A,#N/A,FALSE,"CRPT";#N/A,#N/A,FALSE,"TREND";#N/A,#N/A,FALSE,"%Curve"}</definedName>
    <definedName name="_______________six6" localSheetId="4" hidden="1">{#N/A,#N/A,FALSE,"CRPT";#N/A,#N/A,FALSE,"TREND";#N/A,#N/A,FALSE,"%Curve"}</definedName>
    <definedName name="_______________six6" hidden="1">{#N/A,#N/A,FALSE,"CRPT";#N/A,#N/A,FALSE,"TREND";#N/A,#N/A,FALSE,"%Curve"}</definedName>
    <definedName name="_______________www1" localSheetId="9" hidden="1">{#N/A,#N/A,FALSE,"schA"}</definedName>
    <definedName name="_______________www1" localSheetId="5" hidden="1">{#N/A,#N/A,FALSE,"schA"}</definedName>
    <definedName name="_______________www1" localSheetId="4" hidden="1">{#N/A,#N/A,FALSE,"schA"}</definedName>
    <definedName name="_______________www1" hidden="1">{#N/A,#N/A,FALSE,"schA"}</definedName>
    <definedName name="______________six6" localSheetId="9" hidden="1">{#N/A,#N/A,FALSE,"CRPT";#N/A,#N/A,FALSE,"TREND";#N/A,#N/A,FALSE,"%Curve"}</definedName>
    <definedName name="______________six6" localSheetId="5" hidden="1">{#N/A,#N/A,FALSE,"CRPT";#N/A,#N/A,FALSE,"TREND";#N/A,#N/A,FALSE,"%Curve"}</definedName>
    <definedName name="______________six6" localSheetId="4" hidden="1">{#N/A,#N/A,FALSE,"CRPT";#N/A,#N/A,FALSE,"TREND";#N/A,#N/A,FALSE,"%Curve"}</definedName>
    <definedName name="______________six6" hidden="1">{#N/A,#N/A,FALSE,"CRPT";#N/A,#N/A,FALSE,"TREND";#N/A,#N/A,FALSE,"%Curve"}</definedName>
    <definedName name="______________www1" localSheetId="9" hidden="1">{#N/A,#N/A,FALSE,"schA"}</definedName>
    <definedName name="______________www1" localSheetId="5" hidden="1">{#N/A,#N/A,FALSE,"schA"}</definedName>
    <definedName name="______________www1" localSheetId="4" hidden="1">{#N/A,#N/A,FALSE,"schA"}</definedName>
    <definedName name="______________www1" hidden="1">{#N/A,#N/A,FALSE,"schA"}</definedName>
    <definedName name="_____________six6" localSheetId="9" hidden="1">{#N/A,#N/A,FALSE,"CRPT";#N/A,#N/A,FALSE,"TREND";#N/A,#N/A,FALSE,"%Curve"}</definedName>
    <definedName name="_____________six6" localSheetId="5" hidden="1">{#N/A,#N/A,FALSE,"CRPT";#N/A,#N/A,FALSE,"TREND";#N/A,#N/A,FALSE,"%Curve"}</definedName>
    <definedName name="_____________six6" localSheetId="4" hidden="1">{#N/A,#N/A,FALSE,"CRPT";#N/A,#N/A,FALSE,"TREND";#N/A,#N/A,FALSE,"%Curve"}</definedName>
    <definedName name="_____________six6" hidden="1">{#N/A,#N/A,FALSE,"CRPT";#N/A,#N/A,FALSE,"TREND";#N/A,#N/A,FALSE,"%Curve"}</definedName>
    <definedName name="_____________www1" localSheetId="9" hidden="1">{#N/A,#N/A,FALSE,"schA"}</definedName>
    <definedName name="_____________www1" localSheetId="5" hidden="1">{#N/A,#N/A,FALSE,"schA"}</definedName>
    <definedName name="_____________www1" localSheetId="4" hidden="1">{#N/A,#N/A,FALSE,"schA"}</definedName>
    <definedName name="_____________www1" hidden="1">{#N/A,#N/A,FALSE,"schA"}</definedName>
    <definedName name="____________six6" localSheetId="9" hidden="1">{#N/A,#N/A,FALSE,"CRPT";#N/A,#N/A,FALSE,"TREND";#N/A,#N/A,FALSE,"%Curve"}</definedName>
    <definedName name="____________six6" localSheetId="5" hidden="1">{#N/A,#N/A,FALSE,"CRPT";#N/A,#N/A,FALSE,"TREND";#N/A,#N/A,FALSE,"%Curve"}</definedName>
    <definedName name="____________six6" localSheetId="4" hidden="1">{#N/A,#N/A,FALSE,"CRPT";#N/A,#N/A,FALSE,"TREND";#N/A,#N/A,FALSE,"%Curve"}</definedName>
    <definedName name="____________six6" hidden="1">{#N/A,#N/A,FALSE,"CRPT";#N/A,#N/A,FALSE,"TREND";#N/A,#N/A,FALSE,"%Curve"}</definedName>
    <definedName name="____________www1" localSheetId="9" hidden="1">{#N/A,#N/A,FALSE,"schA"}</definedName>
    <definedName name="____________www1" localSheetId="5" hidden="1">{#N/A,#N/A,FALSE,"schA"}</definedName>
    <definedName name="____________www1" localSheetId="4" hidden="1">{#N/A,#N/A,FALSE,"schA"}</definedName>
    <definedName name="____________www1" hidden="1">{#N/A,#N/A,FALSE,"schA"}</definedName>
    <definedName name="___________six6" localSheetId="9" hidden="1">{#N/A,#N/A,FALSE,"CRPT";#N/A,#N/A,FALSE,"TREND";#N/A,#N/A,FALSE,"%Curve"}</definedName>
    <definedName name="___________six6" localSheetId="5" hidden="1">{#N/A,#N/A,FALSE,"CRPT";#N/A,#N/A,FALSE,"TREND";#N/A,#N/A,FALSE,"%Curve"}</definedName>
    <definedName name="___________six6" localSheetId="4" hidden="1">{#N/A,#N/A,FALSE,"CRPT";#N/A,#N/A,FALSE,"TREND";#N/A,#N/A,FALSE,"%Curve"}</definedName>
    <definedName name="___________six6" hidden="1">{#N/A,#N/A,FALSE,"CRPT";#N/A,#N/A,FALSE,"TREND";#N/A,#N/A,FALSE,"%Curve"}</definedName>
    <definedName name="___________www1" localSheetId="9" hidden="1">{#N/A,#N/A,FALSE,"schA"}</definedName>
    <definedName name="___________www1" localSheetId="5" hidden="1">{#N/A,#N/A,FALSE,"schA"}</definedName>
    <definedName name="___________www1" localSheetId="4" hidden="1">{#N/A,#N/A,FALSE,"schA"}</definedName>
    <definedName name="___________www1" hidden="1">{#N/A,#N/A,FALSE,"schA"}</definedName>
    <definedName name="__________six6" localSheetId="9" hidden="1">{#N/A,#N/A,FALSE,"CRPT";#N/A,#N/A,FALSE,"TREND";#N/A,#N/A,FALSE,"%Curve"}</definedName>
    <definedName name="__________six6" localSheetId="5" hidden="1">{#N/A,#N/A,FALSE,"CRPT";#N/A,#N/A,FALSE,"TREND";#N/A,#N/A,FALSE,"%Curve"}</definedName>
    <definedName name="__________six6" localSheetId="4" hidden="1">{#N/A,#N/A,FALSE,"CRPT";#N/A,#N/A,FALSE,"TREND";#N/A,#N/A,FALSE,"%Curve"}</definedName>
    <definedName name="__________six6" hidden="1">{#N/A,#N/A,FALSE,"CRPT";#N/A,#N/A,FALSE,"TREND";#N/A,#N/A,FALSE,"%Curve"}</definedName>
    <definedName name="__________www1" localSheetId="9" hidden="1">{#N/A,#N/A,FALSE,"schA"}</definedName>
    <definedName name="__________www1" localSheetId="5" hidden="1">{#N/A,#N/A,FALSE,"schA"}</definedName>
    <definedName name="__________www1" localSheetId="4" hidden="1">{#N/A,#N/A,FALSE,"schA"}</definedName>
    <definedName name="__________www1" hidden="1">{#N/A,#N/A,FALSE,"schA"}</definedName>
    <definedName name="_________six6" localSheetId="9" hidden="1">{#N/A,#N/A,FALSE,"CRPT";#N/A,#N/A,FALSE,"TREND";#N/A,#N/A,FALSE,"%Curve"}</definedName>
    <definedName name="_________six6" localSheetId="5" hidden="1">{#N/A,#N/A,FALSE,"CRPT";#N/A,#N/A,FALSE,"TREND";#N/A,#N/A,FALSE,"%Curve"}</definedName>
    <definedName name="_________six6" localSheetId="4" hidden="1">{#N/A,#N/A,FALSE,"CRPT";#N/A,#N/A,FALSE,"TREND";#N/A,#N/A,FALSE,"%Curve"}</definedName>
    <definedName name="_________six6" hidden="1">{#N/A,#N/A,FALSE,"CRPT";#N/A,#N/A,FALSE,"TREND";#N/A,#N/A,FALSE,"%Curve"}</definedName>
    <definedName name="_________www1" localSheetId="9" hidden="1">{#N/A,#N/A,FALSE,"schA"}</definedName>
    <definedName name="_________www1" localSheetId="5" hidden="1">{#N/A,#N/A,FALSE,"schA"}</definedName>
    <definedName name="_________www1" localSheetId="4" hidden="1">{#N/A,#N/A,FALSE,"schA"}</definedName>
    <definedName name="_________www1" hidden="1">{#N/A,#N/A,FALSE,"schA"}</definedName>
    <definedName name="________six6" localSheetId="9" hidden="1">{#N/A,#N/A,FALSE,"CRPT";#N/A,#N/A,FALSE,"TREND";#N/A,#N/A,FALSE,"%Curve"}</definedName>
    <definedName name="________six6" localSheetId="5" hidden="1">{#N/A,#N/A,FALSE,"CRPT";#N/A,#N/A,FALSE,"TREND";#N/A,#N/A,FALSE,"%Curve"}</definedName>
    <definedName name="________six6" localSheetId="4" hidden="1">{#N/A,#N/A,FALSE,"CRPT";#N/A,#N/A,FALSE,"TREND";#N/A,#N/A,FALSE,"%Curve"}</definedName>
    <definedName name="________six6" hidden="1">{#N/A,#N/A,FALSE,"CRPT";#N/A,#N/A,FALSE,"TREND";#N/A,#N/A,FALSE,"%Curve"}</definedName>
    <definedName name="________www1" localSheetId="9" hidden="1">{#N/A,#N/A,FALSE,"schA"}</definedName>
    <definedName name="________www1" localSheetId="5" hidden="1">{#N/A,#N/A,FALSE,"schA"}</definedName>
    <definedName name="________www1" localSheetId="4" hidden="1">{#N/A,#N/A,FALSE,"schA"}</definedName>
    <definedName name="________www1" hidden="1">{#N/A,#N/A,FALSE,"schA"}</definedName>
    <definedName name="_______six6" localSheetId="9" hidden="1">{#N/A,#N/A,FALSE,"CRPT";#N/A,#N/A,FALSE,"TREND";#N/A,#N/A,FALSE,"%Curve"}</definedName>
    <definedName name="_______six6" localSheetId="5" hidden="1">{#N/A,#N/A,FALSE,"CRPT";#N/A,#N/A,FALSE,"TREND";#N/A,#N/A,FALSE,"%Curve"}</definedName>
    <definedName name="_______six6" localSheetId="4" hidden="1">{#N/A,#N/A,FALSE,"CRPT";#N/A,#N/A,FALSE,"TREND";#N/A,#N/A,FALSE,"%Curve"}</definedName>
    <definedName name="_______six6" hidden="1">{#N/A,#N/A,FALSE,"CRPT";#N/A,#N/A,FALSE,"TREND";#N/A,#N/A,FALSE,"%Curve"}</definedName>
    <definedName name="_______www1" localSheetId="9" hidden="1">{#N/A,#N/A,FALSE,"schA"}</definedName>
    <definedName name="_______www1" localSheetId="5" hidden="1">{#N/A,#N/A,FALSE,"schA"}</definedName>
    <definedName name="_______www1" localSheetId="4" hidden="1">{#N/A,#N/A,FALSE,"schA"}</definedName>
    <definedName name="_______www1" hidden="1">{#N/A,#N/A,FALSE,"schA"}</definedName>
    <definedName name="______Jun09">" BS!$AI$7:$AI$1643"</definedName>
    <definedName name="______six6" localSheetId="9" hidden="1">{#N/A,#N/A,FALSE,"CRPT";#N/A,#N/A,FALSE,"TREND";#N/A,#N/A,FALSE,"%Curve"}</definedName>
    <definedName name="______six6" localSheetId="5" hidden="1">{#N/A,#N/A,FALSE,"CRPT";#N/A,#N/A,FALSE,"TREND";#N/A,#N/A,FALSE,"%Curve"}</definedName>
    <definedName name="______six6" localSheetId="4" hidden="1">{#N/A,#N/A,FALSE,"CRPT";#N/A,#N/A,FALSE,"TREND";#N/A,#N/A,FALSE,"%Curve"}</definedName>
    <definedName name="______six6" hidden="1">{#N/A,#N/A,FALSE,"CRPT";#N/A,#N/A,FALSE,"TREND";#N/A,#N/A,FALSE,"%Curve"}</definedName>
    <definedName name="______www1" localSheetId="9" hidden="1">{#N/A,#N/A,FALSE,"schA"}</definedName>
    <definedName name="______www1" localSheetId="5" hidden="1">{#N/A,#N/A,FALSE,"schA"}</definedName>
    <definedName name="______www1" localSheetId="4" hidden="1">{#N/A,#N/A,FALSE,"schA"}</definedName>
    <definedName name="______www1" hidden="1">{#N/A,#N/A,FALSE,"schA"}</definedName>
    <definedName name="_____Jun09">" BS!$AI$7:$AI$1643"</definedName>
    <definedName name="_____six6" localSheetId="9" hidden="1">{#N/A,#N/A,FALSE,"CRPT";#N/A,#N/A,FALSE,"TREND";#N/A,#N/A,FALSE,"%Curve"}</definedName>
    <definedName name="_____six6" localSheetId="5" hidden="1">{#N/A,#N/A,FALSE,"CRPT";#N/A,#N/A,FALSE,"TREND";#N/A,#N/A,FALSE,"%Curve"}</definedName>
    <definedName name="_____six6" localSheetId="4" hidden="1">{#N/A,#N/A,FALSE,"CRPT";#N/A,#N/A,FALSE,"TREND";#N/A,#N/A,FALSE,"%Curve"}</definedName>
    <definedName name="_____six6" hidden="1">{#N/A,#N/A,FALSE,"CRPT";#N/A,#N/A,FALSE,"TREND";#N/A,#N/A,FALSE,"%Curve"}</definedName>
    <definedName name="_____www1" localSheetId="9" hidden="1">{#N/A,#N/A,FALSE,"schA"}</definedName>
    <definedName name="_____www1" localSheetId="5" hidden="1">{#N/A,#N/A,FALSE,"schA"}</definedName>
    <definedName name="_____www1" localSheetId="4" hidden="1">{#N/A,#N/A,FALSE,"schA"}</definedName>
    <definedName name="_____www1" hidden="1">{#N/A,#N/A,FALSE,"schA"}</definedName>
    <definedName name="____Jun09">" BS!$AI$7:$AI$1643"</definedName>
    <definedName name="____six6" localSheetId="9" hidden="1">{#N/A,#N/A,FALSE,"CRPT";#N/A,#N/A,FALSE,"TREND";#N/A,#N/A,FALSE,"%Curve"}</definedName>
    <definedName name="____six6" localSheetId="5" hidden="1">{#N/A,#N/A,FALSE,"CRPT";#N/A,#N/A,FALSE,"TREND";#N/A,#N/A,FALSE,"%Curve"}</definedName>
    <definedName name="____six6" localSheetId="4" hidden="1">{#N/A,#N/A,FALSE,"CRPT";#N/A,#N/A,FALSE,"TREND";#N/A,#N/A,FALSE,"%Curve"}</definedName>
    <definedName name="____six6" hidden="1">{#N/A,#N/A,FALSE,"CRPT";#N/A,#N/A,FALSE,"TREND";#N/A,#N/A,FALSE,"%Curve"}</definedName>
    <definedName name="____www1" localSheetId="9" hidden="1">{#N/A,#N/A,FALSE,"schA"}</definedName>
    <definedName name="____www1" localSheetId="5" hidden="1">{#N/A,#N/A,FALSE,"schA"}</definedName>
    <definedName name="____www1" localSheetId="4" hidden="1">{#N/A,#N/A,FALSE,"schA"}</definedName>
    <definedName name="____www1" hidden="1">{#N/A,#N/A,FALSE,"schA"}</definedName>
    <definedName name="___Jun09">" BS!$AI$7:$AI$1643"</definedName>
    <definedName name="___six6" localSheetId="9" hidden="1">{#N/A,#N/A,FALSE,"CRPT";#N/A,#N/A,FALSE,"TREND";#N/A,#N/A,FALSE,"%Curve"}</definedName>
    <definedName name="___six6" localSheetId="5" hidden="1">{#N/A,#N/A,FALSE,"CRPT";#N/A,#N/A,FALSE,"TREND";#N/A,#N/A,FALSE,"%Curve"}</definedName>
    <definedName name="___six6" localSheetId="4" hidden="1">{#N/A,#N/A,FALSE,"CRPT";#N/A,#N/A,FALSE,"TREND";#N/A,#N/A,FALSE,"%Curve"}</definedName>
    <definedName name="___six6" hidden="1">{#N/A,#N/A,FALSE,"CRPT";#N/A,#N/A,FALSE,"TREND";#N/A,#N/A,FALSE,"%Curve"}</definedName>
    <definedName name="___www1" localSheetId="9" hidden="1">{#N/A,#N/A,FALSE,"schA"}</definedName>
    <definedName name="___www1" localSheetId="5" hidden="1">{#N/A,#N/A,FALSE,"schA"}</definedName>
    <definedName name="___www1" localSheetId="4" hidden="1">{#N/A,#N/A,FALSE,"schA"}</definedName>
    <definedName name="___www1" hidden="1">{#N/A,#N/A,FALSE,"schA"}</definedName>
    <definedName name="__123Graph_A" hidden="1">[3]Inputs!#REF!</definedName>
    <definedName name="__123Graph_ABUDG6_DSCRPR">[4]Quant!$D$71:$O$71</definedName>
    <definedName name="__123Graph_ABUDG6_ESCRPR1">[4]Quant!$D$100:$O$100</definedName>
    <definedName name="__123Graph_B" hidden="1">[3]Inputs!#REF!</definedName>
    <definedName name="__123Graph_BBUDG6_DSCRPR">[4]Quant!$D$72:$O$72</definedName>
    <definedName name="__123Graph_BBUDG6_ESCRPR1">[4]Quant!$D$88:$O$88</definedName>
    <definedName name="__123Graph_D" hidden="1">#REF!</definedName>
    <definedName name="__123Graph_ECURRENT" hidden="1">[5]ConsolidatingPL!#REF!</definedName>
    <definedName name="__123Graph_X">[4]Quant!$D$5:$O$5</definedName>
    <definedName name="__123Graph_XBUDG6_DSCRPR">[4]Quant!$D$5:$O$5</definedName>
    <definedName name="__123Graph_XBUDG6_ESCRPR1">[4]Quant!$D$5:$O$5</definedName>
    <definedName name="__Dec03">[6]BS!$T$7:$T$3582</definedName>
    <definedName name="__Dec04">[7]BS!$AC$7:$AC$3580</definedName>
    <definedName name="__Jul04">[7]BS!$X$7:$X$3582</definedName>
    <definedName name="__Jun04">[7]BS!$W$7:$W$3582</definedName>
    <definedName name="__Jun09">" BS!$AI$7:$AI$1643"</definedName>
    <definedName name="__May04">[7]BS!$V$7:$V$3582</definedName>
    <definedName name="__Nov03">[6]BS!$S$7:$S$3582</definedName>
    <definedName name="__Nov04">[7]BS!$AB$7:$AB$3582</definedName>
    <definedName name="__Oct03">[6]BS!$R$7:$R$3582</definedName>
    <definedName name="__Oct04">[7]BS!$AA$7:$AA$3582</definedName>
    <definedName name="__Sep03">[6]BS!$Q$7:$Q$3582</definedName>
    <definedName name="__Sep04">[7]BS!$Z$7:$Z$3582</definedName>
    <definedName name="__six6" localSheetId="9" hidden="1">{#N/A,#N/A,FALSE,"CRPT";#N/A,#N/A,FALSE,"TREND";#N/A,#N/A,FALSE,"%Curve"}</definedName>
    <definedName name="__six6" localSheetId="5" hidden="1">{#N/A,#N/A,FALSE,"CRPT";#N/A,#N/A,FALSE,"TREND";#N/A,#N/A,FALSE,"%Curve"}</definedName>
    <definedName name="__six6" localSheetId="4" hidden="1">{#N/A,#N/A,FALSE,"CRPT";#N/A,#N/A,FALSE,"TREND";#N/A,#N/A,FALSE,"%Curve"}</definedName>
    <definedName name="__six6" hidden="1">{#N/A,#N/A,FALSE,"CRPT";#N/A,#N/A,FALSE,"TREND";#N/A,#N/A,FALSE,"%Curve"}</definedName>
    <definedName name="__www1" localSheetId="9" hidden="1">{#N/A,#N/A,FALSE,"schA"}</definedName>
    <definedName name="__www1" localSheetId="5" hidden="1">{#N/A,#N/A,FALSE,"schA"}</definedName>
    <definedName name="__www1" localSheetId="4" hidden="1">{#N/A,#N/A,FALSE,"schA"}</definedName>
    <definedName name="__www1" hidden="1">{#N/A,#N/A,FALSE,"schA"}</definedName>
    <definedName name="_1__123Graph_ABUDG6_D_ESCRPR">[4]Quant!$D$71:$O$71</definedName>
    <definedName name="_1Price_Ta">#REF!</definedName>
    <definedName name="_2__123Graph_ABUDG6_Dtons_inv" hidden="1">[8]Quant!#REF!</definedName>
    <definedName name="_2Price_Ta">#REF!</definedName>
    <definedName name="_3__123Graph_ABUDG6_Dtons_inv" hidden="1">[9]Quant!#REF!</definedName>
    <definedName name="_3__123Graph_BBUDG6_D_ESCRPR">[4]Quant!$D$72:$O$72</definedName>
    <definedName name="_4__123Graph_ABUDG6_Dtons_inv" hidden="1">'[10]Area D 2011'!#REF!</definedName>
    <definedName name="_4__123Graph_BBUDG6_Dtons_inv">[4]Quant!$D$9:$O$9</definedName>
    <definedName name="_5__123Graph_CBUDG6_D_ESCRPR">[4]Quant!$D$100:$O$100</definedName>
    <definedName name="_6__123Graph_CBUDG6_D_ESCRPR" hidden="1">'[11]2012 Area AB BudgetSummary'!#REF!</definedName>
    <definedName name="_6__123Graph_DBUDG6_D_ESCRPR">[4]Quant!$D$88:$O$88</definedName>
    <definedName name="_7__123Graph_CBUDG6_D_ESCRPR" hidden="1">'[10]Area D 2011'!#REF!</definedName>
    <definedName name="_7__123Graph_DBUDG6_D_ESCRPR" hidden="1">'[11]2012 Area AB BudgetSummary'!#REF!</definedName>
    <definedName name="_7__123Graph_XBUDG6_D_ESCRPR">[4]Quant!$D$5:$O$5</definedName>
    <definedName name="_8__123Graph_DBUDG6_D_ESCRPR" hidden="1">'[10]Area D 2011'!#REF!</definedName>
    <definedName name="_8__123Graph_XBUDG6_Dtons_inv">[4]Quant!$D$5:$O$5</definedName>
    <definedName name="_Apr04">[7]BS!$U$7:$U$3582</definedName>
    <definedName name="_Aug04">[7]BS!$Y$7:$Y$3582</definedName>
    <definedName name="_B">'[12]Rate Design'!#REF!</definedName>
    <definedName name="_Dec03">[6]BS!$T$7:$T$3582</definedName>
    <definedName name="_Dec04">[7]BS!$AC$7:$AC$3580</definedName>
    <definedName name="_ex1" localSheetId="9" hidden="1">{#N/A,#N/A,FALSE,"Summ";#N/A,#N/A,FALSE,"General"}</definedName>
    <definedName name="_ex1" localSheetId="5" hidden="1">{#N/A,#N/A,FALSE,"Summ";#N/A,#N/A,FALSE,"General"}</definedName>
    <definedName name="_ex1" localSheetId="4" hidden="1">{#N/A,#N/A,FALSE,"Summ";#N/A,#N/A,FALSE,"General"}</definedName>
    <definedName name="_ex1" hidden="1">{#N/A,#N/A,FALSE,"Summ";#N/A,#N/A,FALSE,"General"}</definedName>
    <definedName name="_Feb04">[7]BS!$S$7:$S$3582</definedName>
    <definedName name="_Fill" hidden="1">#REF!</definedName>
    <definedName name="_Jan04">[7]BS!$R$7:$R$3582</definedName>
    <definedName name="_Jul04">[7]BS!$X$7:$X$3582</definedName>
    <definedName name="_Jun04">[7]BS!$W$7:$W$3582</definedName>
    <definedName name="_Jun09">" BS!$AI$7:$AI$1643"</definedName>
    <definedName name="_Key1" hidden="1">#REF!</definedName>
    <definedName name="_Key2" hidden="1">#REF!</definedName>
    <definedName name="_Mar04">[7]BS!$T$7:$T$3582</definedName>
    <definedName name="_May04">[7]BS!$V$7:$V$3582</definedName>
    <definedName name="_MEN2">[1]Jan!#REF!</definedName>
    <definedName name="_MEN3">[1]Jan!#REF!</definedName>
    <definedName name="_new1" localSheetId="9" hidden="1">{#N/A,#N/A,FALSE,"Summ";#N/A,#N/A,FALSE,"General"}</definedName>
    <definedName name="_new1" localSheetId="5" hidden="1">{#N/A,#N/A,FALSE,"Summ";#N/A,#N/A,FALSE,"General"}</definedName>
    <definedName name="_new1" localSheetId="4" hidden="1">{#N/A,#N/A,FALSE,"Summ";#N/A,#N/A,FALSE,"General"}</definedName>
    <definedName name="_new1" hidden="1">{#N/A,#N/A,FALSE,"Summ";#N/A,#N/A,FALSE,"General"}</definedName>
    <definedName name="_Nov03">[6]BS!$S$7:$S$3582</definedName>
    <definedName name="_Nov04">[7]BS!$AB$7:$AB$3582</definedName>
    <definedName name="_Oct03">[6]BS!$R$7:$R$3582</definedName>
    <definedName name="_Oct04">[7]BS!$AA$7:$AA$3582</definedName>
    <definedName name="_Order1">255</definedName>
    <definedName name="_Order2">255</definedName>
    <definedName name="_P">#REF!</definedName>
    <definedName name="_Parse_In" hidden="1">#REF!</definedName>
    <definedName name="_PC1">[13]CLASSIFIERS!$A$7:$IV$7</definedName>
    <definedName name="_PC2">[13]CLASSIFIERS!$A$10:$IV$10</definedName>
    <definedName name="_PC3">[13]CLASSIFIERS!$A$12:$IV$12</definedName>
    <definedName name="_PC4">[13]CLASSIFIERS!$A$13:$IV$13</definedName>
    <definedName name="_Regression_Int">1</definedName>
    <definedName name="_SEC24">[13]EXTERNAL!$A$112:$IV$114</definedName>
    <definedName name="_Sep03">[14]BS!$AB$7:$AB$3420</definedName>
    <definedName name="_Sep04">[7]BS!$Z$7:$Z$3582</definedName>
    <definedName name="_six6" localSheetId="9" hidden="1">{#N/A,#N/A,FALSE,"CRPT";#N/A,#N/A,FALSE,"TREND";#N/A,#N/A,FALSE,"%Curve"}</definedName>
    <definedName name="_six6" localSheetId="5" hidden="1">{#N/A,#N/A,FALSE,"CRPT";#N/A,#N/A,FALSE,"TREND";#N/A,#N/A,FALSE,"%Curve"}</definedName>
    <definedName name="_six6" localSheetId="4" hidden="1">{#N/A,#N/A,FALSE,"CRPT";#N/A,#N/A,FALSE,"TREND";#N/A,#N/A,FALSE,"%Curve"}</definedName>
    <definedName name="_six6" hidden="1">{#N/A,#N/A,FALSE,"CRPT";#N/A,#N/A,FALSE,"TREND";#N/A,#N/A,FALSE,"%Curve"}</definedName>
    <definedName name="_Sort" hidden="1">#REF!</definedName>
    <definedName name="_TOP1">[1]Jan!#REF!</definedName>
    <definedName name="_www1" localSheetId="9" hidden="1">{#N/A,#N/A,FALSE,"schA"}</definedName>
    <definedName name="_www1" localSheetId="5" hidden="1">{#N/A,#N/A,FALSE,"schA"}</definedName>
    <definedName name="_www1" localSheetId="4" hidden="1">{#N/A,#N/A,FALSE,"schA"}</definedName>
    <definedName name="_www1" hidden="1">{#N/A,#N/A,FALSE,"schA"}</definedName>
    <definedName name="a" localSheetId="9" hidden="1">{#N/A,#N/A,FALSE,"Coversheet";#N/A,#N/A,FALSE,"QA"}</definedName>
    <definedName name="a" localSheetId="5" hidden="1">{#N/A,#N/A,FALSE,"Coversheet";#N/A,#N/A,FALSE,"QA"}</definedName>
    <definedName name="a" localSheetId="4" hidden="1">{#N/A,#N/A,FALSE,"Coversheet";#N/A,#N/A,FALSE,"QA"}</definedName>
    <definedName name="a" hidden="1">{#N/A,#N/A,FALSE,"Coversheet";#N/A,#N/A,FALSE,"QA"}</definedName>
    <definedName name="AAAAAAAAAAAAAA" localSheetId="9" hidden="1">{#N/A,#N/A,FALSE,"Coversheet";#N/A,#N/A,FALSE,"QA"}</definedName>
    <definedName name="AAAAAAAAAAAAAA" localSheetId="5" hidden="1">{#N/A,#N/A,FALSE,"Coversheet";#N/A,#N/A,FALSE,"QA"}</definedName>
    <definedName name="AAAAAAAAAAAAAA" localSheetId="4" hidden="1">{#N/A,#N/A,FALSE,"Coversheet";#N/A,#N/A,FALSE,"QA"}</definedName>
    <definedName name="AAAAAAAAAAAAAA" hidden="1">{#N/A,#N/A,FALSE,"Coversheet";#N/A,#N/A,FALSE,"QA"}</definedName>
    <definedName name="AccessDatabase">"I:\COMTREL\FINICLE\TradeSummary.mdb"</definedName>
    <definedName name="Acct108364">'[15]Func Study'!#REF!</definedName>
    <definedName name="Acct108364S">'[15]Func Study'!#REF!</definedName>
    <definedName name="Acct228.42TROJD">'[16]Func Study'!#REF!</definedName>
    <definedName name="Acct2281SO">'[17]Func Study'!$H$2190</definedName>
    <definedName name="Acct2283SO">'[17]Func Study'!$H$2198</definedName>
    <definedName name="Acct22842TROJD">'[16]Func Study'!#REF!</definedName>
    <definedName name="Acct228SO">'[17]Func Study'!$H$2194</definedName>
    <definedName name="Acct350">'[17]Func Study'!$H$1628</definedName>
    <definedName name="Acct352">'[17]Func Study'!$H$1635</definedName>
    <definedName name="Acct353">'[17]Func Study'!$H$1641</definedName>
    <definedName name="Acct354">'[17]Func Study'!$H$1647</definedName>
    <definedName name="Acct355">'[17]Func Study'!$H$1654</definedName>
    <definedName name="Acct356">'[17]Func Study'!$H$1660</definedName>
    <definedName name="Acct357">'[17]Func Study'!$H$1666</definedName>
    <definedName name="Acct358">'[17]Func Study'!$H$1672</definedName>
    <definedName name="Acct359">'[17]Func Study'!$H$1678</definedName>
    <definedName name="Acct360">'[17]Func Study'!$H$1698</definedName>
    <definedName name="Acct361">'[17]Func Study'!$H$1704</definedName>
    <definedName name="Acct362">'[17]Func Study'!$H$1710</definedName>
    <definedName name="Acct364">'[17]Func Study'!$H$1717</definedName>
    <definedName name="Acct365">'[17]Func Study'!$H$1724</definedName>
    <definedName name="Acct366">'[17]Func Study'!$H$1731</definedName>
    <definedName name="Acct367">'[17]Func Study'!$H$1738</definedName>
    <definedName name="Acct368">'[17]Func Study'!$H$1744</definedName>
    <definedName name="Acct369">'[17]Func Study'!$H$1751</definedName>
    <definedName name="Acct370">'[17]Func Study'!$H$1762</definedName>
    <definedName name="Acct371">'[17]Func Study'!$H$1769</definedName>
    <definedName name="Acct372">'[17]Func Study'!$H$1776</definedName>
    <definedName name="Acct372A">'[17]Func Study'!$H$1775</definedName>
    <definedName name="Acct372DP">'[17]Func Study'!$H$1773</definedName>
    <definedName name="Acct372DS">'[17]Func Study'!$H$1774</definedName>
    <definedName name="Acct373">'[17]Func Study'!$H$1782</definedName>
    <definedName name="Acct41011">'[18]Functional Study'!#REF!</definedName>
    <definedName name="Acct41011BADDEBT">'[18]Functional Study'!#REF!</definedName>
    <definedName name="Acct41011DITEXP">'[18]Functional Study'!#REF!</definedName>
    <definedName name="Acct41011S">'[18]Functional Study'!#REF!</definedName>
    <definedName name="Acct41011SE">'[18]Functional Study'!#REF!</definedName>
    <definedName name="Acct41011SG1">'[18]Functional Study'!#REF!</definedName>
    <definedName name="Acct41011SG2">'[18]Functional Study'!#REF!</definedName>
    <definedName name="ACCT41011SGCT">'[18]Functional Study'!#REF!</definedName>
    <definedName name="Acct41011SGPP">'[18]Functional Study'!#REF!</definedName>
    <definedName name="Acct41011SNP">'[18]Functional Study'!#REF!</definedName>
    <definedName name="ACCT41011SNPD">'[18]Functional Study'!#REF!</definedName>
    <definedName name="Acct41011SO">'[18]Functional Study'!#REF!</definedName>
    <definedName name="Acct41011TROJP">'[18]Functional Study'!#REF!</definedName>
    <definedName name="Acct41111">'[18]Functional Study'!#REF!</definedName>
    <definedName name="Acct41111BADDEBT">'[18]Functional Study'!#REF!</definedName>
    <definedName name="Acct41111DITEXP">'[18]Functional Study'!#REF!</definedName>
    <definedName name="Acct41111S">'[18]Functional Study'!#REF!</definedName>
    <definedName name="Acct41111SE">'[18]Functional Study'!#REF!</definedName>
    <definedName name="Acct41111SG1">'[18]Functional Study'!#REF!</definedName>
    <definedName name="Acct41111SG2">'[18]Functional Study'!#REF!</definedName>
    <definedName name="Acct41111SG3">'[18]Functional Study'!#REF!</definedName>
    <definedName name="Acct41111SGPP">'[18]Functional Study'!#REF!</definedName>
    <definedName name="Acct41111SNP">'[18]Functional Study'!#REF!</definedName>
    <definedName name="Acct41111SNTP">'[18]Functional Study'!#REF!</definedName>
    <definedName name="Acct41111SO">'[18]Functional Study'!#REF!</definedName>
    <definedName name="Acct41111TROJP">'[18]Functional Study'!#REF!</definedName>
    <definedName name="Acct411BADDEBT">'[18]Functional Study'!#REF!</definedName>
    <definedName name="Acct411DGP">'[18]Functional Study'!#REF!</definedName>
    <definedName name="Acct411DGU">'[18]Functional Study'!#REF!</definedName>
    <definedName name="Acct411DITEXP">'[18]Functional Study'!#REF!</definedName>
    <definedName name="Acct411DNPP">'[18]Functional Study'!#REF!</definedName>
    <definedName name="Acct411DNPTP">'[18]Functional Study'!#REF!</definedName>
    <definedName name="Acct411S">'[18]Functional Study'!#REF!</definedName>
    <definedName name="Acct411SE">'[18]Functional Study'!#REF!</definedName>
    <definedName name="Acct411SG">'[18]Functional Study'!#REF!</definedName>
    <definedName name="Acct411SGPP">'[18]Functional Study'!#REF!</definedName>
    <definedName name="Acct411SO">'[18]Functional Study'!#REF!</definedName>
    <definedName name="Acct411TROJP">'[18]Functional Study'!#REF!</definedName>
    <definedName name="Acct447DGU">'[16]Func Study'!#REF!</definedName>
    <definedName name="Acct448S">'[17]Func Study'!$H$274</definedName>
    <definedName name="Acct450S">'[17]Func Study'!$H$302</definedName>
    <definedName name="Acct451S">'[17]Func Study'!$H$307</definedName>
    <definedName name="Acct454S">'[17]Func Study'!$H$318</definedName>
    <definedName name="Acct456S">'[17]Func Study'!$H$325</definedName>
    <definedName name="Acct510">'[17]Func Study'!#REF!</definedName>
    <definedName name="Acct510DNPPSU">'[17]Func Study'!#REF!</definedName>
    <definedName name="ACCT510JBG">'[17]Func Study'!#REF!</definedName>
    <definedName name="ACCT510SSGCH">'[17]Func Study'!#REF!</definedName>
    <definedName name="ACCT557CAGE">'[17]Func Study'!$H$683</definedName>
    <definedName name="Acct557CT">'[17]Func Study'!$H$681</definedName>
    <definedName name="Acct580">'[17]Func Study'!$H$791</definedName>
    <definedName name="Acct581">'[17]Func Study'!$H$796</definedName>
    <definedName name="Acct582">'[17]Func Study'!$H$801</definedName>
    <definedName name="Acct583">'[17]Func Study'!$H$806</definedName>
    <definedName name="Acct584">'[17]Func Study'!$H$811</definedName>
    <definedName name="Acct585">'[17]Func Study'!$H$816</definedName>
    <definedName name="Acct586">'[17]Func Study'!$H$821</definedName>
    <definedName name="Acct587">'[17]Func Study'!$H$826</definedName>
    <definedName name="Acct588">'[17]Func Study'!$H$831</definedName>
    <definedName name="Acct589">'[17]Func Study'!$H$836</definedName>
    <definedName name="Acct590">'[17]Func Study'!$H$841</definedName>
    <definedName name="Acct591">'[17]Func Study'!$H$846</definedName>
    <definedName name="Acct592">'[17]Func Study'!$H$851</definedName>
    <definedName name="Acct593">'[17]Func Study'!$H$856</definedName>
    <definedName name="Acct594">'[17]Func Study'!$H$861</definedName>
    <definedName name="Acct595">'[17]Func Study'!$H$866</definedName>
    <definedName name="Acct596">'[17]Func Study'!$H$876</definedName>
    <definedName name="Acct597">'[17]Func Study'!$H$881</definedName>
    <definedName name="Acct598">'[17]Func Study'!$H$886</definedName>
    <definedName name="ACCT904SG">'[19]Functional Study'!#REF!</definedName>
    <definedName name="AcctAGA">'[17]Func Study'!$H$296</definedName>
    <definedName name="AcctDFAD">'[17]Func Study'!#REF!</definedName>
    <definedName name="AcctDFAP">'[17]Func Study'!#REF!</definedName>
    <definedName name="AcctDFAT">'[17]Func Study'!#REF!</definedName>
    <definedName name="AcctTable">[20]Variables!$AK$42:$AK$396</definedName>
    <definedName name="AcctTS0">'[17]Func Study'!$H$1686</definedName>
    <definedName name="Acq1Plant">'[21]Acquisition Inputs'!$C$8</definedName>
    <definedName name="Acq2Plant">'[21]Acquisition Inputs'!$C$70</definedName>
    <definedName name="ActualROR">'[16]G+T+D+R+M'!$H$61</definedName>
    <definedName name="ADJPTDCE.T">[13]INTERNAL!$A$31:$IV$33</definedName>
    <definedName name="Adjs2avg">[22]Inputs!$L$255:'[22]Inputs'!$T$505</definedName>
    <definedName name="After_Tax_Cash_Discount">'[23]Assumptions (Input)'!$D$37</definedName>
    <definedName name="afudc_flag">'[23]Assumptions (Input)'!$B$13</definedName>
    <definedName name="ANCIL">[13]EXTERNAL!$A$163:$IV$165</definedName>
    <definedName name="APR">[24]Backup!#REF!</definedName>
    <definedName name="Apr04AMA">[7]BS!$AG$7:$AG$3582</definedName>
    <definedName name="APRT">#REF!</definedName>
    <definedName name="AS2DocOpenMode">"AS2DocumentEdit"</definedName>
    <definedName name="Assessment_Rate">'[23]Assumptions (Input)'!$B$7</definedName>
    <definedName name="AUG">[24]Backup!#REF!</definedName>
    <definedName name="Aug04AMA">[7]BS!$AK$7:$AK$3582</definedName>
    <definedName name="AUGT">#REF!</definedName>
    <definedName name="Aurora_Prices">"Monthly Price Summary'!$C$4:$H$63"</definedName>
    <definedName name="AvgFactors">[20]Factors!$B$3:$P$99</definedName>
    <definedName name="b" localSheetId="9" hidden="1">{#N/A,#N/A,FALSE,"Coversheet";#N/A,#N/A,FALSE,"QA"}</definedName>
    <definedName name="b" localSheetId="5" hidden="1">{#N/A,#N/A,FALSE,"Coversheet";#N/A,#N/A,FALSE,"QA"}</definedName>
    <definedName name="b" localSheetId="4" hidden="1">{#N/A,#N/A,FALSE,"Coversheet";#N/A,#N/A,FALSE,"QA"}</definedName>
    <definedName name="b" hidden="1">{#N/A,#N/A,FALSE,"Coversheet";#N/A,#N/A,FALSE,"QA"}</definedName>
    <definedName name="BACK1">#REF!</definedName>
    <definedName name="BACK2">#REF!</definedName>
    <definedName name="BACK3">#REF!</definedName>
    <definedName name="BACKUP1">#REF!</definedName>
    <definedName name="Beg_Unb_KWHs">[25]LeadSht!$L$10</definedName>
    <definedName name="BEm" hidden="1">#REF!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ANPY1HT49TAH98H4B9RC1D4"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[26]ZZCOOM_M03_Q005!#REF!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NISOEXF3OFHT2BUA6P9RBIJ"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[26]ZZCOOM_M03_Q005!#REF!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L27NGDBCTVPW97K42QANS5K"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FFT2RP50WNPKBT7X8PJ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NU8ISP26W97JG63CN1XT9KB4"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[26]ZZCOOM_M03_Q005!#REF!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UOAHB0OT3BACAHNZ3B905C0P"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PVL5VEVK9Q7AYB7EC2VZWBEZ"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Q3T3TWGZUSNVWJE1XWXHGRQ"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IL5ZWOXQAENH3VP3ZHA2N7N"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[26]ZZCOOM_M03_Q005!#REF!</definedName>
    <definedName name="BExMC7PESEESXVMDCGGIP5LPMUGY"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PEDT6IOYLLC3KJKRZOETC3Y"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[26]ZZCOOM_M03_Q005!#REF!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9A8OZ31BDN5QEGQGWG59A43"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4GJ3LZJL6JDEHT7UDXW90T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[26]ZZCOOM_M03_Q005!#REF!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PR6Y32097JKJCTGC4C6EGE9"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VNZHNB5P9V6232N0DQCE0WE"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4QVV7YZ6L5A7WZEMIA5AZOV"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SYRA4NR7K6RLC3I81QSG5SQR"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OOK_LIFE">'[27]Lvl FCR'!$G$10</definedName>
    <definedName name="BOOKADJ">#REF!</definedName>
    <definedName name="BPAX">[13]EXTERNAL!$A$121:$IV$123</definedName>
    <definedName name="Bum" hidden="1">#REF!</definedName>
    <definedName name="Button_1">"TradeSummary_Ken_Finicle_List"</definedName>
    <definedName name="CAE.T">[13]INTERNAL!$A$34:$IV$36</definedName>
    <definedName name="CAES1.T">[13]INTERNAL!$A$37:$IV$39</definedName>
    <definedName name="cap">[28]Readings!$B$2</definedName>
    <definedName name="Capital_Inflation">'[23]Assumptions (Input)'!$B$11</definedName>
    <definedName name="CASE">[29]INPUTS!$C$8</definedName>
    <definedName name="Case_Name">'[30]KJB-6,13 Cmn Adj'!$B$8</definedName>
    <definedName name="CaseDescription">'[21]Dispatch Cases'!$C$11</definedName>
    <definedName name="CBWorkbookPriority">-2060790043</definedName>
    <definedName name="CCGT_HeatRate">[21]Assumptions!$H$23</definedName>
    <definedName name="CCGTPrice">[21]Assumptions!$H$22</definedName>
    <definedName name="Check">#REF!</definedName>
    <definedName name="CL_RT2">'[31]Transp Data'!$A$6:$C$81</definedName>
    <definedName name="Classification">'[17]Func Study'!$AB$251</definedName>
    <definedName name="Close_Date">'[23]Capital Projects(Input)'!$D$7:$D$53</definedName>
    <definedName name="COMADJ">#REF!</definedName>
    <definedName name="COMP">#REF!</definedName>
    <definedName name="COMPACTUAL">#REF!</definedName>
    <definedName name="COMPT">#REF!</definedName>
    <definedName name="COMPWEATHER">#REF!</definedName>
    <definedName name="Construction_OH">'[32]Virtual 49 Back-Up'!$E$54</definedName>
    <definedName name="ConversionFactor">[21]Assumptions!$I$65</definedName>
    <definedName name="COSFacVal">[17]Inputs!$R$5</definedName>
    <definedName name="CurrQtr">'[33]Inc Stmt'!$AJ$222</definedName>
    <definedName name="CUS">[13]CLASSIFIERS!$A$6:$IV$6</definedName>
    <definedName name="CUST_1">[13]EXTERNAL!$A$22:$IV$24</definedName>
    <definedName name="CUST_4">[13]EXTERNAL!$A$25:$IV$27</definedName>
    <definedName name="CUST_5">[13]EXTERNAL!$A$28:$IV$30</definedName>
    <definedName name="CUST_6">[13]EXTERNAL!$A$31:$IV$33</definedName>
    <definedName name="D108.05.T">[13]INTERNAL!$A$22:$IV$24</definedName>
    <definedName name="D108.10.T">[13]INTERNAL!$A$25:$IV$27</definedName>
    <definedName name="D361.T">[13]INTERNAL!$A$4:$IV$6</definedName>
    <definedName name="D362.T">[13]INTERNAL!$A$7:$IV$9</definedName>
    <definedName name="D364.T">[13]INTERNAL!$A$10:$IV$12</definedName>
    <definedName name="D366.T">[13]INTERNAL!$A$13:$IV$15</definedName>
    <definedName name="D368.T">[13]INTERNAL!$A$16:$IV$18</definedName>
    <definedName name="D370.T">[13]INTERNAL!$A$19:$IV$21</definedName>
    <definedName name="D372.T">[13]INTERNAL!$A$28:$IV$30</definedName>
    <definedName name="Data">'[34]Mix Variance'!$B$1:$N$31</definedName>
    <definedName name="Data.Avg">'[33]Avg Amts'!$A$5:$BP$34</definedName>
    <definedName name="Data.Qtrs.Avg">'[33]Avg Amts'!$A$5:$IV$5</definedName>
    <definedName name="data1">'[35]Mix Variance'!$O$5:$T$25</definedName>
    <definedName name="_xlnm.Database">[36]Invoice!#REF!</definedName>
    <definedName name="DATE">[37]Jan!#REF!</definedName>
    <definedName name="DebtPerc">[21]Assumptions!$I$58</definedName>
    <definedName name="DEC">[24]Backup!#REF!</definedName>
    <definedName name="Dec03AMA">[6]BS!$AJ$7:$AJ$3582</definedName>
    <definedName name="Dec04AMA">[7]BS!$AO$7:$AO$3582</definedName>
    <definedName name="DECT">#REF!</definedName>
    <definedName name="DELETE01" localSheetId="9" hidden="1">{#N/A,#N/A,FALSE,"Coversheet";#N/A,#N/A,FALSE,"QA"}</definedName>
    <definedName name="DELETE01" localSheetId="5" hidden="1">{#N/A,#N/A,FALSE,"Coversheet";#N/A,#N/A,FALSE,"QA"}</definedName>
    <definedName name="DELETE01" localSheetId="4" hidden="1">{#N/A,#N/A,FALSE,"Coversheet";#N/A,#N/A,FALSE,"QA"}</definedName>
    <definedName name="DELETE01" hidden="1">{#N/A,#N/A,FALSE,"Coversheet";#N/A,#N/A,FALSE,"QA"}</definedName>
    <definedName name="DELETE02" localSheetId="9" hidden="1">{#N/A,#N/A,FALSE,"Schedule F";#N/A,#N/A,FALSE,"Schedule G"}</definedName>
    <definedName name="DELETE02" localSheetId="5" hidden="1">{#N/A,#N/A,FALSE,"Schedule F";#N/A,#N/A,FALSE,"Schedule G"}</definedName>
    <definedName name="DELETE02" localSheetId="4" hidden="1">{#N/A,#N/A,FALSE,"Schedule F";#N/A,#N/A,FALSE,"Schedule G"}</definedName>
    <definedName name="DELETE02" hidden="1">{#N/A,#N/A,FALSE,"Schedule F";#N/A,#N/A,FALSE,"Schedule G"}</definedName>
    <definedName name="Delete06" localSheetId="9" hidden="1">{#N/A,#N/A,FALSE,"Coversheet";#N/A,#N/A,FALSE,"QA"}</definedName>
    <definedName name="Delete06" localSheetId="5" hidden="1">{#N/A,#N/A,FALSE,"Coversheet";#N/A,#N/A,FALSE,"QA"}</definedName>
    <definedName name="Delete06" localSheetId="4" hidden="1">{#N/A,#N/A,FALSE,"Coversheet";#N/A,#N/A,FALSE,"QA"}</definedName>
    <definedName name="Delete06" hidden="1">{#N/A,#N/A,FALSE,"Coversheet";#N/A,#N/A,FALSE,"QA"}</definedName>
    <definedName name="Delete09" localSheetId="9" hidden="1">{#N/A,#N/A,FALSE,"Coversheet";#N/A,#N/A,FALSE,"QA"}</definedName>
    <definedName name="Delete09" localSheetId="5" hidden="1">{#N/A,#N/A,FALSE,"Coversheet";#N/A,#N/A,FALSE,"QA"}</definedName>
    <definedName name="Delete09" localSheetId="4" hidden="1">{#N/A,#N/A,FALSE,"Coversheet";#N/A,#N/A,FALSE,"QA"}</definedName>
    <definedName name="Delete09" hidden="1">{#N/A,#N/A,FALSE,"Coversheet";#N/A,#N/A,FALSE,"QA"}</definedName>
    <definedName name="Delete1" localSheetId="9" hidden="1">{#N/A,#N/A,FALSE,"Coversheet";#N/A,#N/A,FALSE,"QA"}</definedName>
    <definedName name="Delete1" localSheetId="5" hidden="1">{#N/A,#N/A,FALSE,"Coversheet";#N/A,#N/A,FALSE,"QA"}</definedName>
    <definedName name="Delete1" localSheetId="4" hidden="1">{#N/A,#N/A,FALSE,"Coversheet";#N/A,#N/A,FALSE,"QA"}</definedName>
    <definedName name="Delete1" hidden="1">{#N/A,#N/A,FALSE,"Coversheet";#N/A,#N/A,FALSE,"QA"}</definedName>
    <definedName name="Delete10" localSheetId="9" hidden="1">{#N/A,#N/A,FALSE,"Schedule F";#N/A,#N/A,FALSE,"Schedule G"}</definedName>
    <definedName name="Delete10" localSheetId="5" hidden="1">{#N/A,#N/A,FALSE,"Schedule F";#N/A,#N/A,FALSE,"Schedule G"}</definedName>
    <definedName name="Delete10" localSheetId="4" hidden="1">{#N/A,#N/A,FALSE,"Schedule F";#N/A,#N/A,FALSE,"Schedule G"}</definedName>
    <definedName name="Delete10" hidden="1">{#N/A,#N/A,FALSE,"Schedule F";#N/A,#N/A,FALSE,"Schedule G"}</definedName>
    <definedName name="Delete21" localSheetId="9" hidden="1">{#N/A,#N/A,FALSE,"Coversheet";#N/A,#N/A,FALSE,"QA"}</definedName>
    <definedName name="Delete21" localSheetId="5" hidden="1">{#N/A,#N/A,FALSE,"Coversheet";#N/A,#N/A,FALSE,"QA"}</definedName>
    <definedName name="Delete21" localSheetId="4" hidden="1">{#N/A,#N/A,FALSE,"Coversheet";#N/A,#N/A,FALSE,"QA"}</definedName>
    <definedName name="Delete21" hidden="1">{#N/A,#N/A,FALSE,"Coversheet";#N/A,#N/A,FALSE,"QA"}</definedName>
    <definedName name="DEM">[13]CLASSIFIERS!$A$4:$IV$4</definedName>
    <definedName name="DEM_1">[13]EXTERNAL!$A$7:$IV$9</definedName>
    <definedName name="DEM_12CP">[13]EXTERNAL!$A$118:$IV$120</definedName>
    <definedName name="DEM_12NCP_P">[13]EXTERNAL!$A$187:$IV$189</definedName>
    <definedName name="DEM_12NCP_S">[13]EXTERNAL!$A$190:$IV$192</definedName>
    <definedName name="DEM_12NCP1">[13]EXTERNAL!$A$139:$IV$141</definedName>
    <definedName name="DEM_12NCP2">[13]EXTERNAL!$A$130:$IV$132</definedName>
    <definedName name="DEM_1A">[13]EXTERNAL!$A$115:$IV$117</definedName>
    <definedName name="DEM_2A">[13]EXTERNAL!$A$148:$IV$150</definedName>
    <definedName name="DEM_3A">[13]EXTERNAL!$A$199:$IV$201</definedName>
    <definedName name="DEM_3B">[13]EXTERNAL!$A$196:$IV$198</definedName>
    <definedName name="Demand">[16]Inputs!$D$8</definedName>
    <definedName name="Demand2">[38]Inputs!$D$11</definedName>
    <definedName name="DES1.T">[13]INTERNAL!$A$40:$IV$42</definedName>
    <definedName name="DES2.T">[13]INTERNAL!$A$43:$IV$45</definedName>
    <definedName name="DF_HeatRate">[21]Assumptions!$L$23</definedName>
    <definedName name="DFIT" localSheetId="9" hidden="1">{#N/A,#N/A,FALSE,"Coversheet";#N/A,#N/A,FALSE,"QA"}</definedName>
    <definedName name="DFIT" localSheetId="5" hidden="1">{#N/A,#N/A,FALSE,"Coversheet";#N/A,#N/A,FALSE,"QA"}</definedName>
    <definedName name="DFIT" localSheetId="4" hidden="1">{#N/A,#N/A,FALSE,"Coversheet";#N/A,#N/A,FALSE,"QA"}</definedName>
    <definedName name="DFIT" hidden="1">{#N/A,#N/A,FALSE,"Coversheet";#N/A,#N/A,FALSE,"QA"}</definedName>
    <definedName name="DIR_40">[13]EXTERNAL!$A$193:$IV$195</definedName>
    <definedName name="DIR_449">[13]EXTERNAL!$A$127:$IV$129</definedName>
    <definedName name="DIR_449_ENERGY">[13]EXTERNAL!$A$160:$IV$162</definedName>
    <definedName name="DIR_449_HV">[13]EXTERNAL!$A$157:$IV$159</definedName>
    <definedName name="DIR_449_OATT">[13]EXTERNAL!$A$166:$IV$168</definedName>
    <definedName name="DIR_RESALE">[13]EXTERNAL!$A$124:$IV$126</definedName>
    <definedName name="DIR_RESALE_LARGE">[13]EXTERNAL!$A$154:$IV$156</definedName>
    <definedName name="DIR_RESALE_SMALL">[13]EXTERNAL!$A$151:$IV$153</definedName>
    <definedName name="DIR108.09">[13]EXTERNAL!$A$106:$IV$108</definedName>
    <definedName name="DIR235.00">[13]EXTERNAL!$A$85:$IV$87</definedName>
    <definedName name="DIR360.01">[13]EXTERNAL!$A$37:$IV$39</definedName>
    <definedName name="DIR361.01">[13]EXTERNAL!$A$40:$IV$42</definedName>
    <definedName name="DIR362.01">[13]EXTERNAL!$A$43:$IV$45</definedName>
    <definedName name="DIR364.01">[13]EXTERNAL!$A$46:$IV$48</definedName>
    <definedName name="DIR366.01">[13]EXTERNAL!$A$49:$IV$51</definedName>
    <definedName name="DIR368.03">[13]EXTERNAL!$A$55:$IV$57</definedName>
    <definedName name="DIR368.03C">[13]EXTERNAL!$A$52:$IV$54</definedName>
    <definedName name="DIR372.00">[13]EXTERNAL!$A$58:$IV$60</definedName>
    <definedName name="DIR373.00">[13]EXTERNAL!$A$61:$IV$63</definedName>
    <definedName name="DIR450.01">[13]EXTERNAL!$A$10:$IV$12</definedName>
    <definedName name="DIR450.02">[13]EXTERNAL!$A$184:$IV$186</definedName>
    <definedName name="DIR451.02">[13]EXTERNAL!$A$70:$IV$72</definedName>
    <definedName name="DIR451.03">[13]EXTERNAL!$A$136:$IV$138</definedName>
    <definedName name="DIR451.05">[13]EXTERNAL!$A$76:$IV$78</definedName>
    <definedName name="DIR451.06">[13]EXTERNAL!$A$109:$IV$111</definedName>
    <definedName name="DIR451.07">[13]EXTERNAL!$A$133:$IV$135</definedName>
    <definedName name="DIR454.04">[13]EXTERNAL!$A$73:$IV$75</definedName>
    <definedName name="DIR556.01">[13]EXTERNAL!$A$175:$IV$177</definedName>
    <definedName name="DIR565.02">[13]EXTERNAL!$A$178:$IV$180</definedName>
    <definedName name="DIR908.01">[13]EXTERNAL!$A$172:$IV$174</definedName>
    <definedName name="DIR920.01">[13]EXTERNAL!$A$181:$IV$183</definedName>
    <definedName name="Dis">'[17]Func Study'!$AB$250</definedName>
    <definedName name="DisFac">'[17]Func Dist Factor Table'!$A$11:$G$25</definedName>
    <definedName name="Dist_factor">#REF!</definedName>
    <definedName name="DistPeakMethod">[19]Inputs!#REF!</definedName>
    <definedName name="DocketNumber">'[39]JHS-19'!$AR$2</definedName>
    <definedName name="DP.T">[13]INTERNAL!$A$46:$IV$48</definedName>
    <definedName name="DUDE" hidden="1">#REF!</definedName>
    <definedName name="EBFIT.T">[13]INTERNAL!$A$88:$IV$90</definedName>
    <definedName name="ee" localSheetId="9" hidden="1">{#N/A,#N/A,FALSE,"Month ";#N/A,#N/A,FALSE,"YTD";#N/A,#N/A,FALSE,"12 mo ended"}</definedName>
    <definedName name="ee" localSheetId="5" hidden="1">{#N/A,#N/A,FALSE,"Month ";#N/A,#N/A,FALSE,"YTD";#N/A,#N/A,FALSE,"12 mo ended"}</definedName>
    <definedName name="ee" localSheetId="4" hidden="1">{#N/A,#N/A,FALSE,"Month ";#N/A,#N/A,FALSE,"YTD";#N/A,#N/A,FALSE,"12 mo ended"}</definedName>
    <definedName name="ee" hidden="1">{#N/A,#N/A,FALSE,"Month ";#N/A,#N/A,FALSE,"YTD";#N/A,#N/A,FALSE,"12 mo ended"}</definedName>
    <definedName name="EffTax">[13]INPUTS!$F$31</definedName>
    <definedName name="Electric_Prices">'[40]Monthly Price Summary'!$B$4:$E$27</definedName>
    <definedName name="ElecWC_LineItems">[14]BS!$AO$7:$AO$3420</definedName>
    <definedName name="ElRBLine">[14]BS!$AP$7:$AP$3141</definedName>
    <definedName name="EndDate">[21]Assumptions!$C$11</definedName>
    <definedName name="energy">[28]Readings!$B$3</definedName>
    <definedName name="ENERGY_1">[13]EXTERNAL!$A$4:$IV$6</definedName>
    <definedName name="ENERGY_2">[13]EXTERNAL!$A$145:$IV$147</definedName>
    <definedName name="Engy">[16]Inputs!$D$9</definedName>
    <definedName name="Engy2">[38]Inputs!$D$12</definedName>
    <definedName name="EPIS.T">[13]INTERNAL!$A$49:$IV$51</definedName>
    <definedName name="error" localSheetId="9" hidden="1">{#N/A,#N/A,FALSE,"Coversheet";#N/A,#N/A,FALSE,"QA"}</definedName>
    <definedName name="error" localSheetId="5" hidden="1">{#N/A,#N/A,FALSE,"Coversheet";#N/A,#N/A,FALSE,"QA"}</definedName>
    <definedName name="error" localSheetId="4" hidden="1">{#N/A,#N/A,FALSE,"Coversheet";#N/A,#N/A,FALSE,"QA"}</definedName>
    <definedName name="error" hidden="1">{#N/A,#N/A,FALSE,"Coversheet";#N/A,#N/A,FALSE,"QA"}</definedName>
    <definedName name="Escalator">1.025</definedName>
    <definedName name="Estimate" localSheetId="9" hidden="1">{#N/A,#N/A,FALSE,"Summ";#N/A,#N/A,FALSE,"General"}</definedName>
    <definedName name="Estimate" localSheetId="5" hidden="1">{#N/A,#N/A,FALSE,"Summ";#N/A,#N/A,FALSE,"General"}</definedName>
    <definedName name="Estimate" localSheetId="4" hidden="1">{#N/A,#N/A,FALSE,"Summ";#N/A,#N/A,FALSE,"General"}</definedName>
    <definedName name="Estimate" hidden="1">{#N/A,#N/A,FALSE,"Summ";#N/A,#N/A,FALSE,"General"}</definedName>
    <definedName name="ex" localSheetId="9" hidden="1">{#N/A,#N/A,FALSE,"Summ";#N/A,#N/A,FALSE,"General"}</definedName>
    <definedName name="ex" localSheetId="5" hidden="1">{#N/A,#N/A,FALSE,"Summ";#N/A,#N/A,FALSE,"General"}</definedName>
    <definedName name="ex" localSheetId="4" hidden="1">{#N/A,#N/A,FALSE,"Summ";#N/A,#N/A,FALSE,"General"}</definedName>
    <definedName name="ex" hidden="1">{#N/A,#N/A,FALSE,"Summ";#N/A,#N/A,FALSE,"General"}</definedName>
    <definedName name="F" hidden="1">#REF!</definedName>
    <definedName name="f101top">#REF!</definedName>
    <definedName name="f104top">#REF!</definedName>
    <definedName name="f138top">#REF!</definedName>
    <definedName name="f140top">#REF!</definedName>
    <definedName name="Factorck">'[17]COS Factor Table'!$O$15:$O$113</definedName>
    <definedName name="FactorType">[20]Variables!$AK$2:$AL$12</definedName>
    <definedName name="FACTP">#REF!</definedName>
    <definedName name="FactSum">'[17]COS Factor Table'!$A$14:$O$113</definedName>
    <definedName name="FCR">'[32]Virtual 49 Back-Up'!$B$20</definedName>
    <definedName name="fdasfdas"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9" hidden="1">{#N/A,#N/A,FALSE,"Month ";#N/A,#N/A,FALSE,"YTD";#N/A,#N/A,FALSE,"12 mo ended"}</definedName>
    <definedName name="fdsafdasfdsa" localSheetId="5" hidden="1">{#N/A,#N/A,FALSE,"Month ";#N/A,#N/A,FALSE,"YTD";#N/A,#N/A,FALSE,"12 mo ended"}</definedName>
    <definedName name="fdsafdasfdsa" localSheetId="4" hidden="1">{#N/A,#N/A,FALSE,"Month ";#N/A,#N/A,FALSE,"YTD";#N/A,#N/A,FALSE,"12 mo ended"}</definedName>
    <definedName name="fdsafdasfdsa" hidden="1">{#N/A,#N/A,FALSE,"Month ";#N/A,#N/A,FALSE,"YTD";#N/A,#N/A,FALSE,"12 mo ended"}</definedName>
    <definedName name="FEB">[24]Backup!#REF!</definedName>
    <definedName name="Feb04AMA">[7]BS!$AE$7:$AE$3582</definedName>
    <definedName name="FEBT">#REF!</definedName>
    <definedName name="Fed_Cap_Tax">[41]Inputs!$E$112</definedName>
    <definedName name="FedTaxRate">[21]Assumptions!$C$33</definedName>
    <definedName name="ffff" localSheetId="9" hidden="1">{#N/A,#N/A,FALSE,"Coversheet";#N/A,#N/A,FALSE,"QA"}</definedName>
    <definedName name="ffff" localSheetId="5" hidden="1">{#N/A,#N/A,FALSE,"Coversheet";#N/A,#N/A,FALSE,"QA"}</definedName>
    <definedName name="ffff" localSheetId="4" hidden="1">{#N/A,#N/A,FALSE,"Coversheet";#N/A,#N/A,FALSE,"QA"}</definedName>
    <definedName name="ffff" hidden="1">{#N/A,#N/A,FALSE,"Coversheet";#N/A,#N/A,FALSE,"QA"}</definedName>
    <definedName name="fffgf" localSheetId="9" hidden="1">{#N/A,#N/A,FALSE,"Coversheet";#N/A,#N/A,FALSE,"QA"}</definedName>
    <definedName name="fffgf" localSheetId="5" hidden="1">{#N/A,#N/A,FALSE,"Coversheet";#N/A,#N/A,FALSE,"QA"}</definedName>
    <definedName name="fffgf" localSheetId="4" hidden="1">{#N/A,#N/A,FALSE,"Coversheet";#N/A,#N/A,FALSE,"QA"}</definedName>
    <definedName name="fffgf" hidden="1">{#N/A,#N/A,FALSE,"Coversheet";#N/A,#N/A,FALSE,"QA"}</definedName>
    <definedName name="FIT">'[42]ROR &amp; CONV FACTOR'!$J$20</definedName>
    <definedName name="FIT_Tax_Rate">'[23]Assumptions (Input)'!$B$5</definedName>
    <definedName name="FranchiseTax">[22]Variables!$D$26</definedName>
    <definedName name="FTAX">[13]INPUTS!$F$30</definedName>
    <definedName name="Func">'[17]Func Factor Table'!$A$10:$H$77</definedName>
    <definedName name="Func_Ftrs">#REF!</definedName>
    <definedName name="Func_GTD_Percents">#REF!</definedName>
    <definedName name="Func_MC">#REF!</definedName>
    <definedName name="Func_Percents">#REF!</definedName>
    <definedName name="Func_Rev_Req1">#REF!</definedName>
    <definedName name="Func_Rev_Req2">#REF!</definedName>
    <definedName name="Func_Revenue">#REF!</definedName>
    <definedName name="Function">'[17]Func Study'!$AB$250</definedName>
    <definedName name="GasRBLine">[7]BS!$AS$7:$AS$3631</definedName>
    <definedName name="GasWC_LineItem">[7]BS!$AR$7:$AR$3631</definedName>
    <definedName name="GP.T">[13]INTERNAL!$A$52:$IV$54</definedName>
    <definedName name="GREATER10MW">#REF!</definedName>
    <definedName name="GTD_Percents">#REF!</definedName>
    <definedName name="HEIGHT">#REF!</definedName>
    <definedName name="helllo" localSheetId="9" hidden="1">{#N/A,#N/A,FALSE,"Pg 6b CustCount_Gas";#N/A,#N/A,FALSE,"QA";#N/A,#N/A,FALSE,"Report";#N/A,#N/A,FALSE,"forecast"}</definedName>
    <definedName name="helllo" localSheetId="5" hidden="1">{#N/A,#N/A,FALSE,"Pg 6b CustCount_Gas";#N/A,#N/A,FALSE,"QA";#N/A,#N/A,FALSE,"Report";#N/A,#N/A,FALSE,"forecast"}</definedName>
    <definedName name="helllo" localSheetId="4" hidden="1">{#N/A,#N/A,FALSE,"Pg 6b CustCount_Gas";#N/A,#N/A,FALSE,"QA";#N/A,#N/A,FALSE,"Report";#N/A,#N/A,FALSE,"forecast"}</definedName>
    <definedName name="helllo" hidden="1">{#N/A,#N/A,FALSE,"Pg 6b CustCount_Gas";#N/A,#N/A,FALSE,"QA";#N/A,#N/A,FALSE,"Report";#N/A,#N/A,FALSE,"forecast"}</definedName>
    <definedName name="Hello"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5"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9" hidden="1">{#N/A,#N/A,FALSE,"Coversheet";#N/A,#N/A,FALSE,"QA"}</definedName>
    <definedName name="HELP" localSheetId="5" hidden="1">{#N/A,#N/A,FALSE,"Coversheet";#N/A,#N/A,FALSE,"QA"}</definedName>
    <definedName name="HELP" localSheetId="4" hidden="1">{#N/A,#N/A,FALSE,"Coversheet";#N/A,#N/A,FALSE,"QA"}</definedName>
    <definedName name="HELP" hidden="1">{#N/A,#N/A,FALSE,"Coversheet";#N/A,#N/A,FALSE,"QA"}</definedName>
    <definedName name="HTML_CodePage">1252</definedName>
    <definedName name="HTML_Control" localSheetId="9">{"'Sheet1'!$A$1:$J$121"}</definedName>
    <definedName name="HTML_Control" localSheetId="5">{"'Sheet1'!$A$1:$J$121"}</definedName>
    <definedName name="HTML_Control" localSheetId="4">{"'Sheet1'!$A$1:$J$121"}</definedName>
    <definedName name="HTML_Control" localSheetId="2">{"'Sheet1'!$A$1:$J$121"}</definedName>
    <definedName name="HTML_Control" localSheetId="3">{"'Sheet1'!$A$1:$J$121"}</definedName>
    <definedName name="HTML_Control">{"'Sheet1'!$A$1:$J$121"}</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IBFIT.T">[13]INTERNAL!$A$85:$IV$87</definedName>
    <definedName name="ID_0303_RVN_data">#REF!</definedName>
    <definedName name="IDcontractsRVN">#REF!</definedName>
    <definedName name="income_satement_ytd" localSheetId="9" hidden="1">{#N/A,#N/A,FALSE,"monthly";#N/A,#N/A,FALSE,"year to date";#N/A,#N/A,FALSE,"12_months_IS";#N/A,#N/A,FALSE,"balance sheet";#N/A,#N/A,FALSE,"op_revenues_12m";#N/A,#N/A,FALSE,"op_revenues_ytd";#N/A,#N/A,FALSE,"op_revenues_cm"}</definedName>
    <definedName name="income_satement_ytd" localSheetId="5" hidden="1">{#N/A,#N/A,FALSE,"monthly";#N/A,#N/A,FALSE,"year to date";#N/A,#N/A,FALSE,"12_months_IS";#N/A,#N/A,FALSE,"balance sheet";#N/A,#N/A,FALSE,"op_revenues_12m";#N/A,#N/A,FALSE,"op_revenues_ytd";#N/A,#N/A,FALSE,"op_revenues_cm"}</definedName>
    <definedName name="income_satement_ytd" localSheetId="4"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ctaxrate">0.4</definedName>
    <definedName name="INDADJ">#REF!</definedName>
    <definedName name="INPUT">[43]Summary!#REF!</definedName>
    <definedName name="Instructions">#REF!</definedName>
    <definedName name="Insurance_Rate">'[23]Assumptions (Input)'!$B$9</definedName>
    <definedName name="INTRESEXCH">[44]Sheet1!$AG$1</definedName>
    <definedName name="ISytd" localSheetId="9" hidden="1">{#N/A,#N/A,FALSE,"monthly";#N/A,#N/A,FALSE,"year to date";#N/A,#N/A,FALSE,"12_months_IS";#N/A,#N/A,FALSE,"balance sheet";#N/A,#N/A,FALSE,"op_revenues_12m";#N/A,#N/A,FALSE,"op_revenues_ytd";#N/A,#N/A,FALSE,"op_revenues_cm"}</definedName>
    <definedName name="ISytd" localSheetId="5" hidden="1">{#N/A,#N/A,FALSE,"monthly";#N/A,#N/A,FALSE,"year to date";#N/A,#N/A,FALSE,"12_months_IS";#N/A,#N/A,FALSE,"balance sheet";#N/A,#N/A,FALSE,"op_revenues_12m";#N/A,#N/A,FALSE,"op_revenues_ytd";#N/A,#N/A,FALSE,"op_revenues_cm"}</definedName>
    <definedName name="ISytd" localSheetId="4"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[24]Backup!#REF!</definedName>
    <definedName name="Jan04AMA">[7]BS!$AD$7:$AD$3582</definedName>
    <definedName name="Jane" localSheetId="9" hidden="1">{#N/A,#N/A,FALSE,"Expenditures";#N/A,#N/A,FALSE,"Property Placed In-Service";#N/A,#N/A,FALSE,"Removals";#N/A,#N/A,FALSE,"Retirements";#N/A,#N/A,FALSE,"CWIP Balances";#N/A,#N/A,FALSE,"CWIP_Expend_Ratios";#N/A,#N/A,FALSE,"CWIP_Yr_End"}</definedName>
    <definedName name="Jane" localSheetId="5" hidden="1">{#N/A,#N/A,FALSE,"Expenditures";#N/A,#N/A,FALSE,"Property Placed In-Service";#N/A,#N/A,FALSE,"Removals";#N/A,#N/A,FALSE,"Retirements";#N/A,#N/A,FALSE,"CWIP Balances";#N/A,#N/A,FALSE,"CWIP_Expend_Ratios";#N/A,#N/A,FALSE,"CWIP_Yr_End"}</definedName>
    <definedName name="Jane" localSheetId="4"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ANT">#REF!</definedName>
    <definedName name="jfkljsdkljiejgr" localSheetId="9" hidden="1">{#N/A,#N/A,FALSE,"Summ";#N/A,#N/A,FALSE,"General"}</definedName>
    <definedName name="jfkljsdkljiejgr" localSheetId="5" hidden="1">{#N/A,#N/A,FALSE,"Summ";#N/A,#N/A,FALSE,"General"}</definedName>
    <definedName name="jfkljsdkljiejgr" localSheetId="4" hidden="1">{#N/A,#N/A,FALSE,"Summ";#N/A,#N/A,FALSE,"General"}</definedName>
    <definedName name="jfkljsdkljiejgr" hidden="1">{#N/A,#N/A,FALSE,"Summ";#N/A,#N/A,FALSE,"General"}</definedName>
    <definedName name="jjj">[45]Inputs!$N$18</definedName>
    <definedName name="JUL">[24]Backup!#REF!</definedName>
    <definedName name="Jul04AMA">[7]BS!$AJ$7:$AJ$3582</definedName>
    <definedName name="JULT">#REF!</definedName>
    <definedName name="JUN">[24]Backup!#REF!</definedName>
    <definedName name="Jun04AMA">[7]BS!$AI$7:$AI$3582</definedName>
    <definedName name="JUNT">#REF!</definedName>
    <definedName name="Jurisdiction">[20]Variables!$AK$15</definedName>
    <definedName name="JurisNumber">[20]Variables!$AL$15</definedName>
    <definedName name="k"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_7.01_Power_Costs">#REF!</definedName>
    <definedName name="k_7.01_Power_Costs_p2">#REF!</definedName>
    <definedName name="k_7.02_Montana">#REF!</definedName>
    <definedName name="k_7.03_Wild_Hors_Sol">#REF!</definedName>
    <definedName name="k_7.04_ASC_815">#REF!</definedName>
    <definedName name="k_7.05_storm">#REF!</definedName>
    <definedName name="k_7.06_Reg_Asset">#REF!</definedName>
    <definedName name="k_7.07_Glacier_Bat_St">#REF!</definedName>
    <definedName name="k_7.08_EIM">#REF!</definedName>
    <definedName name="k_7.09_GoldendaleCU">#REF!</definedName>
    <definedName name="k_7.10_MintFarm_CU">#REF!</definedName>
    <definedName name="k_7.11_White_River">#REF!</definedName>
    <definedName name="k_7.12_Hydro_Grants">#REF!</definedName>
    <definedName name="k_7.13_Productn_Adj">#REF!</definedName>
    <definedName name="k_A_1">#REF!</definedName>
    <definedName name="k_Docket_Number">'[30]KJB-12 Sum'!$AS$2</definedName>
    <definedName name="k_FITrate">'[30]KJB-3,11 Def'!$L$20</definedName>
    <definedName name="keep_Docket_Number">'[46]KJB-3 Sum'!$AQ$2</definedName>
    <definedName name="keep_FIT">'[46]KJB-7 Def'!$L$20</definedName>
    <definedName name="keep_KJB_3_Rate_Increase">'[46]KJB-7 Def'!$C$3</definedName>
    <definedName name="keep_KJB_4_Electric_Summary">'[46]KJB-3 Sum'!$AQ$3</definedName>
    <definedName name="keep_KJB_8_Common_Adjs">'[46]KJB-5 Cmn Adj'!$L$3</definedName>
    <definedName name="keep_KJB_9_Electric_Only">'[46]KJB-5 El Adj'!$E$3</definedName>
    <definedName name="keep_TESTYEAR">'[46]KJB-5 Cmn Adj'!$B$7</definedName>
    <definedName name="l"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ORMOD">#REF!</definedName>
    <definedName name="LABORROLL">#REF!</definedName>
    <definedName name="LATEPAY">[44]Sheet1!$E$3:$E$25</definedName>
    <definedName name="Levy_Rate">'[23]Assumptions (Input)'!$B$6</definedName>
    <definedName name="limcount">1</definedName>
    <definedName name="LINE.T">[13]INTERNAL!$A$55:$IV$57</definedName>
    <definedName name="Line_Ext_Credit">#REF!</definedName>
    <definedName name="LinkCos">'[17]JAM Download'!$K$4</definedName>
    <definedName name="LoadArray">'[47]Load Source Data'!$C$78:$X$89</definedName>
    <definedName name="LOG">[24]Backup!#REF!</definedName>
    <definedName name="LOLD">1</definedName>
    <definedName name="LOLD_Table">10</definedName>
    <definedName name="LOLD_ZZCOOM_M03_Q001">10</definedName>
    <definedName name="LOLD_ZZCOOM_M03_Q001SKF">13</definedName>
    <definedName name="LOLD_ZZCOOM_M03_Q004">10</definedName>
    <definedName name="LOLD_ZZCOOM_M03_Q004ORDERS">13</definedName>
    <definedName name="LOLD_ZZCOOM_M03_Q004SKF">13</definedName>
    <definedName name="lookup" localSheetId="9" hidden="1">{#N/A,#N/A,FALSE,"Coversheet";#N/A,#N/A,FALSE,"QA"}</definedName>
    <definedName name="lookup" localSheetId="5" hidden="1">{#N/A,#N/A,FALSE,"Coversheet";#N/A,#N/A,FALSE,"QA"}</definedName>
    <definedName name="lookup" localSheetId="4" hidden="1">{#N/A,#N/A,FALSE,"Coversheet";#N/A,#N/A,FALSE,"QA"}</definedName>
    <definedName name="lookup" hidden="1">{#N/A,#N/A,FALSE,"Coversheet";#N/A,#N/A,FALSE,"QA"}</definedName>
    <definedName name="LOSS">[24]Backup!#REF!</definedName>
    <definedName name="M9100F4_v4">[48]M9100F4!$A$1:$V$99</definedName>
    <definedName name="MACRS">'[23]MACRS RATES'!$A$3:$AT$10</definedName>
    <definedName name="MACTIT">#REF!</definedName>
    <definedName name="MAR">[24]Backup!#REF!</definedName>
    <definedName name="Mar04AMA">[7]BS!$AF$7:$AF$3582</definedName>
    <definedName name="MART">#REF!</definedName>
    <definedName name="MAY">[24]Backup!#REF!</definedName>
    <definedName name="May04AMA">[7]BS!$AH$7:$AH$3582</definedName>
    <definedName name="MAYT">#REF!</definedName>
    <definedName name="MCtoREV">#REF!</definedName>
    <definedName name="MEN">[1]Jan!#REF!</definedName>
    <definedName name="Menu_Begin">#REF!</definedName>
    <definedName name="Menu_Caption">#REF!</definedName>
    <definedName name="Menu_Large">#REF!</definedName>
    <definedName name="Menu_Name">#REF!</definedName>
    <definedName name="Menu_OnAction">#REF!</definedName>
    <definedName name="Menu_Parent">#REF!</definedName>
    <definedName name="Menu_Small">#REF!</definedName>
    <definedName name="MERGER_COST">[44]Sheet1!$AF$3:$AJ$28</definedName>
    <definedName name="Method">[16]Inputs!$C$6</definedName>
    <definedName name="Miller" localSheetId="9" hidden="1">{#N/A,#N/A,FALSE,"Expenditures";#N/A,#N/A,FALSE,"Property Placed In-Service";#N/A,#N/A,FALSE,"CWIP Balances"}</definedName>
    <definedName name="Miller" localSheetId="5" hidden="1">{#N/A,#N/A,FALSE,"Expenditures";#N/A,#N/A,FALSE,"Property Placed In-Service";#N/A,#N/A,FALSE,"CWIP Balances"}</definedName>
    <definedName name="Miller" localSheetId="4" hidden="1">{#N/A,#N/A,FALSE,"Expenditures";#N/A,#N/A,FALSE,"Property Placed In-Service";#N/A,#N/A,FALSE,"CWIP Balances"}</definedName>
    <definedName name="Miller" hidden="1">{#N/A,#N/A,FALSE,"Expenditures";#N/A,#N/A,FALSE,"Property Placed In-Service";#N/A,#N/A,FALSE,"CWIP Balances"}</definedName>
    <definedName name="MONTH">[24]Backup!#REF!</definedName>
    <definedName name="monthlist">[49]Table!$R$2:$S$13</definedName>
    <definedName name="monthtotals">'[49]WA SBC'!$D$40:$O$40</definedName>
    <definedName name="MTD_Format">[50]Mthly!$B$11:$D$11,[50]Mthly!$B$31:$D$31</definedName>
    <definedName name="MTKWH">#REF!</definedName>
    <definedName name="MTR_YR3">[51]Variables!$E$14</definedName>
    <definedName name="MTREV">#REF!</definedName>
    <definedName name="MULT">#REF!</definedName>
    <definedName name="NCP_360">[13]EXTERNAL!$A$13:$IV$15</definedName>
    <definedName name="NCP_361">[13]EXTERNAL!$A$16:$IV$18</definedName>
    <definedName name="NCP_362">[13]EXTERNAL!$A$19:$IV$21</definedName>
    <definedName name="Net_to_Gross_Factor">[17]Inputs!$G$8</definedName>
    <definedName name="NetToGross">[22]Variables!$D$23</definedName>
    <definedName name="new" localSheetId="9" hidden="1">{#N/A,#N/A,FALSE,"Summ";#N/A,#N/A,FALSE,"General"}</definedName>
    <definedName name="new" localSheetId="5" hidden="1">{#N/A,#N/A,FALSE,"Summ";#N/A,#N/A,FALSE,"General"}</definedName>
    <definedName name="new" localSheetId="4" hidden="1">{#N/A,#N/A,FALSE,"Summ";#N/A,#N/A,FALSE,"General"}</definedName>
    <definedName name="new" hidden="1">{#N/A,#N/A,FALSE,"Summ";#N/A,#N/A,FALSE,"General"}</definedName>
    <definedName name="NEWMO1">[1]Jan!#REF!</definedName>
    <definedName name="NEWMO2">[1]Jan!#REF!</definedName>
    <definedName name="NEWMONTH">[1]Jan!#REF!</definedName>
    <definedName name="NORMALIZE">#REF!</definedName>
    <definedName name="NOV">[24]Backup!#REF!</definedName>
    <definedName name="Nov03AMA">[6]BS!$AI$7:$AI$3582</definedName>
    <definedName name="Nov04AMA">[7]BS!$AN$7:$AN$3582</definedName>
    <definedName name="NOVT">#REF!</definedName>
    <definedName name="NPC">[19]Inputs!$N$18</definedName>
    <definedName name="NRG">[13]CLASSIFIERS!$A$5:$IV$5</definedName>
    <definedName name="NUM">#REF!</definedName>
    <definedName name="Number_of_Payments" localSheetId="9">MATCH(0.01,End_Bal,-1)+1</definedName>
    <definedName name="Number_of_Payments" localSheetId="5">MATCH(0.01,End_Bal,-1)+1</definedName>
    <definedName name="Number_of_Payments" localSheetId="4">MATCH(0.01,End_Bal,-1)+1</definedName>
    <definedName name="Number_of_Payments">MATCH(0.01,End_Bal,-1)+1</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O_M_Input">'[23]MiscItems(Input)'!$B$5:$AO$8,'[23]MiscItems(Input)'!$B$13:$AO$13,'[23]MiscItems(Input)'!$B$15:$B$17,'[23]MiscItems(Input)'!$B$17:$AO$17,'[23]MiscItems(Input)'!$B$15:$AO$15</definedName>
    <definedName name="O_M_Rate">'[32]Virtual 49 Back-Up'!$B$21</definedName>
    <definedName name="OBCLEASE">[44]Sheet1!$AF$4:$AI$23</definedName>
    <definedName name="OCT">[24]Backup!#REF!</definedName>
    <definedName name="Oct03AMA">[6]BS!$AH$7:$AH$3582</definedName>
    <definedName name="Oct04AMA">[7]BS!$AM$7:$AM$3582</definedName>
    <definedName name="OCTT">#REF!</definedName>
    <definedName name="OH">[13]CLASSIFIERS!$A$8:$IV$8</definedName>
    <definedName name="OH_NCP">[13]EXTERNAL!$A$79:$IV$81</definedName>
    <definedName name="OH_SVC">[13]EXTERNAL!$A$142:$IV$144</definedName>
    <definedName name="OH_TFMR">[13]EXTERNAL!$A$97:$IV$99</definedName>
    <definedName name="OH_TFMRC">[13]EXTERNAL!$A$94:$IV$96</definedName>
    <definedName name="ONE">[1]Jan!#REF!</definedName>
    <definedName name="option">'[52]Dist Misc'!$F$120</definedName>
    <definedName name="OthRCF">[29]INPUTS!$F$41</definedName>
    <definedName name="OthUnc">[13]INPUTS!$F$36</definedName>
    <definedName name="outlookdata">'[53]pivoted data'!$D$3:$Q$90</definedName>
    <definedName name="p"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5"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ge1">#REF!</definedName>
    <definedName name="Page110">#REF!</definedName>
    <definedName name="Page120">#REF!</definedName>
    <definedName name="Page2">#REF!</definedName>
    <definedName name="PAGE3">#REF!</definedName>
    <definedName name="Page4">#REF!</definedName>
    <definedName name="Page5">#REF!</definedName>
    <definedName name="Page6">#REF!</definedName>
    <definedName name="Page62">[54]TransInvest!#REF!</definedName>
    <definedName name="page65">#REF!</definedName>
    <definedName name="page66">#REF!</definedName>
    <definedName name="page67">#REF!</definedName>
    <definedName name="page68">#REF!</definedName>
    <definedName name="page69">#REF!</definedName>
    <definedName name="Page7">#REF!</definedName>
    <definedName name="page8">#REF!</definedName>
    <definedName name="PALL">#REF!</definedName>
    <definedName name="PBLOCK">#REF!</definedName>
    <definedName name="PBLOCKWZ">#REF!</definedName>
    <definedName name="PCOMP">#REF!</definedName>
    <definedName name="PCOMPOSITES">#REF!</definedName>
    <definedName name="PCOMPWZ">#REF!</definedName>
    <definedName name="PeakMethod">[16]Inputs!$T$5</definedName>
    <definedName name="Percent_debt">[41]Inputs!$E$129</definedName>
    <definedName name="Plant_Input">'[23]Plant(Input)'!$B$7:$AP$9,'[23]Plant(Input)'!$B$11,'[23]Plant(Input)'!$B$15:$AP$15,'[23]Plant(Input)'!$B$18,'[23]Plant(Input)'!$B$20:$AP$20</definedName>
    <definedName name="PMAC">[24]Backup!#REF!</definedName>
    <definedName name="POWER.T">[13]INTERNAL!$A$58:$IV$60</definedName>
    <definedName name="PP.T">[13]INTERNAL!$A$61:$IV$63</definedName>
    <definedName name="PRESENT">#REF!</definedName>
    <definedName name="PreTaxDebtCost">[21]Assumptions!$I$56</definedName>
    <definedName name="PreTaxWACC">[21]Assumptions!$I$62</definedName>
    <definedName name="PRICCHNG">#REF!</definedName>
    <definedName name="Prices_Aurora">'[40]Monthly Price Summary'!$C$4:$H$63</definedName>
    <definedName name="_xlnm.Print_Area" localSheetId="5">'Estimated Proforma Net Revenue'!$A$1:$W$35</definedName>
    <definedName name="_xlnm.Print_Area" localSheetId="0">'Lead Sheet'!$A$1:$A$15</definedName>
    <definedName name="_xlnm.Print_Area" localSheetId="7">PriorImpacts!#REF!</definedName>
    <definedName name="_xlnm.Print_Area" localSheetId="1">'Rate Impacts'!$A$1:$K$50</definedName>
    <definedName name="_xlnm.Print_Area" localSheetId="4">'Rate Spread'!$A$1:$R$31</definedName>
    <definedName name="_xlnm.Print_Area" localSheetId="2">'Street &amp; Area Lighting'!$A$1:$J$206</definedName>
    <definedName name="_xlnm.Print_Area" localSheetId="3">'Typical Residential Notice'!$A$1:$N$74</definedName>
    <definedName name="Print_Area_Reset" localSheetId="9">OFFSET(Full_Print,0,0,[0]!Last_Row)</definedName>
    <definedName name="Print_Area_Reset" localSheetId="5">OFFSET(Full_Print,0,0,[0]!Last_Row)</definedName>
    <definedName name="Print_Area_Reset" localSheetId="4">OFFSET(Full_Print,0,0,[0]!Last_Row)</definedName>
    <definedName name="Print_Area_Reset">OFFSET(Full_Print,0,0,[0]!Last_Row)</definedName>
    <definedName name="_xlnm.Print_Titles" localSheetId="2">'Street &amp; Area Lighting'!$1:$13</definedName>
    <definedName name="Prior_Month">[25]Sch_120!$I$21</definedName>
    <definedName name="PROFORMA">[13]EXTERNAL!$A$67:$IV$69</definedName>
    <definedName name="PROFORMA_RETAIL">[13]EXTERNAL!$A$91:$IV$93</definedName>
    <definedName name="PROFORMA_RETAIL_TAX">[13]EXTERNAL!$A$169:$IV$171</definedName>
    <definedName name="Prov_Cap_Tax">[41]Inputs!$E$111</definedName>
    <definedName name="PTABLES">#REF!</definedName>
    <definedName name="PTDGP.T">[13]INTERNAL!$A$64:$IV$66</definedName>
    <definedName name="PTDMOD">#REF!</definedName>
    <definedName name="PTDP.T">[13]INTERNAL!$A$67:$IV$69</definedName>
    <definedName name="PTDROLL">#REF!</definedName>
    <definedName name="PTMOD">#REF!</definedName>
    <definedName name="PTROLL">#REF!</definedName>
    <definedName name="PWORKBACK">#REF!</definedName>
    <definedName name="q" localSheetId="9" hidden="1">{#N/A,#N/A,FALSE,"Coversheet";#N/A,#N/A,FALSE,"QA"}</definedName>
    <definedName name="q" localSheetId="5" hidden="1">{#N/A,#N/A,FALSE,"Coversheet";#N/A,#N/A,FALSE,"QA"}</definedName>
    <definedName name="q" localSheetId="4" hidden="1">{#N/A,#N/A,FALSE,"Coversheet";#N/A,#N/A,FALSE,"QA"}</definedName>
    <definedName name="q" hidden="1">{#N/A,#N/A,FALSE,"Coversheet";#N/A,#N/A,FALSE,"QA"}</definedName>
    <definedName name="qqq" localSheetId="9" hidden="1">{#N/A,#N/A,FALSE,"schA"}</definedName>
    <definedName name="qqq" localSheetId="5" hidden="1">{#N/A,#N/A,FALSE,"schA"}</definedName>
    <definedName name="qqq" localSheetId="4" hidden="1">{#N/A,#N/A,FALSE,"schA"}</definedName>
    <definedName name="qqq" hidden="1">{#N/A,#N/A,FALSE,"schA"}</definedName>
    <definedName name="QTD_Format">[55]QTD!$B$11:$D$11,[55]QTD!$B$35:$D$35</definedName>
    <definedName name="Query1">#REF!</definedName>
    <definedName name="RATE2">'[31]Transp Data'!$A$8:$I$112</definedName>
    <definedName name="Rates">[56]Codes!$A$1:$C$500</definedName>
    <definedName name="RB.T">[13]INTERNAL!$A$70:$IV$72</definedName>
    <definedName name="RC_ADJ">#REF!</definedName>
    <definedName name="Requlated_scenario">'[23]Assumptions (Input)'!$B$12</definedName>
    <definedName name="RESADJ">#REF!</definedName>
    <definedName name="ResExchCrRate">[25]Sch_194!$M$31</definedName>
    <definedName name="RESID">[13]EXTERNAL!$A$88:$IV$90</definedName>
    <definedName name="resource_lookup">'[57]#REF'!$B$3:$C$112</definedName>
    <definedName name="ResourceSupplier">[22]Variables!$D$28</definedName>
    <definedName name="ResRCF">[29]INPUTS!$F$39</definedName>
    <definedName name="ResUnc">[13]INPUTS!$F$34</definedName>
    <definedName name="retail_CC" localSheetId="9" hidden="1">{#N/A,#N/A,FALSE,"Loans";#N/A,#N/A,FALSE,"Program Costs";#N/A,#N/A,FALSE,"Measures";#N/A,#N/A,FALSE,"Net Lost Rev";#N/A,#N/A,FALSE,"Incentive"}</definedName>
    <definedName name="retail_CC" localSheetId="5" hidden="1">{#N/A,#N/A,FALSE,"Loans";#N/A,#N/A,FALSE,"Program Costs";#N/A,#N/A,FALSE,"Measures";#N/A,#N/A,FALSE,"Net Lost Rev";#N/A,#N/A,FALSE,"Incentive"}</definedName>
    <definedName name="retail_CC" localSheetId="4"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9" hidden="1">{#N/A,#N/A,FALSE,"Loans";#N/A,#N/A,FALSE,"Program Costs";#N/A,#N/A,FALSE,"Measures";#N/A,#N/A,FALSE,"Net Lost Rev";#N/A,#N/A,FALSE,"Incentive"}</definedName>
    <definedName name="retail_CC1" localSheetId="5" hidden="1">{#N/A,#N/A,FALSE,"Loans";#N/A,#N/A,FALSE,"Program Costs";#N/A,#N/A,FALSE,"Measures";#N/A,#N/A,FALSE,"Net Lost Rev";#N/A,#N/A,FALSE,"Incentive"}</definedName>
    <definedName name="retail_CC1" localSheetId="4" hidden="1">{#N/A,#N/A,FALSE,"Loans";#N/A,#N/A,FALSE,"Program Costs";#N/A,#N/A,FALSE,"Measures";#N/A,#N/A,FALSE,"Net Lost Rev";#N/A,#N/A,FALSE,"Incentive"}</definedName>
    <definedName name="retail_CC1" hidden="1">{#N/A,#N/A,FALSE,"Loans";#N/A,#N/A,FALSE,"Program Costs";#N/A,#N/A,FALSE,"Measures";#N/A,#N/A,FALSE,"Net Lost Rev";#N/A,#N/A,FALSE,"Incentive"}</definedName>
    <definedName name="REV_SCHD">#REF!</definedName>
    <definedName name="RevClass">[56]Codes!$F$2:$G$10</definedName>
    <definedName name="Revenue_by_month_take_2">#REF!</definedName>
    <definedName name="revenue_flag">'[23]Assumptions (Input)'!$C$12</definedName>
    <definedName name="Revenue_Taxes">'[23]Assumptions (Input)'!$B$8</definedName>
    <definedName name="RevenueCheck">#REF!</definedName>
    <definedName name="REVFAC1.T">[13]INTERNAL!$A$73:$IV$75</definedName>
    <definedName name="RevReqSettle">#REF!</definedName>
    <definedName name="REVVSTRS">#REF!</definedName>
    <definedName name="RISFORM">#REF!</definedName>
    <definedName name="ROD">[13]INPUTS!$F$25</definedName>
    <definedName name="ROR">[29]INPUTS!$F$24</definedName>
    <definedName name="SAPBEXhrIndnt">"Wide"</definedName>
    <definedName name="SAPsysID">"708C5W7SBKP804JT78WJ0JNKI"</definedName>
    <definedName name="SAPwbID">"ARS"</definedName>
    <definedName name="SBRCF">[29]INPUTS!$F$40</definedName>
    <definedName name="SbUnc">[13]INPUTS!$F$35</definedName>
    <definedName name="SCH33CUSTS">#REF!</definedName>
    <definedName name="SCH48ADJ">#REF!</definedName>
    <definedName name="SCH98NOR">#REF!</definedName>
    <definedName name="SCHED47">#REF!</definedName>
    <definedName name="Schedule">[19]Inputs!$N$14</definedName>
    <definedName name="sdlfhsdlhfkl" localSheetId="9" hidden="1">{#N/A,#N/A,FALSE,"Summ";#N/A,#N/A,FALSE,"General"}</definedName>
    <definedName name="sdlfhsdlhfkl" localSheetId="5" hidden="1">{#N/A,#N/A,FALSE,"Summ";#N/A,#N/A,FALSE,"General"}</definedName>
    <definedName name="sdlfhsdlhfkl" localSheetId="4" hidden="1">{#N/A,#N/A,FALSE,"Summ";#N/A,#N/A,FALSE,"General"}</definedName>
    <definedName name="sdlfhsdlhfkl" hidden="1">{#N/A,#N/A,FALSE,"Summ";#N/A,#N/A,FALSE,"General"}</definedName>
    <definedName name="se">#REF!</definedName>
    <definedName name="SECOND">[1]Jan!#REF!</definedName>
    <definedName name="SEP">[24]Backup!#REF!</definedName>
    <definedName name="Sep03AMA">[14]BS!$AN$7:$AN$3420</definedName>
    <definedName name="Sep04AMA">[7]BS!$AL$7:$AL$3582</definedName>
    <definedName name="SEPT">#REF!</definedName>
    <definedName name="SERVICES_3">#REF!</definedName>
    <definedName name="seven" localSheetId="9" hidden="1">{#N/A,#N/A,FALSE,"CRPT";#N/A,#N/A,FALSE,"TREND";#N/A,#N/A,FALSE,"%Curve"}</definedName>
    <definedName name="seven" localSheetId="5" hidden="1">{#N/A,#N/A,FALSE,"CRPT";#N/A,#N/A,FALSE,"TREND";#N/A,#N/A,FALSE,"%Curve"}</definedName>
    <definedName name="seven" localSheetId="4" hidden="1">{#N/A,#N/A,FALSE,"CRPT";#N/A,#N/A,FALSE,"TREND";#N/A,#N/A,FALSE,"%Curve"}</definedName>
    <definedName name="seven" hidden="1">{#N/A,#N/A,FALSE,"CRPT";#N/A,#N/A,FALSE,"TREND";#N/A,#N/A,FALSE,"%Curve"}</definedName>
    <definedName name="sg">#REF!</definedName>
    <definedName name="six" localSheetId="9" hidden="1">{#N/A,#N/A,FALSE,"Drill Sites";"WP 212",#N/A,FALSE,"MWAG EOR";"WP 213",#N/A,FALSE,"MWAG EOR";#N/A,#N/A,FALSE,"Misc. Facility";#N/A,#N/A,FALSE,"WWTP"}</definedName>
    <definedName name="six" localSheetId="5" hidden="1">{#N/A,#N/A,FALSE,"Drill Sites";"WP 212",#N/A,FALSE,"MWAG EOR";"WP 213",#N/A,FALSE,"MWAG EOR";#N/A,#N/A,FALSE,"Misc. Facility";#N/A,#N/A,FALSE,"WWTP"}</definedName>
    <definedName name="six" localSheetId="4" hidden="1">{#N/A,#N/A,FALSE,"Drill Sites";"WP 212",#N/A,FALSE,"MWAG EOR";"WP 213",#N/A,FALSE,"MWAG EOR";#N/A,#N/A,FALSE,"Misc. Facility";#N/A,#N/A,FALSE,"WWTP"}</definedName>
    <definedName name="six" hidden="1">{#N/A,#N/A,FALSE,"Drill Sites";"WP 212",#N/A,FALSE,"MWAG EOR";"WP 213",#N/A,FALSE,"MWAG EOR";#N/A,#N/A,FALSE,"Misc. Facility";#N/A,#N/A,FALSE,"WWTP"}</definedName>
    <definedName name="solver_eval">0</definedName>
    <definedName name="solver_ntri">1000</definedName>
    <definedName name="solver_rsmp">1</definedName>
    <definedName name="solver_seed">0</definedName>
    <definedName name="START">[1]Jan!#REF!</definedName>
    <definedName name="StartDate">[21]Assumptions!$C$9</definedName>
    <definedName name="STAX">[13]INPUTS!$F$29</definedName>
    <definedName name="SUM_TAB1">#REF!</definedName>
    <definedName name="SUM_TAB2">#REF!</definedName>
    <definedName name="SUM_TAB3">#REF!</definedName>
    <definedName name="SW.T">[13]INTERNAL!$A$76:$IV$78</definedName>
    <definedName name="SWPTD.T">[13]INTERNAL!$A$79:$IV$81</definedName>
    <definedName name="t" localSheetId="9" hidden="1">{#N/A,#N/A,FALSE,"CESTSUM";#N/A,#N/A,FALSE,"est sum A";#N/A,#N/A,FALSE,"est detail A"}</definedName>
    <definedName name="t" localSheetId="5" hidden="1">{#N/A,#N/A,FALSE,"CESTSUM";#N/A,#N/A,FALSE,"est sum A";#N/A,#N/A,FALSE,"est detail A"}</definedName>
    <definedName name="t" localSheetId="4" hidden="1">{#N/A,#N/A,FALSE,"CESTSUM";#N/A,#N/A,FALSE,"est sum A";#N/A,#N/A,FALSE,"est detail A"}</definedName>
    <definedName name="t" hidden="1">{#N/A,#N/A,FALSE,"CESTSUM";#N/A,#N/A,FALSE,"est sum A";#N/A,#N/A,FALSE,"est detail A"}</definedName>
    <definedName name="TABLE_1">#REF!</definedName>
    <definedName name="TABLE_2">#REF!</definedName>
    <definedName name="TABLE_3">#REF!</definedName>
    <definedName name="TABLE_4">#REF!</definedName>
    <definedName name="TABLE_4_A">#REF!</definedName>
    <definedName name="TABLE_5">#REF!</definedName>
    <definedName name="TABLE_6">#REF!</definedName>
    <definedName name="TABLE_7">#REF!</definedName>
    <definedName name="TABLE1">#REF!</definedName>
    <definedName name="TABLE2">#REF!</definedName>
    <definedName name="TABLEA">#REF!</definedName>
    <definedName name="TableName">"Dummy"</definedName>
    <definedName name="TABLEONE">#REF!</definedName>
    <definedName name="TargetROR">[16]Inputs!$G$29</definedName>
    <definedName name="TDMOD">#REF!</definedName>
    <definedName name="TDP.T">[13]INTERNAL!$A$82:$IV$84</definedName>
    <definedName name="TDROLL">#REF!</definedName>
    <definedName name="tem" localSheetId="9" hidden="1">{#N/A,#N/A,FALSE,"Summ";#N/A,#N/A,FALSE,"General"}</definedName>
    <definedName name="tem" localSheetId="5" hidden="1">{#N/A,#N/A,FALSE,"Summ";#N/A,#N/A,FALSE,"General"}</definedName>
    <definedName name="tem" localSheetId="4" hidden="1">{#N/A,#N/A,FALSE,"Summ";#N/A,#N/A,FALSE,"General"}</definedName>
    <definedName name="tem" hidden="1">{#N/A,#N/A,FALSE,"Summ";#N/A,#N/A,FALSE,"General"}</definedName>
    <definedName name="TEMP" localSheetId="9" hidden="1">{#N/A,#N/A,FALSE,"Summ";#N/A,#N/A,FALSE,"General"}</definedName>
    <definedName name="TEMP" localSheetId="5" hidden="1">{#N/A,#N/A,FALSE,"Summ";#N/A,#N/A,FALSE,"General"}</definedName>
    <definedName name="TEMP" localSheetId="4" hidden="1">{#N/A,#N/A,FALSE,"Summ";#N/A,#N/A,FALSE,"General"}</definedName>
    <definedName name="TEMP" hidden="1">{#N/A,#N/A,FALSE,"Summ";#N/A,#N/A,FALSE,"General"}</definedName>
    <definedName name="Temp1" localSheetId="9" hidden="1">{#N/A,#N/A,FALSE,"CESTSUM";#N/A,#N/A,FALSE,"est sum A";#N/A,#N/A,FALSE,"est detail A"}</definedName>
    <definedName name="Temp1" localSheetId="5" hidden="1">{#N/A,#N/A,FALSE,"CESTSUM";#N/A,#N/A,FALSE,"est sum A";#N/A,#N/A,FALSE,"est detail A"}</definedName>
    <definedName name="Temp1" localSheetId="4" hidden="1">{#N/A,#N/A,FALSE,"CESTSUM";#N/A,#N/A,FALSE,"est sum A";#N/A,#N/A,FALSE,"est detail A"}</definedName>
    <definedName name="Temp1" hidden="1">{#N/A,#N/A,FALSE,"CESTSUM";#N/A,#N/A,FALSE,"est sum A";#N/A,#N/A,FALSE,"est detail A"}</definedName>
    <definedName name="temp2" localSheetId="9" hidden="1">{#N/A,#N/A,FALSE,"CESTSUM";#N/A,#N/A,FALSE,"est sum A";#N/A,#N/A,FALSE,"est detail A"}</definedName>
    <definedName name="temp2" localSheetId="5" hidden="1">{#N/A,#N/A,FALSE,"CESTSUM";#N/A,#N/A,FALSE,"est sum A";#N/A,#N/A,FALSE,"est detail A"}</definedName>
    <definedName name="temp2" localSheetId="4" hidden="1">{#N/A,#N/A,FALSE,"CESTSUM";#N/A,#N/A,FALSE,"est sum A";#N/A,#N/A,FALSE,"est detail A"}</definedName>
    <definedName name="temp2" hidden="1">{#N/A,#N/A,FALSE,"CESTSUM";#N/A,#N/A,FALSE,"est sum A";#N/A,#N/A,FALSE,"est detail A"}</definedName>
    <definedName name="TEMPADJ">[44]Sheet1!$A$4:$E$40</definedName>
    <definedName name="Test">#REF!</definedName>
    <definedName name="Test1">#REF!</definedName>
    <definedName name="Test2">#REF!</definedName>
    <definedName name="Test3">#REF!</definedName>
    <definedName name="Test4">#REF!</definedName>
    <definedName name="Test5">#REF!</definedName>
    <definedName name="TestPeriod">[17]Inputs!$C$5</definedName>
    <definedName name="TESTYEAR">'[58]JHS-6'!$A$7</definedName>
    <definedName name="TFR">[13]CLASSIFIERS!$A$11:$IV$11</definedName>
    <definedName name="ThermalBookLife">[21]Assumptions!$C$25</definedName>
    <definedName name="Title">[21]Assumptions!$A$1</definedName>
    <definedName name="Total_Payment" localSheetId="9">Scheduled_Payment+Extra_Payment</definedName>
    <definedName name="Total_Payment" localSheetId="5">Scheduled_Payment+Extra_Payment</definedName>
    <definedName name="Total_Payment" localSheetId="4">Scheduled_Payment+Extra_Payment</definedName>
    <definedName name="Total_Payment">Scheduled_Payment+Extra_Payment</definedName>
    <definedName name="TotalRateBase">'[17]G+T+D+R+M'!$H$58</definedName>
    <definedName name="TP.T">[13]INTERNAL!$A$91:$IV$93</definedName>
    <definedName name="tr" localSheetId="9" hidden="1">{#N/A,#N/A,FALSE,"CESTSUM";#N/A,#N/A,FALSE,"est sum A";#N/A,#N/A,FALSE,"est detail A"}</definedName>
    <definedName name="tr" localSheetId="5" hidden="1">{#N/A,#N/A,FALSE,"CESTSUM";#N/A,#N/A,FALSE,"est sum A";#N/A,#N/A,FALSE,"est detail A"}</definedName>
    <definedName name="tr" localSheetId="4" hidden="1">{#N/A,#N/A,FALSE,"CESTSUM";#N/A,#N/A,FALSE,"est sum A";#N/A,#N/A,FALSE,"est detail A"}</definedName>
    <definedName name="tr" hidden="1">{#N/A,#N/A,FALSE,"CESTSUM";#N/A,#N/A,FALSE,"est sum A";#N/A,#N/A,FALSE,"est detail A"}</definedName>
    <definedName name="transdb">'[59]Transp Unbilled'!$A$8:$E$174</definedName>
    <definedName name="Transfer" hidden="1">#REF!</definedName>
    <definedName name="Transfers" hidden="1">#REF!</definedName>
    <definedName name="TRANSM_2">[60]Transm2!$A$1:$M$461:'[60]10 Yr FC'!$M$47</definedName>
    <definedName name="u" localSheetId="9" hidden="1">{#N/A,#N/A,FALSE,"Summ";#N/A,#N/A,FALSE,"General"}</definedName>
    <definedName name="u" localSheetId="5" hidden="1">{#N/A,#N/A,FALSE,"Summ";#N/A,#N/A,FALSE,"General"}</definedName>
    <definedName name="u" localSheetId="4" hidden="1">{#N/A,#N/A,FALSE,"Summ";#N/A,#N/A,FALSE,"General"}</definedName>
    <definedName name="u" hidden="1">{#N/A,#N/A,FALSE,"Summ";#N/A,#N/A,FALSE,"General"}</definedName>
    <definedName name="UAACT115S">'[19]Functional Study'!#REF!</definedName>
    <definedName name="UAcct103">'[17]Func Study'!$AB$1613</definedName>
    <definedName name="UAcct105Dnpg">'[17]Func Study'!$AB$2010</definedName>
    <definedName name="UAcct105S">'[17]Func Study'!$AB$2005</definedName>
    <definedName name="UAcct105Seu">'[17]Func Study'!$AB$2009</definedName>
    <definedName name="UAcct105Snppo">'[17]Func Study'!$AB$2008</definedName>
    <definedName name="UAcct105Snpps">'[17]Func Study'!$AB$2006</definedName>
    <definedName name="UAcct105Snpt">'[17]Func Study'!$AB$2007</definedName>
    <definedName name="UAcct1081390">'[17]Func Study'!$AB$2451</definedName>
    <definedName name="UAcct1081390Rcl">'[17]Func Study'!$AB$2450</definedName>
    <definedName name="UAcct1081399">'[17]Func Study'!$AB$2459</definedName>
    <definedName name="UAcct1081399Rcl">'[17]Func Study'!$AB$2458</definedName>
    <definedName name="UAcct108360">'[17]Func Study'!$AB$2355</definedName>
    <definedName name="UAcct108361">'[17]Func Study'!$AB$2359</definedName>
    <definedName name="UAcct108362">'[17]Func Study'!$AB$2363</definedName>
    <definedName name="UAcct108364">'[17]Func Study'!$AB$2367</definedName>
    <definedName name="UAcct108365">'[17]Func Study'!$AB$2371</definedName>
    <definedName name="UAcct108366">'[17]Func Study'!$AB$2375</definedName>
    <definedName name="UAcct108367">'[17]Func Study'!$AB$2379</definedName>
    <definedName name="UAcct108368">'[17]Func Study'!$AB$2383</definedName>
    <definedName name="UAcct108369">'[17]Func Study'!$AB$2387</definedName>
    <definedName name="UAcct108370">'[17]Func Study'!$AB$2391</definedName>
    <definedName name="UAcct108371">'[17]Func Study'!$AB$2395</definedName>
    <definedName name="UAcct108372">'[17]Func Study'!$AB$2399</definedName>
    <definedName name="UAcct108373">'[17]Func Study'!$AB$2403</definedName>
    <definedName name="UAcct108D">'[17]Func Study'!$AB$2415</definedName>
    <definedName name="UAcct108D00">'[17]Func Study'!$AB$2407</definedName>
    <definedName name="UAcct108Ds">'[17]Func Study'!$AB$2411</definedName>
    <definedName name="UAcct108Ep">'[17]Func Study'!$AB$2327</definedName>
    <definedName name="UAcct108Gpcn">'[17]Func Study'!$AB$2429</definedName>
    <definedName name="UAcct108Gps">'[17]Func Study'!$AB$2425</definedName>
    <definedName name="UAcct108Gpse">'[17]Func Study'!$AB$2431</definedName>
    <definedName name="UAcct108Gpsg">'[17]Func Study'!$AB$2428</definedName>
    <definedName name="UAcct108Gpsgp">'[17]Func Study'!$AB$2426</definedName>
    <definedName name="UAcct108Gpsgu">'[17]Func Study'!$AB$2427</definedName>
    <definedName name="UAcct108Gpso">'[17]Func Study'!$AB$2430</definedName>
    <definedName name="UACCT108GPSSGCH">'[17]Func Study'!$AB$2434</definedName>
    <definedName name="UACCT108GPSSGCT">'[17]Func Study'!$AB$2433</definedName>
    <definedName name="UAcct108Hp">'[17]Func Study'!$AB$2313</definedName>
    <definedName name="UAcct108Mp">'[17]Func Study'!$AB$2444</definedName>
    <definedName name="UAcct108Np">'[17]Func Study'!$AB$2305</definedName>
    <definedName name="UAcct108Op">'[17]Func Study'!$AB$2322</definedName>
    <definedName name="UACCT108OPSSCCT">'[17]Func Study'!$AB$2321</definedName>
    <definedName name="UAcct108Sp">'[17]Func Study'!$AB$2299</definedName>
    <definedName name="UACCT108SPSSGCH">'[17]Func Study'!$AB$2298</definedName>
    <definedName name="UAcct108Tp">'[17]Func Study'!$AB$2346</definedName>
    <definedName name="UAcct111Clg">'[17]Func Study'!$AB$2487</definedName>
    <definedName name="UAcct111Clgsou">'[17]Func Study'!$AB$2485</definedName>
    <definedName name="UAcct111Clh">'[17]Func Study'!$AB$2493</definedName>
    <definedName name="UAcct111Cls">'[17]Func Study'!$AB$2478</definedName>
    <definedName name="UAcct111Ipcn">'[17]Func Study'!$AB$2502</definedName>
    <definedName name="UAcct111Ips">'[17]Func Study'!$AB$2497</definedName>
    <definedName name="UAcct111Ipse">'[17]Func Study'!$AB$2500</definedName>
    <definedName name="UAcct111Ipsg">'[17]Func Study'!$AB$2501</definedName>
    <definedName name="UAcct111Ipsgp">'[17]Func Study'!$AB$2498</definedName>
    <definedName name="UAcct111Ipsgu">'[17]Func Study'!$AB$2499</definedName>
    <definedName name="UAcct111Ipso">'[17]Func Study'!$AB$2506</definedName>
    <definedName name="UACCT111IPSSGCH">'[17]Func Study'!$AB$2505</definedName>
    <definedName name="UACCT111IPSSGCT">'[17]Func Study'!$AB$2504</definedName>
    <definedName name="UAcct114">'[17]Func Study'!$AB$2017</definedName>
    <definedName name="UACCT115">'[19]Functional Study'!#REF!</definedName>
    <definedName name="UACCT115DGP">'[19]Functional Study'!#REF!</definedName>
    <definedName name="UACCT115SG">'[19]Functional Study'!#REF!</definedName>
    <definedName name="UAcct120">'[17]Func Study'!$AB$2021</definedName>
    <definedName name="UAcct124">'[17]Func Study'!$AB$2026</definedName>
    <definedName name="UAcct141">'[17]Func Study'!$AB$2173</definedName>
    <definedName name="UAcct151">'[17]Func Study'!$AB$2049</definedName>
    <definedName name="Uacct151SSECT">'[17]Func Study'!$AB$2047</definedName>
    <definedName name="UAcct154">'[17]Func Study'!$AB$2083</definedName>
    <definedName name="Uacct154SSGCT">'[17]Func Study'!$AB$2080</definedName>
    <definedName name="UAcct163">'[17]Func Study'!$AB$2093</definedName>
    <definedName name="UAcct165">'[17]Func Study'!$AB$2108</definedName>
    <definedName name="UAcct165Gps">'[17]Func Study'!$AB$2104</definedName>
    <definedName name="UAcct182">'[17]Func Study'!$AB$2033</definedName>
    <definedName name="UAcct18222">'[17]Func Study'!$AB$2163</definedName>
    <definedName name="UAcct182M">'[17]Func Study'!$AB$2118</definedName>
    <definedName name="UAcct182MSSGCH">'[17]Func Study'!$AB$2113</definedName>
    <definedName name="UAcct186">'[17]Func Study'!$AB$2041</definedName>
    <definedName name="UAcct1869">'[17]Func Study'!$AB$2168</definedName>
    <definedName name="UAcct186M">'[17]Func Study'!$AB$2129</definedName>
    <definedName name="UAcct190">'[17]Func Study'!$AB$2243</definedName>
    <definedName name="UAcct190Baddebt">'[17]Func Study'!$AB$2237</definedName>
    <definedName name="UAcct190Dop">'[17]Func Study'!$AB$2235</definedName>
    <definedName name="UAcct2281">'[17]Func Study'!$AB$2191</definedName>
    <definedName name="UAcct2282">'[17]Func Study'!$AB$2195</definedName>
    <definedName name="UAcct2283">'[17]Func Study'!$AB$2200</definedName>
    <definedName name="UACCT22841SG">'[17]Func Study'!$AB$2205</definedName>
    <definedName name="UAcct22842">'[17]Func Study'!$AB$2211</definedName>
    <definedName name="UAcct22842Trojd">'[16]Func Study'!#REF!</definedName>
    <definedName name="UAcct235">'[17]Func Study'!$AB$2187</definedName>
    <definedName name="UACCT235CN">'[17]Func Study'!$AB$2186</definedName>
    <definedName name="UAcct252">'[17]Func Study'!$AB$2219</definedName>
    <definedName name="UAcct25316">'[17]Func Study'!$AB$2057</definedName>
    <definedName name="UAcct25317">'[17]Func Study'!$AB$2061</definedName>
    <definedName name="UAcct25318">'[17]Func Study'!$AB$2098</definedName>
    <definedName name="UAcct25319">'[17]Func Study'!$AB$2065</definedName>
    <definedName name="uacct25398">'[17]Func Study'!$AB$2222</definedName>
    <definedName name="UAcct25399">'[17]Func Study'!$AB$2230</definedName>
    <definedName name="UACCT254SO">'[17]Func Study'!$AB$2202</definedName>
    <definedName name="UAcct255">'[17]Func Study'!$AB$2284</definedName>
    <definedName name="UAcct281">'[17]Func Study'!$AB$2249</definedName>
    <definedName name="UAcct282">'[17]Func Study'!$AB$2259</definedName>
    <definedName name="UAcct282Cn">'[17]Func Study'!$AB$2256</definedName>
    <definedName name="UAcct282So">'[17]Func Study'!$AB$2255</definedName>
    <definedName name="UAcct283">'[17]Func Study'!$AB$2271</definedName>
    <definedName name="UAcct283So">'[17]Func Study'!$AB$2265</definedName>
    <definedName name="UAcct301S">'[17]Func Study'!$AB$1964</definedName>
    <definedName name="UAcct301Sg">'[17]Func Study'!$AB$1966</definedName>
    <definedName name="UAcct301So">'[17]Func Study'!$AB$1965</definedName>
    <definedName name="UAcct302S">'[17]Func Study'!$AB$1969</definedName>
    <definedName name="UAcct302Sg">'[17]Func Study'!$AB$1970</definedName>
    <definedName name="UAcct302Sgp">'[17]Func Study'!$AB$1971</definedName>
    <definedName name="UAcct302Sgu">'[17]Func Study'!$AB$1972</definedName>
    <definedName name="UAcct303Cn">'[17]Func Study'!$AB$1980</definedName>
    <definedName name="UAcct303S">'[17]Func Study'!$AB$1976</definedName>
    <definedName name="UAcct303Se">'[17]Func Study'!$AB$1979</definedName>
    <definedName name="UAcct303Sg">'[17]Func Study'!$AB$1977</definedName>
    <definedName name="UAcct303Sgu">'[17]Func Study'!$AB$1981</definedName>
    <definedName name="UAcct303So">'[17]Func Study'!$AB$1978</definedName>
    <definedName name="UACCT303SSGCH">'[17]Func Study'!$AB$1983</definedName>
    <definedName name="UAcct310">'[17]Func Study'!$AB$1414</definedName>
    <definedName name="UAcct310JBG">'[17]Func Study'!$AB$1413</definedName>
    <definedName name="UAcct311">'[17]Func Study'!$AB$1421</definedName>
    <definedName name="UAcct311JBG">'[17]Func Study'!$AB$1420</definedName>
    <definedName name="UAcct312">'[17]Func Study'!$AB$1428</definedName>
    <definedName name="UAcct312JBG">'[17]Func Study'!$AB$1427</definedName>
    <definedName name="UAcct314">'[17]Func Study'!$AB$1435</definedName>
    <definedName name="UAcct314JBG">'[17]Func Study'!$AB$1434</definedName>
    <definedName name="UAcct315">'[17]Func Study'!$AB$1442</definedName>
    <definedName name="UAcct315JBG">'[17]Func Study'!$AB$1441</definedName>
    <definedName name="UAcct316">'[17]Func Study'!$AB$1450</definedName>
    <definedName name="UAcct316JBG">'[17]Func Study'!$AB$1449</definedName>
    <definedName name="UAcct320">'[17]Func Study'!$AB$1466</definedName>
    <definedName name="UAcct321">'[17]Func Study'!$AB$1471</definedName>
    <definedName name="UAcct322">'[17]Func Study'!$AB$1476</definedName>
    <definedName name="UAcct323">'[17]Func Study'!$AB$1481</definedName>
    <definedName name="UAcct324">'[17]Func Study'!$AB$1486</definedName>
    <definedName name="UAcct325">'[17]Func Study'!$AB$1491</definedName>
    <definedName name="UAcct33">'[17]Func Study'!$AB$295</definedName>
    <definedName name="UAcct330">'[17]Func Study'!$AB$1508</definedName>
    <definedName name="UAcct331">'[17]Func Study'!$AB$1513</definedName>
    <definedName name="UAcct332">'[17]Func Study'!$AB$1518</definedName>
    <definedName name="UAcct333">'[17]Func Study'!$AB$1523</definedName>
    <definedName name="UAcct334">'[17]Func Study'!$AB$1528</definedName>
    <definedName name="UAcct335">'[17]Func Study'!$AB$1533</definedName>
    <definedName name="UAcct336">'[17]Func Study'!$AB$1539</definedName>
    <definedName name="UAcct340Dgu">'[17]Func Study'!$AB$1564</definedName>
    <definedName name="UAcct340Sgu">'[17]Func Study'!$AB$1565</definedName>
    <definedName name="UAcct341Dgu">'[17]Func Study'!$AB$1569</definedName>
    <definedName name="UAcct341Sgu">'[17]Func Study'!$AB$1570</definedName>
    <definedName name="UAcct342Dgu">'[17]Func Study'!$AB$1574</definedName>
    <definedName name="UAcct342Sgu">'[17]Func Study'!$AB$1575</definedName>
    <definedName name="UAcct343">'[17]Func Study'!$AB$1584</definedName>
    <definedName name="UAcct344S">'[17]Func Study'!$AB$1587</definedName>
    <definedName name="UAcct344Sgp">'[17]Func Study'!$AB$1588</definedName>
    <definedName name="UAcct345Dgu">'[17]Func Study'!$AB$1594</definedName>
    <definedName name="UAcct345Sgu">'[17]Func Study'!$AB$1595</definedName>
    <definedName name="UAcct346">'[17]Func Study'!$AB$1601</definedName>
    <definedName name="UAcct350">'[17]Func Study'!$AB$1628</definedName>
    <definedName name="UAcct352">'[17]Func Study'!$AB$1635</definedName>
    <definedName name="UAcct353">'[17]Func Study'!$AB$1641</definedName>
    <definedName name="UAcct354">'[17]Func Study'!$AB$1647</definedName>
    <definedName name="UAcct355">'[17]Func Study'!$AB$1654</definedName>
    <definedName name="UAcct356">'[17]Func Study'!$AB$1660</definedName>
    <definedName name="UAcct357">'[17]Func Study'!$AB$1666</definedName>
    <definedName name="UAcct358">'[17]Func Study'!$AB$1672</definedName>
    <definedName name="UAcct359">'[17]Func Study'!$AB$1678</definedName>
    <definedName name="UAcct360">'[17]Func Study'!$AB$1698</definedName>
    <definedName name="UAcct361">'[17]Func Study'!$AB$1704</definedName>
    <definedName name="UAcct362">'[17]Func Study'!$AB$1710</definedName>
    <definedName name="UAcct368">'[17]Func Study'!$AB$1744</definedName>
    <definedName name="UAcct369">'[17]Func Study'!$AB$1751</definedName>
    <definedName name="UAcct370">'[17]Func Study'!$AB$1762</definedName>
    <definedName name="UAcct372A">'[17]Func Study'!$AB$1775</definedName>
    <definedName name="UAcct372Dp">'[17]Func Study'!$AB$1773</definedName>
    <definedName name="UAcct372Ds">'[17]Func Study'!$AB$1774</definedName>
    <definedName name="UAcct373">'[17]Func Study'!$AB$1782</definedName>
    <definedName name="UAcct389Cn">'[17]Func Study'!$AB$1800</definedName>
    <definedName name="UAcct389S">'[17]Func Study'!$AB$1799</definedName>
    <definedName name="UAcct389Sg">'[17]Func Study'!$AB$1802</definedName>
    <definedName name="UAcct389Sgu">'[17]Func Study'!$AB$1801</definedName>
    <definedName name="UAcct389So">'[17]Func Study'!$AB$1803</definedName>
    <definedName name="UAcct390Cn">'[17]Func Study'!$AB$1810</definedName>
    <definedName name="UAcct390JBG">'[17]Func Study'!$AB$1812</definedName>
    <definedName name="UAcct390L">'[17]Func Study'!$AB$1927</definedName>
    <definedName name="UACCT390LRCL">'[17]Func Study'!$AB$1929</definedName>
    <definedName name="UAcct390S">'[17]Func Study'!$AB$1807</definedName>
    <definedName name="UAcct390Sgp">'[17]Func Study'!$AB$1808</definedName>
    <definedName name="UAcct390Sgu">'[17]Func Study'!$AB$1809</definedName>
    <definedName name="UAcct390Sop">'[17]Func Study'!$AB$1811</definedName>
    <definedName name="UAcct390Sou">'[17]Func Study'!$AB$1813</definedName>
    <definedName name="UAcct391Cn">'[17]Func Study'!$AB$1820</definedName>
    <definedName name="UACCT391JBE">'[17]Func Study'!$AB$1825</definedName>
    <definedName name="UAcct391S">'[17]Func Study'!$AB$1817</definedName>
    <definedName name="UAcct391Sg">'[17]Func Study'!$AB$1821</definedName>
    <definedName name="UAcct391Sgp">'[17]Func Study'!$AB$1818</definedName>
    <definedName name="UAcct391Sgu">'[17]Func Study'!$AB$1819</definedName>
    <definedName name="UAcct391So">'[17]Func Study'!$AB$1823</definedName>
    <definedName name="UACCT391SSGCH">'[17]Func Study'!$AB$1824</definedName>
    <definedName name="UAcct392Cn">'[17]Func Study'!$AB$1832</definedName>
    <definedName name="UAcct392L">'[17]Func Study'!$AB$1935</definedName>
    <definedName name="UAcct392Lrcl">'[17]Func Study'!$AB$1937</definedName>
    <definedName name="UAcct392S">'[17]Func Study'!$AB$1829</definedName>
    <definedName name="UAcct392Se">'[17]Func Study'!$AB$1834</definedName>
    <definedName name="UAcct392Sg">'[17]Func Study'!$AB$1831</definedName>
    <definedName name="UAcct392Sgp">'[17]Func Study'!$AB$1835</definedName>
    <definedName name="UAcct392Sgu">'[17]Func Study'!$AB$1833</definedName>
    <definedName name="UAcct392So">'[17]Func Study'!$AB$1830</definedName>
    <definedName name="UACCT392SSGCH">'[17]Func Study'!$AB$1836</definedName>
    <definedName name="UAcct393S">'[17]Func Study'!$AB$1841</definedName>
    <definedName name="UAcct393Sg">'[17]Func Study'!$AB$1845</definedName>
    <definedName name="UAcct393Sgp">'[17]Func Study'!$AB$1842</definedName>
    <definedName name="UAcct393Sgu">'[17]Func Study'!$AB$1843</definedName>
    <definedName name="UAcct393So">'[17]Func Study'!$AB$1844</definedName>
    <definedName name="UACCT393SSGCT">'[17]Func Study'!$AB$1846</definedName>
    <definedName name="UAcct394S">'[17]Func Study'!$AB$1850</definedName>
    <definedName name="UAcct394Se">'[17]Func Study'!$AB$1854</definedName>
    <definedName name="UAcct394Sg">'[17]Func Study'!$AB$1855</definedName>
    <definedName name="UAcct394Sgp">'[17]Func Study'!$AB$1851</definedName>
    <definedName name="UAcct394Sgu">'[17]Func Study'!$AB$1852</definedName>
    <definedName name="UAcct394So">'[17]Func Study'!$AB$1853</definedName>
    <definedName name="UACCT394SSGCH">'[17]Func Study'!$AB$1856</definedName>
    <definedName name="UAcct395S">'[17]Func Study'!$AB$1861</definedName>
    <definedName name="UAcct395Se">'[17]Func Study'!$AB$1865</definedName>
    <definedName name="UAcct395Sg">'[17]Func Study'!$AB$1866</definedName>
    <definedName name="UAcct395Sgp">'[17]Func Study'!$AB$1862</definedName>
    <definedName name="UAcct395Sgu">'[17]Func Study'!$AB$1863</definedName>
    <definedName name="UAcct395So">'[17]Func Study'!$AB$1864</definedName>
    <definedName name="UACCT395SSGCH">'[17]Func Study'!$AB$1867</definedName>
    <definedName name="UAcct396S">'[17]Func Study'!$AB$1872</definedName>
    <definedName name="UAcct396Se">'[17]Func Study'!$AB$1877</definedName>
    <definedName name="UAcct396Sg">'[17]Func Study'!$AB$1874</definedName>
    <definedName name="UAcct396Sgp">'[17]Func Study'!$AB$1873</definedName>
    <definedName name="UAcct396Sgu">'[17]Func Study'!$AB$1876</definedName>
    <definedName name="UAcct396So">'[17]Func Study'!$AB$1875</definedName>
    <definedName name="UACCT396SSGCH">'[17]Func Study'!$AB$1879</definedName>
    <definedName name="UACCT396SSGCT">'[17]Func Study'!$AB$1878</definedName>
    <definedName name="UAcct397Cn">'[17]Func Study'!$AB$1890</definedName>
    <definedName name="UAcct397JBG">'[17]Func Study'!$AB$1893</definedName>
    <definedName name="UAcct397S">'[17]Func Study'!$AB$1886</definedName>
    <definedName name="UAcct397Se">'[17]Func Study'!$AB$1892</definedName>
    <definedName name="UAcct397Sg">'[17]Func Study'!$AB$1891</definedName>
    <definedName name="UAcct397Sgp">'[17]Func Study'!$AB$1887</definedName>
    <definedName name="UAcct397Sgu">'[17]Func Study'!$AB$1888</definedName>
    <definedName name="UAcct397So">'[17]Func Study'!$AB$1889</definedName>
    <definedName name="UAcct398Cn">'[17]Func Study'!$AB$1902</definedName>
    <definedName name="UAcct398S">'[17]Func Study'!$AB$1899</definedName>
    <definedName name="UAcct398Se">'[17]Func Study'!$AB$1904</definedName>
    <definedName name="UAcct398Sg">'[17]Func Study'!$AB$1905</definedName>
    <definedName name="UAcct398Sgp">'[17]Func Study'!$AB$1900</definedName>
    <definedName name="UAcct398Sgu">'[17]Func Study'!$AB$1901</definedName>
    <definedName name="UAcct398So">'[17]Func Study'!$AB$1903</definedName>
    <definedName name="UACCT398SSGCT">'[17]Func Study'!$AB$1906</definedName>
    <definedName name="UAcct399">'[17]Func Study'!$AB$1913</definedName>
    <definedName name="UAcct399G">'[17]Func Study'!$AB$1955</definedName>
    <definedName name="UAcct399L">'[17]Func Study'!$AB$1917</definedName>
    <definedName name="UAcct399Lrcl">'[17]Func Study'!$AB$1919</definedName>
    <definedName name="UAcct403360">'[17]Func Study'!$AB$1090</definedName>
    <definedName name="UAcct403361">'[17]Func Study'!$AB$1091</definedName>
    <definedName name="UAcct403362">'[17]Func Study'!$AB$1092</definedName>
    <definedName name="UAcct403364">'[17]Func Study'!$AB$1094</definedName>
    <definedName name="UAcct403365">'[17]Func Study'!$AB$1095</definedName>
    <definedName name="UAcct403366">'[17]Func Study'!$AB$1096</definedName>
    <definedName name="UAcct403367">'[17]Func Study'!$AB$1097</definedName>
    <definedName name="UAcct403368">'[17]Func Study'!$AB$1098</definedName>
    <definedName name="UAcct403369">'[17]Func Study'!$AB$1099</definedName>
    <definedName name="UAcct403370">'[17]Func Study'!$AB$1100</definedName>
    <definedName name="UAcct403371">'[17]Func Study'!$AB$1101</definedName>
    <definedName name="UAcct403372">'[17]Func Study'!$AB$1102</definedName>
    <definedName name="UAcct403373">'[17]Func Study'!$AB$1103</definedName>
    <definedName name="UAcct403Ep">'[17]Func Study'!$AB$1130</definedName>
    <definedName name="UAcct403Gpcn">'[17]Func Study'!$AB$1111</definedName>
    <definedName name="UAcct403GPDGP">'[17]Func Study'!$AB$1108</definedName>
    <definedName name="UAcct403GPDGU">'[17]Func Study'!$AB$1109</definedName>
    <definedName name="UAcct403GPJBG">'[17]Func Study'!$AB$1115</definedName>
    <definedName name="UAcct403Gps">'[17]Func Study'!$AB$1107</definedName>
    <definedName name="UAcct403Gpsg">'[17]Func Study'!$AB$1112</definedName>
    <definedName name="UAcct403Gpso">'[17]Func Study'!$AB$1113</definedName>
    <definedName name="UAcct403Gv0">'[17]Func Study'!$AB$1121</definedName>
    <definedName name="UAcct403Hp">'[17]Func Study'!$AB$1072</definedName>
    <definedName name="UACCT403JBE">'[17]Func Study'!$AB$1116</definedName>
    <definedName name="UAcct403Mp">'[17]Func Study'!$AB$1125</definedName>
    <definedName name="UAcct403Np">'[17]Func Study'!$AB$1065</definedName>
    <definedName name="UAcct403Op">'[17]Func Study'!$AB$1080</definedName>
    <definedName name="UAcct403OPCAGE">'[17]Func Study'!$AB$1078</definedName>
    <definedName name="UAcct403Sp">'[17]Func Study'!$AB$1061</definedName>
    <definedName name="UAcct403SPJBG">'[17]Func Study'!$AB$1058</definedName>
    <definedName name="UAcct403Tp">'[17]Func Study'!$AB$1087</definedName>
    <definedName name="UAcct404330">'[17]Func Study'!$AB$1177</definedName>
    <definedName name="UACCT404GP">'[17]Func Study'!$AB$1146</definedName>
    <definedName name="UACCT404GPCN">'[17]Func Study'!$AB$1143</definedName>
    <definedName name="UACCT404GPSO">'[17]Func Study'!$AB$1141</definedName>
    <definedName name="UAcct404Ipcn">'[17]Func Study'!$AB$1158</definedName>
    <definedName name="UAcct404IPJBG">'[17]Func Study'!$AB$1163</definedName>
    <definedName name="UAcct404Ips">'[17]Func Study'!$AB$1154</definedName>
    <definedName name="UAcct404Ipse">'[17]Func Study'!$AB$1155</definedName>
    <definedName name="UAcct404Ipsg">'[17]Func Study'!$AB$1156</definedName>
    <definedName name="UAcct404Ipsg1">'[17]Func Study'!$AB$1159</definedName>
    <definedName name="UAcct404Ipsg2">'[17]Func Study'!$AB$1160</definedName>
    <definedName name="UAcct404Ipso">'[17]Func Study'!$AB$1157</definedName>
    <definedName name="UAcct404M">'[17]Func Study'!$AB$1168</definedName>
    <definedName name="UACCT404OP">'[17]Func Study'!$AB$1172</definedName>
    <definedName name="UACCT404SP">'[17]Func Study'!$AB$1151</definedName>
    <definedName name="UAcct405">'[17]Func Study'!$AB$1185</definedName>
    <definedName name="UAcct406">'[17]Func Study'!$AB$1193</definedName>
    <definedName name="UAcct407">'[17]Func Study'!$AB$1202</definedName>
    <definedName name="UAcct408">'[17]Func Study'!$AB$1221</definedName>
    <definedName name="UAcct408S">'[17]Func Study'!$AB$1213</definedName>
    <definedName name="UAcct41010">'[17]Func Study'!$AB$1294</definedName>
    <definedName name="UAcct41011">'[17]Func Study'!$AB$1309</definedName>
    <definedName name="UACCT41020">'[18]Functional Study'!#REF!</definedName>
    <definedName name="UACCT41020BADDEBT">'[18]Functional Study'!#REF!</definedName>
    <definedName name="UACCT41020DITEXP">'[18]Functional Study'!#REF!</definedName>
    <definedName name="UACCT41020DNPU">'[18]Functional Study'!#REF!</definedName>
    <definedName name="UACCT41020S">'[18]Functional Study'!#REF!</definedName>
    <definedName name="UACCT41020SE">'[18]Functional Study'!#REF!</definedName>
    <definedName name="UACCT41020SG">'[18]Functional Study'!#REF!</definedName>
    <definedName name="UACCT41020SGCT">'[18]Functional Study'!#REF!</definedName>
    <definedName name="UACCT41020SGPP">'[18]Functional Study'!#REF!</definedName>
    <definedName name="UACCT41020SO">'[18]Functional Study'!#REF!</definedName>
    <definedName name="UACCT41020TROJP">'[18]Functional Study'!#REF!</definedName>
    <definedName name="UACCT4102SNPD">'[18]Functional Study'!#REF!</definedName>
    <definedName name="UAcct41110">'[17]Func Study'!$AB$1325</definedName>
    <definedName name="UAcct41111">'[18]Functional Study'!#REF!</definedName>
    <definedName name="UAcct41111Baddebt">'[18]Functional Study'!#REF!</definedName>
    <definedName name="UAcct41111Dgp">'[18]Functional Study'!#REF!</definedName>
    <definedName name="UAcct41111Dgu">'[18]Functional Study'!#REF!</definedName>
    <definedName name="UAcct41111Ditexp">'[18]Functional Study'!#REF!</definedName>
    <definedName name="UAcct41111Dnpp">'[18]Functional Study'!#REF!</definedName>
    <definedName name="UAcct41111Dnptp">'[18]Functional Study'!#REF!</definedName>
    <definedName name="UAcct41111S">'[18]Functional Study'!#REF!</definedName>
    <definedName name="UAcct41111Se">'[18]Functional Study'!#REF!</definedName>
    <definedName name="UAcct41111Sg">'[18]Functional Study'!#REF!</definedName>
    <definedName name="UAcct41111Sgpp">'[18]Functional Study'!#REF!</definedName>
    <definedName name="UAcct41111So">'[18]Functional Study'!#REF!</definedName>
    <definedName name="UAcct41111Trojp">'[18]Functional Study'!#REF!</definedName>
    <definedName name="UAcct41140">'[17]Func Study'!$AB$1232</definedName>
    <definedName name="UAcct41141">'[17]Func Study'!$AB$1237</definedName>
    <definedName name="UAcct41160">'[17]Func Study'!$AB$369</definedName>
    <definedName name="UAcct41170">'[17]Func Study'!$AB$374</definedName>
    <definedName name="UAcct4118">'[17]Func Study'!$AB$378</definedName>
    <definedName name="UAcct41181">'[17]Func Study'!$AB$381</definedName>
    <definedName name="UAcct4194">'[17]Func Study'!$AB$385</definedName>
    <definedName name="UAcct421">'[17]Func Study'!$AB$394</definedName>
    <definedName name="UAcct4311">'[17]Func Study'!$AB$401</definedName>
    <definedName name="UAcct442Se">'[17]Func Study'!$AB$259</definedName>
    <definedName name="UAcct442Sg">'[17]Func Study'!$AB$260</definedName>
    <definedName name="UAcct447">'[17]Func Study'!$AB$281</definedName>
    <definedName name="UAcct447CAEE">'[15]Func Study'!#REF!</definedName>
    <definedName name="UAcct447CAGE">'[15]Func Study'!#REF!</definedName>
    <definedName name="UAcct447Dgu">'[16]Func Study'!#REF!</definedName>
    <definedName name="UACCT447NPC">'[17]Func Study'!$AB$289</definedName>
    <definedName name="UACCT447NPCCAEW">'[17]Func Study'!$AB$286</definedName>
    <definedName name="UACCT447NPCCAGW">'[17]Func Study'!$AB$287</definedName>
    <definedName name="UACCT447NPCDGP">'[17]Func Study'!$AB$288</definedName>
    <definedName name="UAcct447S">'[17]Func Study'!$AB$280</definedName>
    <definedName name="UAcct448S">'[17]Func Study'!$AB$274</definedName>
    <definedName name="UAcct448So">'[17]Func Study'!$AB$275</definedName>
    <definedName name="UAcct449">'[17]Func Study'!$AB$294</definedName>
    <definedName name="UAcct450">'[17]Func Study'!$AB$304</definedName>
    <definedName name="UAcct450S">'[17]Func Study'!$AB$302</definedName>
    <definedName name="UAcct450So">'[17]Func Study'!$AB$303</definedName>
    <definedName name="UAcct451S">'[17]Func Study'!$AB$307</definedName>
    <definedName name="UAcct451Sg">'[17]Func Study'!$AB$308</definedName>
    <definedName name="UAcct451So">'[17]Func Study'!$AB$309</definedName>
    <definedName name="UAcct453">'[17]Func Study'!$AB$315</definedName>
    <definedName name="UAcct453CAGE">'[15]Func Study'!#REF!</definedName>
    <definedName name="UAcct453CAGW">'[15]Func Study'!#REF!</definedName>
    <definedName name="UAcct454">'[17]Func Study'!$AB$322</definedName>
    <definedName name="UAcct454JBG">'[17]Func Study'!$AB$319</definedName>
    <definedName name="UAcct454S">'[17]Func Study'!$AB$318</definedName>
    <definedName name="UAcct454Sg">'[17]Func Study'!$AB$320</definedName>
    <definedName name="UAcct454So">'[17]Func Study'!$AB$321</definedName>
    <definedName name="UAcct456">'[17]Func Study'!$AB$332</definedName>
    <definedName name="UAcct456CAEW">'[17]Func Study'!$AB$331</definedName>
    <definedName name="UAcct456S">'[17]Func Study'!$AB$325</definedName>
    <definedName name="UAcct456So">'[17]Func Study'!$AB$329</definedName>
    <definedName name="UAcct500">'[17]Func Study'!$AB$416</definedName>
    <definedName name="UAcct500JBG">'[17]Func Study'!$AB$414</definedName>
    <definedName name="UAcct501">'[17]Func Study'!$AB$423</definedName>
    <definedName name="UAcct501CAEW">'[17]Func Study'!$AB$420</definedName>
    <definedName name="UAcct501JBE">'[17]Func Study'!$AB$421</definedName>
    <definedName name="UACCT501NPCCAEW">'[17]Func Study'!$AB$426</definedName>
    <definedName name="UAcct502">'[17]Func Study'!$AB$433</definedName>
    <definedName name="UAcct502CAGE">'[17]Func Study'!$AB$431</definedName>
    <definedName name="UAcct502JBG">'[15]Func Study'!#REF!</definedName>
    <definedName name="UAcct503">'[17]Func Study'!$AB$437</definedName>
    <definedName name="UACCT503NPC">'[17]Func Study'!$AB$443</definedName>
    <definedName name="UAcct505">'[17]Func Study'!$AB$449</definedName>
    <definedName name="UAcct505CAGE">'[17]Func Study'!$AB$447</definedName>
    <definedName name="UAcct505JBG">'[15]Func Study'!#REF!</definedName>
    <definedName name="UAcct506">'[17]Func Study'!$AB$455</definedName>
    <definedName name="UAcct506CAGE">'[17]Func Study'!$AB$452</definedName>
    <definedName name="UAcct506JBG">'[15]Func Study'!#REF!</definedName>
    <definedName name="UAcct507">'[17]Func Study'!$AB$464</definedName>
    <definedName name="UAcct507CAGE">'[17]Func Study'!$AB$462</definedName>
    <definedName name="UAcct507JBG">'[15]Func Study'!#REF!</definedName>
    <definedName name="UAcct510">'[17]Func Study'!$AB$469</definedName>
    <definedName name="UAcct510CAGE">'[17]Func Study'!$AB$467</definedName>
    <definedName name="UAcct510JBG">'[15]Func Study'!#REF!</definedName>
    <definedName name="UAcct511">'[17]Func Study'!$AB$474</definedName>
    <definedName name="UAcct511CAGE">'[17]Func Study'!$AB$472</definedName>
    <definedName name="UAcct511JBG">'[15]Func Study'!#REF!</definedName>
    <definedName name="UAcct512">'[17]Func Study'!$AB$479</definedName>
    <definedName name="UAcct512CAGE">'[17]Func Study'!$AB$477</definedName>
    <definedName name="UAcct512JBG">'[15]Func Study'!#REF!</definedName>
    <definedName name="UAcct513">'[17]Func Study'!$AB$484</definedName>
    <definedName name="UAcct513CAGE">'[17]Func Study'!$AB$482</definedName>
    <definedName name="UAcct513JBG">'[15]Func Study'!#REF!</definedName>
    <definedName name="UAcct514">'[17]Func Study'!$AB$489</definedName>
    <definedName name="UAcct514CAGE">'[17]Func Study'!$AB$487</definedName>
    <definedName name="UAcct514JBG">'[15]Func Study'!#REF!</definedName>
    <definedName name="UAcct517">'[17]Func Study'!$AB$498</definedName>
    <definedName name="UAcct518">'[17]Func Study'!$AB$502</definedName>
    <definedName name="UAcct519">'[17]Func Study'!$AB$507</definedName>
    <definedName name="UAcct520">'[17]Func Study'!$AB$511</definedName>
    <definedName name="UAcct523">'[17]Func Study'!$AB$515</definedName>
    <definedName name="UAcct524">'[17]Func Study'!$AB$519</definedName>
    <definedName name="UAcct528">'[17]Func Study'!$AB$523</definedName>
    <definedName name="UAcct529">'[17]Func Study'!$AB$527</definedName>
    <definedName name="UAcct530">'[17]Func Study'!$AB$531</definedName>
    <definedName name="UAcct531">'[17]Func Study'!$AB$535</definedName>
    <definedName name="UAcct532">'[17]Func Study'!$AB$539</definedName>
    <definedName name="UAcct535">'[17]Func Study'!$AB$551</definedName>
    <definedName name="UAcct536">'[17]Func Study'!$AB$555</definedName>
    <definedName name="UAcct537">'[17]Func Study'!$AB$559</definedName>
    <definedName name="UAcct538">'[17]Func Study'!$AB$563</definedName>
    <definedName name="UAcct539">'[17]Func Study'!$AB$568</definedName>
    <definedName name="UAcct540">'[17]Func Study'!$AB$572</definedName>
    <definedName name="UAcct541">'[17]Func Study'!$AB$576</definedName>
    <definedName name="UAcct542">'[17]Func Study'!$AB$580</definedName>
    <definedName name="UAcct543">'[17]Func Study'!$AB$584</definedName>
    <definedName name="UAcct544">'[17]Func Study'!$AB$588</definedName>
    <definedName name="UAcct545">'[17]Func Study'!$AB$592</definedName>
    <definedName name="UAcct546">'[17]Func Study'!$AB$606</definedName>
    <definedName name="UAcct546CAGE">'[17]Func Study'!$AB$605</definedName>
    <definedName name="UAcct547CAEW">'[17]Func Study'!$AB$610</definedName>
    <definedName name="UACCT547NPCCAEW">'[17]Func Study'!$AB$613</definedName>
    <definedName name="UAcct547Se">'[17]Func Study'!$AB$609</definedName>
    <definedName name="UAcct548">'[17]Func Study'!$AB$621</definedName>
    <definedName name="UACCT548CAGE">'[17]Func Study'!$AB$620</definedName>
    <definedName name="UAcct549">'[17]Func Study'!$AB$626</definedName>
    <definedName name="Uacct549CAGE">'[17]Func Study'!$AB$625</definedName>
    <definedName name="UAcct5506SE">'[15]Func Study'!#REF!</definedName>
    <definedName name="UAcct551CAGE">'[17]Func Study'!$AB$634</definedName>
    <definedName name="UACCT551SG">'[17]Func Study'!$AB$635</definedName>
    <definedName name="UACCT552CAGE">'[17]Func Study'!$AB$640</definedName>
    <definedName name="UAcct552SG">'[17]Func Study'!$AB$639</definedName>
    <definedName name="UACCT553CAGE">'[17]Func Study'!$AB$646</definedName>
    <definedName name="UAcct553SG">'[17]Func Study'!$AB$645</definedName>
    <definedName name="UACCT554CAGE">'[17]Func Study'!$AB$651</definedName>
    <definedName name="UAcct554SG">'[17]Func Study'!$AB$650</definedName>
    <definedName name="UAcct555CAEE">'[15]Func Study'!#REF!</definedName>
    <definedName name="UAcct555CAEW">'[17]Func Study'!$AB$665</definedName>
    <definedName name="UAcct555CAGE">'[15]Func Study'!#REF!</definedName>
    <definedName name="UAcct555CAGW">'[17]Func Study'!$AB$664</definedName>
    <definedName name="UACCT555DGP">'[17]Func Study'!$AB$670</definedName>
    <definedName name="UACCT555NPCCAEW">'[17]Func Study'!$AB$669</definedName>
    <definedName name="UACCT555NPCCAGW">'[17]Func Study'!$AB$668</definedName>
    <definedName name="UAcct555S">'[17]Func Study'!$AB$663</definedName>
    <definedName name="UAcct555Se">'[17]Func Study'!$AB$665</definedName>
    <definedName name="UACCT555SG">'[17]Func Study'!$AB$664</definedName>
    <definedName name="UAcct556">'[17]Func Study'!$AB$676</definedName>
    <definedName name="UAcct557">'[17]Func Study'!$AB$685</definedName>
    <definedName name="UAcct560">'[17]Func Study'!$AB$715</definedName>
    <definedName name="UAcct561">'[17]Func Study'!$AB$720</definedName>
    <definedName name="UAcct562">'[17]Func Study'!$AB$726</definedName>
    <definedName name="UAcct563">'[17]Func Study'!$AB$731</definedName>
    <definedName name="UAcct564">'[17]Func Study'!$AB$735</definedName>
    <definedName name="UAcct565">'[17]Func Study'!$AB$739</definedName>
    <definedName name="UACCT565NPC">'[17]Func Study'!$AB$744</definedName>
    <definedName name="UACCT565NPCCAGW">'[17]Func Study'!$AB$742</definedName>
    <definedName name="UAcct566">'[17]Func Study'!$AB$748</definedName>
    <definedName name="UAcct567">'[17]Func Study'!$AB$752</definedName>
    <definedName name="UAcct568">'[17]Func Study'!$AB$756</definedName>
    <definedName name="UAcct569">'[17]Func Study'!$AB$760</definedName>
    <definedName name="UAcct570">'[17]Func Study'!$AB$765</definedName>
    <definedName name="UAcct571">'[17]Func Study'!$AB$770</definedName>
    <definedName name="UAcct572">'[17]Func Study'!$AB$774</definedName>
    <definedName name="UAcct573">'[17]Func Study'!$AB$778</definedName>
    <definedName name="UAcct580">'[17]Func Study'!$AB$791</definedName>
    <definedName name="UAcct581">'[17]Func Study'!$AB$796</definedName>
    <definedName name="UAcct582">'[17]Func Study'!$AB$801</definedName>
    <definedName name="UAcct583">'[17]Func Study'!$AB$806</definedName>
    <definedName name="UAcct584">'[17]Func Study'!$AB$811</definedName>
    <definedName name="UAcct585">'[17]Func Study'!$AB$816</definedName>
    <definedName name="UAcct586">'[17]Func Study'!$AB$821</definedName>
    <definedName name="UAcct587">'[17]Func Study'!$AB$826</definedName>
    <definedName name="UAcct588">'[17]Func Study'!$AB$831</definedName>
    <definedName name="UAcct589">'[17]Func Study'!$AB$836</definedName>
    <definedName name="UAcct590">'[17]Func Study'!$AB$841</definedName>
    <definedName name="UAcct591">'[17]Func Study'!$AB$846</definedName>
    <definedName name="UAcct592">'[17]Func Study'!$AB$851</definedName>
    <definedName name="UAcct593">'[17]Func Study'!$AB$856</definedName>
    <definedName name="UAcct594">'[17]Func Study'!$AB$861</definedName>
    <definedName name="UAcct595">'[17]Func Study'!$AB$866</definedName>
    <definedName name="UAcct596">'[17]Func Study'!$AB$876</definedName>
    <definedName name="UAcct597">'[17]Func Study'!$AB$881</definedName>
    <definedName name="UAcct598">'[17]Func Study'!$AB$886</definedName>
    <definedName name="UAcct901">'[17]Func Study'!$AB$898</definedName>
    <definedName name="UAcct902">'[17]Func Study'!$AB$903</definedName>
    <definedName name="UAcct903">'[17]Func Study'!$AB$908</definedName>
    <definedName name="UAcct904">'[17]Func Study'!$AB$914</definedName>
    <definedName name="Uacct904SG">'[19]Functional Study'!#REF!</definedName>
    <definedName name="UAcct905">'[17]Func Study'!$AB$919</definedName>
    <definedName name="UAcct907">'[17]Func Study'!$AB$933</definedName>
    <definedName name="UAcct908">'[17]Func Study'!$AB$938</definedName>
    <definedName name="UAcct909">'[17]Func Study'!$AB$943</definedName>
    <definedName name="UAcct910">'[17]Func Study'!$AB$948</definedName>
    <definedName name="UAcct911">'[17]Func Study'!$AB$959</definedName>
    <definedName name="UAcct912">'[17]Func Study'!$AB$964</definedName>
    <definedName name="UAcct913">'[17]Func Study'!$AB$969</definedName>
    <definedName name="UAcct916">'[17]Func Study'!$AB$974</definedName>
    <definedName name="UAcct920">'[17]Func Study'!$AB$985</definedName>
    <definedName name="UAcct920Cn">'[17]Func Study'!$AB$983</definedName>
    <definedName name="UAcct921">'[17]Func Study'!$AB$991</definedName>
    <definedName name="UAcct921Cn">'[17]Func Study'!$AB$989</definedName>
    <definedName name="UAcct923">'[17]Func Study'!$AB$997</definedName>
    <definedName name="UAcct923CAGW">'[17]Func Study'!$AB$995</definedName>
    <definedName name="UAcct924">'[17]Func Study'!$AB$1001</definedName>
    <definedName name="UAcct925">'[17]Func Study'!$AB$1005</definedName>
    <definedName name="UAcct926">'[17]Func Study'!$AB$1011</definedName>
    <definedName name="UAcct927">'[17]Func Study'!$AB$1016</definedName>
    <definedName name="UAcct928">'[17]Func Study'!$AB$1023</definedName>
    <definedName name="UAcct929">'[17]Func Study'!$AB$1028</definedName>
    <definedName name="UAcct930">'[17]Func Study'!$AB$1034</definedName>
    <definedName name="UAcct931">'[17]Func Study'!$AB$1039</definedName>
    <definedName name="UAcct935">'[17]Func Study'!$AB$1045</definedName>
    <definedName name="UAcctAGA">'[17]Func Study'!$AB$296</definedName>
    <definedName name="UAcctcwc">'[17]Func Study'!$AB$2136</definedName>
    <definedName name="UAcctd00">'[17]Func Study'!$AB$1786</definedName>
    <definedName name="UAcctdfa">'[17]Func Study'!#REF!</definedName>
    <definedName name="UAcctdfad">'[17]Func Study'!#REF!</definedName>
    <definedName name="UAcctdfap">'[17]Func Study'!#REF!</definedName>
    <definedName name="UAcctdfat">'[17]Func Study'!#REF!</definedName>
    <definedName name="UAcctds0">'[17]Func Study'!$AB$1790</definedName>
    <definedName name="UACCTECDDGP">'[17]Func Study'!$AB$687</definedName>
    <definedName name="UACCTECDMC">'[17]Func Study'!$AB$689</definedName>
    <definedName name="UACCTECDS">'[17]Func Study'!$AB$691</definedName>
    <definedName name="UACCTECDSG1">'[17]Func Study'!$AB$688</definedName>
    <definedName name="UACCTECDSG2">'[17]Func Study'!$AB$690</definedName>
    <definedName name="UACCTECDSG3">'[17]Func Study'!$AB$692</definedName>
    <definedName name="UAcctfit">'[17]Func Study'!$AB$1395</definedName>
    <definedName name="UAcctg00">'[17]Func Study'!$AB$1947</definedName>
    <definedName name="UAccth00">'[17]Func Study'!$AB$1545</definedName>
    <definedName name="UAccti00">'[17]Func Study'!$AB$1993</definedName>
    <definedName name="UAcctn00">'[17]Func Study'!$AB$1496</definedName>
    <definedName name="UAccto00">'[17]Func Study'!$AB$1606</definedName>
    <definedName name="UAcctowc">'[17]Func Study'!$AB$2149</definedName>
    <definedName name="UACCTOWCSSECH">'[17]Func Study'!$AB$2148</definedName>
    <definedName name="UAccts00">'[17]Func Study'!$AB$1455</definedName>
    <definedName name="UAcctsttax">'[17]Func Study'!$AB$1377</definedName>
    <definedName name="UAcctt00">'[17]Func Study'!$AB$1682</definedName>
    <definedName name="UG">[13]CLASSIFIERS!$A$9:$IV$9</definedName>
    <definedName name="UG_NCP">[13]EXTERNAL!$A$82:$IV$84</definedName>
    <definedName name="UG_TFMR">[13]EXTERNAL!$A$103:$IV$105</definedName>
    <definedName name="UG_TFMRC">[13]EXTERNAL!$A$100:$IV$102</definedName>
    <definedName name="UNBILLED">[13]EXTERNAL!$A$64:$IV$66</definedName>
    <definedName name="UNBILREV">#REF!</definedName>
    <definedName name="UncollectibleAccounts">[22]Variables!$D$25</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UtGrossReceipts">[22]Variables!$D$29</definedName>
    <definedName name="v" localSheetId="9" hidden="1">{#N/A,#N/A,FALSE,"Coversheet";#N/A,#N/A,FALSE,"QA"}</definedName>
    <definedName name="v" localSheetId="5" hidden="1">{#N/A,#N/A,FALSE,"Coversheet";#N/A,#N/A,FALSE,"QA"}</definedName>
    <definedName name="v" localSheetId="4" hidden="1">{#N/A,#N/A,FALSE,"Coversheet";#N/A,#N/A,FALSE,"QA"}</definedName>
    <definedName name="v" hidden="1">{#N/A,#N/A,FALSE,"Coversheet";#N/A,#N/A,FALSE,"QA"}</definedName>
    <definedName name="ValidAccount">[20]Variables!$AK$43:$AK$369</definedName>
    <definedName name="Value" localSheetId="9" hidden="1">{#N/A,#N/A,FALSE,"Summ";#N/A,#N/A,FALSE,"General"}</definedName>
    <definedName name="Value" localSheetId="5" hidden="1">{#N/A,#N/A,FALSE,"Summ";#N/A,#N/A,FALSE,"General"}</definedName>
    <definedName name="Value" localSheetId="4" hidden="1">{#N/A,#N/A,FALSE,"Summ";#N/A,#N/A,FALSE,"General"}</definedName>
    <definedName name="Value" hidden="1">{#N/A,#N/A,FALSE,"Summ";#N/A,#N/A,FALSE,"General"}</definedName>
    <definedName name="Values_Entered" localSheetId="9">IF(Loan_Amount*Interest_Rate*Loan_Years*Loan_Start&gt;0,1,0)</definedName>
    <definedName name="Values_Entered" localSheetId="5">IF(Loan_Amount*Interest_Rate*Loan_Years*Loan_Start&gt;0,1,0)</definedName>
    <definedName name="Values_Entered" localSheetId="4">IF(Loan_Amount*Interest_Rate*Loan_Years*Loan_Start&gt;0,1,0)</definedName>
    <definedName name="Values_Entered">IF(Loan_Amount*Interest_Rate*Loan_Years*Loan_Start&gt;0,1,0)</definedName>
    <definedName name="VAR">[24]Backup!#REF!</definedName>
    <definedName name="VARIABLE">[43]Summary!#REF!</definedName>
    <definedName name="VOMEsc">[21]Assumptions!$C$21</definedName>
    <definedName name="VOUCHER">#REF!</definedName>
    <definedName name="w" localSheetId="9" hidden="1">{#N/A,#N/A,FALSE,"Schedule F";#N/A,#N/A,FALSE,"Schedule G"}</definedName>
    <definedName name="w" localSheetId="5" hidden="1">{#N/A,#N/A,FALSE,"Schedule F";#N/A,#N/A,FALSE,"Schedule G"}</definedName>
    <definedName name="w" localSheetId="4" hidden="1">{#N/A,#N/A,FALSE,"Schedule F";#N/A,#N/A,FALSE,"Schedule G"}</definedName>
    <definedName name="w" hidden="1">{#N/A,#N/A,FALSE,"Schedule F";#N/A,#N/A,FALSE,"Schedule G"}</definedName>
    <definedName name="WACC">[21]Assumptions!$I$61</definedName>
    <definedName name="WaRevenueTax">[22]Variables!$D$27</definedName>
    <definedName name="we" localSheetId="9" hidden="1">{#N/A,#N/A,FALSE,"Pg 6b CustCount_Gas";#N/A,#N/A,FALSE,"QA";#N/A,#N/A,FALSE,"Report";#N/A,#N/A,FALSE,"forecast"}</definedName>
    <definedName name="we" localSheetId="5" hidden="1">{#N/A,#N/A,FALSE,"Pg 6b CustCount_Gas";#N/A,#N/A,FALSE,"QA";#N/A,#N/A,FALSE,"Report";#N/A,#N/A,FALSE,"forecast"}</definedName>
    <definedName name="we" localSheetId="4" hidden="1">{#N/A,#N/A,FALSE,"Pg 6b CustCount_Gas";#N/A,#N/A,FALSE,"QA";#N/A,#N/A,FALSE,"Report";#N/A,#N/A,FALSE,"forecast"}</definedName>
    <definedName name="we" hidden="1">{#N/A,#N/A,FALSE,"Pg 6b CustCount_Gas";#N/A,#N/A,FALSE,"QA";#N/A,#N/A,FALSE,"Report";#N/A,#N/A,FALSE,"forecast"}</definedName>
    <definedName name="WEATHER">#REF!</definedName>
    <definedName name="WEATHRNORM">#REF!</definedName>
    <definedName name="WH" localSheetId="9" hidden="1">{#N/A,#N/A,FALSE,"Coversheet";#N/A,#N/A,FALSE,"QA"}</definedName>
    <definedName name="WH" localSheetId="5" hidden="1">{#N/A,#N/A,FALSE,"Coversheet";#N/A,#N/A,FALSE,"QA"}</definedName>
    <definedName name="WH" localSheetId="4" hidden="1">{#N/A,#N/A,FALSE,"Coversheet";#N/A,#N/A,FALSE,"QA"}</definedName>
    <definedName name="WH" hidden="1">{#N/A,#N/A,FALSE,"Coversheet";#N/A,#N/A,FALSE,"QA"}</definedName>
    <definedName name="WIDTH">#REF!</definedName>
    <definedName name="Winter">'[61]Input Tab'!$B$11</definedName>
    <definedName name="WinterPeak">'[62]Load Data'!$D$9:$H$12,'[62]Load Data'!$D$20:$H$22</definedName>
    <definedName name="WORK1">#REF!</definedName>
    <definedName name="WORK2">#REF!</definedName>
    <definedName name="WORK3">#REF!</definedName>
    <definedName name="wrn.1._.Bi._.Monthly._.CR." localSheetId="9" hidden="1">{#N/A,#N/A,FALSE,"Drill Sites";"WP 212",#N/A,FALSE,"MWAG EOR";"WP 213",#N/A,FALSE,"MWAG EOR";#N/A,#N/A,FALSE,"Misc. Facility";#N/A,#N/A,FALSE,"WWTP"}</definedName>
    <definedName name="wrn.1._.Bi._.Monthly._.CR." localSheetId="5" hidden="1">{#N/A,#N/A,FALSE,"Drill Sites";"WP 212",#N/A,FALSE,"MWAG EOR";"WP 213",#N/A,FALSE,"MWAG EOR";#N/A,#N/A,FALSE,"Misc. Facility";#N/A,#N/A,FALSE,"WWTP"}</definedName>
    <definedName name="wrn.1._.Bi._.Monthly._.CR." localSheetId="4"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9" hidden="1">{#N/A,#N/A,FALSE,"Balance_Sheet";#N/A,#N/A,FALSE,"income_statement_monthly";#N/A,#N/A,FALSE,"income_statement_Quarter";#N/A,#N/A,FALSE,"income_statement_ytd";#N/A,#N/A,FALSE,"income_statement_12Months"}</definedName>
    <definedName name="wrn.10_day._.Package." localSheetId="5" hidden="1">{#N/A,#N/A,FALSE,"Balance_Sheet";#N/A,#N/A,FALSE,"income_statement_monthly";#N/A,#N/A,FALSE,"income_statement_Quarter";#N/A,#N/A,FALSE,"income_statement_ytd";#N/A,#N/A,FALSE,"income_statement_12Months"}</definedName>
    <definedName name="wrn.10_day._.Package." localSheetId="4"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9" hidden="1">{#N/A,#N/A,FALSE,"CRPT";#N/A,#N/A,FALSE,"TREND";#N/A,#N/A,FALSE,"%Curve"}</definedName>
    <definedName name="wrn.AAI." localSheetId="5" hidden="1">{#N/A,#N/A,FALSE,"CRPT";#N/A,#N/A,FALSE,"TREND";#N/A,#N/A,FALSE,"%Curve"}</definedName>
    <definedName name="wrn.AAI." localSheetId="4" hidden="1">{#N/A,#N/A,FALSE,"CRPT";#N/A,#N/A,FALSE,"TREND";#N/A,#N/A,FALSE,"%Curve"}</definedName>
    <definedName name="wrn.AAI." hidden="1">{#N/A,#N/A,FALSE,"CRPT";#N/A,#N/A,FALSE,"TREND";#N/A,#N/A,FALSE,"%Curve"}</definedName>
    <definedName name="wrn.AAI._.Report." localSheetId="9" hidden="1">{#N/A,#N/A,FALSE,"CRPT";#N/A,#N/A,FALSE,"TREND";#N/A,#N/A,FALSE,"% CURVE"}</definedName>
    <definedName name="wrn.AAI._.Report." localSheetId="5" hidden="1">{#N/A,#N/A,FALSE,"CRPT";#N/A,#N/A,FALSE,"TREND";#N/A,#N/A,FALSE,"% CURVE"}</definedName>
    <definedName name="wrn.AAI._.Report." localSheetId="4" hidden="1">{#N/A,#N/A,FALSE,"CRPT";#N/A,#N/A,FALSE,"TREND";#N/A,#N/A,FALSE,"% CURVE"}</definedName>
    <definedName name="wrn.AAI._.Report." hidden="1">{#N/A,#N/A,FALSE,"CRPT";#N/A,#N/A,FALSE,"TREND";#N/A,#N/A,FALSE,"% CURVE"}</definedName>
    <definedName name="wrn.Anvil." localSheetId="9" hidden="1">{#N/A,#N/A,FALSE,"CRPT";#N/A,#N/A,FALSE,"PCS ";#N/A,#N/A,FALSE,"TREND";#N/A,#N/A,FALSE,"% CURVE";#N/A,#N/A,FALSE,"FWICALC";#N/A,#N/A,FALSE,"CONTINGENCY";#N/A,#N/A,FALSE,"7616 Fab";#N/A,#N/A,FALSE,"7616 NSK"}</definedName>
    <definedName name="wrn.Anvil." localSheetId="5" hidden="1">{#N/A,#N/A,FALSE,"CRPT";#N/A,#N/A,FALSE,"PCS ";#N/A,#N/A,FALSE,"TREND";#N/A,#N/A,FALSE,"% CURVE";#N/A,#N/A,FALSE,"FWICALC";#N/A,#N/A,FALSE,"CONTINGENCY";#N/A,#N/A,FALSE,"7616 Fab";#N/A,#N/A,FALSE,"7616 NSK"}</definedName>
    <definedName name="wrn.Anvil." localSheetId="4"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5"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9" hidden="1">{#N/A,#N/A,FALSE,"Pg 6b CustCount_Gas";#N/A,#N/A,FALSE,"QA";#N/A,#N/A,FALSE,"Report";#N/A,#N/A,FALSE,"forecast"}</definedName>
    <definedName name="wrn.Customer._.Counts._.Gas." localSheetId="5" hidden="1">{#N/A,#N/A,FALSE,"Pg 6b CustCount_Gas";#N/A,#N/A,FALSE,"QA";#N/A,#N/A,FALSE,"Report";#N/A,#N/A,FALSE,"forecast"}</definedName>
    <definedName name="wrn.Customer._.Counts._.Gas." localSheetId="4" hidden="1">{#N/A,#N/A,FALSE,"Pg 6b CustCount_Gas";#N/A,#N/A,FALSE,"QA";#N/A,#N/A,FALSE,"Report";#N/A,#N/A,FALSE,"forecast"}</definedName>
    <definedName name="wrn.Customer._.Counts._.Gas." hidden="1">{#N/A,#N/A,FALSE,"Pg 6b CustCount_Gas";#N/A,#N/A,FALSE,"QA";#N/A,#N/A,FALSE,"Report";#N/A,#N/A,FALSE,"forecast"}</definedName>
    <definedName name="wrn.ECR." localSheetId="9" hidden="1">{#N/A,#N/A,FALSE,"schA"}</definedName>
    <definedName name="wrn.ECR." localSheetId="5" hidden="1">{#N/A,#N/A,FALSE,"schA"}</definedName>
    <definedName name="wrn.ECR." localSheetId="4" hidden="1">{#N/A,#N/A,FALSE,"schA"}</definedName>
    <definedName name="wrn.ECR." hidden="1">{#N/A,#N/A,FALSE,"schA"}</definedName>
    <definedName name="wrn.ESTIMATE." localSheetId="9" hidden="1">{#N/A,#N/A,FALSE,"CESTSUM";#N/A,#N/A,FALSE,"est sum A";#N/A,#N/A,FALSE,"est detail A"}</definedName>
    <definedName name="wrn.ESTIMATE." localSheetId="5" hidden="1">{#N/A,#N/A,FALSE,"CESTSUM";#N/A,#N/A,FALSE,"est sum A";#N/A,#N/A,FALSE,"est detail A"}</definedName>
    <definedName name="wrn.ESTIMATE." localSheetId="4" hidden="1">{#N/A,#N/A,FALSE,"CESTSUM";#N/A,#N/A,FALSE,"est sum A";#N/A,#N/A,FALSE,"est detail A"}</definedName>
    <definedName name="wrn.ESTIMATE." hidden="1">{#N/A,#N/A,FALSE,"CESTSUM";#N/A,#N/A,FALSE,"est sum A";#N/A,#N/A,FALSE,"est detail A"}</definedName>
    <definedName name="wrn.Fundamental." localSheetId="9" hidden="1">{#N/A,#N/A,TRUE,"CoverPage";#N/A,#N/A,TRUE,"Gas";#N/A,#N/A,TRUE,"Power";#N/A,#N/A,TRUE,"Historical DJ Mthly Prices"}</definedName>
    <definedName name="wrn.Fundamental." localSheetId="5" hidden="1">{#N/A,#N/A,TRUE,"CoverPage";#N/A,#N/A,TRUE,"Gas";#N/A,#N/A,TRUE,"Power";#N/A,#N/A,TRUE,"Historical DJ Mthly Prices"}</definedName>
    <definedName name="wrn.Fundamental." localSheetId="4" hidden="1">{#N/A,#N/A,TRUE,"CoverPage";#N/A,#N/A,TRUE,"Gas";#N/A,#N/A,TRUE,"Power";#N/A,#N/A,TRUE,"Historical DJ Mthly Prices"}</definedName>
    <definedName name="wrn.Fundamental." hidden="1">{#N/A,#N/A,TRUE,"CoverPage";#N/A,#N/A,TRUE,"Gas";#N/A,#N/A,TRUE,"Power";#N/A,#N/A,TRUE,"Historical DJ Mthly Prices"}</definedName>
    <definedName name="wrn.Fundamental2" localSheetId="9" hidden="1">{#N/A,#N/A,TRUE,"CoverPage";#N/A,#N/A,TRUE,"Gas";#N/A,#N/A,TRUE,"Power";#N/A,#N/A,TRUE,"Historical DJ Mthly Prices"}</definedName>
    <definedName name="wrn.Fundamental2" localSheetId="5" hidden="1">{#N/A,#N/A,TRUE,"CoverPage";#N/A,#N/A,TRUE,"Gas";#N/A,#N/A,TRUE,"Power";#N/A,#N/A,TRUE,"Historical DJ Mthly Prices"}</definedName>
    <definedName name="wrn.Fundamental2" localSheetId="4" hidden="1">{#N/A,#N/A,TRUE,"CoverPage";#N/A,#N/A,TRUE,"Gas";#N/A,#N/A,TRUE,"Power";#N/A,#N/A,TRUE,"Historical DJ Mthly Prices"}</definedName>
    <definedName name="wrn.Fundamental2" hidden="1">{#N/A,#N/A,TRUE,"CoverPage";#N/A,#N/A,TRUE,"Gas";#N/A,#N/A,TRUE,"Power";#N/A,#N/A,TRUE,"Historical DJ Mthly Prices"}</definedName>
    <definedName name="wrn.IEO." localSheetId="9" hidden="1">{#N/A,#N/A,FALSE,"SUMMARY";#N/A,#N/A,FALSE,"AE7616";#N/A,#N/A,FALSE,"AE7617";#N/A,#N/A,FALSE,"AE7618";#N/A,#N/A,FALSE,"AE7619"}</definedName>
    <definedName name="wrn.IEO." localSheetId="5" hidden="1">{#N/A,#N/A,FALSE,"SUMMARY";#N/A,#N/A,FALSE,"AE7616";#N/A,#N/A,FALSE,"AE7617";#N/A,#N/A,FALSE,"AE7618";#N/A,#N/A,FALSE,"AE7619"}</definedName>
    <definedName name="wrn.IEO." localSheetId="4" hidden="1">{#N/A,#N/A,FALSE,"SUMMARY";#N/A,#N/A,FALSE,"AE7616";#N/A,#N/A,FALSE,"AE7617";#N/A,#N/A,FALSE,"AE7618";#N/A,#N/A,FALSE,"AE7619"}</definedName>
    <definedName name="wrn.IEO." hidden="1">{#N/A,#N/A,FALSE,"SUMMARY";#N/A,#N/A,FALSE,"AE7616";#N/A,#N/A,FALSE,"AE7617";#N/A,#N/A,FALSE,"AE7618";#N/A,#N/A,FALSE,"AE7619"}</definedName>
    <definedName name="wrn.Incentive._.Overhead." localSheetId="9" hidden="1">{#N/A,#N/A,FALSE,"Coversheet";#N/A,#N/A,FALSE,"QA"}</definedName>
    <definedName name="wrn.Incentive._.Overhead." localSheetId="5" hidden="1">{#N/A,#N/A,FALSE,"Coversheet";#N/A,#N/A,FALSE,"QA"}</definedName>
    <definedName name="wrn.Incentive._.Overhead." localSheetId="4" hidden="1">{#N/A,#N/A,FALSE,"Coversheet";#N/A,#N/A,FALSE,"QA"}</definedName>
    <definedName name="wrn.Incentive._.Overhead." hidden="1">{#N/A,#N/A,FALSE,"Coversheet";#N/A,#N/A,FALSE,"QA"}</definedName>
    <definedName name="wrn.limit_reports." localSheetId="9" hidden="1">{#N/A,#N/A,FALSE,"Schedule F";#N/A,#N/A,FALSE,"Schedule G"}</definedName>
    <definedName name="wrn.limit_reports." localSheetId="5" hidden="1">{#N/A,#N/A,FALSE,"Schedule F";#N/A,#N/A,FALSE,"Schedule G"}</definedName>
    <definedName name="wrn.limit_reports." localSheetId="4" hidden="1">{#N/A,#N/A,FALSE,"Schedule F";#N/A,#N/A,FALSE,"Schedule G"}</definedName>
    <definedName name="wrn.limit_reports." hidden="1">{#N/A,#N/A,FALSE,"Schedule F";#N/A,#N/A,FALSE,"Schedule G"}</definedName>
    <definedName name="wrn.MARGIN_WO_QTR." localSheetId="9" hidden="1">{#N/A,#N/A,FALSE,"Month ";#N/A,#N/A,FALSE,"YTD";#N/A,#N/A,FALSE,"12 mo ended"}</definedName>
    <definedName name="wrn.MARGIN_WO_QTR." localSheetId="5" hidden="1">{#N/A,#N/A,FALSE,"Month ";#N/A,#N/A,FALSE,"YTD";#N/A,#N/A,FALSE,"12 mo ended"}</definedName>
    <definedName name="wrn.MARGIN_WO_QTR." localSheetId="4" hidden="1">{#N/A,#N/A,FALSE,"Month ";#N/A,#N/A,FALSE,"YTD";#N/A,#N/A,FALSE,"12 mo ended"}</definedName>
    <definedName name="wrn.MARGIN_WO_QTR." hidden="1">{#N/A,#N/A,FALSE,"Month ";#N/A,#N/A,FALSE,"YTD";#N/A,#N/A,FALSE,"12 mo ended"}</definedName>
    <definedName name="wrn.Municipal._.Reports."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R._.Carrying._.Charge._.JV." localSheetId="9" hidden="1">{#N/A,#N/A,FALSE,"Loans";#N/A,#N/A,FALSE,"Program Costs";#N/A,#N/A,FALSE,"Measures";#N/A,#N/A,FALSE,"Net Lost Rev";#N/A,#N/A,FALSE,"Incentive"}</definedName>
    <definedName name="wrn.OR._.Carrying._.Charge._.JV." localSheetId="5" hidden="1">{#N/A,#N/A,FALSE,"Loans";#N/A,#N/A,FALSE,"Program Costs";#N/A,#N/A,FALSE,"Measures";#N/A,#N/A,FALSE,"Net Lost Rev";#N/A,#N/A,FALSE,"Incentive"}</definedName>
    <definedName name="wrn.OR._.Carrying._.Charge._.JV." localSheetId="4"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9" hidden="1">{#N/A,#N/A,FALSE,"Loans";#N/A,#N/A,FALSE,"Program Costs";#N/A,#N/A,FALSE,"Measures";#N/A,#N/A,FALSE,"Net Lost Rev";#N/A,#N/A,FALSE,"Incentive"}</definedName>
    <definedName name="wrn.OR._.Carrying._.Charge._.JV.1" localSheetId="5" hidden="1">{#N/A,#N/A,FALSE,"Loans";#N/A,#N/A,FALSE,"Program Costs";#N/A,#N/A,FALSE,"Measures";#N/A,#N/A,FALSE,"Net Lost Rev";#N/A,#N/A,FALSE,"Incentive"}</definedName>
    <definedName name="wrn.OR._.Carrying._.Charge._.JV.1" localSheetId="4"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oject._.Services." localSheetId="9" hidden="1">{#N/A,#N/A,FALSE,"BASE";#N/A,#N/A,FALSE,"LOOPS";#N/A,#N/A,FALSE,"PLC"}</definedName>
    <definedName name="wrn.Project._.Services." localSheetId="5" hidden="1">{#N/A,#N/A,FALSE,"BASE";#N/A,#N/A,FALSE,"LOOPS";#N/A,#N/A,FALSE,"PLC"}</definedName>
    <definedName name="wrn.Project._.Services." localSheetId="4" hidden="1">{#N/A,#N/A,FALSE,"BASE";#N/A,#N/A,FALSE,"LOOPS";#N/A,#N/A,FALSE,"PLC"}</definedName>
    <definedName name="wrn.Project._.Services." hidden="1">{#N/A,#N/A,FALSE,"BASE";#N/A,#N/A,FALSE,"LOOPS";#N/A,#N/A,FALSE,"PLC"}</definedName>
    <definedName name="wrn.SCHEDULE." localSheetId="9" hidden="1">{#N/A,#N/A,FALSE,"7617 Fab";#N/A,#N/A,FALSE,"7617 NSK"}</definedName>
    <definedName name="wrn.SCHEDULE." localSheetId="5" hidden="1">{#N/A,#N/A,FALSE,"7617 Fab";#N/A,#N/A,FALSE,"7617 NSK"}</definedName>
    <definedName name="wrn.SCHEDULE." localSheetId="4" hidden="1">{#N/A,#N/A,FALSE,"7617 Fab";#N/A,#N/A,FALSE,"7617 NSK"}</definedName>
    <definedName name="wrn.SCHEDULE." hidden="1">{#N/A,#N/A,FALSE,"7617 Fab";#N/A,#N/A,FALSE,"7617 NSK"}</definedName>
    <definedName name="wrn.SLB." localSheetId="9" hidden="1">{#N/A,#N/A,FALSE,"SUMMARY";#N/A,#N/A,FALSE,"AE7616";#N/A,#N/A,FALSE,"AE7617";#N/A,#N/A,FALSE,"AE7618";#N/A,#N/A,FALSE,"AE7619";#N/A,#N/A,FALSE,"Target Materials"}</definedName>
    <definedName name="wrn.SLB." localSheetId="5" hidden="1">{#N/A,#N/A,FALSE,"SUMMARY";#N/A,#N/A,FALSE,"AE7616";#N/A,#N/A,FALSE,"AE7617";#N/A,#N/A,FALSE,"AE7618";#N/A,#N/A,FALSE,"AE7619";#N/A,#N/A,FALSE,"Target Materials"}</definedName>
    <definedName name="wrn.SLB." localSheetId="4"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9" hidden="1">{#N/A,#N/A,FALSE,"2002 Small Tool OH";#N/A,#N/A,FALSE,"QA"}</definedName>
    <definedName name="wrn.Small._.Tools._.Overhead." localSheetId="5" hidden="1">{#N/A,#N/A,FALSE,"2002 Small Tool OH";#N/A,#N/A,FALSE,"QA"}</definedName>
    <definedName name="wrn.Small._.Tools._.Overhead." localSheetId="4" hidden="1">{#N/A,#N/A,FALSE,"2002 Small Tool OH";#N/A,#N/A,FALSE,"QA"}</definedName>
    <definedName name="wrn.Small._.Tools._.Overhead." hidden="1">{#N/A,#N/A,FALSE,"2002 Small Tool OH";#N/A,#N/A,FALSE,"QA"}</definedName>
    <definedName name="wrn.Summary." localSheetId="9" hidden="1">{#N/A,#N/A,FALSE,"Summ";#N/A,#N/A,FALSE,"General"}</definedName>
    <definedName name="wrn.Summary." localSheetId="5" hidden="1">{#N/A,#N/A,FALSE,"Summ";#N/A,#N/A,FALSE,"General"}</definedName>
    <definedName name="wrn.Summary." localSheetId="4" hidden="1">{#N/A,#N/A,FALSE,"Summ";#N/A,#N/A,FALSE,"General"}</definedName>
    <definedName name="wrn.Summary." hidden="1">{#N/A,#N/A,FALSE,"Summ";#N/A,#N/A,FALSE,"General"}</definedName>
    <definedName name="wrn.USIM_Data." localSheetId="9"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9" hidden="1">{#N/A,#N/A,FALSE,"Expenditures";#N/A,#N/A,FALSE,"Property Placed In-Service";#N/A,#N/A,FALSE,"Removals";#N/A,#N/A,FALSE,"Retirements";#N/A,#N/A,FALSE,"CWIP Balances";#N/A,#N/A,FALSE,"CWIP_Expend_Ratios";#N/A,#N/A,FALSE,"CWIP_Yr_End"}</definedName>
    <definedName name="wrn.USIM_Data_Abbrev." localSheetId="5" hidden="1">{#N/A,#N/A,FALSE,"Expenditures";#N/A,#N/A,FALSE,"Property Placed In-Service";#N/A,#N/A,FALSE,"Removals";#N/A,#N/A,FALSE,"Retirements";#N/A,#N/A,FALSE,"CWIP Balances";#N/A,#N/A,FALSE,"CWIP_Expend_Ratios";#N/A,#N/A,FALSE,"CWIP_Yr_End"}</definedName>
    <definedName name="wrn.USIM_Data_Abbrev." localSheetId="4"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9" hidden="1">{#N/A,#N/A,FALSE,"Expenditures";#N/A,#N/A,FALSE,"Property Placed In-Service";#N/A,#N/A,FALSE,"CWIP Balances"}</definedName>
    <definedName name="wrn.USIM_Data_Abbrev3." localSheetId="5" hidden="1">{#N/A,#N/A,FALSE,"Expenditures";#N/A,#N/A,FALSE,"Property Placed In-Service";#N/A,#N/A,FALSE,"CWIP Balances"}</definedName>
    <definedName name="wrn.USIM_Data_Abbrev3." localSheetId="4" hidden="1">{#N/A,#N/A,FALSE,"Expenditures";#N/A,#N/A,FALSE,"Property Placed In-Service";#N/A,#N/A,FALSE,"CWIP Balances"}</definedName>
    <definedName name="wrn.USIM_Data_Abbrev3." hidden="1">{#N/A,#N/A,FALSE,"Expenditures";#N/A,#N/A,FALSE,"Property Placed In-Service";#N/A,#N/A,FALSE,"CWIP Balances"}</definedName>
    <definedName name="wrn.VERIFY." localSheetId="9"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5"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4"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localSheetId="9" hidden="1">{#N/A,#N/A,FALSE,"schA"}</definedName>
    <definedName name="www" localSheetId="5" hidden="1">{#N/A,#N/A,FALSE,"schA"}</definedName>
    <definedName name="www" localSheetId="4" hidden="1">{#N/A,#N/A,FALSE,"schA"}</definedName>
    <definedName name="www" hidden="1">{#N/A,#N/A,FALSE,"schA"}</definedName>
    <definedName name="x" localSheetId="9" hidden="1">{#N/A,#N/A,FALSE,"Coversheet";#N/A,#N/A,FALSE,"QA"}</definedName>
    <definedName name="x" localSheetId="5" hidden="1">{#N/A,#N/A,FALSE,"Coversheet";#N/A,#N/A,FALSE,"QA"}</definedName>
    <definedName name="x" localSheetId="4" hidden="1">{#N/A,#N/A,FALSE,"Coversheet";#N/A,#N/A,FALSE,"QA"}</definedName>
    <definedName name="x" hidden="1">{#N/A,#N/A,FALSE,"Coversheet";#N/A,#N/A,FALSE,"QA"}</definedName>
    <definedName name="xx" localSheetId="9" hidden="1">{#N/A,#N/A,FALSE,"Balance_Sheet";#N/A,#N/A,FALSE,"income_statement_monthly";#N/A,#N/A,FALSE,"income_statement_Quarter";#N/A,#N/A,FALSE,"income_statement_ytd";#N/A,#N/A,FALSE,"income_statement_12Months"}</definedName>
    <definedName name="xx" localSheetId="5" hidden="1">{#N/A,#N/A,FALSE,"Balance_Sheet";#N/A,#N/A,FALSE,"income_statement_monthly";#N/A,#N/A,FALSE,"income_statement_Quarter";#N/A,#N/A,FALSE,"income_statement_ytd";#N/A,#N/A,FALSE,"income_statement_12Months"}</definedName>
    <definedName name="xx" localSheetId="4"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y"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5"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ear">#REF!</definedName>
    <definedName name="Years_evaluated">'[63]Revison Inputs'!$B$6</definedName>
    <definedName name="YEFactors">[20]Factors!$S$3:$AG$99</definedName>
    <definedName name="YTD_Format">[50]YTD!$B$13:$D$13,[50]YTD!$B$32:$D$32</definedName>
    <definedName name="yuf" localSheetId="9" hidden="1">{#N/A,#N/A,FALSE,"Summ";#N/A,#N/A,FALSE,"General"}</definedName>
    <definedName name="yuf" localSheetId="5" hidden="1">{#N/A,#N/A,FALSE,"Summ";#N/A,#N/A,FALSE,"General"}</definedName>
    <definedName name="yuf" localSheetId="4" hidden="1">{#N/A,#N/A,FALSE,"Summ";#N/A,#N/A,FALSE,"General"}</definedName>
    <definedName name="yuf" hidden="1">{#N/A,#N/A,FALSE,"Summ";#N/A,#N/A,FALSE,"General"}</definedName>
    <definedName name="z" localSheetId="9" hidden="1">{#N/A,#N/A,FALSE,"Coversheet";#N/A,#N/A,FALSE,"QA"}</definedName>
    <definedName name="z" localSheetId="5" hidden="1">{#N/A,#N/A,FALSE,"Coversheet";#N/A,#N/A,FALSE,"QA"}</definedName>
    <definedName name="z" localSheetId="4" hidden="1">{#N/A,#N/A,FALSE,"Coversheet";#N/A,#N/A,FALSE,"QA"}</definedName>
    <definedName name="z" hidden="1">{#N/A,#N/A,FALSE,"Coversheet";#N/A,#N/A,FALSE,"QA"}</definedName>
    <definedName name="ZA">'[64] annual balance '!#REF!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105" l="1"/>
  <c r="X16" i="109" l="1"/>
  <c r="O109" i="98" l="1"/>
  <c r="F34" i="98"/>
  <c r="F33" i="98"/>
  <c r="F31" i="98"/>
  <c r="F50" i="98"/>
  <c r="F76" i="98"/>
  <c r="F82" i="98"/>
  <c r="F81" i="98"/>
  <c r="F80" i="98"/>
  <c r="F79" i="98"/>
  <c r="F78" i="98"/>
  <c r="F104" i="98"/>
  <c r="F132" i="98"/>
  <c r="F177" i="98"/>
  <c r="F206" i="98"/>
  <c r="F205" i="98"/>
  <c r="F204" i="98"/>
  <c r="F203" i="98"/>
  <c r="F202" i="98"/>
  <c r="F201" i="98"/>
  <c r="F200" i="98"/>
  <c r="F197" i="98"/>
  <c r="F96" i="98" l="1"/>
  <c r="F68" i="98" l="1"/>
  <c r="E94" i="98" l="1"/>
  <c r="E93" i="98"/>
  <c r="E155" i="98"/>
  <c r="E47" i="98"/>
  <c r="H47" i="98" s="1"/>
  <c r="H155" i="98"/>
  <c r="E84" i="98" l="1"/>
  <c r="E71" i="105"/>
  <c r="E49" i="105"/>
  <c r="F49" i="105" s="1"/>
  <c r="E50" i="105"/>
  <c r="F50" i="105" s="1"/>
  <c r="E51" i="105"/>
  <c r="F51" i="105" s="1"/>
  <c r="E52" i="105"/>
  <c r="E53" i="105"/>
  <c r="E73" i="105"/>
  <c r="G20" i="98" l="1"/>
  <c r="G15" i="98"/>
  <c r="G21" i="98"/>
  <c r="G16" i="98"/>
  <c r="G14" i="98"/>
  <c r="G19" i="98"/>
  <c r="G17" i="98"/>
  <c r="G18" i="98"/>
  <c r="H84" i="98"/>
  <c r="E37" i="98"/>
  <c r="H37" i="98" s="1"/>
  <c r="F31" i="105"/>
  <c r="E63" i="105"/>
  <c r="F53" i="105"/>
  <c r="E54" i="105"/>
  <c r="F54" i="105" s="1"/>
  <c r="E55" i="105"/>
  <c r="F55" i="105" s="1"/>
  <c r="E56" i="105"/>
  <c r="F56" i="105" s="1"/>
  <c r="E57" i="105"/>
  <c r="F57" i="105" s="1"/>
  <c r="E58" i="105"/>
  <c r="F58" i="105" s="1"/>
  <c r="E59" i="105"/>
  <c r="F59" i="105" s="1"/>
  <c r="E60" i="105"/>
  <c r="F60" i="105" s="1"/>
  <c r="E61" i="105"/>
  <c r="F61" i="105" s="1"/>
  <c r="E62" i="105"/>
  <c r="F62" i="105" s="1"/>
  <c r="F52" i="105"/>
  <c r="F34" i="105"/>
  <c r="F35" i="105"/>
  <c r="F36" i="105"/>
  <c r="F37" i="105"/>
  <c r="F38" i="105"/>
  <c r="F30" i="105"/>
  <c r="E64" i="105" l="1"/>
  <c r="E74" i="105" s="1"/>
  <c r="L10" i="109" l="1"/>
  <c r="M10" i="109"/>
  <c r="A8" i="110" l="1"/>
  <c r="A9" i="110"/>
  <c r="A10" i="110" s="1"/>
  <c r="A11" i="110" s="1"/>
  <c r="A12" i="110" s="1"/>
  <c r="A13" i="110" s="1"/>
  <c r="A14" i="110" s="1"/>
  <c r="A15" i="110" s="1"/>
  <c r="A16" i="110" s="1"/>
  <c r="A17" i="110" s="1"/>
  <c r="A18" i="110" s="1"/>
  <c r="A19" i="110" s="1"/>
  <c r="A20" i="110" s="1"/>
  <c r="A21" i="110" s="1"/>
  <c r="A22" i="110" s="1"/>
  <c r="A23" i="110" s="1"/>
  <c r="A24" i="110" s="1"/>
  <c r="A25" i="110" s="1"/>
  <c r="A26" i="110" s="1"/>
  <c r="A27" i="110" s="1"/>
  <c r="A28" i="110" s="1"/>
  <c r="A29" i="110" s="1"/>
  <c r="AA7" i="109"/>
  <c r="A10" i="109"/>
  <c r="A11" i="109" s="1"/>
  <c r="A12" i="109" s="1"/>
  <c r="A13" i="109" s="1"/>
  <c r="A14" i="109" s="1"/>
  <c r="A15" i="109" s="1"/>
  <c r="A16" i="109" s="1"/>
  <c r="A17" i="109" s="1"/>
  <c r="A18" i="109" s="1"/>
  <c r="A19" i="109" s="1"/>
  <c r="A20" i="109" s="1"/>
  <c r="A21" i="109" s="1"/>
  <c r="A22" i="109" s="1"/>
  <c r="A23" i="109" s="1"/>
  <c r="A24" i="109" s="1"/>
  <c r="A25" i="109" s="1"/>
  <c r="A26" i="109" s="1"/>
  <c r="A27" i="109" s="1"/>
  <c r="A28" i="109" s="1"/>
  <c r="A29" i="109" s="1"/>
  <c r="A30" i="109" s="1"/>
  <c r="A31" i="109" s="1"/>
  <c r="A32" i="109" s="1"/>
  <c r="A33" i="109" s="1"/>
  <c r="A34" i="109" s="1"/>
  <c r="A35" i="109" s="1"/>
  <c r="I33" i="110" l="1"/>
  <c r="I23" i="110"/>
  <c r="I21" i="110"/>
  <c r="I19" i="110"/>
  <c r="I18" i="110"/>
  <c r="I16" i="110"/>
  <c r="I15" i="110"/>
  <c r="I14" i="110"/>
  <c r="I12" i="110"/>
  <c r="I11" i="110"/>
  <c r="I10" i="110"/>
  <c r="I9" i="110"/>
  <c r="I7" i="110"/>
  <c r="D33" i="110"/>
  <c r="D21" i="110"/>
  <c r="D23" i="110"/>
  <c r="D19" i="110"/>
  <c r="D18" i="110"/>
  <c r="D16" i="110"/>
  <c r="D15" i="110"/>
  <c r="D14" i="110"/>
  <c r="D12" i="110"/>
  <c r="D11" i="110"/>
  <c r="D10" i="110"/>
  <c r="D9" i="110"/>
  <c r="D7" i="110"/>
  <c r="D25" i="110" l="1"/>
  <c r="D34" i="110" s="1"/>
  <c r="E10" i="110"/>
  <c r="G10" i="110" s="1"/>
  <c r="E21" i="110"/>
  <c r="G21" i="110" s="1"/>
  <c r="I25" i="110"/>
  <c r="J25" i="110" s="1"/>
  <c r="L25" i="110" s="1"/>
  <c r="J7" i="110"/>
  <c r="L7" i="110" s="1"/>
  <c r="E12" i="110"/>
  <c r="G12" i="110" s="1"/>
  <c r="J9" i="110"/>
  <c r="L9" i="110" s="1"/>
  <c r="N9" i="110" s="1"/>
  <c r="P9" i="110" s="1"/>
  <c r="J10" i="110"/>
  <c r="L10" i="110" s="1"/>
  <c r="N10" i="110" s="1"/>
  <c r="P10" i="110" s="1"/>
  <c r="E9" i="110"/>
  <c r="G9" i="110" s="1"/>
  <c r="E15" i="110"/>
  <c r="G15" i="110" s="1"/>
  <c r="E23" i="110"/>
  <c r="G23" i="110" s="1"/>
  <c r="J14" i="110"/>
  <c r="L14" i="110" s="1"/>
  <c r="E18" i="110"/>
  <c r="G18" i="110" s="1"/>
  <c r="H94" i="98"/>
  <c r="N11" i="76"/>
  <c r="N12" i="76" s="1"/>
  <c r="N13" i="76" s="1"/>
  <c r="N14" i="76" s="1"/>
  <c r="N18" i="76" s="1"/>
  <c r="N19" i="76" s="1"/>
  <c r="N20" i="76" s="1"/>
  <c r="N24" i="76" s="1"/>
  <c r="N25" i="76" s="1"/>
  <c r="J12" i="110" l="1"/>
  <c r="L12" i="110" s="1"/>
  <c r="N12" i="110" s="1"/>
  <c r="P12" i="110" s="1"/>
  <c r="J11" i="110"/>
  <c r="L11" i="110" s="1"/>
  <c r="J18" i="110"/>
  <c r="L18" i="110" s="1"/>
  <c r="N18" i="110" s="1"/>
  <c r="P18" i="110" s="1"/>
  <c r="E16" i="110"/>
  <c r="G16" i="110" s="1"/>
  <c r="J21" i="110"/>
  <c r="L21" i="110" s="1"/>
  <c r="N21" i="110" s="1"/>
  <c r="P21" i="110" s="1"/>
  <c r="J19" i="110"/>
  <c r="L19" i="110" s="1"/>
  <c r="E11" i="110"/>
  <c r="G11" i="110" s="1"/>
  <c r="N11" i="110" s="1"/>
  <c r="P11" i="110" s="1"/>
  <c r="J16" i="110"/>
  <c r="L16" i="110" s="1"/>
  <c r="N16" i="110" s="1"/>
  <c r="P16" i="110" s="1"/>
  <c r="E19" i="110"/>
  <c r="G19" i="110" s="1"/>
  <c r="I34" i="110"/>
  <c r="E7" i="110"/>
  <c r="J23" i="110"/>
  <c r="L23" i="110" s="1"/>
  <c r="N23" i="110" s="1"/>
  <c r="P23" i="110" s="1"/>
  <c r="J15" i="110"/>
  <c r="L15" i="110" s="1"/>
  <c r="N15" i="110" s="1"/>
  <c r="P15" i="110" s="1"/>
  <c r="E14" i="110"/>
  <c r="G14" i="110" s="1"/>
  <c r="N14" i="110" s="1"/>
  <c r="P14" i="110" s="1"/>
  <c r="G7" i="110" l="1"/>
  <c r="N7" i="110" s="1"/>
  <c r="P7" i="110" s="1"/>
  <c r="E25" i="110"/>
  <c r="G25" i="110" s="1"/>
  <c r="N25" i="110" s="1"/>
  <c r="N19" i="110"/>
  <c r="P19" i="110" s="1"/>
  <c r="F32" i="105"/>
  <c r="F63" i="105"/>
  <c r="F48" i="105"/>
  <c r="F45" i="105"/>
  <c r="P25" i="110" l="1"/>
  <c r="F64" i="105"/>
  <c r="F39" i="105"/>
  <c r="F40" i="105"/>
  <c r="F46" i="105" s="1"/>
  <c r="F41" i="105"/>
  <c r="F42" i="105"/>
  <c r="F43" i="105"/>
  <c r="F44" i="105"/>
  <c r="M10" i="33" l="1"/>
  <c r="M11" i="33" s="1"/>
  <c r="M12" i="33" s="1"/>
  <c r="M13" i="33" s="1"/>
  <c r="M17" i="33" s="1"/>
  <c r="M18" i="33" s="1"/>
  <c r="M19" i="33" s="1"/>
  <c r="M23" i="33" s="1"/>
  <c r="M24" i="33" s="1"/>
  <c r="E25" i="98" l="1"/>
  <c r="H25" i="98" l="1"/>
  <c r="F30" i="33"/>
  <c r="F28" i="33"/>
  <c r="F24" i="33"/>
  <c r="F23" i="33"/>
  <c r="F18" i="33"/>
  <c r="F19" i="33"/>
  <c r="F17" i="33"/>
  <c r="F11" i="33"/>
  <c r="F12" i="33"/>
  <c r="F13" i="33"/>
  <c r="F10" i="33"/>
  <c r="F8" i="33"/>
  <c r="F69" i="105"/>
  <c r="F33" i="105"/>
  <c r="C7" i="105" l="1"/>
  <c r="C8" i="105"/>
  <c r="C9" i="105"/>
  <c r="C10" i="105"/>
  <c r="C11" i="105"/>
  <c r="C12" i="105"/>
  <c r="C13" i="105"/>
  <c r="C14" i="105"/>
  <c r="C15" i="105"/>
  <c r="C16" i="105"/>
  <c r="C17" i="105"/>
  <c r="C18" i="105"/>
  <c r="C22" i="105"/>
  <c r="C23" i="105"/>
  <c r="F27" i="105"/>
  <c r="H8" i="105" s="1"/>
  <c r="E28" i="105"/>
  <c r="F66" i="105"/>
  <c r="C20" i="105" l="1"/>
  <c r="F28" i="105"/>
  <c r="H13" i="105"/>
  <c r="H23" i="105"/>
  <c r="H18" i="105"/>
  <c r="H10" i="105"/>
  <c r="H15" i="105"/>
  <c r="H17" i="105"/>
  <c r="H9" i="105"/>
  <c r="H22" i="105"/>
  <c r="H12" i="105"/>
  <c r="H14" i="105"/>
  <c r="H11" i="105"/>
  <c r="H7" i="105"/>
  <c r="H16" i="105"/>
  <c r="B22" i="105" l="1"/>
  <c r="H20" i="105"/>
  <c r="B20" i="105"/>
  <c r="E206" i="98" l="1"/>
  <c r="E205" i="98"/>
  <c r="H205" i="98" s="1"/>
  <c r="E204" i="98"/>
  <c r="E203" i="98"/>
  <c r="H203" i="98" s="1"/>
  <c r="E202" i="98"/>
  <c r="H202" i="98" s="1"/>
  <c r="E201" i="98"/>
  <c r="H201" i="98" s="1"/>
  <c r="E200" i="98"/>
  <c r="E199" i="98"/>
  <c r="E198" i="98"/>
  <c r="E197" i="98"/>
  <c r="H197" i="98" s="1"/>
  <c r="E196" i="98"/>
  <c r="E195" i="98"/>
  <c r="E194" i="98"/>
  <c r="E193" i="98"/>
  <c r="B193" i="98"/>
  <c r="B194" i="98" s="1"/>
  <c r="B195" i="98" s="1"/>
  <c r="B196" i="98" s="1"/>
  <c r="B197" i="98" s="1"/>
  <c r="B198" i="98" s="1"/>
  <c r="B199" i="98" s="1"/>
  <c r="B200" i="98" s="1"/>
  <c r="B201" i="98" s="1"/>
  <c r="B202" i="98" s="1"/>
  <c r="B203" i="98" s="1"/>
  <c r="B204" i="98" s="1"/>
  <c r="B205" i="98" s="1"/>
  <c r="B206" i="98" s="1"/>
  <c r="E192" i="98"/>
  <c r="E189" i="98"/>
  <c r="E188" i="98"/>
  <c r="B188" i="98"/>
  <c r="B189" i="98" s="1"/>
  <c r="E186" i="98"/>
  <c r="E185" i="98"/>
  <c r="E184" i="98"/>
  <c r="E183" i="98"/>
  <c r="E181" i="98"/>
  <c r="E180" i="98"/>
  <c r="E179" i="98"/>
  <c r="E178" i="98"/>
  <c r="B178" i="98"/>
  <c r="B179" i="98" s="1"/>
  <c r="B180" i="98" s="1"/>
  <c r="B181" i="98" s="1"/>
  <c r="E177" i="98"/>
  <c r="H177" i="98" s="1"/>
  <c r="E175" i="98"/>
  <c r="E174" i="98"/>
  <c r="E173" i="98"/>
  <c r="E172" i="98"/>
  <c r="E171" i="98"/>
  <c r="B171" i="98"/>
  <c r="B172" i="98" s="1"/>
  <c r="B173" i="98" s="1"/>
  <c r="B174" i="98" s="1"/>
  <c r="B175" i="98" s="1"/>
  <c r="E170" i="98"/>
  <c r="E167" i="98"/>
  <c r="H167" i="98" s="1"/>
  <c r="E164" i="98"/>
  <c r="E163" i="98"/>
  <c r="E162" i="98"/>
  <c r="E161" i="98"/>
  <c r="E160" i="98"/>
  <c r="E159" i="98"/>
  <c r="E158" i="98"/>
  <c r="E157" i="98"/>
  <c r="E156" i="98"/>
  <c r="E153" i="98"/>
  <c r="E151" i="98"/>
  <c r="E150" i="98"/>
  <c r="E149" i="98"/>
  <c r="E148" i="98"/>
  <c r="E147" i="98"/>
  <c r="B147" i="98"/>
  <c r="B148" i="98" s="1"/>
  <c r="B149" i="98" s="1"/>
  <c r="B150" i="98" s="1"/>
  <c r="B151" i="98" s="1"/>
  <c r="B153" i="98" s="1"/>
  <c r="E146" i="98"/>
  <c r="E143" i="98"/>
  <c r="E142" i="98"/>
  <c r="E141" i="98"/>
  <c r="E140" i="98"/>
  <c r="E139" i="98"/>
  <c r="E138" i="98"/>
  <c r="E137" i="98"/>
  <c r="E136" i="98"/>
  <c r="E135" i="98"/>
  <c r="E132" i="98"/>
  <c r="H132" i="98" s="1"/>
  <c r="E131" i="98"/>
  <c r="E130" i="98"/>
  <c r="E129" i="98"/>
  <c r="E128" i="98"/>
  <c r="E127" i="98"/>
  <c r="E126" i="98"/>
  <c r="E125" i="98"/>
  <c r="B125" i="98"/>
  <c r="B126" i="98" s="1"/>
  <c r="B127" i="98" s="1"/>
  <c r="B128" i="98" s="1"/>
  <c r="B129" i="98" s="1"/>
  <c r="B130" i="98" s="1"/>
  <c r="B131" i="98" s="1"/>
  <c r="B132" i="98" s="1"/>
  <c r="B135" i="98" s="1"/>
  <c r="B136" i="98" s="1"/>
  <c r="B137" i="98" s="1"/>
  <c r="B138" i="98" s="1"/>
  <c r="B139" i="98" s="1"/>
  <c r="B140" i="98" s="1"/>
  <c r="B141" i="98" s="1"/>
  <c r="B142" i="98" s="1"/>
  <c r="B143" i="98" s="1"/>
  <c r="E124" i="98"/>
  <c r="E121" i="98"/>
  <c r="E120" i="98"/>
  <c r="E119" i="98"/>
  <c r="E118" i="98"/>
  <c r="E117" i="98"/>
  <c r="E116" i="98"/>
  <c r="E115" i="98"/>
  <c r="E114" i="98"/>
  <c r="E113" i="98"/>
  <c r="E111" i="98"/>
  <c r="E110" i="98"/>
  <c r="E109" i="98"/>
  <c r="E108" i="98"/>
  <c r="E107" i="98"/>
  <c r="E106" i="98"/>
  <c r="E104" i="98"/>
  <c r="E103" i="98"/>
  <c r="E102" i="98"/>
  <c r="E101" i="98"/>
  <c r="E100" i="98"/>
  <c r="E99" i="98"/>
  <c r="E98" i="98"/>
  <c r="E97" i="98"/>
  <c r="B97" i="98"/>
  <c r="B98" i="98" s="1"/>
  <c r="B99" i="98" s="1"/>
  <c r="B100" i="98" s="1"/>
  <c r="B101" i="98" s="1"/>
  <c r="B102" i="98" s="1"/>
  <c r="B103" i="98" s="1"/>
  <c r="B104" i="98" s="1"/>
  <c r="B106" i="98" s="1"/>
  <c r="B107" i="98" s="1"/>
  <c r="B108" i="98" s="1"/>
  <c r="B109" i="98" s="1"/>
  <c r="B110" i="98" s="1"/>
  <c r="B111" i="98" s="1"/>
  <c r="B113" i="98" s="1"/>
  <c r="B114" i="98" s="1"/>
  <c r="B115" i="98" s="1"/>
  <c r="B116" i="98" s="1"/>
  <c r="B117" i="98" s="1"/>
  <c r="B118" i="98" s="1"/>
  <c r="B119" i="98" s="1"/>
  <c r="B120" i="98" s="1"/>
  <c r="B121" i="98" s="1"/>
  <c r="E96" i="98"/>
  <c r="E92" i="98"/>
  <c r="E91" i="98"/>
  <c r="E90" i="98"/>
  <c r="E89" i="98"/>
  <c r="E88" i="98"/>
  <c r="E87" i="98"/>
  <c r="E86" i="98"/>
  <c r="E85" i="98"/>
  <c r="E82" i="98"/>
  <c r="E81" i="98"/>
  <c r="E80" i="98"/>
  <c r="E79" i="98"/>
  <c r="E78" i="98"/>
  <c r="E76" i="98"/>
  <c r="E75" i="98"/>
  <c r="E74" i="98"/>
  <c r="E73" i="98"/>
  <c r="E72" i="98"/>
  <c r="E71" i="98"/>
  <c r="E70" i="98"/>
  <c r="E69" i="98"/>
  <c r="B69" i="98"/>
  <c r="B70" i="98" s="1"/>
  <c r="B71" i="98" s="1"/>
  <c r="B72" i="98" s="1"/>
  <c r="B73" i="98" s="1"/>
  <c r="B74" i="98" s="1"/>
  <c r="B75" i="98" s="1"/>
  <c r="B76" i="98" s="1"/>
  <c r="B78" i="98" s="1"/>
  <c r="B79" i="98" s="1"/>
  <c r="B80" i="98" s="1"/>
  <c r="B81" i="98" s="1"/>
  <c r="E68" i="98"/>
  <c r="E65" i="98"/>
  <c r="E64" i="98"/>
  <c r="E63" i="98"/>
  <c r="C63" i="98"/>
  <c r="C64" i="98" s="1"/>
  <c r="C65" i="98" s="1"/>
  <c r="E62" i="98"/>
  <c r="E61" i="98"/>
  <c r="E60" i="98"/>
  <c r="E59" i="98"/>
  <c r="E57" i="98"/>
  <c r="E56" i="98"/>
  <c r="E55" i="98"/>
  <c r="E54" i="98"/>
  <c r="E53" i="98"/>
  <c r="E52" i="98"/>
  <c r="E51" i="98"/>
  <c r="B51" i="98"/>
  <c r="B52" i="98" s="1"/>
  <c r="B53" i="98" s="1"/>
  <c r="B54" i="98" s="1"/>
  <c r="B55" i="98" s="1"/>
  <c r="B56" i="98" s="1"/>
  <c r="E50" i="98"/>
  <c r="H50" i="98" s="1"/>
  <c r="E46" i="98"/>
  <c r="H46" i="98" s="1"/>
  <c r="E45" i="98"/>
  <c r="E44" i="98"/>
  <c r="H44" i="98" s="1"/>
  <c r="E43" i="98"/>
  <c r="H43" i="98" s="1"/>
  <c r="E42" i="98"/>
  <c r="H42" i="98" s="1"/>
  <c r="E41" i="98"/>
  <c r="E40" i="98"/>
  <c r="H40" i="98" s="1"/>
  <c r="E39" i="98"/>
  <c r="H39" i="98" s="1"/>
  <c r="E38" i="98"/>
  <c r="H38" i="98" s="1"/>
  <c r="E34" i="98"/>
  <c r="H34" i="98" s="1"/>
  <c r="E33" i="98"/>
  <c r="E32" i="98"/>
  <c r="B32" i="98"/>
  <c r="B33" i="98" s="1"/>
  <c r="B34" i="98" s="1"/>
  <c r="E31" i="98"/>
  <c r="H31" i="98" s="1"/>
  <c r="E29" i="98"/>
  <c r="E28" i="98"/>
  <c r="C28" i="98"/>
  <c r="C29" i="98" s="1"/>
  <c r="C31" i="98" s="1"/>
  <c r="C32" i="98" s="1"/>
  <c r="C33" i="98" s="1"/>
  <c r="C34" i="98" s="1"/>
  <c r="B28" i="98"/>
  <c r="B29" i="98" s="1"/>
  <c r="E27" i="98"/>
  <c r="A11" i="98"/>
  <c r="A12" i="98" s="1"/>
  <c r="A13" i="98" s="1"/>
  <c r="A14" i="98" s="1"/>
  <c r="A15" i="98" s="1"/>
  <c r="A16" i="98" s="1"/>
  <c r="A17" i="98" s="1"/>
  <c r="A18" i="98" s="1"/>
  <c r="A19" i="98" s="1"/>
  <c r="A20" i="98" s="1"/>
  <c r="A21" i="98" s="1"/>
  <c r="A22" i="98" s="1"/>
  <c r="A23" i="98" s="1"/>
  <c r="A24" i="98" s="1"/>
  <c r="A25" i="98" s="1"/>
  <c r="A26" i="98" s="1"/>
  <c r="A27" i="98" s="1"/>
  <c r="A28" i="98" s="1"/>
  <c r="A29" i="98" s="1"/>
  <c r="H188" i="98" l="1"/>
  <c r="H170" i="98"/>
  <c r="H139" i="98"/>
  <c r="H20" i="98"/>
  <c r="H175" i="98"/>
  <c r="H59" i="98"/>
  <c r="H60" i="98"/>
  <c r="H128" i="98"/>
  <c r="H151" i="98"/>
  <c r="H199" i="98"/>
  <c r="H138" i="98"/>
  <c r="H140" i="98"/>
  <c r="H193" i="98"/>
  <c r="H61" i="98"/>
  <c r="H153" i="98"/>
  <c r="H178" i="98"/>
  <c r="H27" i="98"/>
  <c r="H146" i="98"/>
  <c r="H172" i="98"/>
  <c r="H148" i="98"/>
  <c r="H127" i="98"/>
  <c r="H130" i="98"/>
  <c r="H179" i="98"/>
  <c r="H51" i="98"/>
  <c r="H194" i="98"/>
  <c r="H55" i="98"/>
  <c r="H131" i="98"/>
  <c r="H157" i="98"/>
  <c r="H141" i="98"/>
  <c r="H124" i="98"/>
  <c r="H57" i="98"/>
  <c r="H189" i="98"/>
  <c r="H28" i="98"/>
  <c r="H147" i="98"/>
  <c r="H56" i="98"/>
  <c r="H150" i="98"/>
  <c r="H64" i="98"/>
  <c r="H135" i="98"/>
  <c r="H183" i="98"/>
  <c r="H184" i="98"/>
  <c r="H195" i="98"/>
  <c r="H62" i="98"/>
  <c r="H63" i="98"/>
  <c r="H137" i="98"/>
  <c r="H161" i="98"/>
  <c r="H185" i="98"/>
  <c r="B82" i="98"/>
  <c r="B85" i="98" s="1"/>
  <c r="B86" i="98" s="1"/>
  <c r="B87" i="98" s="1"/>
  <c r="B88" i="98" s="1"/>
  <c r="B89" i="98" s="1"/>
  <c r="B90" i="98" s="1"/>
  <c r="B91" i="98" s="1"/>
  <c r="B92" i="98" s="1"/>
  <c r="B93" i="98" s="1"/>
  <c r="B84" i="98"/>
  <c r="A30" i="98"/>
  <c r="A31" i="98" s="1"/>
  <c r="A32" i="98" s="1"/>
  <c r="A33" i="98" s="1"/>
  <c r="A34" i="98" s="1"/>
  <c r="A35" i="98" s="1"/>
  <c r="A36" i="98" s="1"/>
  <c r="B183" i="98"/>
  <c r="B184" i="98" s="1"/>
  <c r="B185" i="98" s="1"/>
  <c r="B186" i="98" s="1"/>
  <c r="H52" i="98"/>
  <c r="H33" i="98"/>
  <c r="H41" i="98"/>
  <c r="B59" i="98"/>
  <c r="B60" i="98"/>
  <c r="H129" i="98"/>
  <c r="H159" i="98"/>
  <c r="H32" i="98"/>
  <c r="H45" i="98"/>
  <c r="H53" i="98"/>
  <c r="H163" i="98"/>
  <c r="H29" i="98"/>
  <c r="H149" i="98"/>
  <c r="H181" i="98"/>
  <c r="H198" i="98"/>
  <c r="B57" i="98"/>
  <c r="B62" i="98" s="1"/>
  <c r="B63" i="98" s="1"/>
  <c r="B64" i="98" s="1"/>
  <c r="B65" i="98" s="1"/>
  <c r="B61" i="98"/>
  <c r="H126" i="98"/>
  <c r="H171" i="98"/>
  <c r="H125" i="98"/>
  <c r="H136" i="98"/>
  <c r="H143" i="98"/>
  <c r="H54" i="98"/>
  <c r="H65" i="98"/>
  <c r="H156" i="98"/>
  <c r="H160" i="98"/>
  <c r="H164" i="98"/>
  <c r="H196" i="98"/>
  <c r="H200" i="98"/>
  <c r="H142" i="98"/>
  <c r="H158" i="98"/>
  <c r="H162" i="98"/>
  <c r="H173" i="98"/>
  <c r="H174" i="98"/>
  <c r="H180" i="98"/>
  <c r="H186" i="98"/>
  <c r="H204" i="98"/>
  <c r="H206" i="98"/>
  <c r="H192" i="98"/>
  <c r="H19" i="98" l="1"/>
  <c r="H16" i="98"/>
  <c r="H15" i="98"/>
  <c r="H18" i="98"/>
  <c r="H14" i="98"/>
  <c r="H21" i="98"/>
  <c r="A37" i="98"/>
  <c r="A38" i="98" s="1"/>
  <c r="A39" i="98" s="1"/>
  <c r="A40" i="98" s="1"/>
  <c r="A41" i="98" s="1"/>
  <c r="A42" i="98" s="1"/>
  <c r="A43" i="98" s="1"/>
  <c r="A44" i="98" s="1"/>
  <c r="A45" i="98" s="1"/>
  <c r="A46" i="98" s="1"/>
  <c r="A47" i="98" s="1"/>
  <c r="A48" i="98" s="1"/>
  <c r="A49" i="98" s="1"/>
  <c r="A50" i="98" s="1"/>
  <c r="A51" i="98" s="1"/>
  <c r="A52" i="98" s="1"/>
  <c r="A53" i="98" s="1"/>
  <c r="A54" i="98" s="1"/>
  <c r="A55" i="98" s="1"/>
  <c r="A56" i="98" s="1"/>
  <c r="A57" i="98" s="1"/>
  <c r="A58" i="98" s="1"/>
  <c r="A59" i="98" s="1"/>
  <c r="A60" i="98" s="1"/>
  <c r="A61" i="98" s="1"/>
  <c r="A62" i="98" s="1"/>
  <c r="A63" i="98" s="1"/>
  <c r="A64" i="98" s="1"/>
  <c r="A65" i="98" s="1"/>
  <c r="A66" i="98" s="1"/>
  <c r="A67" i="98" s="1"/>
  <c r="A68" i="98" s="1"/>
  <c r="A69" i="98" s="1"/>
  <c r="A70" i="98" s="1"/>
  <c r="A71" i="98" s="1"/>
  <c r="A72" i="98" s="1"/>
  <c r="A73" i="98" s="1"/>
  <c r="A74" i="98" s="1"/>
  <c r="A75" i="98" s="1"/>
  <c r="A76" i="98" s="1"/>
  <c r="A77" i="98" s="1"/>
  <c r="A78" i="98" s="1"/>
  <c r="A79" i="98" s="1"/>
  <c r="A80" i="98" s="1"/>
  <c r="A81" i="98" s="1"/>
  <c r="A82" i="98" s="1"/>
  <c r="A83" i="98" l="1"/>
  <c r="A85" i="98" s="1"/>
  <c r="A86" i="98" s="1"/>
  <c r="A87" i="98" s="1"/>
  <c r="A88" i="98" s="1"/>
  <c r="A89" i="98" s="1"/>
  <c r="A90" i="98" s="1"/>
  <c r="A91" i="98" s="1"/>
  <c r="A92" i="98" s="1"/>
  <c r="A93" i="98" s="1"/>
  <c r="A94" i="98" s="1"/>
  <c r="A95" i="98" s="1"/>
  <c r="A96" i="98" s="1"/>
  <c r="A97" i="98" s="1"/>
  <c r="A98" i="98" s="1"/>
  <c r="A99" i="98" s="1"/>
  <c r="A100" i="98" s="1"/>
  <c r="A101" i="98" s="1"/>
  <c r="A102" i="98" s="1"/>
  <c r="A103" i="98" s="1"/>
  <c r="A104" i="98" s="1"/>
  <c r="A105" i="98" s="1"/>
  <c r="A106" i="98" s="1"/>
  <c r="A107" i="98" s="1"/>
  <c r="A108" i="98" s="1"/>
  <c r="A109" i="98" s="1"/>
  <c r="A110" i="98" s="1"/>
  <c r="A111" i="98" s="1"/>
  <c r="A112" i="98" s="1"/>
  <c r="A113" i="98" s="1"/>
  <c r="A114" i="98" s="1"/>
  <c r="A115" i="98" s="1"/>
  <c r="A116" i="98" s="1"/>
  <c r="A117" i="98" s="1"/>
  <c r="A118" i="98" s="1"/>
  <c r="A119" i="98" s="1"/>
  <c r="A120" i="98" s="1"/>
  <c r="A121" i="98" s="1"/>
  <c r="A122" i="98" s="1"/>
  <c r="A123" i="98" s="1"/>
  <c r="A124" i="98" s="1"/>
  <c r="A125" i="98" s="1"/>
  <c r="A126" i="98" s="1"/>
  <c r="A127" i="98" s="1"/>
  <c r="A128" i="98" s="1"/>
  <c r="A129" i="98" s="1"/>
  <c r="A130" i="98" s="1"/>
  <c r="A131" i="98" s="1"/>
  <c r="A132" i="98" s="1"/>
  <c r="A133" i="98" s="1"/>
  <c r="A84" i="98"/>
  <c r="A134" i="98" l="1"/>
  <c r="A135" i="98" s="1"/>
  <c r="A136" i="98" s="1"/>
  <c r="A137" i="98" s="1"/>
  <c r="A138" i="98" s="1"/>
  <c r="A139" i="98" s="1"/>
  <c r="A140" i="98" s="1"/>
  <c r="A141" i="98" s="1"/>
  <c r="A142" i="98" s="1"/>
  <c r="A143" i="98" s="1"/>
  <c r="A144" i="98" s="1"/>
  <c r="A145" i="98" s="1"/>
  <c r="A146" i="98" s="1"/>
  <c r="A147" i="98" s="1"/>
  <c r="A148" i="98" s="1"/>
  <c r="A149" i="98" s="1"/>
  <c r="A150" i="98" s="1"/>
  <c r="A151" i="98" s="1"/>
  <c r="A152" i="98" s="1"/>
  <c r="A153" i="98" s="1"/>
  <c r="A154" i="98" s="1"/>
  <c r="A9" i="33"/>
  <c r="A10" i="33" s="1"/>
  <c r="A11" i="33" s="1"/>
  <c r="A12" i="33" s="1"/>
  <c r="A13" i="33" s="1"/>
  <c r="A14" i="33" s="1"/>
  <c r="A15" i="33" s="1"/>
  <c r="A16" i="33" s="1"/>
  <c r="A17" i="33" s="1"/>
  <c r="A18" i="33" s="1"/>
  <c r="A19" i="33" s="1"/>
  <c r="A20" i="33" s="1"/>
  <c r="A21" i="33" s="1"/>
  <c r="A22" i="33" s="1"/>
  <c r="A155" i="98" l="1"/>
  <c r="A156" i="98" s="1"/>
  <c r="A157" i="98" s="1"/>
  <c r="A158" i="98" s="1"/>
  <c r="A159" i="98" s="1"/>
  <c r="A160" i="98" s="1"/>
  <c r="A161" i="98" s="1"/>
  <c r="A162" i="98" s="1"/>
  <c r="A163" i="98" s="1"/>
  <c r="A164" i="98" s="1"/>
  <c r="A165" i="98" s="1"/>
  <c r="A166" i="98" s="1"/>
  <c r="A167" i="98" s="1"/>
  <c r="A168" i="98" s="1"/>
  <c r="A169" i="98" s="1"/>
  <c r="A170" i="98" s="1"/>
  <c r="A171" i="98" s="1"/>
  <c r="A172" i="98" s="1"/>
  <c r="A173" i="98" s="1"/>
  <c r="A174" i="98" s="1"/>
  <c r="A175" i="98" s="1"/>
  <c r="A176" i="98" s="1"/>
  <c r="A177" i="98" s="1"/>
  <c r="A178" i="98" s="1"/>
  <c r="A179" i="98" s="1"/>
  <c r="A180" i="98" s="1"/>
  <c r="A181" i="98" s="1"/>
  <c r="A182" i="98" s="1"/>
  <c r="A183" i="98" s="1"/>
  <c r="A184" i="98" s="1"/>
  <c r="A185" i="98" s="1"/>
  <c r="A186" i="98" s="1"/>
  <c r="A187" i="98" s="1"/>
  <c r="A188" i="98" s="1"/>
  <c r="A189" i="98" s="1"/>
  <c r="A190" i="98" s="1"/>
  <c r="A23" i="33"/>
  <c r="A24" i="33" s="1"/>
  <c r="A25" i="33" s="1"/>
  <c r="A26" i="33" s="1"/>
  <c r="A27" i="33" s="1"/>
  <c r="A28" i="33" s="1"/>
  <c r="A29" i="33" s="1"/>
  <c r="A30" i="33" s="1"/>
  <c r="A31" i="33" s="1"/>
  <c r="A32" i="33" s="1"/>
  <c r="A33" i="33" s="1"/>
  <c r="A34" i="33" s="1"/>
  <c r="A35" i="33" s="1"/>
  <c r="A36" i="33" s="1"/>
  <c r="A37" i="33" s="1"/>
  <c r="E23" i="105"/>
  <c r="E10" i="105"/>
  <c r="E8" i="105"/>
  <c r="E16" i="105"/>
  <c r="E14" i="105"/>
  <c r="E12" i="105"/>
  <c r="E13" i="105"/>
  <c r="E9" i="105"/>
  <c r="E18" i="105"/>
  <c r="E17" i="105"/>
  <c r="E7" i="105"/>
  <c r="E15" i="105"/>
  <c r="E11" i="105"/>
  <c r="E22" i="105"/>
  <c r="D23" i="105"/>
  <c r="D13" i="105"/>
  <c r="D15" i="105"/>
  <c r="D18" i="105"/>
  <c r="D11" i="105"/>
  <c r="D10" i="105"/>
  <c r="D9" i="105"/>
  <c r="D7" i="105"/>
  <c r="D8" i="105"/>
  <c r="D16" i="105"/>
  <c r="D14" i="105"/>
  <c r="D12" i="105"/>
  <c r="D17" i="105"/>
  <c r="D22" i="105"/>
  <c r="A191" i="98" l="1"/>
  <c r="A192" i="98" s="1"/>
  <c r="A193" i="98" s="1"/>
  <c r="A194" i="98" s="1"/>
  <c r="A195" i="98" s="1"/>
  <c r="A196" i="98" s="1"/>
  <c r="A197" i="98" s="1"/>
  <c r="A198" i="98" s="1"/>
  <c r="A199" i="98" s="1"/>
  <c r="A200" i="98" s="1"/>
  <c r="A201" i="98" s="1"/>
  <c r="A202" i="98" s="1"/>
  <c r="A203" i="98" s="1"/>
  <c r="A204" i="98" s="1"/>
  <c r="A205" i="98" s="1"/>
  <c r="A206" i="98" s="1"/>
  <c r="F16" i="105"/>
  <c r="F23" i="105"/>
  <c r="F11" i="105"/>
  <c r="F14" i="105"/>
  <c r="F18" i="105"/>
  <c r="F13" i="105"/>
  <c r="F8" i="105"/>
  <c r="F12" i="105"/>
  <c r="F9" i="105"/>
  <c r="F15" i="105"/>
  <c r="F17" i="105"/>
  <c r="F22" i="105"/>
  <c r="F10" i="105"/>
  <c r="E20" i="105"/>
  <c r="F7" i="105"/>
  <c r="D20" i="105"/>
  <c r="I11" i="98"/>
  <c r="F20" i="105" l="1"/>
  <c r="H87" i="98" l="1"/>
  <c r="H96" i="98"/>
  <c r="H104" i="98"/>
  <c r="H120" i="98"/>
  <c r="H106" i="98"/>
  <c r="H75" i="98"/>
  <c r="H70" i="98"/>
  <c r="H73" i="98"/>
  <c r="H86" i="98"/>
  <c r="H113" i="98"/>
  <c r="H117" i="98"/>
  <c r="H121" i="98"/>
  <c r="H91" i="98"/>
  <c r="H107" i="98"/>
  <c r="H118" i="98"/>
  <c r="H81" i="98"/>
  <c r="H111" i="98"/>
  <c r="H85" i="98"/>
  <c r="H110" i="98"/>
  <c r="H88" i="98"/>
  <c r="H98" i="98"/>
  <c r="H102" i="98"/>
  <c r="H114" i="98"/>
  <c r="H74" i="98"/>
  <c r="H97" i="98"/>
  <c r="H108" i="98"/>
  <c r="H78" i="98"/>
  <c r="H80" i="98"/>
  <c r="H69" i="98"/>
  <c r="H92" i="98"/>
  <c r="H100" i="98"/>
  <c r="H116" i="98"/>
  <c r="H82" i="98"/>
  <c r="H76" i="98"/>
  <c r="H72" i="98"/>
  <c r="H90" i="98"/>
  <c r="H71" i="98"/>
  <c r="H93" i="98"/>
  <c r="H89" i="98"/>
  <c r="H99" i="98"/>
  <c r="H103" i="98"/>
  <c r="H115" i="98"/>
  <c r="H119" i="98"/>
  <c r="H79" i="98"/>
  <c r="H101" i="98"/>
  <c r="H109" i="98"/>
  <c r="H68" i="98" l="1"/>
  <c r="H10" i="98" s="1"/>
  <c r="H17" i="98" l="1"/>
  <c r="H22" i="98" s="1"/>
  <c r="J11" i="98"/>
  <c r="J10" i="98" s="1"/>
  <c r="F167" i="98" s="1"/>
  <c r="G22" i="98"/>
  <c r="F47" i="98" l="1"/>
  <c r="F93" i="98"/>
  <c r="F94" i="98"/>
  <c r="F155" i="98"/>
  <c r="I155" i="98" s="1"/>
  <c r="F84" i="98"/>
  <c r="F25" i="98"/>
  <c r="F91" i="98"/>
  <c r="I91" i="98" s="1"/>
  <c r="F138" i="98"/>
  <c r="I138" i="98" s="1"/>
  <c r="F146" i="98"/>
  <c r="I146" i="98" s="1"/>
  <c r="F181" i="98"/>
  <c r="I181" i="98" s="1"/>
  <c r="F195" i="98"/>
  <c r="I195" i="98" s="1"/>
  <c r="F89" i="98"/>
  <c r="I89" i="98" s="1"/>
  <c r="F59" i="98"/>
  <c r="I59" i="98" s="1"/>
  <c r="F141" i="98"/>
  <c r="I141" i="98" s="1"/>
  <c r="F27" i="98"/>
  <c r="I27" i="98" s="1"/>
  <c r="F194" i="98"/>
  <c r="I194" i="98" s="1"/>
  <c r="F116" i="98"/>
  <c r="I116" i="98" s="1"/>
  <c r="I167" i="98"/>
  <c r="I20" i="98" s="1"/>
  <c r="F55" i="98"/>
  <c r="I55" i="98" s="1"/>
  <c r="F115" i="98"/>
  <c r="I115" i="98" s="1"/>
  <c r="F183" i="98"/>
  <c r="I183" i="98" s="1"/>
  <c r="F161" i="98"/>
  <c r="I161" i="98" s="1"/>
  <c r="F118" i="98"/>
  <c r="I118" i="98" s="1"/>
  <c r="F117" i="98"/>
  <c r="I117" i="98" s="1"/>
  <c r="F73" i="98"/>
  <c r="I73" i="98" s="1"/>
  <c r="F140" i="98"/>
  <c r="F172" i="98"/>
  <c r="I172" i="98" s="1"/>
  <c r="F196" i="98"/>
  <c r="I196" i="98" s="1"/>
  <c r="F186" i="98"/>
  <c r="I186" i="98" s="1"/>
  <c r="F149" i="98"/>
  <c r="I149" i="98" s="1"/>
  <c r="F130" i="98"/>
  <c r="I130" i="98" s="1"/>
  <c r="F156" i="98"/>
  <c r="I156" i="98" s="1"/>
  <c r="F32" i="98"/>
  <c r="I32" i="98" s="1"/>
  <c r="F71" i="98"/>
  <c r="I71" i="98" s="1"/>
  <c r="F88" i="98"/>
  <c r="I88" i="98" s="1"/>
  <c r="F158" i="98"/>
  <c r="I158" i="98" s="1"/>
  <c r="F188" i="98"/>
  <c r="I188" i="98" s="1"/>
  <c r="F53" i="98"/>
  <c r="I53" i="98" s="1"/>
  <c r="F86" i="98"/>
  <c r="I86" i="98" s="1"/>
  <c r="F189" i="98"/>
  <c r="I189" i="98" s="1"/>
  <c r="F74" i="98"/>
  <c r="I74" i="98" s="1"/>
  <c r="F62" i="98"/>
  <c r="F147" i="98"/>
  <c r="F113" i="98"/>
  <c r="I113" i="98" s="1"/>
  <c r="F92" i="98"/>
  <c r="I92" i="98" s="1"/>
  <c r="F179" i="98"/>
  <c r="F64" i="98"/>
  <c r="I64" i="98" s="1"/>
  <c r="F72" i="98"/>
  <c r="I72" i="98" s="1"/>
  <c r="F29" i="98"/>
  <c r="I29" i="98" s="1"/>
  <c r="F193" i="98"/>
  <c r="I193" i="98" s="1"/>
  <c r="F148" i="98"/>
  <c r="I148" i="98" s="1"/>
  <c r="F54" i="98"/>
  <c r="I54" i="98" s="1"/>
  <c r="F184" i="98"/>
  <c r="I184" i="98" s="1"/>
  <c r="F121" i="98"/>
  <c r="I121" i="98" s="1"/>
  <c r="F97" i="98"/>
  <c r="I97" i="98" s="1"/>
  <c r="F101" i="98"/>
  <c r="I101" i="98" s="1"/>
  <c r="F125" i="98"/>
  <c r="I125" i="98" s="1"/>
  <c r="F103" i="98"/>
  <c r="I103" i="98" s="1"/>
  <c r="F131" i="98"/>
  <c r="I131" i="98" s="1"/>
  <c r="F28" i="98"/>
  <c r="I28" i="98" s="1"/>
  <c r="F173" i="98"/>
  <c r="I173" i="98" s="1"/>
  <c r="F63" i="98"/>
  <c r="I63" i="98" s="1"/>
  <c r="F90" i="98"/>
  <c r="I90" i="98" s="1"/>
  <c r="F69" i="98"/>
  <c r="I69" i="98" s="1"/>
  <c r="F56" i="98"/>
  <c r="F51" i="98"/>
  <c r="I51" i="98" s="1"/>
  <c r="F198" i="98"/>
  <c r="F119" i="98"/>
  <c r="I119" i="98" s="1"/>
  <c r="F174" i="98"/>
  <c r="I174" i="98" s="1"/>
  <c r="F126" i="98"/>
  <c r="I126" i="98" s="1"/>
  <c r="F75" i="98"/>
  <c r="I75" i="98" s="1"/>
  <c r="F171" i="98"/>
  <c r="I171" i="98" s="1"/>
  <c r="F124" i="98"/>
  <c r="I124" i="98" s="1"/>
  <c r="F142" i="98"/>
  <c r="I142" i="98" s="1"/>
  <c r="F127" i="98"/>
  <c r="I127" i="98" s="1"/>
  <c r="F157" i="98"/>
  <c r="I157" i="98" s="1"/>
  <c r="F87" i="98"/>
  <c r="I87" i="98" s="1"/>
  <c r="F114" i="98"/>
  <c r="I114" i="98" s="1"/>
  <c r="F153" i="98"/>
  <c r="I153" i="98" s="1"/>
  <c r="F70" i="98"/>
  <c r="I70" i="98" s="1"/>
  <c r="F175" i="98"/>
  <c r="I175" i="98" s="1"/>
  <c r="F61" i="98"/>
  <c r="F85" i="98"/>
  <c r="I85" i="98" s="1"/>
  <c r="F180" i="98"/>
  <c r="I180" i="98" s="1"/>
  <c r="F65" i="98"/>
  <c r="I65" i="98" s="1"/>
  <c r="F192" i="98"/>
  <c r="I192" i="98" s="1"/>
  <c r="F136" i="98"/>
  <c r="I136" i="98" s="1"/>
  <c r="F160" i="98"/>
  <c r="I160" i="98" s="1"/>
  <c r="F150" i="98"/>
  <c r="I150" i="98" s="1"/>
  <c r="F100" i="98"/>
  <c r="I100" i="98" s="1"/>
  <c r="F170" i="98"/>
  <c r="I170" i="98" s="1"/>
  <c r="F129" i="98"/>
  <c r="I129" i="98" s="1"/>
  <c r="F137" i="98"/>
  <c r="I137" i="98" s="1"/>
  <c r="F151" i="98"/>
  <c r="I151" i="98" s="1"/>
  <c r="F98" i="98"/>
  <c r="I98" i="98" s="1"/>
  <c r="F60" i="98"/>
  <c r="I60" i="98" s="1"/>
  <c r="F159" i="98"/>
  <c r="I159" i="98" s="1"/>
  <c r="F120" i="98"/>
  <c r="I120" i="98" s="1"/>
  <c r="F178" i="98"/>
  <c r="I178" i="98" s="1"/>
  <c r="F185" i="98"/>
  <c r="I185" i="98" s="1"/>
  <c r="F52" i="98"/>
  <c r="I52" i="98" s="1"/>
  <c r="F143" i="98"/>
  <c r="I143" i="98" s="1"/>
  <c r="F128" i="98"/>
  <c r="I128" i="98" s="1"/>
  <c r="F162" i="98"/>
  <c r="I162" i="98" s="1"/>
  <c r="F199" i="98"/>
  <c r="F164" i="98"/>
  <c r="I164" i="98" s="1"/>
  <c r="F102" i="98"/>
  <c r="I102" i="98" s="1"/>
  <c r="F57" i="98"/>
  <c r="I57" i="98" s="1"/>
  <c r="F135" i="98"/>
  <c r="I135" i="98" s="1"/>
  <c r="F139" i="98"/>
  <c r="I139" i="98" s="1"/>
  <c r="F99" i="98"/>
  <c r="I99" i="98" s="1"/>
  <c r="F163" i="98"/>
  <c r="I163" i="98" s="1"/>
  <c r="F37" i="98"/>
  <c r="I37" i="98" s="1"/>
  <c r="I84" i="98"/>
  <c r="I25" i="98"/>
  <c r="F110" i="98"/>
  <c r="I110" i="98" s="1"/>
  <c r="I197" i="98"/>
  <c r="I199" i="98"/>
  <c r="I82" i="98"/>
  <c r="F40" i="98"/>
  <c r="I40" i="98" s="1"/>
  <c r="F38" i="98"/>
  <c r="I38" i="98" s="1"/>
  <c r="I203" i="98"/>
  <c r="F41" i="98"/>
  <c r="I41" i="98" s="1"/>
  <c r="I96" i="98"/>
  <c r="I132" i="98"/>
  <c r="I177" i="98"/>
  <c r="I80" i="98"/>
  <c r="I81" i="98"/>
  <c r="I140" i="98"/>
  <c r="I31" i="98"/>
  <c r="I205" i="98"/>
  <c r="I76" i="98"/>
  <c r="I79" i="98"/>
  <c r="I78" i="98"/>
  <c r="F39" i="98"/>
  <c r="I39" i="98" s="1"/>
  <c r="F42" i="98"/>
  <c r="I42" i="98" s="1"/>
  <c r="I200" i="98"/>
  <c r="F108" i="98"/>
  <c r="I108" i="98" s="1"/>
  <c r="F106" i="98"/>
  <c r="I106" i="98" s="1"/>
  <c r="F46" i="98"/>
  <c r="I46" i="98" s="1"/>
  <c r="I202" i="98"/>
  <c r="I61" i="98"/>
  <c r="F107" i="98"/>
  <c r="I107" i="98" s="1"/>
  <c r="I104" i="98"/>
  <c r="I198" i="98"/>
  <c r="I204" i="98"/>
  <c r="I68" i="98"/>
  <c r="F44" i="98"/>
  <c r="I44" i="98" s="1"/>
  <c r="I93" i="98"/>
  <c r="I34" i="98"/>
  <c r="I50" i="98"/>
  <c r="I179" i="98"/>
  <c r="F45" i="98"/>
  <c r="I45" i="98" s="1"/>
  <c r="I147" i="98"/>
  <c r="F109" i="98"/>
  <c r="I109" i="98" s="1"/>
  <c r="F111" i="98"/>
  <c r="I111" i="98" s="1"/>
  <c r="I33" i="98"/>
  <c r="F43" i="98"/>
  <c r="I43" i="98" s="1"/>
  <c r="I201" i="98"/>
  <c r="I62" i="98"/>
  <c r="I206" i="98"/>
  <c r="I56" i="98"/>
  <c r="I14" i="98" l="1"/>
  <c r="I19" i="98"/>
  <c r="I18" i="98"/>
  <c r="I21" i="98"/>
  <c r="I15" i="98"/>
  <c r="I16" i="98"/>
  <c r="Q27" i="110" l="1"/>
  <c r="D35" i="33"/>
  <c r="Q16" i="110"/>
  <c r="R16" i="110" s="1"/>
  <c r="D19" i="33"/>
  <c r="Q23" i="110"/>
  <c r="R23" i="110" s="1"/>
  <c r="D30" i="33"/>
  <c r="Q19" i="110"/>
  <c r="R19" i="110" s="1"/>
  <c r="D24" i="33"/>
  <c r="Q15" i="110"/>
  <c r="R15" i="110" s="1"/>
  <c r="D18" i="33"/>
  <c r="Q12" i="110"/>
  <c r="R12" i="110" s="1"/>
  <c r="D13" i="33"/>
  <c r="Q21" i="110"/>
  <c r="R21" i="110" s="1"/>
  <c r="D28" i="33"/>
  <c r="G18" i="33" l="1"/>
  <c r="G13" i="33"/>
  <c r="G24" i="33"/>
  <c r="G28" i="33"/>
  <c r="G30" i="33"/>
  <c r="G19" i="33"/>
  <c r="D25" i="109"/>
  <c r="I94" i="98"/>
  <c r="I17" i="98" s="1"/>
  <c r="I22" i="98" s="1"/>
  <c r="I47" i="98"/>
  <c r="Q18" i="110"/>
  <c r="R18" i="110" s="1"/>
  <c r="C25" i="109"/>
  <c r="D23" i="33"/>
  <c r="F21" i="109"/>
  <c r="Q7" i="110"/>
  <c r="C10" i="109"/>
  <c r="D8" i="33"/>
  <c r="F25" i="109"/>
  <c r="I10" i="98" l="1"/>
  <c r="I12" i="98" s="1"/>
  <c r="G23" i="33"/>
  <c r="R7" i="110"/>
  <c r="Q11" i="110"/>
  <c r="R11" i="110" s="1"/>
  <c r="D12" i="33"/>
  <c r="C16" i="109"/>
  <c r="Q9" i="110"/>
  <c r="R9" i="110" s="1"/>
  <c r="D10" i="33"/>
  <c r="AA29" i="109"/>
  <c r="Q10" i="110"/>
  <c r="R10" i="110" s="1"/>
  <c r="D11" i="33"/>
  <c r="D26" i="33"/>
  <c r="F10" i="109"/>
  <c r="AA24" i="109"/>
  <c r="AA33" i="109"/>
  <c r="AA27" i="109"/>
  <c r="AA19" i="109"/>
  <c r="AA15" i="109"/>
  <c r="AA20" i="109"/>
  <c r="G26" i="33" l="1"/>
  <c r="G10" i="33"/>
  <c r="G12" i="33"/>
  <c r="G11" i="33"/>
  <c r="G8" i="33"/>
  <c r="F70" i="105" s="1"/>
  <c r="F71" i="105" s="1"/>
  <c r="F16" i="109"/>
  <c r="F31" i="109" s="1"/>
  <c r="F35" i="109" s="1"/>
  <c r="F26" i="33"/>
  <c r="D10" i="109"/>
  <c r="D15" i="33"/>
  <c r="F15" i="33" s="1"/>
  <c r="C21" i="109"/>
  <c r="C31" i="109" s="1"/>
  <c r="C35" i="109" s="1"/>
  <c r="Q14" i="110"/>
  <c r="R14" i="110" s="1"/>
  <c r="D17" i="33"/>
  <c r="AA14" i="109"/>
  <c r="AA13" i="109"/>
  <c r="G15" i="33" l="1"/>
  <c r="G17" i="33"/>
  <c r="F74" i="105"/>
  <c r="J17" i="105" s="1"/>
  <c r="F73" i="105"/>
  <c r="I8" i="105" s="1"/>
  <c r="D16" i="109"/>
  <c r="D21" i="33"/>
  <c r="D32" i="33" s="1"/>
  <c r="D37" i="33" s="1"/>
  <c r="Q33" i="110" s="1"/>
  <c r="F21" i="33"/>
  <c r="F32" i="33" s="1"/>
  <c r="Q25" i="110"/>
  <c r="D21" i="109"/>
  <c r="K25" i="109"/>
  <c r="AA23" i="109"/>
  <c r="AA25" i="109" s="1"/>
  <c r="K10" i="109"/>
  <c r="AA9" i="109"/>
  <c r="K21" i="109"/>
  <c r="AA18" i="109"/>
  <c r="AA21" i="109" s="1"/>
  <c r="J11" i="105" l="1"/>
  <c r="J8" i="105"/>
  <c r="J13" i="105"/>
  <c r="J22" i="105"/>
  <c r="J9" i="105"/>
  <c r="J14" i="105"/>
  <c r="J16" i="105"/>
  <c r="J12" i="105"/>
  <c r="J23" i="105"/>
  <c r="J10" i="105"/>
  <c r="I9" i="105"/>
  <c r="I11" i="105"/>
  <c r="K11" i="105" s="1"/>
  <c r="L11" i="105" s="1"/>
  <c r="M11" i="105" s="1"/>
  <c r="I15" i="105"/>
  <c r="I18" i="105"/>
  <c r="I14" i="105"/>
  <c r="I22" i="105"/>
  <c r="I17" i="105"/>
  <c r="K17" i="105" s="1"/>
  <c r="L17" i="105" s="1"/>
  <c r="M17" i="105" s="1"/>
  <c r="I10" i="105"/>
  <c r="I13" i="105"/>
  <c r="K13" i="105" s="1"/>
  <c r="L13" i="105" s="1"/>
  <c r="M13" i="105" s="1"/>
  <c r="D31" i="109"/>
  <c r="D35" i="109" s="1"/>
  <c r="I23" i="105"/>
  <c r="I16" i="105"/>
  <c r="G21" i="33"/>
  <c r="J15" i="105"/>
  <c r="J7" i="105"/>
  <c r="I12" i="105"/>
  <c r="J18" i="105"/>
  <c r="K18" i="105" s="1"/>
  <c r="L18" i="105" s="1"/>
  <c r="M18" i="105" s="1"/>
  <c r="I7" i="105"/>
  <c r="K8" i="105"/>
  <c r="L8" i="105" s="1"/>
  <c r="M8" i="105" s="1"/>
  <c r="Q29" i="110"/>
  <c r="Q34" i="110" s="1"/>
  <c r="R25" i="110"/>
  <c r="K16" i="109"/>
  <c r="K31" i="109" s="1"/>
  <c r="K35" i="109" s="1"/>
  <c r="AA12" i="109"/>
  <c r="AA16" i="109" s="1"/>
  <c r="AA31" i="109" s="1"/>
  <c r="AA35" i="109" s="1"/>
  <c r="K10" i="105" l="1"/>
  <c r="L10" i="105" s="1"/>
  <c r="M10" i="105" s="1"/>
  <c r="K14" i="105"/>
  <c r="L14" i="105" s="1"/>
  <c r="M14" i="105" s="1"/>
  <c r="K9" i="105"/>
  <c r="L9" i="105" s="1"/>
  <c r="M9" i="105" s="1"/>
  <c r="K22" i="105"/>
  <c r="L22" i="105" s="1"/>
  <c r="M22" i="105" s="1"/>
  <c r="K16" i="105"/>
  <c r="L16" i="105" s="1"/>
  <c r="M16" i="105" s="1"/>
  <c r="K23" i="105"/>
  <c r="L23" i="105" s="1"/>
  <c r="M23" i="105" s="1"/>
  <c r="K15" i="105"/>
  <c r="L15" i="105" s="1"/>
  <c r="M15" i="105" s="1"/>
  <c r="I20" i="105"/>
  <c r="J20" i="105"/>
  <c r="K7" i="105"/>
  <c r="L7" i="105" s="1"/>
  <c r="M7" i="105" s="1"/>
  <c r="K12" i="105"/>
  <c r="L12" i="105" s="1"/>
  <c r="M12" i="105" s="1"/>
  <c r="G32" i="33"/>
  <c r="K20" i="105" l="1"/>
  <c r="L20" i="105" s="1"/>
  <c r="M20" i="105" s="1"/>
  <c r="J10" i="109" l="1"/>
  <c r="J16" i="109"/>
  <c r="J25" i="109"/>
  <c r="J21" i="109" l="1"/>
  <c r="J31" i="109" s="1"/>
  <c r="J35" i="109" s="1"/>
  <c r="W25" i="109" l="1"/>
  <c r="V25" i="109" l="1"/>
  <c r="X25" i="109" l="1"/>
  <c r="W10" i="109" l="1"/>
  <c r="Q10" i="109" l="1"/>
  <c r="Q25" i="109"/>
  <c r="S25" i="109"/>
  <c r="R25" i="109"/>
  <c r="W16" i="109" l="1"/>
  <c r="S10" i="109"/>
  <c r="R10" i="109"/>
  <c r="R21" i="109"/>
  <c r="R16" i="109" l="1"/>
  <c r="R31" i="109" s="1"/>
  <c r="R35" i="109" s="1"/>
  <c r="Q21" i="109"/>
  <c r="W21" i="109"/>
  <c r="W31" i="109" s="1"/>
  <c r="W35" i="109" s="1"/>
  <c r="S16" i="109"/>
  <c r="Q16" i="109"/>
  <c r="Q31" i="109" s="1"/>
  <c r="Q35" i="109" s="1"/>
  <c r="S21" i="109"/>
  <c r="S31" i="109"/>
  <c r="S35" i="109" s="1"/>
  <c r="G25" i="109" l="1"/>
  <c r="E10" i="109"/>
  <c r="G10" i="109"/>
  <c r="E21" i="109" l="1"/>
  <c r="E25" i="109"/>
  <c r="G21" i="109"/>
  <c r="E16" i="109" l="1"/>
  <c r="E31" i="109" s="1"/>
  <c r="E35" i="109" s="1"/>
  <c r="L21" i="109" l="1"/>
  <c r="L16" i="109"/>
  <c r="L25" i="109"/>
  <c r="G16" i="109"/>
  <c r="G31" i="109" s="1"/>
  <c r="G35" i="109" s="1"/>
  <c r="L31" i="109" l="1"/>
  <c r="L35" i="109" s="1"/>
  <c r="M25" i="109" l="1"/>
  <c r="M21" i="109"/>
  <c r="M16" i="109" l="1"/>
  <c r="M31" i="109" s="1"/>
  <c r="M35" i="109" s="1"/>
  <c r="V10" i="109" l="1"/>
  <c r="V21" i="109" l="1"/>
  <c r="V16" i="109" l="1"/>
  <c r="U25" i="109" l="1"/>
  <c r="U16" i="109" l="1"/>
  <c r="U21" i="109"/>
  <c r="U10" i="109"/>
  <c r="U31" i="109" s="1"/>
  <c r="U35" i="109" s="1"/>
  <c r="X21" i="109" l="1"/>
  <c r="X10" i="109"/>
  <c r="X31" i="109" l="1"/>
  <c r="X35" i="109" s="1"/>
  <c r="T10" i="109"/>
  <c r="T25" i="109"/>
  <c r="T21" i="109" l="1"/>
  <c r="T16" i="109" l="1"/>
  <c r="T31" i="109" s="1"/>
  <c r="T35" i="109" s="1"/>
  <c r="V31" i="109" l="1"/>
  <c r="V35" i="109" s="1"/>
  <c r="H25" i="109" l="1"/>
  <c r="H21" i="109"/>
  <c r="H16" i="109" l="1"/>
  <c r="H10" i="109" l="1"/>
  <c r="H31" i="109" l="1"/>
  <c r="H35" i="109" s="1"/>
  <c r="N25" i="109" l="1"/>
  <c r="N10" i="109" l="1"/>
  <c r="N16" i="109" l="1"/>
  <c r="N21" i="109"/>
  <c r="N31" i="109" s="1"/>
  <c r="N35" i="109" s="1"/>
  <c r="P10" i="109" l="1"/>
  <c r="P25" i="109" l="1"/>
  <c r="P21" i="109" l="1"/>
  <c r="P16" i="109" l="1"/>
  <c r="P31" i="109" s="1"/>
  <c r="P35" i="109" s="1"/>
  <c r="I25" i="109" l="1"/>
  <c r="I10" i="109" l="1"/>
  <c r="I16" i="109" l="1"/>
  <c r="I21" i="109" l="1"/>
  <c r="I31" i="109" s="1"/>
  <c r="I35" i="109" s="1"/>
  <c r="Y19" i="109" l="1"/>
  <c r="Z19" i="109" s="1"/>
  <c r="AB19" i="109" s="1"/>
  <c r="Y29" i="109"/>
  <c r="Z29" i="109" s="1"/>
  <c r="AB29" i="109" s="1"/>
  <c r="E30" i="33" l="1"/>
  <c r="H30" i="33" s="1"/>
  <c r="E18" i="33"/>
  <c r="H18" i="33" s="1"/>
  <c r="I18" i="33"/>
  <c r="I30" i="33" l="1"/>
  <c r="J30" i="33"/>
  <c r="K30" i="33" s="1"/>
  <c r="J18" i="33"/>
  <c r="K18" i="33" s="1"/>
  <c r="Y27" i="109"/>
  <c r="Z27" i="109" l="1"/>
  <c r="AB27" i="109" l="1"/>
  <c r="E28" i="33" l="1"/>
  <c r="Y14" i="109"/>
  <c r="Z14" i="109" s="1"/>
  <c r="AB14" i="109" s="1"/>
  <c r="Y20" i="109"/>
  <c r="Z20" i="109" s="1"/>
  <c r="AB20" i="109" s="1"/>
  <c r="H28" i="33"/>
  <c r="I28" i="33"/>
  <c r="J28" i="33" l="1"/>
  <c r="E19" i="33"/>
  <c r="I19" i="33" s="1"/>
  <c r="E12" i="33"/>
  <c r="H12" i="33" s="1"/>
  <c r="Y12" i="109"/>
  <c r="Y33" i="109"/>
  <c r="I12" i="33" l="1"/>
  <c r="H19" i="33"/>
  <c r="Z12" i="109"/>
  <c r="J12" i="33"/>
  <c r="K12" i="33" s="1"/>
  <c r="J19" i="33"/>
  <c r="K19" i="33" s="1"/>
  <c r="O10" i="109"/>
  <c r="Y9" i="109"/>
  <c r="K28" i="33"/>
  <c r="Z33" i="109"/>
  <c r="Z9" i="109" l="1"/>
  <c r="Y10" i="109"/>
  <c r="AB12" i="109"/>
  <c r="AB33" i="109"/>
  <c r="O21" i="109"/>
  <c r="Y18" i="109"/>
  <c r="AB9" i="109" l="1"/>
  <c r="Z10" i="109"/>
  <c r="E10" i="33"/>
  <c r="Z18" i="109"/>
  <c r="Y21" i="109"/>
  <c r="E35" i="33"/>
  <c r="I35" i="33"/>
  <c r="H35" i="33"/>
  <c r="AB10" i="109" l="1"/>
  <c r="E8" i="33"/>
  <c r="H10" i="33"/>
  <c r="I10" i="33"/>
  <c r="AB18" i="109"/>
  <c r="Z21" i="109"/>
  <c r="J35" i="33"/>
  <c r="J10" i="33" l="1"/>
  <c r="K10" i="33" s="1"/>
  <c r="H8" i="33"/>
  <c r="I8" i="33"/>
  <c r="E17" i="33"/>
  <c r="AB21" i="109"/>
  <c r="J8" i="33" l="1"/>
  <c r="K8" i="33" s="1"/>
  <c r="H17" i="33"/>
  <c r="H21" i="33" s="1"/>
  <c r="E21" i="33"/>
  <c r="I17" i="33"/>
  <c r="I21" i="33" l="1"/>
  <c r="J17" i="33"/>
  <c r="Y24" i="109"/>
  <c r="Z24" i="109" s="1"/>
  <c r="AB24" i="109" s="1"/>
  <c r="K17" i="33" l="1"/>
  <c r="J21" i="33"/>
  <c r="K21" i="33" s="1"/>
  <c r="E24" i="33"/>
  <c r="H24" i="33" s="1"/>
  <c r="I24" i="33" l="1"/>
  <c r="J24" i="33" s="1"/>
  <c r="K24" i="33" s="1"/>
  <c r="Y15" i="109"/>
  <c r="Z15" i="109" s="1"/>
  <c r="AB15" i="109" s="1"/>
  <c r="E13" i="33" l="1"/>
  <c r="I13" i="33"/>
  <c r="H13" i="33"/>
  <c r="O25" i="109"/>
  <c r="Y23" i="109"/>
  <c r="Z23" i="109" l="1"/>
  <c r="Y25" i="109"/>
  <c r="J13" i="33"/>
  <c r="K13" i="33" s="1"/>
  <c r="AB23" i="109" l="1"/>
  <c r="Z25" i="109"/>
  <c r="E23" i="33" l="1"/>
  <c r="AB25" i="109"/>
  <c r="Y13" i="109"/>
  <c r="O16" i="109"/>
  <c r="O31" i="109" s="1"/>
  <c r="O35" i="109" s="1"/>
  <c r="Z13" i="109" l="1"/>
  <c r="Y16" i="109"/>
  <c r="Y31" i="109" s="1"/>
  <c r="Y35" i="109" s="1"/>
  <c r="I23" i="33"/>
  <c r="E26" i="33"/>
  <c r="H23" i="33"/>
  <c r="H26" i="33" s="1"/>
  <c r="I26" i="33" l="1"/>
  <c r="J23" i="33"/>
  <c r="AB13" i="109"/>
  <c r="Z16" i="109"/>
  <c r="Z31" i="109" s="1"/>
  <c r="Z35" i="109" s="1"/>
  <c r="AB16" i="109" l="1"/>
  <c r="AB31" i="109" s="1"/>
  <c r="AB35" i="109" s="1"/>
  <c r="E11" i="33"/>
  <c r="J26" i="33"/>
  <c r="K26" i="33" s="1"/>
  <c r="K23" i="33"/>
  <c r="I11" i="33" l="1"/>
  <c r="H11" i="33"/>
  <c r="H15" i="33" s="1"/>
  <c r="H32" i="33" s="1"/>
  <c r="H37" i="33" s="1"/>
  <c r="E15" i="33"/>
  <c r="E32" i="33" s="1"/>
  <c r="E37" i="33" s="1"/>
  <c r="J11" i="33" l="1"/>
  <c r="I15" i="33"/>
  <c r="I32" i="33" s="1"/>
  <c r="I37" i="33" s="1"/>
  <c r="K11" i="33" l="1"/>
  <c r="J15" i="33"/>
  <c r="J32" i="33" l="1"/>
  <c r="K15" i="33"/>
  <c r="K32" i="33" l="1"/>
  <c r="J37" i="33"/>
</calcChain>
</file>

<file path=xl/comments1.xml><?xml version="1.0" encoding="utf-8"?>
<comments xmlns="http://schemas.openxmlformats.org/spreadsheetml/2006/main">
  <authors>
    <author>Regan, Jared</author>
  </authors>
  <commentList>
    <comment ref="I11" authorId="0" shapeId="0">
      <text>
        <r>
          <rPr>
            <b/>
            <sz val="9"/>
            <color indexed="81"/>
            <rFont val="Tahoma"/>
            <charset val="1"/>
          </rPr>
          <t>Regan, Jared:</t>
        </r>
        <r>
          <rPr>
            <sz val="9"/>
            <color indexed="81"/>
            <rFont val="Tahoma"/>
            <charset val="1"/>
          </rPr>
          <t xml:space="preserve">
2023 Revenue Requirement allocated to Lighting not material enough to support lighting rate spread.</t>
        </r>
      </text>
    </comment>
  </commentList>
</comments>
</file>

<file path=xl/comments2.xml><?xml version="1.0" encoding="utf-8"?>
<comments xmlns="http://schemas.openxmlformats.org/spreadsheetml/2006/main">
  <authors>
    <author>tc={7B1EC751-7597-4639-B861-3FB69F63F310}</author>
  </authors>
  <commentList>
    <comment ref="E25"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Includes changes to rates already approved in the prior filings for 1.1.2024</t>
        </r>
      </text>
    </comment>
  </commentList>
</comments>
</file>

<file path=xl/comments3.xml><?xml version="1.0" encoding="utf-8"?>
<comments xmlns="http://schemas.openxmlformats.org/spreadsheetml/2006/main">
  <authors>
    <author>cdas</author>
    <author>Chun Chang</author>
  </authors>
  <commentList>
    <comment ref="B12" authorId="0" shapeId="0">
      <text>
        <r>
          <rPr>
            <b/>
            <sz val="9"/>
            <color indexed="81"/>
            <rFont val="Tahoma"/>
            <family val="2"/>
          </rPr>
          <t>cdas:</t>
        </r>
        <r>
          <rPr>
            <sz val="9"/>
            <color indexed="81"/>
            <rFont val="Tahoma"/>
            <family val="2"/>
          </rPr>
          <t xml:space="preserve">
No more temp adjustment to GPI is applied
</t>
        </r>
      </text>
    </comment>
    <comment ref="J17" authorId="1" shapeId="0">
      <text>
        <r>
          <rPr>
            <b/>
            <sz val="9"/>
            <color indexed="81"/>
            <rFont val="Tahoma"/>
            <family val="2"/>
          </rPr>
          <t>Chun Chang:</t>
        </r>
        <r>
          <rPr>
            <sz val="9"/>
            <color indexed="81"/>
            <rFont val="Tahoma"/>
            <family val="2"/>
          </rPr>
          <t xml:space="preserve">
This is to be used as the energy allocation factor in 2019 GRC.  04/29/19</t>
        </r>
      </text>
    </comment>
    <comment ref="B20" authorId="1" shapeId="0">
      <text>
        <r>
          <rPr>
            <b/>
            <sz val="9"/>
            <color indexed="81"/>
            <rFont val="Tahoma"/>
            <family val="2"/>
          </rPr>
          <t>Chun Chang:</t>
        </r>
        <r>
          <rPr>
            <sz val="9"/>
            <color indexed="81"/>
            <rFont val="Tahoma"/>
            <family val="2"/>
          </rPr>
          <t xml:space="preserve">
Reflects schedule 40 rate migrations anticipated after 2019 GRC.  04/29/19</t>
        </r>
      </text>
    </comment>
    <comment ref="A32" authorId="0" shapeId="0">
      <text>
        <r>
          <rPr>
            <b/>
            <sz val="9"/>
            <color indexed="81"/>
            <rFont val="Tahoma"/>
            <family val="2"/>
          </rPr>
          <t>cdas:</t>
        </r>
        <r>
          <rPr>
            <sz val="9"/>
            <color indexed="81"/>
            <rFont val="Tahoma"/>
            <family val="2"/>
          </rPr>
          <t xml:space="preserve">
sch 40 remaining are all in sch 25, so they are added to regular sch25. SC already migrated and henced added to transportation. Therefore sch40 is null.
</t>
        </r>
      </text>
    </comment>
    <comment ref="B47" authorId="0" shapeId="0">
      <text>
        <r>
          <rPr>
            <b/>
            <sz val="9"/>
            <color indexed="81"/>
            <rFont val="Tahoma"/>
            <family val="2"/>
          </rPr>
          <t>cdas:</t>
        </r>
        <r>
          <rPr>
            <sz val="9"/>
            <color indexed="81"/>
            <rFont val="Tahoma"/>
            <family val="2"/>
          </rPr>
          <t xml:space="preserve">
The previous version populates these from avg loss factor by class tab but for SC uses proforma values. Here all are populated the same way
</t>
        </r>
      </text>
    </comment>
  </commentList>
</comments>
</file>

<file path=xl/sharedStrings.xml><?xml version="1.0" encoding="utf-8"?>
<sst xmlns="http://schemas.openxmlformats.org/spreadsheetml/2006/main" count="1040" uniqueCount="430">
  <si>
    <t>Line No.</t>
  </si>
  <si>
    <t>Residential</t>
  </si>
  <si>
    <t>Sec Gen Svc - Small</t>
  </si>
  <si>
    <t>Sec Gen Svc - Medium</t>
  </si>
  <si>
    <t>Sec Gen Svc - Large</t>
  </si>
  <si>
    <t>Sec Irrigation Svc</t>
  </si>
  <si>
    <t>Pri Gen Svc</t>
  </si>
  <si>
    <t>Pri Irrigation Svc</t>
  </si>
  <si>
    <t>Pri Interruptible Svc</t>
  </si>
  <si>
    <t>Lights</t>
  </si>
  <si>
    <t>Subtotal</t>
  </si>
  <si>
    <t>Transportation</t>
  </si>
  <si>
    <t>Total</t>
  </si>
  <si>
    <t>Puget Sound Energy</t>
  </si>
  <si>
    <t>a</t>
  </si>
  <si>
    <t>b</t>
  </si>
  <si>
    <t>c</t>
  </si>
  <si>
    <t>CUSTOMER CLASS</t>
  </si>
  <si>
    <t>SCHEDULE</t>
  </si>
  <si>
    <t>Increase / Decrease 
$</t>
  </si>
  <si>
    <t>Increase / Decrease
%</t>
  </si>
  <si>
    <t>Secondary Service Total</t>
  </si>
  <si>
    <t>Primary Service Total</t>
  </si>
  <si>
    <t>HV Interruptible Svc</t>
  </si>
  <si>
    <t>HV Gen Svc</t>
  </si>
  <si>
    <t>High Voltage Service Total</t>
  </si>
  <si>
    <t>Small Firm Resale</t>
  </si>
  <si>
    <t>005</t>
  </si>
  <si>
    <t>Excluded Schedules</t>
  </si>
  <si>
    <t>Schedule</t>
  </si>
  <si>
    <t>Lamp Type</t>
  </si>
  <si>
    <t>$ / kWh</t>
  </si>
  <si>
    <t>Mercury Vapor</t>
  </si>
  <si>
    <t>Sodium Vapor</t>
  </si>
  <si>
    <t>kWh</t>
  </si>
  <si>
    <t>Residential Customer Impacts</t>
  </si>
  <si>
    <t>Month</t>
  </si>
  <si>
    <t>$ Difference</t>
  </si>
  <si>
    <t>% Difference</t>
  </si>
  <si>
    <t>January</t>
  </si>
  <si>
    <t>February</t>
  </si>
  <si>
    <t>March</t>
  </si>
  <si>
    <t>April</t>
  </si>
  <si>
    <t>May</t>
  </si>
  <si>
    <t>June</t>
  </si>
  <si>
    <t>July</t>
  </si>
  <si>
    <t>August</t>
  </si>
  <si>
    <t>September</t>
  </si>
  <si>
    <t>October</t>
  </si>
  <si>
    <t>November</t>
  </si>
  <si>
    <t>December</t>
  </si>
  <si>
    <t>Annual Total</t>
  </si>
  <si>
    <t>Customer Monthly Charge:</t>
  </si>
  <si>
    <t>per Month</t>
  </si>
  <si>
    <t>Energy Charge:</t>
  </si>
  <si>
    <t>Schedule 7 first 600 kWh</t>
  </si>
  <si>
    <t>Schedule 7 over 600 kWh</t>
  </si>
  <si>
    <t>Schedule 95 - Power Cost Adjustment Clause</t>
  </si>
  <si>
    <t>Schedule 120 - Conservation Rider</t>
  </si>
  <si>
    <t>Schedule 129 - Low Income</t>
  </si>
  <si>
    <t>Schedule 194 - BPA Exchange Credit</t>
  </si>
  <si>
    <t>Rate Spread &amp; Rate Design</t>
  </si>
  <si>
    <t>Electronic Workpapers</t>
  </si>
  <si>
    <t>50-59</t>
  </si>
  <si>
    <t>Customer Class</t>
  </si>
  <si>
    <t>Firm Resale - Small</t>
  </si>
  <si>
    <t>d</t>
  </si>
  <si>
    <t>g = f - e</t>
  </si>
  <si>
    <t>h = g / e</t>
  </si>
  <si>
    <t>Total Secondary Voltage</t>
  </si>
  <si>
    <t>Total Primary Voltage</t>
  </si>
  <si>
    <t>Total High Voltage</t>
  </si>
  <si>
    <t>Schedule 95A - Wind Power Production Credit</t>
  </si>
  <si>
    <t>Schedule 137 - Renewable Energy Credit</t>
  </si>
  <si>
    <t>Schedule 140 - Property Tax Rider</t>
  </si>
  <si>
    <t>Schedule 142 - Decoupling Rider</t>
  </si>
  <si>
    <t>Subtotal Base Monthly Charge</t>
  </si>
  <si>
    <t>Subtotal Base First 600 kWh Charge</t>
  </si>
  <si>
    <t>Subtotal Base Over 600 kWh Charge</t>
  </si>
  <si>
    <t>8 &amp; 24</t>
  </si>
  <si>
    <t>11, 25 &amp; 7A</t>
  </si>
  <si>
    <t>10 &amp; 31</t>
  </si>
  <si>
    <t>12, 26 &amp; 26P</t>
  </si>
  <si>
    <t>HV - Interruptible Svc</t>
  </si>
  <si>
    <t>HV - General Svc</t>
  </si>
  <si>
    <t>e = 
b + (a * c)</t>
  </si>
  <si>
    <t>f = 
b + (a * d)</t>
  </si>
  <si>
    <t>f</t>
  </si>
  <si>
    <t>j</t>
  </si>
  <si>
    <t xml:space="preserve">Typical Residential </t>
  </si>
  <si>
    <t>Residential Schedule 7 Rates</t>
  </si>
  <si>
    <t>One Phase Basic Charge</t>
  </si>
  <si>
    <t>Other Electric Charges and Credits</t>
  </si>
  <si>
    <t>Subtotal Other Charges</t>
  </si>
  <si>
    <t>Total Block 1 Energy Charge</t>
  </si>
  <si>
    <t>Total Block 2 Energy Charge</t>
  </si>
  <si>
    <t>Date</t>
  </si>
  <si>
    <t>Tariff</t>
  </si>
  <si>
    <t>Annual kWh Delivered Sales (Normalized)</t>
  </si>
  <si>
    <t>Estimated Annual Proforma Base Revenue</t>
  </si>
  <si>
    <t>Schedule 120
Conservation</t>
  </si>
  <si>
    <t>Schedule 140
Property Tax</t>
  </si>
  <si>
    <t>All Sales</t>
  </si>
  <si>
    <t>Schedules</t>
  </si>
  <si>
    <t>7A/11/25</t>
  </si>
  <si>
    <t>12/26</t>
  </si>
  <si>
    <t>10/31</t>
  </si>
  <si>
    <t>e</t>
  </si>
  <si>
    <t>h</t>
  </si>
  <si>
    <t>i</t>
  </si>
  <si>
    <t>k</t>
  </si>
  <si>
    <t>l</t>
  </si>
  <si>
    <t>g</t>
  </si>
  <si>
    <t>Wattage (W)</t>
  </si>
  <si>
    <t>Demand-Related</t>
  </si>
  <si>
    <t>Energy-Related</t>
  </si>
  <si>
    <t>(a)</t>
  </si>
  <si>
    <t>(b)</t>
  </si>
  <si>
    <t>(d)</t>
  </si>
  <si>
    <t>(e)</t>
  </si>
  <si>
    <t>(f)</t>
  </si>
  <si>
    <t>= (a) * (AA)</t>
  </si>
  <si>
    <t>= (a) * (d)</t>
  </si>
  <si>
    <t>= (b) * (d)</t>
  </si>
  <si>
    <t>AA</t>
  </si>
  <si>
    <t>Total Lamp Revenue Requirement Based on Inventory</t>
  </si>
  <si>
    <t>Schedule 129 Lighting Revenue Requirement to Collect</t>
  </si>
  <si>
    <t>Difference Due to Rounding</t>
  </si>
  <si>
    <t>Schedule 50</t>
  </si>
  <si>
    <t>Schedule 51</t>
  </si>
  <si>
    <t>Schedule 52</t>
  </si>
  <si>
    <t>Schedule 53</t>
  </si>
  <si>
    <t>Schedule 54</t>
  </si>
  <si>
    <t>Schedule 55-56</t>
  </si>
  <si>
    <t>Schedule 57</t>
  </si>
  <si>
    <t>Schedule 58-59</t>
  </si>
  <si>
    <t>All Lighting</t>
  </si>
  <si>
    <t>Sch 50E</t>
  </si>
  <si>
    <t>003</t>
  </si>
  <si>
    <t>Compact Flourescent</t>
  </si>
  <si>
    <t>50E-A</t>
  </si>
  <si>
    <t>50E-B</t>
  </si>
  <si>
    <t>Sch 51E</t>
  </si>
  <si>
    <t>51E</t>
  </si>
  <si>
    <t>Light Emitting Diode</t>
  </si>
  <si>
    <t>30.01 - 60</t>
  </si>
  <si>
    <t>60.01 - 90</t>
  </si>
  <si>
    <t>90.01 - 120</t>
  </si>
  <si>
    <t>120.01 - 150</t>
  </si>
  <si>
    <t>150.01 - 180</t>
  </si>
  <si>
    <t>180.01 - 210</t>
  </si>
  <si>
    <t>210.01 - 240</t>
  </si>
  <si>
    <t>240.01 - 270</t>
  </si>
  <si>
    <t>270.01 - 300</t>
  </si>
  <si>
    <t>Sch 52E</t>
  </si>
  <si>
    <t xml:space="preserve">52E </t>
  </si>
  <si>
    <t>Metal Halide</t>
  </si>
  <si>
    <t>Sch 53E</t>
  </si>
  <si>
    <t>53E - Company Owned</t>
  </si>
  <si>
    <t>53E - Customer Owned</t>
  </si>
  <si>
    <t>Sch 54E</t>
  </si>
  <si>
    <t>54E</t>
  </si>
  <si>
    <t>Sch 55 &amp; 56</t>
  </si>
  <si>
    <t>55E &amp; 56E</t>
  </si>
  <si>
    <t>Sch 57</t>
  </si>
  <si>
    <t>57E</t>
  </si>
  <si>
    <t>Per W charge</t>
  </si>
  <si>
    <t>Sch 58 &amp; 59</t>
  </si>
  <si>
    <t>58E &amp; 59E - Directional</t>
  </si>
  <si>
    <t>58E &amp; 59E - Horizontal</t>
  </si>
  <si>
    <t>58E &amp; 59E</t>
  </si>
  <si>
    <t>300.01 - 400</t>
  </si>
  <si>
    <t>400.01 - 500</t>
  </si>
  <si>
    <t>500.01 - 600</t>
  </si>
  <si>
    <t>600.01 - 700</t>
  </si>
  <si>
    <t>700.01 - 800</t>
  </si>
  <si>
    <t>800.01 - 900</t>
  </si>
  <si>
    <t>YearMo</t>
  </si>
  <si>
    <t>Hour</t>
  </si>
  <si>
    <t>System</t>
  </si>
  <si>
    <t>7A, 11, 25</t>
  </si>
  <si>
    <t>12, 26, 26P</t>
  </si>
  <si>
    <t>10, 31</t>
  </si>
  <si>
    <t>Transportation/Special Contract</t>
  </si>
  <si>
    <t>449 / 459 / SC</t>
  </si>
  <si>
    <t>m</t>
  </si>
  <si>
    <t>449-459-SC</t>
  </si>
  <si>
    <t>TEMPERATURE ADJUSTED ANNUAL ENERGY ALLOCATIONS BY RATE SCHEDULE</t>
  </si>
  <si>
    <t>Schedule 141Z (Unprotected)
EDIT</t>
  </si>
  <si>
    <t>Schedule 141Z - EDIT Rider</t>
  </si>
  <si>
    <t>Bill</t>
  </si>
  <si>
    <t>Over 600 kWh</t>
  </si>
  <si>
    <t>First 600 kWh</t>
  </si>
  <si>
    <t>Basic Charge</t>
  </si>
  <si>
    <t>Proposed Customer Bill in Notice</t>
  </si>
  <si>
    <t>Current Customer Bill in Notice</t>
  </si>
  <si>
    <t>Schedule No. 137</t>
  </si>
  <si>
    <t>Statement of Proforma and Proposed Revenues for Renewable Energy Credit</t>
  </si>
  <si>
    <t>Allocation of REC Revenue Requirement to Rate Schedule</t>
  </si>
  <si>
    <t>Statement of Proforma and Proposed Revenues for Renewable Energy Credit (REC)</t>
  </si>
  <si>
    <t>Renewable Energy Credit (REC)</t>
  </si>
  <si>
    <t>Schedule 95A
Federal Incentive Credit</t>
  </si>
  <si>
    <t>*Note 1:  Estimated Net Revenue Includes Base Tariff Revenue plus the following rider / tracker schedules:   Sch 95 (PCA/PCORC), Sch 95a (Fed Inc Tracker), Sch 120 (DSM), Sch 129 (Low Income), Sch 140 (Property Tax), Sch 141X (Protected Excess Def Tax), Sch 141Y (Temp Fed Tax Cr),  Sch 141Z (Unprotected EDIT), Sch 142 (Decoupling\, Sch 194 (Residential Exchange Benefit).  
Sch 137 (REC) revenue is excluded.</t>
  </si>
  <si>
    <t>Schedule 142
 Deferral</t>
  </si>
  <si>
    <t>Schedule 142
Supplemental</t>
  </si>
  <si>
    <t>n</t>
  </si>
  <si>
    <t>Estimated Net Revenue @
Rates Effective
10-1-2021
(*Note 1)</t>
  </si>
  <si>
    <t>Tariff Sheet No. Reference</t>
  </si>
  <si>
    <t>n/a</t>
  </si>
  <si>
    <t>137-A</t>
  </si>
  <si>
    <t>Schedule 137 Revenue Requirement Ratio to Base Demand &amp; Energy Light Charge Cost</t>
  </si>
  <si>
    <t>137-G</t>
  </si>
  <si>
    <t>137-B</t>
  </si>
  <si>
    <t>137-C</t>
  </si>
  <si>
    <t>137-D</t>
  </si>
  <si>
    <t>137-E</t>
  </si>
  <si>
    <t>137-F</t>
  </si>
  <si>
    <t>Sch 137
Effective
Jan 1, 2022
$ per kWh</t>
  </si>
  <si>
    <t>Proposed 
Sch 137
Effective
January 1, 2023
$ per kWh</t>
  </si>
  <si>
    <t>Revenue Including
Sch 137
Eff 1-1-22</t>
  </si>
  <si>
    <t>Revenue
Including
Proposed
Sch 137
Effective 1-1-23</t>
  </si>
  <si>
    <t>kWh
Source: F2022 January 2023 to December 2023</t>
  </si>
  <si>
    <t>Proposed Schedule 137 Lamp Charge Effective 
1-1-2023</t>
  </si>
  <si>
    <t>Proposed Annual Schedule 137 Lamp Revenue @ 1-1-2023</t>
  </si>
  <si>
    <t>Schedule 142 - Decoupling Rider - Supplemental</t>
  </si>
  <si>
    <t>Schedule 95 - Power Cost Adjustment Clause-Supplemental</t>
  </si>
  <si>
    <t xml:space="preserve">Schedule 139 Green Direct </t>
  </si>
  <si>
    <t>Schedule 139 Green Direct Supplemental</t>
  </si>
  <si>
    <t>o</t>
  </si>
  <si>
    <t>p</t>
  </si>
  <si>
    <t>Smart LED</t>
  </si>
  <si>
    <t>Per kWh - All Lamps</t>
  </si>
  <si>
    <t xml:space="preserve">Docket # UE-210924 SCH 177 Rates Effective Janaury 1, 2022 </t>
  </si>
  <si>
    <t>Cross check</t>
  </si>
  <si>
    <t>Updating Fields</t>
  </si>
  <si>
    <t>Calculated</t>
  </si>
  <si>
    <t>Rest are calcualted</t>
  </si>
  <si>
    <t>Hard coded</t>
  </si>
  <si>
    <t>CBR Temp adjustment file (LF group)</t>
  </si>
  <si>
    <t>link within file</t>
  </si>
  <si>
    <t>Loss at peak - Prelim</t>
  </si>
  <si>
    <t>link external file</t>
  </si>
  <si>
    <t>Delivered kwh (Pam)</t>
  </si>
  <si>
    <t>12 MONTHS ENDED JUNE 30, 2021</t>
  </si>
  <si>
    <t>Net of Renewables</t>
  </si>
  <si>
    <t>_NAME_</t>
  </si>
  <si>
    <t>SCH_7</t>
  </si>
  <si>
    <t>SCH_24</t>
  </si>
  <si>
    <t>SCH_25</t>
  </si>
  <si>
    <t>SCH_26</t>
  </si>
  <si>
    <t>SCH_29</t>
  </si>
  <si>
    <t>SCH_31</t>
  </si>
  <si>
    <t>SCH_35</t>
  </si>
  <si>
    <t>SCH_43</t>
  </si>
  <si>
    <t>SCH_46</t>
  </si>
  <si>
    <t>SCH_49</t>
  </si>
  <si>
    <t>SCH_50</t>
  </si>
  <si>
    <t>SCH_55</t>
  </si>
  <si>
    <t>SCH_5</t>
  </si>
  <si>
    <t>SCH_449HV</t>
  </si>
  <si>
    <t>SCH_449PV</t>
  </si>
  <si>
    <t>SCH_459HV</t>
  </si>
  <si>
    <t>SCH_SC</t>
  </si>
  <si>
    <t>System Net of Renewables</t>
  </si>
  <si>
    <t>Solar &amp; Wind Renewable Load in Peak</t>
  </si>
  <si>
    <t>202007</t>
  </si>
  <si>
    <t>value18</t>
  </si>
  <si>
    <t>Load</t>
  </si>
  <si>
    <t>202008</t>
  </si>
  <si>
    <t>202009</t>
  </si>
  <si>
    <t>202010</t>
  </si>
  <si>
    <t>value9</t>
  </si>
  <si>
    <t>202011</t>
  </si>
  <si>
    <t>202012</t>
  </si>
  <si>
    <t>202101</t>
  </si>
  <si>
    <t>202102</t>
  </si>
  <si>
    <t>202103</t>
  </si>
  <si>
    <t>202104</t>
  </si>
  <si>
    <t>202105</t>
  </si>
  <si>
    <t>value10</t>
  </si>
  <si>
    <t>202106</t>
  </si>
  <si>
    <t>value17</t>
  </si>
  <si>
    <t>12 CP, Net of Renewables, Including Retail Wheeling &amp; Special Contract</t>
  </si>
  <si>
    <t>12 CP, Net of Renewables, Including Retail Wheeling &amp; Special Contract, Excluding Interruptibles</t>
  </si>
  <si>
    <t>12 CP, Net of Renewables, Excluding Interruptibles, Retail Wheeling &amp; Special Contract (Generation Demand)</t>
  </si>
  <si>
    <t>DEM-2B</t>
  </si>
  <si>
    <t>12CP, Excl Interruptible, Including Retail Wheeling &amp; Special Contract (Transmission Demand)</t>
  </si>
  <si>
    <t>DEM-1A</t>
  </si>
  <si>
    <t>12CP, Including Retail Wheeling &amp; Special Contract (Transmission Demand)</t>
  </si>
  <si>
    <t>12CP,  Excluding Interruptibles, Retail Wheeling &amp; Special Contract</t>
  </si>
  <si>
    <t>DEM-1B</t>
  </si>
  <si>
    <t>12CP,  Excluding Retail Wheeling &amp; Special Contract</t>
  </si>
  <si>
    <t>Average Top Winter and Top Summer Distribution CP</t>
  </si>
  <si>
    <t>DEM-3</t>
  </si>
  <si>
    <t>Advice No. 23-xxxx</t>
  </si>
  <si>
    <t>Effective January 1, 2024 to December 31, 2024</t>
  </si>
  <si>
    <t>Schedule 95
PCA Supplemental*</t>
  </si>
  <si>
    <t>Schedule 95</t>
  </si>
  <si>
    <t>Schedule 129
Low Income*</t>
  </si>
  <si>
    <t>Schedule 129D
Bill Discount*</t>
  </si>
  <si>
    <t>Schedule 141A
Energy Charge Credit</t>
  </si>
  <si>
    <t>Schedule 141CEI Clean Energy Implementation Plan</t>
  </si>
  <si>
    <t>Schedule 141COL
Colstrip Adjustment</t>
  </si>
  <si>
    <t>Schedule 141N
Rates Not Subject to Refund*</t>
  </si>
  <si>
    <t>Schedule 141R
Rates Subject to Refund*</t>
  </si>
  <si>
    <t>Schedule 141TEP</t>
  </si>
  <si>
    <t>Schedule 194
BPA Res &amp; Farm Credit*</t>
  </si>
  <si>
    <t>Schedule 137
Renewable Energy Credit (REC)</t>
  </si>
  <si>
    <t>Sch 137
Effective
Jan 1, 2023
$ per kWh</t>
  </si>
  <si>
    <t>Proposed 
Sch 137
Effective
January 1, 2024
$ per kWh</t>
  </si>
  <si>
    <t>Revenue Including
Sch 137
Eff 1-1-23</t>
  </si>
  <si>
    <t>Revenue
Including
Proposed
Sch 137
Effective 1-1-24</t>
  </si>
  <si>
    <t>2023 Schedule 137 Lighting Workpapers</t>
  </si>
  <si>
    <t>Remove:</t>
  </si>
  <si>
    <t>Subtotal
Rider
Rates</t>
  </si>
  <si>
    <t>Rate Impacts</t>
  </si>
  <si>
    <r>
      <t>Annual Estimated Revenue @ Rates</t>
    </r>
    <r>
      <rPr>
        <b/>
        <sz val="8"/>
        <color rgb="FF0033CC"/>
        <rFont val="Arial"/>
        <family val="2"/>
      </rPr>
      <t xml:space="preserve"> Effective 1/1/24</t>
    </r>
  </si>
  <si>
    <t>q</t>
  </si>
  <si>
    <t>r</t>
  </si>
  <si>
    <t>s</t>
  </si>
  <si>
    <t>t</t>
  </si>
  <si>
    <t>u</t>
  </si>
  <si>
    <t>v</t>
  </si>
  <si>
    <r>
      <rPr>
        <b/>
        <sz val="8"/>
        <color rgb="FF0033CC"/>
        <rFont val="Arial"/>
        <family val="2"/>
      </rPr>
      <t xml:space="preserve">2022 GRC </t>
    </r>
    <r>
      <rPr>
        <b/>
        <sz val="8"/>
        <rFont val="Arial"/>
        <family val="2"/>
      </rPr>
      <t>Temperature Adjusted Annual Energy Allocation</t>
    </r>
  </si>
  <si>
    <t>Weighted Energy Allocator</t>
  </si>
  <si>
    <t>Weighted Demand Allocator</t>
  </si>
  <si>
    <t>Total Weighted Allocation</t>
  </si>
  <si>
    <r>
      <rPr>
        <b/>
        <sz val="8"/>
        <color rgb="FF0033CC"/>
        <rFont val="Arial"/>
        <family val="2"/>
      </rPr>
      <t xml:space="preserve">2022 GRC </t>
    </r>
    <r>
      <rPr>
        <b/>
        <sz val="8"/>
        <rFont val="Arial"/>
        <family val="2"/>
      </rPr>
      <t>Renewable Peak Credit Energy Component</t>
    </r>
  </si>
  <si>
    <r>
      <rPr>
        <b/>
        <sz val="8"/>
        <color rgb="FF0033CC"/>
        <rFont val="Arial"/>
        <family val="2"/>
      </rPr>
      <t xml:space="preserve">2022 GRC </t>
    </r>
    <r>
      <rPr>
        <b/>
        <sz val="8"/>
        <rFont val="Arial"/>
        <family val="2"/>
      </rPr>
      <t>Renewable Peak Credit Demand Component</t>
    </r>
  </si>
  <si>
    <r>
      <rPr>
        <b/>
        <sz val="8"/>
        <color rgb="FF0033CC"/>
        <rFont val="Arial"/>
        <family val="2"/>
      </rPr>
      <t xml:space="preserve">2022 GRC </t>
    </r>
    <r>
      <rPr>
        <b/>
        <sz val="8"/>
        <rFont val="Arial"/>
        <family val="2"/>
      </rPr>
      <t xml:space="preserve">12CP Demand
Allocator (DEM-1B)
</t>
    </r>
  </si>
  <si>
    <t>Demand Allocator</t>
  </si>
  <si>
    <r>
      <rPr>
        <b/>
        <sz val="8"/>
        <color rgb="FF0033CC"/>
        <rFont val="Arial"/>
        <family val="2"/>
      </rPr>
      <t>F2023</t>
    </r>
    <r>
      <rPr>
        <b/>
        <sz val="8"/>
        <rFont val="Arial"/>
        <family val="2"/>
      </rPr>
      <t xml:space="preserve">
Forecast
KWH
</t>
    </r>
    <r>
      <rPr>
        <b/>
        <sz val="8"/>
        <color rgb="FF0033CC"/>
        <rFont val="Arial"/>
        <family val="2"/>
      </rPr>
      <t>1/24 to 12/24</t>
    </r>
  </si>
  <si>
    <r>
      <t xml:space="preserve">$ per kWh Proposed Eff </t>
    </r>
    <r>
      <rPr>
        <b/>
        <sz val="8"/>
        <color rgb="FF0033CC"/>
        <rFont val="Arial"/>
        <family val="2"/>
      </rPr>
      <t>1-1-24</t>
    </r>
  </si>
  <si>
    <t>Developed Using 2022 GRC Allocators (Docket No. UE-220066)</t>
  </si>
  <si>
    <t>b = a / ∑(a)</t>
  </si>
  <si>
    <t>d = b * c</t>
  </si>
  <si>
    <t>f = e / ∑(e)</t>
  </si>
  <si>
    <t>h = f * g</t>
  </si>
  <si>
    <t>i = d + h</t>
  </si>
  <si>
    <t>k = 
i * j</t>
  </si>
  <si>
    <t>m = 
k / l</t>
  </si>
  <si>
    <t>Energy Allocator (Energy2)</t>
  </si>
  <si>
    <t>REC Revenue Requirement</t>
  </si>
  <si>
    <t>Schedule Revenue Requirement</t>
  </si>
  <si>
    <t>w = ∑
(c to x)</t>
  </si>
  <si>
    <t>x =
(b + w)</t>
  </si>
  <si>
    <t>z = 
(x + y)</t>
  </si>
  <si>
    <t>y =
- i</t>
  </si>
  <si>
    <t>Estimated Net Annual Proforma Revenue (Excluding Sch 137)</t>
  </si>
  <si>
    <t>Estimated Annual Proforma Net Revenue
(Rates Effective 1-1-2024)
*[note 1]</t>
  </si>
  <si>
    <t>*Note 1:  Estimated Net Revenue includes base tariff and rider/tracker revenue, excluding Sch 137 (REC) revenue. Proforma adjustments detailed on "Estimated Proforma Net Revenue" Tab.</t>
  </si>
  <si>
    <t>Forecast Energy (kWh)
F2023 TME December 2024</t>
  </si>
  <si>
    <t>Schedule 129D - Bill Discount Rate Rider</t>
  </si>
  <si>
    <t>Schedule 141A - Energy Charge Credit Recovery Adjustment</t>
  </si>
  <si>
    <t>Schedule 141COL - Colstrip Adjustment Rider</t>
  </si>
  <si>
    <t>Schedule 141N - Rates Not Subject to Refund Rate Adjustment</t>
  </si>
  <si>
    <t>Schedule 141R - Rates Subject to Refund Rate Adjustment</t>
  </si>
  <si>
    <t>Schedule 141TEP - TEP Rider</t>
  </si>
  <si>
    <t>30.01 - 59</t>
  </si>
  <si>
    <t>Current Annual Base Lamp Demand &amp; Energy Cost @ 10-1-2023</t>
  </si>
  <si>
    <t>Current Base Lamp Demand &amp; Energy Charges from 2022 GRC 
(Docket No. UE-220066)</t>
  </si>
  <si>
    <t>Annual Lamp Inventory @ 10-1-2023</t>
  </si>
  <si>
    <t>Present Rates Effective 11/01/2023</t>
  </si>
  <si>
    <t>Twelve Months Ending December 31, 2024</t>
  </si>
  <si>
    <t>Twelve Months Ending December 2024 (F2023)</t>
  </si>
  <si>
    <t>Proposed Rates Effective 01/01/2024</t>
  </si>
  <si>
    <t>c = 20%</t>
  </si>
  <si>
    <t>g = 80%</t>
  </si>
  <si>
    <t>NET GPI</t>
  </si>
  <si>
    <t>TEMP ADJ</t>
  </si>
  <si>
    <t>TEMP ADJ GPI</t>
  </si>
  <si>
    <t>DELIVERED KWH (Cal View)</t>
  </si>
  <si>
    <t>TEMP ADJUSTED</t>
  </si>
  <si>
    <t>TEMP ADJ DELIVERED KWH</t>
  </si>
  <si>
    <t>(1b)</t>
  </si>
  <si>
    <t>(2b)</t>
  </si>
  <si>
    <t>(3b)</t>
  </si>
  <si>
    <t>(4b)</t>
  </si>
  <si>
    <t>(5b)</t>
  </si>
  <si>
    <t>(6b)</t>
  </si>
  <si>
    <t>(7b)</t>
  </si>
  <si>
    <t>(8b)</t>
  </si>
  <si>
    <t>(9b)</t>
  </si>
  <si>
    <t>(10b)</t>
  </si>
  <si>
    <t xml:space="preserve"> </t>
  </si>
  <si>
    <t>Annual kWh</t>
  </si>
  <si>
    <t>Temperature</t>
  </si>
  <si>
    <t>Annual</t>
  </si>
  <si>
    <t>Temp Adj</t>
  </si>
  <si>
    <t>Percent</t>
  </si>
  <si>
    <t>Billed kWh</t>
  </si>
  <si>
    <t>(incl. losses</t>
  </si>
  <si>
    <t>Adjusted</t>
  </si>
  <si>
    <t>Class</t>
  </si>
  <si>
    <t>actual kWh</t>
  </si>
  <si>
    <t>Losses</t>
  </si>
  <si>
    <t>Difference</t>
  </si>
  <si>
    <t>GPI kWh</t>
  </si>
  <si>
    <t>&amp; misc. usage)</t>
  </si>
  <si>
    <t>on temp adj</t>
  </si>
  <si>
    <t>Incl Losses</t>
  </si>
  <si>
    <t>Allocation</t>
  </si>
  <si>
    <t>(not incl. Losses)</t>
  </si>
  <si>
    <t>(calendar view)</t>
  </si>
  <si>
    <t>11a</t>
  </si>
  <si>
    <t>7b-4b</t>
  </si>
  <si>
    <t>4b/(1-5b)</t>
  </si>
  <si>
    <t>(7b/sum(7b) *B8</t>
  </si>
  <si>
    <t>10a</t>
  </si>
  <si>
    <t>8b+9b</t>
  </si>
  <si>
    <t>Energy1 Allocation Factor</t>
  </si>
  <si>
    <t>Energy2 Allocation Factor</t>
  </si>
  <si>
    <t>============</t>
  </si>
  <si>
    <t>===============</t>
  </si>
  <si>
    <t>===================</t>
  </si>
  <si>
    <t>07</t>
  </si>
  <si>
    <t>Small Resale (05)</t>
  </si>
  <si>
    <t>50-54,57-58</t>
  </si>
  <si>
    <t>Transportation Schedules:</t>
  </si>
  <si>
    <t>449 HV</t>
  </si>
  <si>
    <t>449 PV</t>
  </si>
  <si>
    <t>Special Contract</t>
  </si>
  <si>
    <t>Total Transp.</t>
  </si>
  <si>
    <t>Note:  Annual actual kWh includes the impacts of schedule 40 rate migrations anticipated during the rate year on Schedules 24, 25, 26, 31 &amp; Special Contract.</t>
  </si>
  <si>
    <t>7, 307, 317, 327</t>
  </si>
  <si>
    <t>8, 24 &amp; 324</t>
  </si>
  <si>
    <t>7, 307, 317 &amp; 327</t>
  </si>
  <si>
    <t>7/307/317/327</t>
  </si>
  <si>
    <t>8/24/324</t>
  </si>
  <si>
    <t>8, 24, 324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</si>
</sst>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 \¢"/>
    <numFmt numFmtId="167" formatCode="_(&quot;$&quot;* #,##0.000000_);_(&quot;$&quot;* \(#,##0.000000\);_(&quot;$&quot;* &quot;-&quot;??_);_(@_)"/>
    <numFmt numFmtId="168" formatCode="_(&quot;$&quot;* #,##0.00000_);_(&quot;$&quot;* \(#,##0.00000\);_(&quot;$&quot;* &quot;-&quot;??_);_(@_)"/>
    <numFmt numFmtId="169" formatCode="_(* #,##0.000000_);_(* \(#,##0.000000\);_(* &quot;-&quot;??_);_(@_)"/>
    <numFmt numFmtId="170" formatCode="mmmm\ dd\,\ yyyy"/>
    <numFmt numFmtId="171" formatCode="_(&quot;$&quot;* #,##0.000000_);_(&quot;$&quot;* \(#,##0.000000\);_(&quot;$&quot;* &quot;-&quot;??????_);_(@_)"/>
  </numFmts>
  <fonts count="26"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8"/>
      <name val="Arial"/>
      <family val="2"/>
    </font>
    <font>
      <sz val="10"/>
      <name val="Arial"/>
      <family val="2"/>
    </font>
    <font>
      <b/>
      <sz val="9"/>
      <color indexed="81"/>
      <name val="Tahoma"/>
      <family val="2"/>
    </font>
    <font>
      <sz val="9"/>
      <color indexed="81"/>
      <name val="Tahoma"/>
      <family val="2"/>
    </font>
    <font>
      <sz val="8"/>
      <color rgb="FFFF0000"/>
      <name val="Arial"/>
      <family val="2"/>
    </font>
    <font>
      <sz val="10"/>
      <color rgb="FF008080"/>
      <name val="Arial"/>
      <family val="2"/>
    </font>
    <font>
      <sz val="8"/>
      <color rgb="FF008080"/>
      <name val="Arial"/>
      <family val="2"/>
    </font>
    <font>
      <sz val="8"/>
      <color rgb="FF0033CC"/>
      <name val="Arial"/>
      <family val="2"/>
    </font>
    <font>
      <sz val="8"/>
      <color theme="1"/>
      <name val="Arial"/>
      <family val="2"/>
    </font>
    <font>
      <b/>
      <sz val="8"/>
      <color rgb="FF0033CC"/>
      <name val="Arial"/>
      <family val="2"/>
    </font>
    <font>
      <b/>
      <sz val="8"/>
      <color theme="1"/>
      <name val="Arial"/>
      <family val="2"/>
    </font>
    <font>
      <b/>
      <sz val="10"/>
      <color rgb="FF0033CC"/>
      <name val="Arial"/>
      <family val="2"/>
    </font>
    <font>
      <b/>
      <sz val="8"/>
      <color rgb="FFFF0000"/>
      <name val="Arial"/>
      <family val="2"/>
    </font>
    <font>
      <sz val="10"/>
      <name val="Arial"/>
      <family val="2"/>
    </font>
    <font>
      <b/>
      <i/>
      <sz val="8"/>
      <color rgb="FF0000FF"/>
      <name val="Arial"/>
      <family val="2"/>
    </font>
    <font>
      <sz val="8"/>
      <color rgb="FF0000FF"/>
      <name val="Arial"/>
      <family val="2"/>
    </font>
    <font>
      <sz val="8"/>
      <color indexed="8"/>
      <name val="Arial"/>
      <family val="2"/>
    </font>
    <font>
      <sz val="9"/>
      <color indexed="81"/>
      <name val="Tahoma"/>
      <charset val="1"/>
    </font>
    <font>
      <b/>
      <sz val="9"/>
      <color indexed="81"/>
      <name val="Tahoma"/>
      <charset val="1"/>
    </font>
    <font>
      <b/>
      <sz val="8"/>
      <color rgb="FF008080"/>
      <name val="Arial"/>
      <family val="2"/>
    </font>
  </fonts>
  <fills count="14">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99FF99"/>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FFFF00"/>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79998168889431442"/>
        <bgColor indexed="64"/>
      </patternFill>
    </fill>
  </fills>
  <borders count="3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right/>
      <top/>
      <bottom style="thin">
        <color auto="1"/>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s>
  <cellStyleXfs count="11">
    <xf numFmtId="0" fontId="0" fillId="0" borderId="0"/>
    <xf numFmtId="44" fontId="7" fillId="0" borderId="0" applyFont="0" applyFill="0" applyBorder="0" applyAlignment="0" applyProtection="0"/>
    <xf numFmtId="0" fontId="2" fillId="0" borderId="0"/>
    <xf numFmtId="43" fontId="2"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19" fillId="0" borderId="0" applyFont="0" applyFill="0" applyBorder="0" applyAlignment="0" applyProtection="0"/>
    <xf numFmtId="0" fontId="1" fillId="0" borderId="0"/>
    <xf numFmtId="0" fontId="1" fillId="0" borderId="0"/>
    <xf numFmtId="0" fontId="3" fillId="0" borderId="0"/>
  </cellStyleXfs>
  <cellXfs count="410">
    <xf numFmtId="0" fontId="0" fillId="0" borderId="0" xfId="0"/>
    <xf numFmtId="0" fontId="3" fillId="0" borderId="10" xfId="0" applyFont="1" applyFill="1" applyBorder="1" applyAlignment="1">
      <alignment horizontal="center"/>
    </xf>
    <xf numFmtId="0" fontId="3" fillId="0" borderId="0" xfId="0" applyFont="1" applyFill="1" applyBorder="1"/>
    <xf numFmtId="0" fontId="3" fillId="0" borderId="0" xfId="0" applyFont="1" applyFill="1" applyBorder="1" applyAlignment="1">
      <alignment horizontal="center"/>
    </xf>
    <xf numFmtId="0" fontId="3" fillId="0" borderId="11" xfId="0" applyFont="1" applyFill="1" applyBorder="1"/>
    <xf numFmtId="0" fontId="3" fillId="0" borderId="0" xfId="0" applyFont="1" applyFill="1" applyBorder="1" applyAlignment="1">
      <alignment horizontal="center" wrapText="1"/>
    </xf>
    <xf numFmtId="0" fontId="3" fillId="0" borderId="10" xfId="0" applyFont="1" applyFill="1" applyBorder="1" applyAlignment="1">
      <alignment horizontal="center" vertical="top" wrapText="1"/>
    </xf>
    <xf numFmtId="0" fontId="3" fillId="0" borderId="0" xfId="0" applyFont="1" applyFill="1" applyBorder="1" applyAlignment="1">
      <alignment horizontal="center" vertical="top" wrapText="1"/>
    </xf>
    <xf numFmtId="164" fontId="3" fillId="0" borderId="0" xfId="0" quotePrefix="1" applyNumberFormat="1" applyFont="1" applyFill="1" applyBorder="1" applyAlignment="1">
      <alignment horizontal="center" vertical="top" wrapText="1"/>
    </xf>
    <xf numFmtId="164" fontId="3" fillId="0" borderId="0" xfId="0" applyNumberFormat="1" applyFont="1" applyFill="1" applyBorder="1" applyAlignment="1">
      <alignment horizontal="center" vertical="top" wrapText="1"/>
    </xf>
    <xf numFmtId="0" fontId="3" fillId="0" borderId="11" xfId="0" quotePrefix="1" applyFont="1" applyFill="1" applyBorder="1" applyAlignment="1">
      <alignment horizontal="center" vertical="top" wrapText="1"/>
    </xf>
    <xf numFmtId="165" fontId="3" fillId="0" borderId="0" xfId="0" applyNumberFormat="1" applyFont="1" applyFill="1" applyBorder="1"/>
    <xf numFmtId="167" fontId="3" fillId="0" borderId="0" xfId="0" applyNumberFormat="1" applyFont="1" applyFill="1" applyBorder="1"/>
    <xf numFmtId="10" fontId="3" fillId="0" borderId="11" xfId="0" applyNumberFormat="1" applyFont="1" applyFill="1" applyBorder="1"/>
    <xf numFmtId="166" fontId="3" fillId="0" borderId="0" xfId="0" applyNumberFormat="1" applyFont="1" applyFill="1" applyBorder="1"/>
    <xf numFmtId="0" fontId="3" fillId="0" borderId="0" xfId="0" quotePrefix="1" applyFont="1" applyFill="1" applyBorder="1" applyAlignment="1">
      <alignment horizontal="left" indent="1"/>
    </xf>
    <xf numFmtId="0" fontId="3" fillId="0" borderId="0" xfId="0" applyFont="1" applyFill="1" applyBorder="1" applyAlignment="1">
      <alignment horizontal="left" indent="1"/>
    </xf>
    <xf numFmtId="0" fontId="3" fillId="0" borderId="0" xfId="0" quotePrefix="1" applyFont="1" applyFill="1" applyBorder="1" applyAlignment="1">
      <alignment horizontal="center"/>
    </xf>
    <xf numFmtId="0" fontId="3" fillId="0" borderId="0" xfId="0" quotePrefix="1" applyFont="1" applyFill="1" applyBorder="1" applyAlignment="1">
      <alignment horizontal="left"/>
    </xf>
    <xf numFmtId="0" fontId="3" fillId="0" borderId="0" xfId="0" applyFont="1" applyFill="1" applyBorder="1" applyAlignment="1">
      <alignment horizontal="left"/>
    </xf>
    <xf numFmtId="0" fontId="3" fillId="0" borderId="0" xfId="0" quotePrefix="1" applyFont="1" applyFill="1" applyBorder="1" applyAlignment="1"/>
    <xf numFmtId="0" fontId="3" fillId="0" borderId="12" xfId="0" applyFont="1" applyFill="1" applyBorder="1" applyAlignment="1">
      <alignment horizontal="center"/>
    </xf>
    <xf numFmtId="0" fontId="3" fillId="0" borderId="4" xfId="0" applyFont="1" applyFill="1" applyBorder="1"/>
    <xf numFmtId="0" fontId="3" fillId="0" borderId="4" xfId="0" applyFont="1" applyFill="1" applyBorder="1" applyAlignment="1">
      <alignment horizontal="center"/>
    </xf>
    <xf numFmtId="164" fontId="3" fillId="0" borderId="4" xfId="0" applyNumberFormat="1" applyFont="1" applyFill="1" applyBorder="1"/>
    <xf numFmtId="165" fontId="3" fillId="0" borderId="4" xfId="0" applyNumberFormat="1" applyFont="1" applyFill="1" applyBorder="1"/>
    <xf numFmtId="0" fontId="3" fillId="0" borderId="13" xfId="0" applyFont="1" applyFill="1" applyBorder="1"/>
    <xf numFmtId="0" fontId="3" fillId="0" borderId="0" xfId="0" applyFont="1" applyFill="1"/>
    <xf numFmtId="164" fontId="3" fillId="0" borderId="0" xfId="0" applyNumberFormat="1" applyFont="1" applyFill="1" applyBorder="1"/>
    <xf numFmtId="0" fontId="3" fillId="0" borderId="0" xfId="0" applyFont="1" applyFill="1" applyBorder="1" applyAlignment="1">
      <alignment horizontal="center"/>
    </xf>
    <xf numFmtId="165" fontId="3" fillId="0" borderId="0" xfId="0" applyNumberFormat="1" applyFont="1" applyFill="1" applyBorder="1" applyAlignment="1">
      <alignment horizontal="center" wrapText="1"/>
    </xf>
    <xf numFmtId="0" fontId="4" fillId="0" borderId="0" xfId="0" applyFont="1"/>
    <xf numFmtId="44" fontId="4" fillId="0" borderId="0" xfId="0" applyNumberFormat="1" applyFont="1"/>
    <xf numFmtId="171" fontId="4" fillId="0" borderId="0" xfId="0" applyNumberFormat="1" applyFont="1"/>
    <xf numFmtId="0" fontId="4" fillId="0" borderId="0" xfId="0" applyFont="1" applyFill="1"/>
    <xf numFmtId="167" fontId="4" fillId="0" borderId="16" xfId="0" applyNumberFormat="1" applyFont="1" applyFill="1" applyBorder="1"/>
    <xf numFmtId="167" fontId="4" fillId="0" borderId="15" xfId="0" applyNumberFormat="1" applyFont="1" applyFill="1" applyBorder="1"/>
    <xf numFmtId="167" fontId="4" fillId="0" borderId="21" xfId="0" quotePrefix="1" applyNumberFormat="1" applyFont="1" applyFill="1" applyBorder="1" applyAlignment="1"/>
    <xf numFmtId="167" fontId="4" fillId="0" borderId="15" xfId="0" quotePrefix="1" applyNumberFormat="1" applyFont="1" applyFill="1" applyBorder="1" applyAlignment="1"/>
    <xf numFmtId="0" fontId="4" fillId="0" borderId="14" xfId="0" applyFont="1" applyFill="1" applyBorder="1"/>
    <xf numFmtId="167" fontId="4" fillId="0" borderId="21" xfId="0" applyNumberFormat="1" applyFont="1" applyFill="1" applyBorder="1"/>
    <xf numFmtId="167" fontId="4" fillId="0" borderId="14" xfId="0" applyNumberFormat="1" applyFont="1" applyFill="1" applyBorder="1"/>
    <xf numFmtId="0" fontId="4" fillId="0" borderId="14" xfId="0" quotePrefix="1" applyFont="1" applyBorder="1" applyAlignment="1">
      <alignment horizontal="center" wrapText="1"/>
    </xf>
    <xf numFmtId="44" fontId="4" fillId="0" borderId="5" xfId="0" applyNumberFormat="1" applyFont="1" applyBorder="1"/>
    <xf numFmtId="0" fontId="4" fillId="0" borderId="0" xfId="0" applyFont="1" applyBorder="1" applyAlignment="1"/>
    <xf numFmtId="164" fontId="4" fillId="0" borderId="5" xfId="0" applyNumberFormat="1" applyFont="1" applyBorder="1"/>
    <xf numFmtId="0" fontId="4" fillId="0" borderId="0" xfId="0" applyFont="1" applyAlignment="1">
      <alignment horizontal="left"/>
    </xf>
    <xf numFmtId="164" fontId="4" fillId="0" borderId="5" xfId="0" applyNumberFormat="1" applyFont="1" applyFill="1" applyBorder="1"/>
    <xf numFmtId="0" fontId="4" fillId="0" borderId="0" xfId="0" applyFont="1" applyFill="1" applyAlignment="1">
      <alignment horizontal="left"/>
    </xf>
    <xf numFmtId="44" fontId="4" fillId="0" borderId="5" xfId="5" applyFont="1" applyBorder="1"/>
    <xf numFmtId="0" fontId="4" fillId="0" borderId="0" xfId="0" quotePrefix="1" applyFont="1" applyAlignment="1">
      <alignment horizontal="left"/>
    </xf>
    <xf numFmtId="44" fontId="4" fillId="0" borderId="0" xfId="5" applyFont="1"/>
    <xf numFmtId="164" fontId="4" fillId="0" borderId="0" xfId="0" applyNumberFormat="1" applyFont="1"/>
    <xf numFmtId="0" fontId="6" fillId="0" borderId="0" xfId="0" applyFont="1" applyAlignment="1">
      <alignment horizontal="centerContinuous" vertical="center"/>
    </xf>
    <xf numFmtId="0" fontId="6" fillId="0" borderId="0" xfId="0" applyFont="1"/>
    <xf numFmtId="0" fontId="6" fillId="0" borderId="0" xfId="0" applyFont="1" applyAlignment="1">
      <alignment horizontal="centerContinuous"/>
    </xf>
    <xf numFmtId="0" fontId="4" fillId="0" borderId="0" xfId="0" applyFont="1" applyBorder="1"/>
    <xf numFmtId="164" fontId="4" fillId="0" borderId="0" xfId="0" applyNumberFormat="1" applyFont="1" applyFill="1" applyBorder="1"/>
    <xf numFmtId="0" fontId="5" fillId="0" borderId="13" xfId="0" applyFont="1" applyFill="1" applyBorder="1" applyAlignment="1">
      <alignment horizontal="center" wrapText="1"/>
    </xf>
    <xf numFmtId="0" fontId="5" fillId="0" borderId="0" xfId="0" applyFont="1" applyFill="1" applyBorder="1"/>
    <xf numFmtId="0" fontId="5" fillId="0" borderId="11" xfId="0" applyFont="1" applyFill="1" applyBorder="1"/>
    <xf numFmtId="164" fontId="11" fillId="0" borderId="0" xfId="0" applyNumberFormat="1" applyFont="1" applyFill="1" applyBorder="1"/>
    <xf numFmtId="165" fontId="11" fillId="0" borderId="0" xfId="0" applyNumberFormat="1" applyFont="1" applyFill="1" applyBorder="1"/>
    <xf numFmtId="167" fontId="11" fillId="0" borderId="0" xfId="0" applyNumberFormat="1" applyFont="1" applyFill="1" applyBorder="1"/>
    <xf numFmtId="0" fontId="3" fillId="0" borderId="29" xfId="0" applyFont="1" applyFill="1" applyBorder="1" applyAlignment="1">
      <alignment horizontal="center" vertical="top" wrapText="1"/>
    </xf>
    <xf numFmtId="0" fontId="3" fillId="0" borderId="29" xfId="0" applyFont="1" applyFill="1" applyBorder="1" applyAlignment="1">
      <alignment horizontal="center" wrapText="1"/>
    </xf>
    <xf numFmtId="165" fontId="3" fillId="0" borderId="29" xfId="0" applyNumberFormat="1" applyFont="1" applyFill="1" applyBorder="1" applyAlignment="1">
      <alignment horizontal="center" wrapText="1"/>
    </xf>
    <xf numFmtId="0" fontId="3" fillId="0" borderId="26" xfId="0" applyFont="1" applyFill="1" applyBorder="1" applyAlignment="1">
      <alignment horizontal="center" wrapText="1"/>
    </xf>
    <xf numFmtId="164" fontId="4" fillId="0" borderId="0" xfId="0" applyNumberFormat="1" applyFont="1" applyFill="1"/>
    <xf numFmtId="167" fontId="13" fillId="0" borderId="14" xfId="0" applyNumberFormat="1" applyFont="1" applyFill="1" applyBorder="1"/>
    <xf numFmtId="167" fontId="13" fillId="0" borderId="15" xfId="0" quotePrefix="1" applyNumberFormat="1" applyFont="1" applyFill="1" applyBorder="1" applyAlignment="1"/>
    <xf numFmtId="0" fontId="15" fillId="0" borderId="0" xfId="0" applyFont="1" applyAlignment="1">
      <alignment horizontal="centerContinuous" vertical="center"/>
    </xf>
    <xf numFmtId="0" fontId="5" fillId="0" borderId="7" xfId="0" applyFont="1" applyFill="1" applyBorder="1" applyAlignment="1">
      <alignment horizontal="centerContinuous"/>
    </xf>
    <xf numFmtId="0" fontId="5" fillId="0" borderId="8" xfId="0" applyFont="1" applyFill="1" applyBorder="1" applyAlignment="1">
      <alignment horizontal="centerContinuous"/>
    </xf>
    <xf numFmtId="0" fontId="5" fillId="0" borderId="9" xfId="0" applyFont="1" applyFill="1" applyBorder="1" applyAlignment="1">
      <alignment horizontal="centerContinuous"/>
    </xf>
    <xf numFmtId="0" fontId="5" fillId="0" borderId="10" xfId="0" applyFont="1" applyFill="1" applyBorder="1" applyAlignment="1">
      <alignment horizontal="centerContinuous"/>
    </xf>
    <xf numFmtId="0" fontId="5" fillId="0" borderId="0" xfId="0" applyFont="1" applyFill="1" applyBorder="1" applyAlignment="1">
      <alignment horizontal="centerContinuous"/>
    </xf>
    <xf numFmtId="0" fontId="5" fillId="0" borderId="11" xfId="0" applyFont="1" applyFill="1" applyBorder="1" applyAlignment="1">
      <alignment horizontal="centerContinuous"/>
    </xf>
    <xf numFmtId="0" fontId="5" fillId="0" borderId="10" xfId="0" applyFont="1" applyFill="1" applyBorder="1" applyAlignment="1">
      <alignment horizontal="center"/>
    </xf>
    <xf numFmtId="0" fontId="5" fillId="0" borderId="0" xfId="0" applyFont="1" applyFill="1" applyBorder="1" applyAlignment="1">
      <alignment horizontal="center"/>
    </xf>
    <xf numFmtId="164" fontId="5" fillId="0" borderId="0" xfId="0" applyNumberFormat="1" applyFont="1" applyFill="1" applyBorder="1"/>
    <xf numFmtId="0" fontId="5" fillId="0" borderId="10" xfId="0" applyFont="1" applyFill="1" applyBorder="1" applyAlignment="1">
      <alignment horizontal="center" wrapText="1"/>
    </xf>
    <xf numFmtId="0" fontId="5" fillId="0" borderId="0" xfId="0" applyFont="1" applyFill="1" applyBorder="1" applyAlignment="1">
      <alignment horizontal="center" wrapText="1"/>
    </xf>
    <xf numFmtId="164" fontId="5" fillId="0" borderId="0" xfId="0" quotePrefix="1" applyNumberFormat="1" applyFont="1" applyFill="1" applyBorder="1" applyAlignment="1">
      <alignment horizontal="center" wrapText="1"/>
    </xf>
    <xf numFmtId="0" fontId="5" fillId="0" borderId="0" xfId="0" quotePrefix="1" applyFont="1" applyFill="1" applyBorder="1" applyAlignment="1">
      <alignment horizontal="center" wrapText="1"/>
    </xf>
    <xf numFmtId="0" fontId="5" fillId="0" borderId="11" xfId="0" quotePrefix="1" applyFont="1" applyFill="1" applyBorder="1" applyAlignment="1">
      <alignment horizontal="center" wrapText="1"/>
    </xf>
    <xf numFmtId="0" fontId="5" fillId="0" borderId="12" xfId="0" applyFont="1" applyFill="1" applyBorder="1" applyAlignment="1">
      <alignment horizontal="center" wrapText="1"/>
    </xf>
    <xf numFmtId="0" fontId="5" fillId="0" borderId="4" xfId="0" applyFont="1" applyFill="1" applyBorder="1" applyAlignment="1">
      <alignment horizontal="center" wrapText="1"/>
    </xf>
    <xf numFmtId="0" fontId="17" fillId="0" borderId="4" xfId="0" quotePrefix="1" applyFont="1" applyFill="1" applyBorder="1" applyAlignment="1">
      <alignment horizontal="center" wrapText="1"/>
    </xf>
    <xf numFmtId="164" fontId="17" fillId="0" borderId="4" xfId="0" quotePrefix="1" applyNumberFormat="1" applyFont="1" applyFill="1" applyBorder="1" applyAlignment="1">
      <alignment horizontal="center" wrapText="1"/>
    </xf>
    <xf numFmtId="0" fontId="4" fillId="0" borderId="0" xfId="0" applyFont="1" applyFill="1" applyBorder="1"/>
    <xf numFmtId="0" fontId="4" fillId="0" borderId="10" xfId="0" applyFont="1" applyFill="1" applyBorder="1" applyAlignment="1">
      <alignment horizontal="center" vertical="top" wrapText="1"/>
    </xf>
    <xf numFmtId="0" fontId="4" fillId="0" borderId="0" xfId="0" applyFont="1" applyFill="1" applyBorder="1" applyAlignment="1">
      <alignment horizontal="center" vertical="top" wrapText="1"/>
    </xf>
    <xf numFmtId="164" fontId="4" fillId="0" borderId="0" xfId="0" quotePrefix="1" applyNumberFormat="1" applyFont="1" applyFill="1" applyBorder="1" applyAlignment="1">
      <alignment horizontal="center" vertical="top" wrapText="1"/>
    </xf>
    <xf numFmtId="164" fontId="4" fillId="0" borderId="0" xfId="0" applyNumberFormat="1" applyFont="1" applyFill="1" applyBorder="1" applyAlignment="1">
      <alignment horizontal="center" vertical="top" wrapText="1"/>
    </xf>
    <xf numFmtId="0" fontId="4" fillId="0" borderId="0" xfId="0" applyFont="1" applyFill="1" applyBorder="1" applyAlignment="1">
      <alignment horizontal="center" wrapText="1"/>
    </xf>
    <xf numFmtId="0" fontId="4" fillId="0" borderId="0" xfId="0" quotePrefix="1" applyFont="1" applyFill="1" applyBorder="1" applyAlignment="1">
      <alignment horizontal="center" wrapText="1"/>
    </xf>
    <xf numFmtId="164" fontId="6" fillId="0" borderId="4" xfId="0" quotePrefix="1" applyNumberFormat="1" applyFont="1" applyFill="1" applyBorder="1" applyAlignment="1">
      <alignment horizontal="center" wrapText="1"/>
    </xf>
    <xf numFmtId="0" fontId="6" fillId="0" borderId="13" xfId="0" applyFont="1" applyFill="1" applyBorder="1" applyAlignment="1">
      <alignment horizontal="center" wrapText="1"/>
    </xf>
    <xf numFmtId="0" fontId="6" fillId="0" borderId="0" xfId="0" applyFont="1" applyFill="1" applyBorder="1" applyAlignment="1">
      <alignment horizontal="center" vertical="top" wrapText="1"/>
    </xf>
    <xf numFmtId="0" fontId="6" fillId="0" borderId="11" xfId="0" quotePrefix="1" applyFont="1" applyFill="1" applyBorder="1" applyAlignment="1">
      <alignment horizontal="center" vertical="top" wrapText="1"/>
    </xf>
    <xf numFmtId="0" fontId="4" fillId="0" borderId="29" xfId="0" applyFont="1" applyFill="1" applyBorder="1" applyAlignment="1">
      <alignment horizontal="center" vertical="top" wrapText="1"/>
    </xf>
    <xf numFmtId="0" fontId="4" fillId="0" borderId="10" xfId="0" applyFont="1" applyFill="1" applyBorder="1" applyAlignment="1">
      <alignment horizontal="center"/>
    </xf>
    <xf numFmtId="0" fontId="4" fillId="0" borderId="0" xfId="0" applyFont="1" applyFill="1" applyBorder="1" applyAlignment="1">
      <alignment horizontal="center"/>
    </xf>
    <xf numFmtId="0" fontId="6" fillId="0" borderId="0" xfId="0" applyFont="1" applyFill="1" applyBorder="1"/>
    <xf numFmtId="0" fontId="6" fillId="0" borderId="11" xfId="0" applyFont="1" applyFill="1" applyBorder="1"/>
    <xf numFmtId="0" fontId="4" fillId="0" borderId="29" xfId="0" applyFont="1" applyFill="1" applyBorder="1" applyAlignment="1">
      <alignment horizontal="center" wrapText="1"/>
    </xf>
    <xf numFmtId="164" fontId="12" fillId="0" borderId="0" xfId="0" applyNumberFormat="1" applyFont="1" applyFill="1" applyBorder="1"/>
    <xf numFmtId="165" fontId="12" fillId="0" borderId="0" xfId="0" applyNumberFormat="1" applyFont="1" applyFill="1" applyBorder="1"/>
    <xf numFmtId="167" fontId="12" fillId="0" borderId="0" xfId="0" applyNumberFormat="1" applyFont="1" applyFill="1" applyBorder="1"/>
    <xf numFmtId="165" fontId="4" fillId="0" borderId="0" xfId="0" applyNumberFormat="1" applyFont="1" applyFill="1" applyBorder="1"/>
    <xf numFmtId="10" fontId="4" fillId="0" borderId="11" xfId="0" applyNumberFormat="1" applyFont="1" applyFill="1" applyBorder="1"/>
    <xf numFmtId="165" fontId="4" fillId="0" borderId="29" xfId="0" applyNumberFormat="1" applyFont="1" applyFill="1" applyBorder="1" applyAlignment="1">
      <alignment horizontal="center" wrapText="1"/>
    </xf>
    <xf numFmtId="166" fontId="4" fillId="0" borderId="0" xfId="0" applyNumberFormat="1" applyFont="1" applyFill="1" applyBorder="1"/>
    <xf numFmtId="0" fontId="4" fillId="0" borderId="0" xfId="0" quotePrefix="1" applyFont="1" applyFill="1" applyBorder="1" applyAlignment="1">
      <alignment horizontal="left" indent="1"/>
    </xf>
    <xf numFmtId="0" fontId="4" fillId="0" borderId="0" xfId="0" quotePrefix="1" applyFont="1" applyFill="1" applyBorder="1" applyAlignment="1">
      <alignment horizontal="center"/>
    </xf>
    <xf numFmtId="0" fontId="4" fillId="0" borderId="0" xfId="0" applyFont="1" applyFill="1" applyBorder="1" applyAlignment="1">
      <alignment horizontal="left" indent="1"/>
    </xf>
    <xf numFmtId="167" fontId="4" fillId="0" borderId="0" xfId="0" applyNumberFormat="1" applyFont="1" applyFill="1" applyBorder="1"/>
    <xf numFmtId="0" fontId="4" fillId="0" borderId="0" xfId="0" quotePrefix="1" applyFont="1" applyFill="1" applyBorder="1" applyAlignment="1">
      <alignment horizontal="left"/>
    </xf>
    <xf numFmtId="0" fontId="4" fillId="0" borderId="0" xfId="0" applyFont="1" applyFill="1" applyBorder="1" applyAlignment="1">
      <alignment horizontal="left"/>
    </xf>
    <xf numFmtId="0" fontId="4" fillId="0" borderId="0" xfId="0" quotePrefix="1" applyFont="1" applyFill="1" applyBorder="1" applyAlignment="1"/>
    <xf numFmtId="0" fontId="4" fillId="0" borderId="26" xfId="0" applyFont="1" applyFill="1" applyBorder="1" applyAlignment="1">
      <alignment horizontal="center" wrapText="1"/>
    </xf>
    <xf numFmtId="166" fontId="6" fillId="0" borderId="0" xfId="0" applyNumberFormat="1" applyFont="1" applyFill="1" applyBorder="1"/>
    <xf numFmtId="0" fontId="4" fillId="0" borderId="12" xfId="0" applyFont="1" applyFill="1" applyBorder="1" applyAlignment="1">
      <alignment horizontal="center"/>
    </xf>
    <xf numFmtId="0" fontId="4" fillId="0" borderId="4" xfId="0" applyFont="1" applyFill="1" applyBorder="1"/>
    <xf numFmtId="0" fontId="4" fillId="0" borderId="4" xfId="0" applyFont="1" applyFill="1" applyBorder="1" applyAlignment="1">
      <alignment horizontal="center"/>
    </xf>
    <xf numFmtId="164" fontId="4" fillId="0" borderId="4" xfId="0" applyNumberFormat="1" applyFont="1" applyFill="1" applyBorder="1"/>
    <xf numFmtId="165" fontId="4" fillId="0" borderId="4" xfId="0" applyNumberFormat="1" applyFont="1" applyFill="1" applyBorder="1"/>
    <xf numFmtId="0" fontId="4" fillId="0" borderId="13" xfId="0" applyFont="1" applyFill="1" applyBorder="1"/>
    <xf numFmtId="0" fontId="6" fillId="0" borderId="12" xfId="0" applyFont="1" applyFill="1" applyBorder="1" applyAlignment="1">
      <alignment horizontal="center" wrapText="1"/>
    </xf>
    <xf numFmtId="0" fontId="6" fillId="0" borderId="4" xfId="0" applyFont="1" applyFill="1" applyBorder="1" applyAlignment="1">
      <alignment horizontal="center" wrapText="1"/>
    </xf>
    <xf numFmtId="0" fontId="6" fillId="0" borderId="4" xfId="0" quotePrefix="1" applyFont="1" applyFill="1" applyBorder="1" applyAlignment="1">
      <alignment horizontal="center" wrapText="1"/>
    </xf>
    <xf numFmtId="0" fontId="6" fillId="0" borderId="20" xfId="0" applyFont="1" applyFill="1" applyBorder="1" applyAlignment="1">
      <alignment horizontal="center" wrapText="1"/>
    </xf>
    <xf numFmtId="0" fontId="6" fillId="0" borderId="7" xfId="0" applyFont="1" applyFill="1" applyBorder="1" applyAlignment="1">
      <alignment horizontal="centerContinuous"/>
    </xf>
    <xf numFmtId="0" fontId="6" fillId="0" borderId="8" xfId="0" applyFont="1" applyFill="1" applyBorder="1" applyAlignment="1">
      <alignment horizontal="centerContinuous"/>
    </xf>
    <xf numFmtId="0" fontId="6" fillId="0" borderId="9" xfId="0" applyFont="1" applyFill="1" applyBorder="1" applyAlignment="1">
      <alignment horizontal="centerContinuous"/>
    </xf>
    <xf numFmtId="0" fontId="6" fillId="0" borderId="10" xfId="0" applyFont="1" applyFill="1" applyBorder="1" applyAlignment="1">
      <alignment horizontal="centerContinuous"/>
    </xf>
    <xf numFmtId="0" fontId="6" fillId="0" borderId="0" xfId="0" applyFont="1" applyFill="1" applyBorder="1" applyAlignment="1">
      <alignment horizontal="centerContinuous"/>
    </xf>
    <xf numFmtId="0" fontId="6" fillId="0" borderId="11" xfId="0" applyFont="1" applyFill="1" applyBorder="1" applyAlignment="1">
      <alignment horizontal="centerContinuous"/>
    </xf>
    <xf numFmtId="0" fontId="6" fillId="0" borderId="10" xfId="0" applyFont="1" applyFill="1" applyBorder="1" applyAlignment="1">
      <alignment horizontal="center" vertical="top" wrapText="1"/>
    </xf>
    <xf numFmtId="164" fontId="6" fillId="0" borderId="0" xfId="0" quotePrefix="1" applyNumberFormat="1" applyFont="1" applyFill="1" applyBorder="1" applyAlignment="1">
      <alignment horizontal="center" vertical="top" wrapText="1"/>
    </xf>
    <xf numFmtId="164" fontId="6" fillId="0" borderId="0" xfId="0" applyNumberFormat="1" applyFont="1" applyFill="1" applyBorder="1" applyAlignment="1">
      <alignment horizontal="center" vertical="top" wrapText="1"/>
    </xf>
    <xf numFmtId="0" fontId="6" fillId="0" borderId="10" xfId="0" applyFont="1" applyFill="1" applyBorder="1" applyAlignment="1">
      <alignment horizontal="center" wrapText="1"/>
    </xf>
    <xf numFmtId="0" fontId="6" fillId="0" borderId="0" xfId="0" applyFont="1" applyFill="1" applyBorder="1" applyAlignment="1">
      <alignment horizontal="center" wrapText="1"/>
    </xf>
    <xf numFmtId="164" fontId="6" fillId="0" borderId="0" xfId="0" quotePrefix="1" applyNumberFormat="1" applyFont="1" applyFill="1" applyBorder="1" applyAlignment="1">
      <alignment horizontal="center" wrapText="1"/>
    </xf>
    <xf numFmtId="0" fontId="6" fillId="0" borderId="0" xfId="0" quotePrefix="1" applyFont="1" applyFill="1" applyBorder="1" applyAlignment="1">
      <alignment horizontal="center" wrapText="1"/>
    </xf>
    <xf numFmtId="0" fontId="6" fillId="0" borderId="11" xfId="0" quotePrefix="1" applyFont="1" applyFill="1" applyBorder="1" applyAlignment="1">
      <alignment horizontal="center" wrapText="1"/>
    </xf>
    <xf numFmtId="0" fontId="4" fillId="0" borderId="0" xfId="0" quotePrefix="1" applyFont="1" applyFill="1" applyAlignment="1">
      <alignment horizontal="center"/>
    </xf>
    <xf numFmtId="0" fontId="4" fillId="0" borderId="0" xfId="0" applyFont="1" applyFill="1" applyAlignment="1">
      <alignment horizontal="center"/>
    </xf>
    <xf numFmtId="0" fontId="4" fillId="0" borderId="0" xfId="0" applyFont="1" applyFill="1" applyAlignment="1">
      <alignment horizontal="center" wrapText="1"/>
    </xf>
    <xf numFmtId="164" fontId="4" fillId="0" borderId="0" xfId="0" applyNumberFormat="1" applyFont="1" applyFill="1" applyBorder="1" applyAlignment="1">
      <alignment horizontal="center" vertical="center" wrapText="1"/>
    </xf>
    <xf numFmtId="164" fontId="4" fillId="0" borderId="0" xfId="0" quotePrefix="1"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164" fontId="12" fillId="0" borderId="0" xfId="0" applyNumberFormat="1" applyFont="1" applyFill="1"/>
    <xf numFmtId="165" fontId="4" fillId="0" borderId="0" xfId="0" applyNumberFormat="1" applyFont="1" applyFill="1"/>
    <xf numFmtId="165" fontId="12" fillId="0" borderId="0" xfId="5" applyNumberFormat="1" applyFont="1" applyFill="1"/>
    <xf numFmtId="0" fontId="4" fillId="0" borderId="0" xfId="0" applyFont="1" applyFill="1" applyAlignment="1">
      <alignment horizontal="left" indent="1"/>
    </xf>
    <xf numFmtId="164" fontId="4" fillId="0" borderId="2" xfId="0" applyNumberFormat="1" applyFont="1" applyFill="1" applyBorder="1"/>
    <xf numFmtId="165" fontId="4" fillId="0" borderId="2" xfId="0" applyNumberFormat="1" applyFont="1" applyFill="1" applyBorder="1"/>
    <xf numFmtId="165" fontId="4" fillId="0" borderId="2" xfId="5" applyNumberFormat="1" applyFont="1" applyFill="1" applyBorder="1"/>
    <xf numFmtId="165" fontId="4" fillId="0" borderId="0" xfId="5" applyNumberFormat="1" applyFont="1" applyFill="1"/>
    <xf numFmtId="0" fontId="4" fillId="0" borderId="0" xfId="0" quotePrefix="1" applyFont="1" applyFill="1" applyAlignment="1">
      <alignment horizontal="left"/>
    </xf>
    <xf numFmtId="0" fontId="4" fillId="0" borderId="0" xfId="0" quotePrefix="1" applyFont="1" applyFill="1" applyAlignment="1">
      <alignment horizontal="left" indent="1"/>
    </xf>
    <xf numFmtId="164" fontId="12" fillId="0" borderId="2" xfId="0" applyNumberFormat="1" applyFont="1" applyFill="1" applyBorder="1"/>
    <xf numFmtId="165" fontId="12" fillId="0" borderId="2" xfId="5" applyNumberFormat="1" applyFont="1" applyFill="1" applyBorder="1"/>
    <xf numFmtId="165" fontId="4" fillId="0" borderId="5" xfId="5" applyNumberFormat="1" applyFont="1" applyFill="1" applyBorder="1"/>
    <xf numFmtId="165" fontId="4" fillId="0" borderId="0" xfId="5" applyNumberFormat="1" applyFont="1" applyFill="1" applyBorder="1"/>
    <xf numFmtId="165" fontId="4" fillId="0" borderId="5" xfId="0" applyNumberFormat="1" applyFont="1" applyFill="1" applyBorder="1"/>
    <xf numFmtId="0" fontId="6" fillId="0" borderId="0" xfId="0" applyFont="1" applyFill="1"/>
    <xf numFmtId="0" fontId="6" fillId="0" borderId="0" xfId="0" quotePrefix="1" applyFont="1" applyFill="1" applyAlignment="1">
      <alignment horizontal="center"/>
    </xf>
    <xf numFmtId="0" fontId="6" fillId="0" borderId="0" xfId="0" applyFont="1" applyFill="1" applyAlignment="1">
      <alignment horizontal="center"/>
    </xf>
    <xf numFmtId="0" fontId="6" fillId="0" borderId="6" xfId="0" applyFont="1" applyFill="1" applyBorder="1" applyAlignment="1">
      <alignment horizontal="center" wrapText="1"/>
    </xf>
    <xf numFmtId="0" fontId="6" fillId="0" borderId="22" xfId="0" quotePrefix="1" applyFont="1" applyFill="1" applyBorder="1" applyAlignment="1">
      <alignment horizontal="center" wrapText="1"/>
    </xf>
    <xf numFmtId="17" fontId="6" fillId="0" borderId="22" xfId="0" quotePrefix="1" applyNumberFormat="1" applyFont="1" applyFill="1" applyBorder="1" applyAlignment="1">
      <alignment horizontal="center" wrapText="1"/>
    </xf>
    <xf numFmtId="0" fontId="6" fillId="0" borderId="0" xfId="0" applyFont="1" applyFill="1" applyAlignment="1">
      <alignment horizontal="center" wrapText="1"/>
    </xf>
    <xf numFmtId="0" fontId="6" fillId="0" borderId="22" xfId="0" quotePrefix="1" applyFont="1" applyBorder="1" applyAlignment="1">
      <alignment horizontal="left"/>
    </xf>
    <xf numFmtId="0" fontId="6" fillId="0" borderId="22" xfId="0" applyFont="1" applyBorder="1"/>
    <xf numFmtId="0" fontId="6" fillId="0" borderId="0" xfId="0" applyFont="1" applyBorder="1" applyAlignment="1"/>
    <xf numFmtId="0" fontId="6" fillId="0" borderId="0" xfId="0" quotePrefix="1" applyFont="1" applyBorder="1" applyAlignment="1">
      <alignment horizontal="center"/>
    </xf>
    <xf numFmtId="0" fontId="6" fillId="0" borderId="0" xfId="0" applyFont="1" applyAlignment="1"/>
    <xf numFmtId="0" fontId="6" fillId="0" borderId="22" xfId="0" applyFont="1" applyBorder="1" applyAlignment="1">
      <alignment horizontal="center" wrapText="1"/>
    </xf>
    <xf numFmtId="0" fontId="6" fillId="0" borderId="22" xfId="0" quotePrefix="1" applyFont="1" applyBorder="1" applyAlignment="1">
      <alignment horizontal="center" wrapText="1"/>
    </xf>
    <xf numFmtId="44" fontId="4" fillId="0" borderId="0" xfId="0" applyNumberFormat="1" applyFont="1" applyFill="1"/>
    <xf numFmtId="0" fontId="4" fillId="0" borderId="0" xfId="0" quotePrefix="1" applyFont="1" applyFill="1" applyAlignment="1">
      <alignment horizontal="center" wrapText="1"/>
    </xf>
    <xf numFmtId="0" fontId="4" fillId="0" borderId="29" xfId="0" applyFont="1" applyFill="1" applyBorder="1" applyAlignment="1">
      <alignment horizontal="center"/>
    </xf>
    <xf numFmtId="0" fontId="6" fillId="0" borderId="20" xfId="0" applyFont="1" applyFill="1" applyBorder="1" applyAlignment="1">
      <alignment horizontal="center"/>
    </xf>
    <xf numFmtId="41" fontId="4" fillId="0" borderId="0" xfId="0" applyNumberFormat="1" applyFont="1" applyFill="1"/>
    <xf numFmtId="169" fontId="6" fillId="0" borderId="26" xfId="0" applyNumberFormat="1" applyFont="1" applyFill="1" applyBorder="1" applyAlignment="1">
      <alignment horizontal="center"/>
    </xf>
    <xf numFmtId="169" fontId="4" fillId="0" borderId="0" xfId="0" applyNumberFormat="1" applyFont="1" applyFill="1"/>
    <xf numFmtId="0" fontId="4" fillId="0" borderId="0" xfId="0" quotePrefix="1" applyFont="1" applyFill="1" applyBorder="1" applyAlignment="1">
      <alignment horizontal="right" wrapText="1"/>
    </xf>
    <xf numFmtId="44" fontId="4" fillId="0" borderId="0" xfId="0" applyNumberFormat="1" applyFont="1" applyFill="1" applyBorder="1"/>
    <xf numFmtId="164" fontId="4" fillId="0" borderId="29" xfId="0" applyNumberFormat="1" applyFont="1" applyFill="1" applyBorder="1" applyAlignment="1">
      <alignment horizontal="center"/>
    </xf>
    <xf numFmtId="164" fontId="4" fillId="0" borderId="0" xfId="0" applyNumberFormat="1" applyFont="1" applyFill="1" applyBorder="1" applyAlignment="1"/>
    <xf numFmtId="164" fontId="4" fillId="0" borderId="0" xfId="0" applyNumberFormat="1" applyFont="1" applyFill="1" applyBorder="1" applyAlignment="1">
      <alignment horizontal="center"/>
    </xf>
    <xf numFmtId="0" fontId="4" fillId="0" borderId="0" xfId="0" applyNumberFormat="1" applyFont="1" applyFill="1" applyBorder="1"/>
    <xf numFmtId="0" fontId="4" fillId="0" borderId="0" xfId="0" applyFont="1" applyFill="1" applyBorder="1" applyAlignment="1"/>
    <xf numFmtId="168" fontId="4" fillId="0" borderId="0" xfId="0" applyNumberFormat="1" applyFont="1" applyFill="1"/>
    <xf numFmtId="164" fontId="4" fillId="0" borderId="26" xfId="0" applyNumberFormat="1" applyFont="1" applyFill="1" applyBorder="1" applyAlignment="1">
      <alignment horizontal="center"/>
    </xf>
    <xf numFmtId="44" fontId="6" fillId="0" borderId="0" xfId="0" applyNumberFormat="1" applyFont="1" applyFill="1"/>
    <xf numFmtId="0" fontId="15" fillId="0" borderId="6" xfId="0" quotePrefix="1" applyFont="1" applyFill="1" applyBorder="1" applyAlignment="1">
      <alignment horizontal="center" wrapText="1"/>
    </xf>
    <xf numFmtId="0" fontId="15" fillId="0" borderId="22" xfId="0" quotePrefix="1" applyFont="1" applyFill="1" applyBorder="1" applyAlignment="1">
      <alignment horizontal="center" wrapText="1"/>
    </xf>
    <xf numFmtId="0" fontId="6" fillId="0" borderId="22" xfId="0" applyFont="1" applyFill="1" applyBorder="1" applyAlignment="1">
      <alignment horizontal="center" wrapText="1"/>
    </xf>
    <xf numFmtId="0" fontId="5" fillId="0" borderId="0" xfId="0" applyFont="1" applyFill="1" applyAlignment="1">
      <alignment horizontal="center"/>
    </xf>
    <xf numFmtId="0" fontId="5" fillId="0" borderId="0" xfId="0" quotePrefix="1" applyFont="1" applyFill="1" applyAlignment="1">
      <alignment horizontal="center"/>
    </xf>
    <xf numFmtId="170" fontId="5" fillId="0" borderId="0" xfId="0" quotePrefix="1" applyNumberFormat="1" applyFont="1" applyFill="1" applyAlignment="1">
      <alignment horizontal="center"/>
    </xf>
    <xf numFmtId="0" fontId="6" fillId="0" borderId="11" xfId="0" applyFont="1" applyFill="1" applyBorder="1" applyAlignment="1">
      <alignment horizontal="center"/>
    </xf>
    <xf numFmtId="0" fontId="6" fillId="0" borderId="10" xfId="0" applyFont="1" applyFill="1" applyBorder="1" applyAlignment="1">
      <alignment horizontal="center"/>
    </xf>
    <xf numFmtId="164" fontId="6" fillId="0" borderId="0" xfId="0" applyNumberFormat="1" applyFont="1" applyFill="1" applyBorder="1"/>
    <xf numFmtId="169" fontId="4" fillId="0" borderId="0" xfId="0" applyNumberFormat="1" applyFont="1" applyFill="1" applyBorder="1"/>
    <xf numFmtId="167" fontId="4" fillId="0" borderId="11" xfId="0" applyNumberFormat="1" applyFont="1" applyFill="1" applyBorder="1" applyAlignment="1">
      <alignment horizontal="center"/>
    </xf>
    <xf numFmtId="16" fontId="4" fillId="0" borderId="0" xfId="0" applyNumberFormat="1" applyFont="1" applyFill="1" applyBorder="1"/>
    <xf numFmtId="166" fontId="4" fillId="0" borderId="11" xfId="0" applyNumberFormat="1" applyFont="1" applyFill="1" applyBorder="1" applyAlignment="1">
      <alignment horizontal="center"/>
    </xf>
    <xf numFmtId="0" fontId="4" fillId="0" borderId="11" xfId="0" applyFont="1" applyFill="1" applyBorder="1" applyAlignment="1">
      <alignment horizontal="center"/>
    </xf>
    <xf numFmtId="165" fontId="4" fillId="0" borderId="11" xfId="0" applyNumberFormat="1" applyFont="1" applyFill="1" applyBorder="1"/>
    <xf numFmtId="0" fontId="4" fillId="0" borderId="11" xfId="0" applyFont="1" applyFill="1" applyBorder="1"/>
    <xf numFmtId="164" fontId="10" fillId="0" borderId="0" xfId="0" applyNumberFormat="1" applyFont="1" applyBorder="1"/>
    <xf numFmtId="37" fontId="10" fillId="0" borderId="0" xfId="0" applyNumberFormat="1" applyFont="1" applyBorder="1"/>
    <xf numFmtId="164" fontId="12" fillId="0" borderId="0" xfId="0" applyNumberFormat="1" applyFont="1" applyBorder="1"/>
    <xf numFmtId="37" fontId="12" fillId="0" borderId="0" xfId="0" applyNumberFormat="1" applyFont="1" applyBorder="1"/>
    <xf numFmtId="0" fontId="10" fillId="0" borderId="0" xfId="0" applyFont="1" applyFill="1" applyBorder="1"/>
    <xf numFmtId="0" fontId="10" fillId="0" borderId="0" xfId="0" applyFont="1" applyBorder="1"/>
    <xf numFmtId="164" fontId="10" fillId="0" borderId="0" xfId="0" applyNumberFormat="1" applyFont="1" applyFill="1"/>
    <xf numFmtId="0" fontId="10" fillId="0" borderId="0" xfId="0" applyFont="1" applyFill="1" applyAlignment="1">
      <alignment horizontal="left" indent="1"/>
    </xf>
    <xf numFmtId="167" fontId="13" fillId="5" borderId="16" xfId="0" quotePrefix="1" applyNumberFormat="1" applyFont="1" applyFill="1" applyBorder="1" applyAlignment="1"/>
    <xf numFmtId="167" fontId="12" fillId="5" borderId="16" xfId="0" quotePrefix="1" applyNumberFormat="1" applyFont="1" applyFill="1" applyBorder="1" applyAlignment="1"/>
    <xf numFmtId="44" fontId="12" fillId="0" borderId="0" xfId="0" applyNumberFormat="1" applyFont="1" applyFill="1"/>
    <xf numFmtId="0" fontId="12" fillId="0" borderId="0" xfId="0" applyFont="1" applyFill="1"/>
    <xf numFmtId="168" fontId="12" fillId="0" borderId="0" xfId="0" applyNumberFormat="1" applyFont="1" applyFill="1"/>
    <xf numFmtId="0" fontId="12" fillId="0" borderId="0" xfId="0" applyFont="1"/>
    <xf numFmtId="44" fontId="12" fillId="0" borderId="0" xfId="1" applyFont="1" applyFill="1"/>
    <xf numFmtId="169" fontId="10" fillId="0" borderId="2" xfId="0" applyNumberFormat="1" applyFont="1" applyFill="1" applyBorder="1"/>
    <xf numFmtId="0" fontId="5" fillId="0" borderId="20" xfId="0" applyFont="1" applyFill="1" applyBorder="1" applyAlignment="1">
      <alignment horizontal="center" wrapText="1"/>
    </xf>
    <xf numFmtId="0" fontId="6" fillId="6" borderId="0" xfId="0" applyFont="1" applyFill="1" applyAlignment="1">
      <alignment horizontal="center"/>
    </xf>
    <xf numFmtId="0" fontId="4" fillId="0" borderId="0" xfId="0" applyFont="1" applyAlignment="1">
      <alignment horizontal="center"/>
    </xf>
    <xf numFmtId="0" fontId="14" fillId="0" borderId="0" xfId="0" applyFont="1"/>
    <xf numFmtId="0" fontId="4" fillId="4" borderId="0" xfId="0" applyFont="1" applyFill="1" applyAlignment="1">
      <alignment horizontal="left"/>
    </xf>
    <xf numFmtId="0" fontId="4" fillId="7" borderId="0" xfId="0" applyFont="1" applyFill="1" applyAlignment="1">
      <alignment horizontal="left"/>
    </xf>
    <xf numFmtId="0" fontId="4" fillId="8" borderId="0" xfId="0" applyFont="1" applyFill="1" applyAlignment="1">
      <alignment horizontal="left"/>
    </xf>
    <xf numFmtId="0" fontId="16" fillId="0" borderId="0" xfId="0" applyFont="1"/>
    <xf numFmtId="0" fontId="4" fillId="0" borderId="0" xfId="0" applyFont="1" applyAlignment="1"/>
    <xf numFmtId="0" fontId="4" fillId="0" borderId="0" xfId="0" applyFont="1" applyAlignment="1">
      <alignment horizontal="centerContinuous"/>
    </xf>
    <xf numFmtId="0" fontId="14" fillId="2" borderId="7" xfId="0" applyFont="1" applyFill="1" applyBorder="1" applyAlignment="1"/>
    <xf numFmtId="3" fontId="12" fillId="7" borderId="9" xfId="0" applyNumberFormat="1" applyFont="1" applyFill="1" applyBorder="1" applyAlignment="1"/>
    <xf numFmtId="0" fontId="4" fillId="2" borderId="7" xfId="0" applyFont="1" applyFill="1" applyBorder="1" applyAlignment="1">
      <alignment horizontal="left"/>
    </xf>
    <xf numFmtId="0" fontId="4" fillId="3" borderId="8" xfId="0" applyFont="1" applyFill="1" applyBorder="1" applyAlignment="1">
      <alignment horizontal="center"/>
    </xf>
    <xf numFmtId="3" fontId="12" fillId="7" borderId="9" xfId="0" applyNumberFormat="1" applyFont="1" applyFill="1" applyBorder="1" applyAlignment="1">
      <alignment horizontal="right"/>
    </xf>
    <xf numFmtId="0" fontId="14" fillId="0" borderId="0" xfId="8" applyFont="1"/>
    <xf numFmtId="0" fontId="4" fillId="2" borderId="10" xfId="0" applyFont="1" applyFill="1" applyBorder="1" applyAlignment="1"/>
    <xf numFmtId="3" fontId="4" fillId="9" borderId="23" xfId="0" applyNumberFormat="1" applyFont="1" applyFill="1" applyBorder="1" applyAlignment="1"/>
    <xf numFmtId="0" fontId="4" fillId="2" borderId="10" xfId="0" applyFont="1" applyFill="1" applyBorder="1" applyAlignment="1">
      <alignment horizontal="left"/>
    </xf>
    <xf numFmtId="0" fontId="4" fillId="3" borderId="0" xfId="0" applyFont="1" applyFill="1" applyBorder="1" applyAlignment="1">
      <alignment horizontal="center"/>
    </xf>
    <xf numFmtId="3" fontId="12" fillId="7" borderId="11" xfId="0" applyNumberFormat="1" applyFont="1" applyFill="1" applyBorder="1" applyAlignment="1">
      <alignment horizontal="right"/>
    </xf>
    <xf numFmtId="0" fontId="4" fillId="2" borderId="12" xfId="0" applyFont="1" applyFill="1" applyBorder="1" applyAlignment="1"/>
    <xf numFmtId="3" fontId="12" fillId="6" borderId="13" xfId="0" applyNumberFormat="1" applyFont="1" applyFill="1" applyBorder="1" applyAlignment="1"/>
    <xf numFmtId="0" fontId="4" fillId="2" borderId="12" xfId="0" applyFont="1" applyFill="1" applyBorder="1" applyAlignment="1">
      <alignment horizontal="left"/>
    </xf>
    <xf numFmtId="0" fontId="4" fillId="3" borderId="4" xfId="0" applyFont="1" applyFill="1" applyBorder="1" applyAlignment="1">
      <alignment horizontal="center"/>
    </xf>
    <xf numFmtId="3" fontId="12" fillId="7" borderId="13" xfId="0" applyNumberFormat="1" applyFont="1" applyFill="1" applyBorder="1" applyAlignment="1">
      <alignment horizontal="right"/>
    </xf>
    <xf numFmtId="0" fontId="4" fillId="10" borderId="0" xfId="0" applyFont="1" applyFill="1" applyAlignment="1">
      <alignment horizontal="centerContinuous"/>
    </xf>
    <xf numFmtId="0" fontId="4" fillId="11" borderId="0" xfId="0" applyFont="1" applyFill="1" applyAlignment="1">
      <alignment horizontal="center" wrapText="1"/>
    </xf>
    <xf numFmtId="0" fontId="4" fillId="12" borderId="0" xfId="0" applyFont="1" applyFill="1" applyAlignment="1">
      <alignment horizontal="center"/>
    </xf>
    <xf numFmtId="0" fontId="4" fillId="2" borderId="7" xfId="0" quotePrefix="1" applyFont="1" applyFill="1" applyBorder="1" applyAlignment="1">
      <alignment horizontal="center"/>
    </xf>
    <xf numFmtId="0" fontId="4" fillId="2" borderId="8" xfId="0" quotePrefix="1" applyFont="1" applyFill="1" applyBorder="1" applyAlignment="1">
      <alignment horizontal="center"/>
    </xf>
    <xf numFmtId="0" fontId="4" fillId="0" borderId="9" xfId="0" quotePrefix="1" applyFont="1" applyFill="1" applyBorder="1" applyAlignment="1">
      <alignment horizontal="center"/>
    </xf>
    <xf numFmtId="0" fontId="6" fillId="2" borderId="10" xfId="0" applyFont="1" applyFill="1" applyBorder="1" applyAlignment="1">
      <alignment horizontal="center"/>
    </xf>
    <xf numFmtId="0" fontId="6" fillId="2" borderId="0" xfId="0" applyFont="1" applyFill="1" applyBorder="1" applyAlignment="1">
      <alignment horizontal="center"/>
    </xf>
    <xf numFmtId="0" fontId="4" fillId="2" borderId="10" xfId="0" applyFont="1" applyFill="1" applyBorder="1"/>
    <xf numFmtId="0" fontId="4" fillId="2" borderId="0" xfId="0" applyFont="1" applyFill="1" applyBorder="1"/>
    <xf numFmtId="0" fontId="4" fillId="2" borderId="0" xfId="0" applyFont="1" applyFill="1" applyBorder="1" applyAlignment="1">
      <alignment horizontal="center"/>
    </xf>
    <xf numFmtId="0" fontId="4" fillId="2" borderId="10" xfId="0" applyFont="1" applyFill="1" applyBorder="1" applyAlignment="1">
      <alignment horizontal="center"/>
    </xf>
    <xf numFmtId="0" fontId="4" fillId="2" borderId="0" xfId="0" applyFont="1" applyFill="1" applyBorder="1" applyAlignment="1">
      <alignment horizontal="center" wrapText="1"/>
    </xf>
    <xf numFmtId="0" fontId="4" fillId="2" borderId="0" xfId="0" quotePrefix="1" applyFont="1" applyFill="1" applyBorder="1" applyAlignment="1">
      <alignment horizontal="center"/>
    </xf>
    <xf numFmtId="0" fontId="4" fillId="0" borderId="11" xfId="0" quotePrefix="1" applyFont="1" applyFill="1" applyBorder="1" applyAlignment="1">
      <alignment horizontal="center"/>
    </xf>
    <xf numFmtId="0" fontId="6" fillId="0" borderId="10" xfId="0" quotePrefix="1" applyFont="1" applyBorder="1" applyAlignment="1">
      <alignment horizontal="center"/>
    </xf>
    <xf numFmtId="0" fontId="6" fillId="0" borderId="0" xfId="0" quotePrefix="1" applyFont="1" applyBorder="1" applyAlignment="1">
      <alignment horizontal="right"/>
    </xf>
    <xf numFmtId="0" fontId="6" fillId="0" borderId="11" xfId="0" quotePrefix="1" applyFont="1" applyFill="1" applyBorder="1" applyAlignment="1">
      <alignment horizontal="right"/>
    </xf>
    <xf numFmtId="0" fontId="4" fillId="0" borderId="27" xfId="0" quotePrefix="1" applyFont="1" applyBorder="1" applyAlignment="1">
      <alignment horizontal="center"/>
    </xf>
    <xf numFmtId="41" fontId="4" fillId="8" borderId="2" xfId="0" applyNumberFormat="1" applyFont="1" applyFill="1" applyBorder="1" applyAlignment="1">
      <alignment horizontal="right"/>
    </xf>
    <xf numFmtId="41" fontId="4" fillId="0" borderId="2" xfId="0" applyNumberFormat="1" applyFont="1" applyFill="1" applyBorder="1" applyAlignment="1">
      <alignment horizontal="right"/>
    </xf>
    <xf numFmtId="10" fontId="4" fillId="7" borderId="2" xfId="0" applyNumberFormat="1" applyFont="1" applyFill="1" applyBorder="1" applyAlignment="1">
      <alignment horizontal="right"/>
    </xf>
    <xf numFmtId="37" fontId="4" fillId="0" borderId="2" xfId="0" applyNumberFormat="1" applyFont="1" applyBorder="1" applyAlignment="1">
      <alignment horizontal="right"/>
    </xf>
    <xf numFmtId="37" fontId="4" fillId="7" borderId="2" xfId="0" applyNumberFormat="1" applyFont="1" applyFill="1" applyBorder="1" applyAlignment="1">
      <alignment horizontal="right"/>
    </xf>
    <xf numFmtId="37" fontId="4" fillId="0" borderId="28" xfId="0" applyNumberFormat="1" applyFont="1" applyFill="1" applyBorder="1" applyAlignment="1">
      <alignment horizontal="right"/>
    </xf>
    <xf numFmtId="10" fontId="12" fillId="0" borderId="0" xfId="0" applyNumberFormat="1" applyFont="1"/>
    <xf numFmtId="0" fontId="4" fillId="0" borderId="27" xfId="0" applyFont="1" applyBorder="1" applyAlignment="1">
      <alignment horizontal="center"/>
    </xf>
    <xf numFmtId="0" fontId="6" fillId="0" borderId="0" xfId="0" quotePrefix="1" applyFont="1" applyFill="1" applyBorder="1" applyAlignment="1">
      <alignment horizontal="right"/>
    </xf>
    <xf numFmtId="10" fontId="14" fillId="0" borderId="0" xfId="0" applyNumberFormat="1" applyFont="1"/>
    <xf numFmtId="0" fontId="4" fillId="0" borderId="10" xfId="0" applyFont="1" applyBorder="1" applyAlignment="1">
      <alignment horizontal="center"/>
    </xf>
    <xf numFmtId="3" fontId="4" fillId="0" borderId="0" xfId="0" applyNumberFormat="1" applyFont="1" applyBorder="1" applyAlignment="1">
      <alignment horizontal="right"/>
    </xf>
    <xf numFmtId="3" fontId="4" fillId="0" borderId="0" xfId="0" applyNumberFormat="1" applyFont="1" applyFill="1" applyBorder="1" applyAlignment="1">
      <alignment horizontal="right"/>
    </xf>
    <xf numFmtId="3" fontId="4" fillId="0" borderId="0" xfId="0" quotePrefix="1" applyNumberFormat="1" applyFont="1" applyBorder="1" applyAlignment="1">
      <alignment horizontal="right"/>
    </xf>
    <xf numFmtId="3" fontId="4" fillId="0" borderId="11" xfId="0" applyNumberFormat="1" applyFont="1" applyFill="1" applyBorder="1" applyAlignment="1">
      <alignment horizontal="right"/>
    </xf>
    <xf numFmtId="10" fontId="12" fillId="0" borderId="0" xfId="0" applyNumberFormat="1" applyFont="1" applyFill="1" applyBorder="1" applyAlignment="1">
      <alignment horizontal="right"/>
    </xf>
    <xf numFmtId="0" fontId="4" fillId="0" borderId="12" xfId="0" applyFont="1" applyBorder="1" applyAlignment="1">
      <alignment horizontal="center"/>
    </xf>
    <xf numFmtId="0" fontId="4" fillId="0" borderId="4" xfId="0" applyFont="1" applyBorder="1" applyAlignment="1">
      <alignment horizontal="center"/>
    </xf>
    <xf numFmtId="3" fontId="4" fillId="0" borderId="4" xfId="0" applyNumberFormat="1" applyFont="1" applyBorder="1" applyAlignment="1">
      <alignment horizontal="center"/>
    </xf>
    <xf numFmtId="0" fontId="4" fillId="0" borderId="13" xfId="0" applyFont="1" applyFill="1" applyBorder="1" applyAlignment="1">
      <alignment horizontal="center"/>
    </xf>
    <xf numFmtId="0" fontId="6" fillId="0" borderId="0" xfId="0" applyFont="1" applyAlignment="1">
      <alignment horizontal="left"/>
    </xf>
    <xf numFmtId="0" fontId="4" fillId="0" borderId="17" xfId="0" applyFont="1" applyBorder="1" applyAlignment="1">
      <alignment horizontal="center"/>
    </xf>
    <xf numFmtId="41" fontId="4" fillId="7" borderId="18" xfId="0" applyNumberFormat="1" applyFont="1" applyFill="1" applyBorder="1" applyAlignment="1">
      <alignment horizontal="right"/>
    </xf>
    <xf numFmtId="41" fontId="4" fillId="0" borderId="18" xfId="0" applyNumberFormat="1" applyFont="1" applyFill="1" applyBorder="1" applyAlignment="1">
      <alignment horizontal="right"/>
    </xf>
    <xf numFmtId="3" fontId="4" fillId="0" borderId="18" xfId="0" applyNumberFormat="1" applyFont="1" applyBorder="1" applyAlignment="1">
      <alignment horizontal="right"/>
    </xf>
    <xf numFmtId="10" fontId="4" fillId="7" borderId="18" xfId="0" applyNumberFormat="1" applyFont="1" applyFill="1" applyBorder="1" applyAlignment="1">
      <alignment horizontal="right"/>
    </xf>
    <xf numFmtId="37" fontId="4" fillId="0" borderId="18" xfId="0" applyNumberFormat="1" applyFont="1" applyBorder="1" applyAlignment="1">
      <alignment horizontal="right"/>
    </xf>
    <xf numFmtId="37" fontId="4" fillId="7" borderId="18" xfId="0" applyNumberFormat="1" applyFont="1" applyFill="1" applyBorder="1" applyAlignment="1">
      <alignment horizontal="right"/>
    </xf>
    <xf numFmtId="37" fontId="4" fillId="0" borderId="19" xfId="0" applyNumberFormat="1" applyFont="1" applyFill="1" applyBorder="1" applyAlignment="1">
      <alignment horizontal="right"/>
    </xf>
    <xf numFmtId="41" fontId="4" fillId="7" borderId="2" xfId="0" applyNumberFormat="1" applyFont="1" applyFill="1" applyBorder="1" applyAlignment="1">
      <alignment horizontal="right"/>
    </xf>
    <xf numFmtId="3" fontId="4" fillId="0" borderId="2" xfId="0" applyNumberFormat="1" applyFont="1" applyBorder="1" applyAlignment="1">
      <alignment horizontal="right"/>
    </xf>
    <xf numFmtId="37" fontId="4" fillId="0" borderId="22" xfId="0" applyNumberFormat="1" applyFont="1" applyBorder="1" applyAlignment="1">
      <alignment horizontal="right"/>
    </xf>
    <xf numFmtId="41" fontId="4" fillId="0" borderId="0" xfId="0" applyNumberFormat="1" applyFont="1" applyFill="1" applyBorder="1" applyAlignment="1">
      <alignment horizontal="right"/>
    </xf>
    <xf numFmtId="10" fontId="4" fillId="7" borderId="0" xfId="0" applyNumberFormat="1" applyFont="1" applyFill="1" applyBorder="1" applyAlignment="1">
      <alignment horizontal="right"/>
    </xf>
    <xf numFmtId="0" fontId="4" fillId="0" borderId="10" xfId="0" quotePrefix="1" applyFont="1" applyBorder="1" applyAlignment="1">
      <alignment horizontal="center"/>
    </xf>
    <xf numFmtId="0" fontId="4" fillId="0" borderId="0" xfId="0" quotePrefix="1" applyFont="1" applyBorder="1" applyAlignment="1">
      <alignment horizontal="center"/>
    </xf>
    <xf numFmtId="0" fontId="4" fillId="7" borderId="0" xfId="0" quotePrefix="1" applyFont="1" applyFill="1" applyBorder="1" applyAlignment="1">
      <alignment horizontal="center"/>
    </xf>
    <xf numFmtId="0" fontId="4" fillId="0" borderId="11" xfId="0" quotePrefix="1" applyFont="1" applyBorder="1" applyAlignment="1">
      <alignment horizontal="center"/>
    </xf>
    <xf numFmtId="37" fontId="4" fillId="0" borderId="0" xfId="0" applyNumberFormat="1" applyFont="1" applyBorder="1" applyAlignment="1">
      <alignment horizontal="right"/>
    </xf>
    <xf numFmtId="37" fontId="4" fillId="0" borderId="0" xfId="0" quotePrefix="1" applyNumberFormat="1" applyFont="1" applyBorder="1" applyAlignment="1">
      <alignment horizontal="right"/>
    </xf>
    <xf numFmtId="37" fontId="4" fillId="0" borderId="11" xfId="0" applyNumberFormat="1" applyFont="1" applyFill="1" applyBorder="1" applyAlignment="1">
      <alignment horizontal="right"/>
    </xf>
    <xf numFmtId="3" fontId="4" fillId="0" borderId="4" xfId="0" applyNumberFormat="1" applyFont="1" applyBorder="1" applyAlignment="1">
      <alignment horizontal="right"/>
    </xf>
    <xf numFmtId="3" fontId="4" fillId="0" borderId="4" xfId="0" quotePrefix="1" applyNumberFormat="1" applyFont="1" applyBorder="1" applyAlignment="1">
      <alignment horizontal="right"/>
    </xf>
    <xf numFmtId="3" fontId="4" fillId="0" borderId="13" xfId="0" applyNumberFormat="1" applyFont="1" applyFill="1" applyBorder="1" applyAlignment="1">
      <alignment horizontal="right"/>
    </xf>
    <xf numFmtId="0" fontId="4" fillId="0" borderId="0" xfId="0" applyFont="1" applyBorder="1" applyAlignment="1">
      <alignment horizontal="center"/>
    </xf>
    <xf numFmtId="0" fontId="18" fillId="0" borderId="0" xfId="0" applyFont="1" applyBorder="1" applyAlignment="1">
      <alignment horizontal="left"/>
    </xf>
    <xf numFmtId="0" fontId="16" fillId="0" borderId="0" xfId="9" applyFont="1"/>
    <xf numFmtId="0" fontId="20" fillId="0" borderId="0" xfId="9" applyFont="1" applyFill="1" applyAlignment="1">
      <alignment horizontal="center"/>
    </xf>
    <xf numFmtId="0" fontId="6" fillId="8" borderId="0" xfId="9" applyFont="1" applyFill="1" applyAlignment="1">
      <alignment horizontal="center" wrapText="1"/>
    </xf>
    <xf numFmtId="0" fontId="6" fillId="8" borderId="0" xfId="9" quotePrefix="1" applyFont="1" applyFill="1" applyAlignment="1">
      <alignment horizontal="center" wrapText="1"/>
    </xf>
    <xf numFmtId="0" fontId="14" fillId="0" borderId="0" xfId="9" applyFont="1"/>
    <xf numFmtId="14" fontId="14" fillId="0" borderId="0" xfId="9" applyNumberFormat="1" applyFont="1"/>
    <xf numFmtId="164" fontId="12" fillId="0" borderId="0" xfId="9" applyNumberFormat="1" applyFont="1"/>
    <xf numFmtId="0" fontId="12" fillId="0" borderId="0" xfId="9" applyFont="1" applyFill="1"/>
    <xf numFmtId="164" fontId="14" fillId="0" borderId="0" xfId="9" applyNumberFormat="1" applyFont="1"/>
    <xf numFmtId="0" fontId="4" fillId="0" borderId="0" xfId="9" applyFont="1"/>
    <xf numFmtId="164" fontId="14" fillId="0" borderId="0" xfId="9" quotePrefix="1" applyNumberFormat="1" applyFont="1" applyAlignment="1">
      <alignment horizontal="left"/>
    </xf>
    <xf numFmtId="10" fontId="12" fillId="0" borderId="0" xfId="9" applyNumberFormat="1" applyFont="1"/>
    <xf numFmtId="10" fontId="14" fillId="0" borderId="0" xfId="9" applyNumberFormat="1" applyFont="1"/>
    <xf numFmtId="164" fontId="16" fillId="0" borderId="0" xfId="9" applyNumberFormat="1" applyFont="1"/>
    <xf numFmtId="164" fontId="12" fillId="0" borderId="0" xfId="9" applyNumberFormat="1" applyFont="1" applyFill="1"/>
    <xf numFmtId="164" fontId="4" fillId="0" borderId="0" xfId="9" applyNumberFormat="1" applyFont="1"/>
    <xf numFmtId="0" fontId="14" fillId="0" borderId="0" xfId="9" quotePrefix="1" applyFont="1" applyAlignment="1">
      <alignment horizontal="right"/>
    </xf>
    <xf numFmtId="0" fontId="12" fillId="0" borderId="0" xfId="9" applyFont="1"/>
    <xf numFmtId="0" fontId="20" fillId="0" borderId="0" xfId="9" applyFont="1"/>
    <xf numFmtId="17" fontId="6" fillId="0" borderId="0" xfId="0" quotePrefix="1" applyNumberFormat="1" applyFont="1" applyFill="1" applyBorder="1" applyAlignment="1">
      <alignment horizontal="center" wrapText="1"/>
    </xf>
    <xf numFmtId="14" fontId="6" fillId="0" borderId="0" xfId="0" applyNumberFormat="1" applyFont="1" applyFill="1"/>
    <xf numFmtId="0" fontId="6" fillId="0" borderId="30" xfId="0" applyFont="1" applyFill="1" applyBorder="1" applyAlignment="1">
      <alignment horizontal="center"/>
    </xf>
    <xf numFmtId="17" fontId="6" fillId="0" borderId="31" xfId="0" quotePrefix="1" applyNumberFormat="1" applyFont="1" applyFill="1" applyBorder="1" applyAlignment="1">
      <alignment horizontal="center" wrapText="1"/>
    </xf>
    <xf numFmtId="0" fontId="4" fillId="0" borderId="29" xfId="0" quotePrefix="1" applyFont="1" applyFill="1" applyBorder="1" applyAlignment="1">
      <alignment horizontal="center" vertical="center" wrapText="1"/>
    </xf>
    <xf numFmtId="165" fontId="12" fillId="0" borderId="29" xfId="5" applyNumberFormat="1" applyFont="1" applyFill="1" applyBorder="1"/>
    <xf numFmtId="165" fontId="4" fillId="0" borderId="32" xfId="5" applyNumberFormat="1" applyFont="1" applyFill="1" applyBorder="1"/>
    <xf numFmtId="165" fontId="4" fillId="0" borderId="29" xfId="5" applyNumberFormat="1" applyFont="1" applyFill="1" applyBorder="1"/>
    <xf numFmtId="165" fontId="12" fillId="0" borderId="32" xfId="5" applyNumberFormat="1" applyFont="1" applyFill="1" applyBorder="1"/>
    <xf numFmtId="165" fontId="4" fillId="0" borderId="33" xfId="5" applyNumberFormat="1" applyFont="1" applyFill="1" applyBorder="1"/>
    <xf numFmtId="165" fontId="4" fillId="0" borderId="34" xfId="5" applyNumberFormat="1" applyFont="1" applyFill="1" applyBorder="1"/>
    <xf numFmtId="10" fontId="4" fillId="0" borderId="0" xfId="7" applyNumberFormat="1" applyFont="1" applyFill="1" applyBorder="1"/>
    <xf numFmtId="10" fontId="4" fillId="0" borderId="0" xfId="0" applyNumberFormat="1" applyFont="1" applyFill="1" applyBorder="1"/>
    <xf numFmtId="9" fontId="12" fillId="0" borderId="0" xfId="4" applyFont="1" applyFill="1" applyBorder="1"/>
    <xf numFmtId="9" fontId="4" fillId="0" borderId="0" xfId="4" applyNumberFormat="1" applyFont="1" applyFill="1" applyBorder="1"/>
    <xf numFmtId="44" fontId="12" fillId="0" borderId="0" xfId="0" applyNumberFormat="1" applyFont="1" applyFill="1" applyBorder="1"/>
    <xf numFmtId="0" fontId="6" fillId="0" borderId="0" xfId="10" quotePrefix="1" applyFont="1" applyFill="1" applyBorder="1" applyAlignment="1">
      <alignment horizontal="center" wrapText="1"/>
    </xf>
    <xf numFmtId="0" fontId="6" fillId="0" borderId="11" xfId="10" quotePrefix="1" applyFont="1" applyFill="1" applyBorder="1" applyAlignment="1">
      <alignment horizontal="center" wrapText="1"/>
    </xf>
    <xf numFmtId="0" fontId="4" fillId="0" borderId="7" xfId="0" applyFont="1" applyFill="1" applyBorder="1" applyAlignment="1">
      <alignment horizontal="center" wrapText="1"/>
    </xf>
    <xf numFmtId="0" fontId="4" fillId="0" borderId="8" xfId="0" applyFont="1" applyFill="1" applyBorder="1" applyAlignment="1">
      <alignment horizontal="center" wrapText="1"/>
    </xf>
    <xf numFmtId="0" fontId="4" fillId="0" borderId="8" xfId="0" quotePrefix="1" applyFont="1" applyFill="1" applyBorder="1" applyAlignment="1">
      <alignment horizontal="center" vertical="center" wrapText="1"/>
    </xf>
    <xf numFmtId="0" fontId="4" fillId="0" borderId="8" xfId="10" quotePrefix="1" applyFont="1" applyFill="1" applyBorder="1" applyAlignment="1">
      <alignment horizontal="center" vertical="center" wrapText="1"/>
    </xf>
    <xf numFmtId="9" fontId="4" fillId="0" borderId="8" xfId="10" quotePrefix="1" applyNumberFormat="1" applyFont="1" applyFill="1" applyBorder="1" applyAlignment="1">
      <alignment horizontal="center" vertical="center" wrapText="1"/>
    </xf>
    <xf numFmtId="9" fontId="4" fillId="0" borderId="8" xfId="0" quotePrefix="1" applyNumberFormat="1" applyFont="1" applyFill="1" applyBorder="1" applyAlignment="1">
      <alignment horizontal="center" vertical="center" wrapText="1"/>
    </xf>
    <xf numFmtId="0" fontId="4" fillId="0" borderId="9" xfId="0" quotePrefix="1" applyFont="1" applyFill="1" applyBorder="1" applyAlignment="1">
      <alignment horizontal="center" vertical="center" wrapText="1"/>
    </xf>
    <xf numFmtId="167" fontId="21" fillId="0" borderId="15" xfId="6" quotePrefix="1" applyNumberFormat="1" applyFont="1" applyBorder="1"/>
    <xf numFmtId="164" fontId="13" fillId="0" borderId="5" xfId="0" applyNumberFormat="1" applyFont="1" applyBorder="1"/>
    <xf numFmtId="164" fontId="22" fillId="0" borderId="0" xfId="0" applyNumberFormat="1" applyFont="1" applyBorder="1"/>
    <xf numFmtId="44" fontId="10" fillId="0" borderId="2" xfId="0" applyNumberFormat="1" applyFont="1" applyFill="1" applyBorder="1"/>
    <xf numFmtId="0" fontId="25" fillId="13" borderId="3" xfId="6" quotePrefix="1" applyFont="1" applyFill="1" applyBorder="1" applyAlignment="1">
      <alignment horizontal="center" wrapText="1"/>
    </xf>
    <xf numFmtId="0" fontId="25" fillId="12" borderId="3" xfId="6" quotePrefix="1" applyFont="1" applyFill="1" applyBorder="1" applyAlignment="1">
      <alignment horizontal="center" wrapText="1"/>
    </xf>
    <xf numFmtId="167" fontId="12" fillId="13" borderId="15" xfId="0" quotePrefix="1" applyNumberFormat="1" applyFont="1" applyFill="1" applyBorder="1" applyAlignment="1"/>
    <xf numFmtId="10" fontId="4" fillId="0" borderId="0" xfId="4" applyNumberFormat="1" applyFont="1"/>
    <xf numFmtId="10" fontId="4" fillId="0" borderId="5" xfId="4" applyNumberFormat="1" applyFont="1" applyBorder="1"/>
    <xf numFmtId="0" fontId="3" fillId="0" borderId="24" xfId="0" quotePrefix="1" applyFont="1" applyFill="1" applyBorder="1" applyAlignment="1">
      <alignment horizontal="left" vertical="center" wrapText="1"/>
    </xf>
    <xf numFmtId="0" fontId="3" fillId="0" borderId="1" xfId="0" quotePrefix="1" applyFont="1" applyFill="1" applyBorder="1" applyAlignment="1">
      <alignment horizontal="left" vertical="center" wrapText="1"/>
    </xf>
    <xf numFmtId="0" fontId="3" fillId="0" borderId="25" xfId="0" quotePrefix="1" applyFont="1" applyFill="1" applyBorder="1" applyAlignment="1">
      <alignment horizontal="left" vertical="center" wrapText="1"/>
    </xf>
    <xf numFmtId="0" fontId="6" fillId="0" borderId="0" xfId="0" applyFont="1" applyFill="1" applyAlignment="1">
      <alignment horizontal="center"/>
    </xf>
    <xf numFmtId="0" fontId="15" fillId="0" borderId="0" xfId="0" applyFont="1" applyFill="1" applyAlignment="1">
      <alignment horizontal="center"/>
    </xf>
    <xf numFmtId="0" fontId="15" fillId="0" borderId="0" xfId="0" quotePrefix="1" applyFont="1" applyFill="1" applyAlignment="1">
      <alignment horizontal="center"/>
    </xf>
    <xf numFmtId="0" fontId="6" fillId="0" borderId="22" xfId="0" quotePrefix="1" applyFont="1" applyBorder="1" applyAlignment="1">
      <alignment horizontal="center"/>
    </xf>
    <xf numFmtId="0" fontId="4" fillId="0" borderId="0" xfId="0" quotePrefix="1" applyFont="1" applyAlignment="1">
      <alignment horizontal="left" indent="1"/>
    </xf>
    <xf numFmtId="0" fontId="4" fillId="0" borderId="0" xfId="0" quotePrefix="1" applyFont="1" applyAlignment="1">
      <alignment horizontal="left" indent="2"/>
    </xf>
    <xf numFmtId="0" fontId="4" fillId="0" borderId="0" xfId="0" quotePrefix="1" applyFont="1" applyAlignment="1">
      <alignment horizontal="left" indent="3"/>
    </xf>
    <xf numFmtId="0" fontId="4" fillId="0" borderId="0" xfId="0" quotePrefix="1" applyFont="1" applyAlignment="1">
      <alignment horizontal="left" indent="4"/>
    </xf>
    <xf numFmtId="0" fontId="4" fillId="0" borderId="35" xfId="0" quotePrefix="1" applyFont="1" applyBorder="1" applyAlignment="1">
      <alignment horizontal="left" indent="4"/>
    </xf>
    <xf numFmtId="0" fontId="4" fillId="0" borderId="0" xfId="6" quotePrefix="1" applyFont="1" applyFill="1" applyAlignment="1">
      <alignment horizontal="left" indent="4"/>
    </xf>
    <xf numFmtId="0" fontId="4" fillId="0" borderId="0" xfId="6" quotePrefix="1" applyFont="1" applyAlignment="1">
      <alignment horizontal="left" indent="4"/>
    </xf>
    <xf numFmtId="0" fontId="4" fillId="0" borderId="35" xfId="6" quotePrefix="1" applyFont="1" applyBorder="1" applyAlignment="1">
      <alignment horizontal="left" indent="4"/>
    </xf>
    <xf numFmtId="0" fontId="4" fillId="0" borderId="0" xfId="0" quotePrefix="1" applyFont="1" applyFill="1" applyAlignment="1">
      <alignment horizontal="left" indent="3"/>
    </xf>
    <xf numFmtId="0" fontId="4" fillId="0" borderId="0" xfId="0" quotePrefix="1" applyFont="1" applyFill="1" applyAlignment="1">
      <alignment horizontal="left" indent="4"/>
    </xf>
    <xf numFmtId="0" fontId="4" fillId="0" borderId="0" xfId="0" quotePrefix="1" applyFont="1" applyFill="1" applyAlignment="1">
      <alignment horizontal="left" indent="2"/>
    </xf>
    <xf numFmtId="0" fontId="4" fillId="5" borderId="0" xfId="0" quotePrefix="1" applyFont="1" applyFill="1" applyAlignment="1">
      <alignment horizontal="left" indent="2"/>
    </xf>
    <xf numFmtId="0" fontId="6" fillId="0" borderId="7" xfId="0" applyFont="1" applyFill="1" applyBorder="1" applyAlignment="1">
      <alignment horizontal="center"/>
    </xf>
    <xf numFmtId="0" fontId="6" fillId="0" borderId="8" xfId="0" applyFont="1" applyFill="1" applyBorder="1" applyAlignment="1">
      <alignment horizontal="center"/>
    </xf>
    <xf numFmtId="0" fontId="6" fillId="0" borderId="9" xfId="0" applyFont="1" applyFill="1" applyBorder="1" applyAlignment="1">
      <alignment horizontal="center"/>
    </xf>
    <xf numFmtId="0" fontId="6" fillId="0" borderId="10" xfId="0" applyFont="1" applyFill="1" applyBorder="1" applyAlignment="1">
      <alignment horizontal="center"/>
    </xf>
    <xf numFmtId="0" fontId="6" fillId="0" borderId="0" xfId="0" applyFont="1" applyFill="1" applyBorder="1" applyAlignment="1">
      <alignment horizontal="center"/>
    </xf>
    <xf numFmtId="0" fontId="6" fillId="0" borderId="11" xfId="0" applyFont="1" applyFill="1" applyBorder="1" applyAlignment="1">
      <alignment horizontal="center"/>
    </xf>
    <xf numFmtId="0" fontId="6" fillId="0" borderId="0" xfId="0" quotePrefix="1" applyFont="1" applyFill="1" applyAlignment="1">
      <alignment horizontal="center"/>
    </xf>
    <xf numFmtId="0" fontId="4" fillId="0" borderId="24" xfId="0" quotePrefix="1" applyFont="1" applyFill="1" applyBorder="1" applyAlignment="1">
      <alignment horizontal="left" vertical="center" wrapText="1"/>
    </xf>
    <xf numFmtId="0" fontId="4" fillId="0" borderId="1" xfId="0" quotePrefix="1" applyFont="1" applyFill="1" applyBorder="1" applyAlignment="1">
      <alignment horizontal="left" vertical="center" wrapText="1"/>
    </xf>
    <xf numFmtId="0" fontId="4" fillId="0" borderId="25" xfId="0" quotePrefix="1" applyFont="1" applyFill="1" applyBorder="1" applyAlignment="1">
      <alignment horizontal="left" vertical="center" wrapText="1"/>
    </xf>
    <xf numFmtId="0" fontId="15" fillId="0" borderId="10" xfId="0" applyFont="1" applyFill="1" applyBorder="1" applyAlignment="1">
      <alignment horizontal="center" wrapText="1"/>
    </xf>
    <xf numFmtId="0" fontId="15" fillId="0" borderId="0" xfId="0" applyFont="1" applyBorder="1" applyAlignment="1">
      <alignment horizontal="center" wrapText="1"/>
    </xf>
    <xf numFmtId="0" fontId="15" fillId="0" borderId="11" xfId="0" applyFont="1" applyBorder="1" applyAlignment="1">
      <alignment horizontal="center" wrapText="1"/>
    </xf>
    <xf numFmtId="0" fontId="14" fillId="0" borderId="0" xfId="9" quotePrefix="1" applyFont="1" applyAlignment="1">
      <alignment horizontal="right"/>
    </xf>
    <xf numFmtId="0" fontId="16" fillId="8" borderId="0" xfId="9" applyFont="1" applyFill="1" applyAlignment="1">
      <alignment horizontal="center"/>
    </xf>
  </cellXfs>
  <cellStyles count="11">
    <cellStyle name="Comma 2" xfId="3"/>
    <cellStyle name="Currency" xfId="1" builtinId="4"/>
    <cellStyle name="Currency 2 12" xfId="5"/>
    <cellStyle name="Normal" xfId="0" builtinId="0"/>
    <cellStyle name="Normal - Style1 5 4" xfId="10"/>
    <cellStyle name="Normal 2" xfId="2"/>
    <cellStyle name="Normal 2 10" xfId="6"/>
    <cellStyle name="Normal 511" xfId="8"/>
    <cellStyle name="Normal 511 2" xfId="9"/>
    <cellStyle name="Percent" xfId="7" builtinId="5"/>
    <cellStyle name="Percent 2" xfId="4"/>
  </cellStyles>
  <dxfs count="0"/>
  <tableStyles count="0" defaultTableStyle="TableStyleMedium9" defaultPivotStyle="PivotStyleLight16"/>
  <colors>
    <mruColors>
      <color rgb="FF008080"/>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6.xml"/><Relationship Id="rId21" Type="http://schemas.openxmlformats.org/officeDocument/2006/relationships/externalLink" Target="externalLinks/externalLink11.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63" Type="http://schemas.openxmlformats.org/officeDocument/2006/relationships/externalLink" Target="externalLinks/externalLink53.xml"/><Relationship Id="rId68" Type="http://schemas.openxmlformats.org/officeDocument/2006/relationships/externalLink" Target="externalLinks/externalLink58.xml"/><Relationship Id="rId16" Type="http://schemas.openxmlformats.org/officeDocument/2006/relationships/externalLink" Target="externalLinks/externalLink6.xml"/><Relationship Id="rId11" Type="http://schemas.openxmlformats.org/officeDocument/2006/relationships/externalLink" Target="externalLinks/externalLink1.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53" Type="http://schemas.openxmlformats.org/officeDocument/2006/relationships/externalLink" Target="externalLinks/externalLink43.xml"/><Relationship Id="rId58" Type="http://schemas.openxmlformats.org/officeDocument/2006/relationships/externalLink" Target="externalLinks/externalLink48.xml"/><Relationship Id="rId74" Type="http://schemas.openxmlformats.org/officeDocument/2006/relationships/externalLink" Target="externalLinks/externalLink64.xml"/><Relationship Id="rId79" Type="http://schemas.microsoft.com/office/2017/10/relationships/person" Target="persons/person.xml"/><Relationship Id="rId5" Type="http://schemas.openxmlformats.org/officeDocument/2006/relationships/worksheet" Target="worksheets/sheet5.xml"/><Relationship Id="rId61" Type="http://schemas.openxmlformats.org/officeDocument/2006/relationships/externalLink" Target="externalLinks/externalLink51.xml"/><Relationship Id="rId82" Type="http://schemas.openxmlformats.org/officeDocument/2006/relationships/customXml" Target="../customXml/item3.xml"/><Relationship Id="rId19" Type="http://schemas.openxmlformats.org/officeDocument/2006/relationships/externalLink" Target="externalLinks/externalLink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56" Type="http://schemas.openxmlformats.org/officeDocument/2006/relationships/externalLink" Target="externalLinks/externalLink46.xml"/><Relationship Id="rId64" Type="http://schemas.openxmlformats.org/officeDocument/2006/relationships/externalLink" Target="externalLinks/externalLink54.xml"/><Relationship Id="rId69" Type="http://schemas.openxmlformats.org/officeDocument/2006/relationships/externalLink" Target="externalLinks/externalLink5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41.xml"/><Relationship Id="rId72" Type="http://schemas.openxmlformats.org/officeDocument/2006/relationships/externalLink" Target="externalLinks/externalLink62.xml"/><Relationship Id="rId80"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59" Type="http://schemas.openxmlformats.org/officeDocument/2006/relationships/externalLink" Target="externalLinks/externalLink49.xml"/><Relationship Id="rId67" Type="http://schemas.openxmlformats.org/officeDocument/2006/relationships/externalLink" Target="externalLinks/externalLink57.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54" Type="http://schemas.openxmlformats.org/officeDocument/2006/relationships/externalLink" Target="externalLinks/externalLink44.xml"/><Relationship Id="rId62" Type="http://schemas.openxmlformats.org/officeDocument/2006/relationships/externalLink" Target="externalLinks/externalLink52.xml"/><Relationship Id="rId70" Type="http://schemas.openxmlformats.org/officeDocument/2006/relationships/externalLink" Target="externalLinks/externalLink60.xml"/><Relationship Id="rId75" Type="http://schemas.openxmlformats.org/officeDocument/2006/relationships/theme" Target="theme/theme1.xml"/><Relationship Id="rId83"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externalLink" Target="externalLinks/externalLink39.xml"/><Relationship Id="rId57" Type="http://schemas.openxmlformats.org/officeDocument/2006/relationships/externalLink" Target="externalLinks/externalLink47.xml"/><Relationship Id="rId10" Type="http://schemas.openxmlformats.org/officeDocument/2006/relationships/worksheet" Target="worksheets/sheet10.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externalLink" Target="externalLinks/externalLink42.xml"/><Relationship Id="rId60" Type="http://schemas.openxmlformats.org/officeDocument/2006/relationships/externalLink" Target="externalLinks/externalLink50.xml"/><Relationship Id="rId65" Type="http://schemas.openxmlformats.org/officeDocument/2006/relationships/externalLink" Target="externalLinks/externalLink55.xml"/><Relationship Id="rId73" Type="http://schemas.openxmlformats.org/officeDocument/2006/relationships/externalLink" Target="externalLinks/externalLink63.xml"/><Relationship Id="rId78" Type="http://schemas.openxmlformats.org/officeDocument/2006/relationships/calcChain" Target="calcChain.xml"/><Relationship Id="rId8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9" Type="http://schemas.openxmlformats.org/officeDocument/2006/relationships/externalLink" Target="externalLinks/externalLink29.xml"/><Relationship Id="rId34" Type="http://schemas.openxmlformats.org/officeDocument/2006/relationships/externalLink" Target="externalLinks/externalLink24.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61.xml"/><Relationship Id="rId2" Type="http://schemas.openxmlformats.org/officeDocument/2006/relationships/worksheet" Target="worksheets/sheet2.xml"/><Relationship Id="rId29" Type="http://schemas.openxmlformats.org/officeDocument/2006/relationships/externalLink" Target="externalLinks/externalLink19.xml"/><Relationship Id="rId24" Type="http://schemas.openxmlformats.org/officeDocument/2006/relationships/externalLink" Target="externalLinks/externalLink14.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66" Type="http://schemas.openxmlformats.org/officeDocument/2006/relationships/externalLink" Target="externalLinks/externalLink5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55328</xdr:colOff>
      <xdr:row>30</xdr:row>
      <xdr:rowOff>85725</xdr:rowOff>
    </xdr:from>
    <xdr:to>
      <xdr:col>25</xdr:col>
      <xdr:colOff>258159</xdr:colOff>
      <xdr:row>63</xdr:row>
      <xdr:rowOff>59551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56478" y="5162550"/>
          <a:ext cx="6108331" cy="4707751"/>
        </a:xfrm>
        <a:prstGeom prst="rect">
          <a:avLst/>
        </a:prstGeom>
      </xdr:spPr>
    </xdr:pic>
    <xdr:clientData/>
  </xdr:twoCellAnchor>
  <xdr:twoCellAnchor editAs="oneCell">
    <xdr:from>
      <xdr:col>15</xdr:col>
      <xdr:colOff>60961</xdr:colOff>
      <xdr:row>3</xdr:row>
      <xdr:rowOff>99061</xdr:rowOff>
    </xdr:from>
    <xdr:to>
      <xdr:col>23</xdr:col>
      <xdr:colOff>266701</xdr:colOff>
      <xdr:row>29</xdr:row>
      <xdr:rowOff>130672</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9262111" y="527686"/>
          <a:ext cx="4930140" cy="45369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SES\Wyoming98\EAST97%20B.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epor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p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Budget\2011%20Bgt\Units\11%20AOP_A_mod.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temp\Temporary%20Internet%20Files\Content.Outlook\S5M2I7E6\1&amp;2%20Section%203%202011%20AOP\Section%203\Section%203%20SpreadSheet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Power%20Costs\Resources\Coal\WEC%20Pricing%20Analysis\2012\Colstrip%201&amp;2%202012%20AOP%20Final%20Versio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TEMP\AFOR%207-1-00.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Startup" Target="%232005%20GRC/COS%20Inputs/COS%20Model/ECOS%20Model%20-%20FINAL%20COMPANY.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estdpt2.puget.com\rpl\WINNT\Temporary%20Internet%20Files\OLK93\WC-RB%20GRC%20TY0903%20RY02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WA%20GRC%2007\COS\COS%20WA%20GRC%20June%2020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REGULATN\COS\WA%202013%20GRC%20(Docket%20UE-xxxxxx)\COS\Direct\COS%20WA%20June%202012%20-%20NS.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22-05%2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09-05-JAM%20updat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estdpt2.puget.com\rpl\WINNT\Temporary%20Internet%20Files\OLK2F\Due%20Diligence\August%20New%20Model\Fred%20Value%209.1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B%201149\JAM%20OR%20Dec%202001%20-%20SB1149.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Startup" Target="%23%202013%20Rate%20Design%20Collaborative/Peak%20Credit/Peak%20Credit%20(Levelized%20Fixed%20Charge%20Rate%20-%202013).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Large%20Qf's\Qf03\FALLS\Falls2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stdpt2.puget.com\rpl\02Inputs\General%20Accounting\Journal%20Entries\JE143-Electric_Unbilled_Revenue_Current_&amp;_Reverse_Prior_mo\2012%20JE143\02-2012\02-12%20Elec_Unb%20(93.1%25%207%20months)%20Final.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Power%20Costs\Outlook\2011%20Outlook\Actuals\12%202011\Copy%20of%20Margin_2011_12_final_20120111_12000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estdpt2.puget.com\rpl\WINNT\Temporary%20Internet%20Files\OLK93\FCR%20for%20PSE%20S40%20V0%20%20HM%20edit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Startup" Target="%232005%20GRC/Update%206-30-06/COS%20Update%207-7-06/ECOS%20Model%20-%20UPDATE%20(JAH-5)%207-7-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estdpt2.puget.com\rpl\GrpRevnu\PUBLIC\%23%202017%20GRC\Supplemental%20Filing%202017%20GRC\NO%20MS%20SUPP%202017%20GRC%20Workpapers\%23Electric%20Model%202017%20GRC%20CONT%20CALCULATION%20(SUPP).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estdpt2.puget.com\rpl\Documents%20and%20Settings\boljh\Local%20Settings\MSN%20Rate%20v6.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03Processes\General%20Accounting\newgas\2012\4-2012\UBR-GAS%2004-20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H:\04Home\JDyer\Unbilled%20Reasonableness\04-2013%20Gas%20Reasonableness.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REGULATN\PA&amp;D\CASES\Idaho%2003\305FRevenue%20by%20Rate%20Schedule_ID200303_v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WA%202013%20GRC%20(Docket%20UE-xxxxxx)\Filed\Direct\Exhibit%20No_(CCP-5)\Tab%204%20&amp;%205\COS%20WA%20June%202012%20(TempAdj-chg%20to%20St%20Lgts%20only).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estdpt2.puget.com\rpl\GrpRevnu\PUBLIC\%23%202011%20GRC\RebuttalFiling2011%20GRC\Electric%20Model%202011%20GRC%20Rebuttal.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estdpt2.puget.com\rpl\WINNT\Temporary%20Internet%20Files\OLKC0\Aurora%20Prices%20for%20RORC.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estdpt2.puget.com\rpl\Documents%20and%20Settings\scartwri\My%20Documents\Projects\PSE\Projects\BHP\Due%20Diligence\BHP%20IS.BS.CF%20Model.xls" TargetMode="External"/></Relationships>
</file>

<file path=xl/externalLinks/_rels/externalLink42.xml.rels><?xml version="1.0" encoding="UTF-8" standalone="yes"?>
<Relationships xmlns="http://schemas.openxmlformats.org/package/2006/relationships"><Relationship Id="rId1" Type="http://schemas.microsoft.com/office/2006/relationships/xlExternalLinkPath/xlStartup" Target="%232011%20GRC%20Docket%20UE-11xxxx/Testimony/Workpapers/ECOS%202011%20GRC%20Workpapers%20(JAP-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CASES\Wyoming98\East%20West%20Rate%20Migration.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estdpt2.puget.com\rpl\GrpRevnu\PUBLIC\WUTC\Puget%20Sound%20Energy\Semi%20Annual%20Report\Jun_30_01\Proforma%20Adj_not%20use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12-05-JAM%20updat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GrpRates\Public\Decoupling\2016%20GRC%20Prep\PCA\%23Electric%20Model%202016%20GRC%20Original.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GrpRates/Public/Load%20Research/GRC%202007%20(not%20filed)/Load%20Research%20Analyses/RLW/From%20RLW/Off%20System%20Results/M9_Statistics_All_R991_ADJ.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REGULATN\PA&amp;D\DSMRecov\2001\RECOV01WA.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estdpt2.puget.com\rpl\02Inputs\General%20Accounting\Reports\SalesOfElectricity\2009%20SOE\04-2009\02-2009%20SOE%20prelim.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h:\Mid%20Office\aaa%20Jody%20Test\variance%20to%20budget%20dollar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K:\Wyoming%209-2001%20Test%20Period\Embedded%20Study\COS_WyoComb%20Sep-2001-%20(facilitie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WINNT\Temporary%20Internet%20Files\OLK71\SOE%20Sept%20200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REGULATN\PA&amp;D\DSMRecov\2012\RECOV12.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Startup" Target="%232011%20GRC%20Docket%20UE-11xxxx/COS/Revenue%20Requirement/Electric%20Model%202011%20GRC%20Orig.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Users\hxu\Downloads\UBR-GAS%2007-201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sapbjprd.puget.com:50100/irj/go/km/docs/documents/Public%20Documents/Sales%20and%20Margin%20Reports%20(Final)/Unbilled%20Revenue/2013/09-2013%20ELECTRIC%20Unbilled%20Revenue%20Calculation.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0">
          <cell r="Q10">
            <v>3908379967.46</v>
          </cell>
          <cell r="R10">
            <v>3917326936</v>
          </cell>
          <cell r="S10">
            <v>3929033372.96</v>
          </cell>
          <cell r="T10">
            <v>3940554579.3200002</v>
          </cell>
          <cell r="AH10">
            <v>3901360698.6633334</v>
          </cell>
          <cell r="AI10">
            <v>3903843295.1800003</v>
          </cell>
          <cell r="AJ10">
            <v>3906774146.0166669</v>
          </cell>
        </row>
        <row r="11">
          <cell r="Q11">
            <v>1676897416.1199999</v>
          </cell>
          <cell r="R11">
            <v>1681058015.97</v>
          </cell>
          <cell r="S11">
            <v>1693490892.3599999</v>
          </cell>
          <cell r="T11">
            <v>1707559074.1700001</v>
          </cell>
          <cell r="AH11">
            <v>1641280548.4145832</v>
          </cell>
          <cell r="AI11">
            <v>1649190425.9466667</v>
          </cell>
          <cell r="AJ11">
            <v>1657036105.1491663</v>
          </cell>
        </row>
        <row r="12">
          <cell r="Q12">
            <v>373101802.13999999</v>
          </cell>
          <cell r="R12">
            <v>376116175.24000001</v>
          </cell>
          <cell r="S12">
            <v>377054803.73000002</v>
          </cell>
          <cell r="T12">
            <v>387074441.10000002</v>
          </cell>
          <cell r="AH12">
            <v>370939750.65875</v>
          </cell>
          <cell r="AI12">
            <v>371842386.78458327</v>
          </cell>
          <cell r="AJ12">
            <v>372864741.24541664</v>
          </cell>
        </row>
        <row r="13">
          <cell r="Q13">
            <v>0</v>
          </cell>
          <cell r="R13">
            <v>0</v>
          </cell>
          <cell r="S13">
            <v>0</v>
          </cell>
          <cell r="T13">
            <v>0</v>
          </cell>
          <cell r="AH13">
            <v>0</v>
          </cell>
          <cell r="AI13">
            <v>0</v>
          </cell>
          <cell r="AJ13">
            <v>0</v>
          </cell>
        </row>
        <row r="14">
          <cell r="Q14">
            <v>0</v>
          </cell>
          <cell r="R14">
            <v>0</v>
          </cell>
          <cell r="S14">
            <v>0</v>
          </cell>
          <cell r="T14">
            <v>0</v>
          </cell>
          <cell r="AH14">
            <v>0</v>
          </cell>
          <cell r="AI14">
            <v>0</v>
          </cell>
          <cell r="AJ14">
            <v>0</v>
          </cell>
        </row>
        <row r="15">
          <cell r="Q15">
            <v>0</v>
          </cell>
          <cell r="R15">
            <v>0</v>
          </cell>
          <cell r="S15">
            <v>0</v>
          </cell>
          <cell r="T15">
            <v>0</v>
          </cell>
          <cell r="AH15">
            <v>0</v>
          </cell>
          <cell r="AI15">
            <v>0</v>
          </cell>
          <cell r="AJ15">
            <v>0</v>
          </cell>
        </row>
        <row r="16">
          <cell r="Q16">
            <v>0</v>
          </cell>
          <cell r="R16">
            <v>0</v>
          </cell>
          <cell r="S16">
            <v>0</v>
          </cell>
          <cell r="T16">
            <v>0</v>
          </cell>
          <cell r="AH16">
            <v>0</v>
          </cell>
          <cell r="AI16">
            <v>0</v>
          </cell>
          <cell r="AJ16">
            <v>0</v>
          </cell>
        </row>
        <row r="17">
          <cell r="Q17">
            <v>0</v>
          </cell>
          <cell r="R17">
            <v>0</v>
          </cell>
          <cell r="S17">
            <v>0</v>
          </cell>
          <cell r="T17">
            <v>0</v>
          </cell>
          <cell r="AH17">
            <v>0</v>
          </cell>
          <cell r="AI17">
            <v>0</v>
          </cell>
          <cell r="AJ17">
            <v>0</v>
          </cell>
        </row>
        <row r="18">
          <cell r="Q18">
            <v>0</v>
          </cell>
          <cell r="R18">
            <v>0</v>
          </cell>
          <cell r="S18">
            <v>0</v>
          </cell>
          <cell r="T18">
            <v>0</v>
          </cell>
          <cell r="AH18">
            <v>0</v>
          </cell>
          <cell r="AI18">
            <v>0</v>
          </cell>
          <cell r="AJ18">
            <v>0</v>
          </cell>
        </row>
        <row r="19">
          <cell r="Q19">
            <v>159350590.19</v>
          </cell>
          <cell r="R19">
            <v>159350590.19</v>
          </cell>
          <cell r="S19">
            <v>159350590.19</v>
          </cell>
          <cell r="T19">
            <v>159350590.19</v>
          </cell>
          <cell r="AH19">
            <v>159543127.07250002</v>
          </cell>
          <cell r="AI19">
            <v>159414769.15083337</v>
          </cell>
          <cell r="AJ19">
            <v>159350590.19000003</v>
          </cell>
        </row>
        <row r="20">
          <cell r="Q20">
            <v>0</v>
          </cell>
          <cell r="R20">
            <v>0</v>
          </cell>
          <cell r="S20">
            <v>0</v>
          </cell>
          <cell r="T20">
            <v>0</v>
          </cell>
          <cell r="AH20">
            <v>0</v>
          </cell>
          <cell r="AI20">
            <v>0</v>
          </cell>
          <cell r="AJ20">
            <v>0</v>
          </cell>
        </row>
        <row r="21">
          <cell r="AH21">
            <v>0</v>
          </cell>
          <cell r="AI21">
            <v>0</v>
          </cell>
          <cell r="AJ21">
            <v>0</v>
          </cell>
        </row>
        <row r="22">
          <cell r="Q22">
            <v>6472729.8300000001</v>
          </cell>
          <cell r="R22">
            <v>7585846.9699999997</v>
          </cell>
          <cell r="S22">
            <v>7585839.4299999997</v>
          </cell>
          <cell r="T22">
            <v>7585839.4299999997</v>
          </cell>
          <cell r="AH22">
            <v>6790791.7341666669</v>
          </cell>
          <cell r="AI22">
            <v>6858412.2424999997</v>
          </cell>
          <cell r="AJ22">
            <v>6917891.3987500006</v>
          </cell>
        </row>
        <row r="23">
          <cell r="Q23">
            <v>22339.93</v>
          </cell>
          <cell r="R23">
            <v>22339.93</v>
          </cell>
          <cell r="S23">
            <v>22339.93</v>
          </cell>
          <cell r="T23">
            <v>22339.93</v>
          </cell>
          <cell r="AH23">
            <v>945648.34416666662</v>
          </cell>
          <cell r="AI23">
            <v>803600.89583333314</v>
          </cell>
          <cell r="AJ23">
            <v>661553.44749999989</v>
          </cell>
        </row>
        <row r="24">
          <cell r="Q24">
            <v>0</v>
          </cell>
          <cell r="R24">
            <v>0</v>
          </cell>
          <cell r="S24">
            <v>0</v>
          </cell>
          <cell r="T24">
            <v>0</v>
          </cell>
          <cell r="AH24">
            <v>0</v>
          </cell>
          <cell r="AI24">
            <v>0</v>
          </cell>
          <cell r="AJ24">
            <v>0</v>
          </cell>
        </row>
        <row r="25">
          <cell r="Q25">
            <v>97883456.430000007</v>
          </cell>
          <cell r="R25">
            <v>95984277.549999997</v>
          </cell>
          <cell r="S25">
            <v>94690119.400000006</v>
          </cell>
          <cell r="T25">
            <v>80270723.469999999</v>
          </cell>
          <cell r="AH25">
            <v>85020088.963750005</v>
          </cell>
          <cell r="AI25">
            <v>86166586.632916659</v>
          </cell>
          <cell r="AJ25">
            <v>86725029.596249998</v>
          </cell>
        </row>
        <row r="26">
          <cell r="Q26">
            <v>32727175.100000001</v>
          </cell>
          <cell r="R26">
            <v>34898021.280000001</v>
          </cell>
          <cell r="S26">
            <v>32701040.550000001</v>
          </cell>
          <cell r="T26">
            <v>37170259.859999999</v>
          </cell>
          <cell r="AH26">
            <v>24766535.980833337</v>
          </cell>
          <cell r="AI26">
            <v>25556697.588750001</v>
          </cell>
          <cell r="AJ26">
            <v>26512829.249583334</v>
          </cell>
        </row>
        <row r="27">
          <cell r="Q27">
            <v>11531074.140000001</v>
          </cell>
          <cell r="R27">
            <v>8875788.3100000005</v>
          </cell>
          <cell r="S27">
            <v>9639238.2100000009</v>
          </cell>
          <cell r="T27">
            <v>4554441.4800000004</v>
          </cell>
          <cell r="AH27">
            <v>9604860.8116666656</v>
          </cell>
          <cell r="AI27">
            <v>9525381.177083334</v>
          </cell>
          <cell r="AJ27">
            <v>9429426.5275000017</v>
          </cell>
        </row>
        <row r="28">
          <cell r="Q28">
            <v>4440409.72</v>
          </cell>
          <cell r="R28">
            <v>4794028.43</v>
          </cell>
          <cell r="S28">
            <v>4570270.99</v>
          </cell>
          <cell r="T28">
            <v>-1006991.81</v>
          </cell>
          <cell r="AH28">
            <v>3170119.8349999995</v>
          </cell>
          <cell r="AI28">
            <v>3559931.5437499997</v>
          </cell>
          <cell r="AJ28">
            <v>3747963.1854166668</v>
          </cell>
        </row>
        <row r="29">
          <cell r="Q29">
            <v>199221.43</v>
          </cell>
          <cell r="R29">
            <v>247584.93</v>
          </cell>
          <cell r="S29">
            <v>247584.93</v>
          </cell>
          <cell r="T29">
            <v>265754.3</v>
          </cell>
          <cell r="AH29">
            <v>42735.120416666665</v>
          </cell>
          <cell r="AI29">
            <v>63367.197916666657</v>
          </cell>
          <cell r="AJ29">
            <v>84756.33249999999</v>
          </cell>
        </row>
        <row r="30">
          <cell r="Q30">
            <v>0</v>
          </cell>
          <cell r="R30">
            <v>0</v>
          </cell>
          <cell r="S30">
            <v>0</v>
          </cell>
          <cell r="T30">
            <v>0</v>
          </cell>
          <cell r="AH30">
            <v>0</v>
          </cell>
          <cell r="AI30">
            <v>0</v>
          </cell>
          <cell r="AJ30">
            <v>0</v>
          </cell>
        </row>
        <row r="31">
          <cell r="Q31">
            <v>4679511</v>
          </cell>
          <cell r="R31">
            <v>4644344</v>
          </cell>
          <cell r="S31">
            <v>9584972</v>
          </cell>
          <cell r="T31">
            <v>9060</v>
          </cell>
          <cell r="AH31">
            <v>3759635.5833333335</v>
          </cell>
          <cell r="AI31">
            <v>4002365.75</v>
          </cell>
          <cell r="AJ31">
            <v>4208163.875</v>
          </cell>
        </row>
        <row r="32">
          <cell r="Q32">
            <v>661860</v>
          </cell>
          <cell r="R32">
            <v>4881713</v>
          </cell>
          <cell r="S32">
            <v>6031945</v>
          </cell>
          <cell r="T32">
            <v>358710</v>
          </cell>
          <cell r="AH32">
            <v>3722762.625</v>
          </cell>
          <cell r="AI32">
            <v>3617566.6666666665</v>
          </cell>
          <cell r="AJ32">
            <v>3570998.7083333335</v>
          </cell>
        </row>
        <row r="33">
          <cell r="Q33">
            <v>-1654810063.96</v>
          </cell>
          <cell r="R33">
            <v>-1662948434</v>
          </cell>
          <cell r="S33">
            <v>-1671989116.95</v>
          </cell>
          <cell r="T33">
            <v>-1679717664.0899999</v>
          </cell>
          <cell r="AH33">
            <v>-1642407896.4495838</v>
          </cell>
          <cell r="AI33">
            <v>-1644666102.6154168</v>
          </cell>
          <cell r="AJ33">
            <v>-1647871706.2416668</v>
          </cell>
        </row>
        <row r="34">
          <cell r="Q34">
            <v>-528465119.70999998</v>
          </cell>
          <cell r="R34">
            <v>-531129994.49000001</v>
          </cell>
          <cell r="S34">
            <v>-535726091.85000002</v>
          </cell>
          <cell r="T34">
            <v>-539556126.04999995</v>
          </cell>
          <cell r="AH34">
            <v>-515047643.63749999</v>
          </cell>
          <cell r="AI34">
            <v>-516900165.00541669</v>
          </cell>
          <cell r="AJ34">
            <v>-519488640.44249994</v>
          </cell>
        </row>
        <row r="35">
          <cell r="Q35">
            <v>-30146922.460000001</v>
          </cell>
          <cell r="R35">
            <v>-30069607.449999999</v>
          </cell>
          <cell r="S35">
            <v>-30542894.530000001</v>
          </cell>
          <cell r="T35">
            <v>-31046232.600000001</v>
          </cell>
          <cell r="AH35">
            <v>-31681579.993333329</v>
          </cell>
          <cell r="AI35">
            <v>-31160688.426666662</v>
          </cell>
          <cell r="AJ35">
            <v>-30823952.141666662</v>
          </cell>
        </row>
        <row r="36">
          <cell r="Q36">
            <v>20321734.579999998</v>
          </cell>
          <cell r="R36">
            <v>21294535.940000001</v>
          </cell>
          <cell r="S36">
            <v>21584792.780000001</v>
          </cell>
          <cell r="T36">
            <v>22402585.559999999</v>
          </cell>
          <cell r="AH36">
            <v>22739472.728333335</v>
          </cell>
          <cell r="AI36">
            <v>22908506.955416664</v>
          </cell>
          <cell r="AJ36">
            <v>22864448.856249999</v>
          </cell>
        </row>
        <row r="37">
          <cell r="Q37">
            <v>18159663.66</v>
          </cell>
          <cell r="R37">
            <v>17815782.010000002</v>
          </cell>
          <cell r="S37">
            <v>17888144.420000002</v>
          </cell>
          <cell r="T37">
            <v>18027466.989999998</v>
          </cell>
          <cell r="AH37">
            <v>18815345.3125</v>
          </cell>
          <cell r="AI37">
            <v>18667931.727499999</v>
          </cell>
          <cell r="AJ37">
            <v>18538786.864583332</v>
          </cell>
        </row>
        <row r="38">
          <cell r="Q38">
            <v>3943576.01</v>
          </cell>
          <cell r="R38">
            <v>3937540.8</v>
          </cell>
          <cell r="S38">
            <v>3940670.1</v>
          </cell>
          <cell r="T38">
            <v>3940622.95</v>
          </cell>
          <cell r="AH38">
            <v>3514428.2333333329</v>
          </cell>
          <cell r="AI38">
            <v>3435191.0024999995</v>
          </cell>
          <cell r="AJ38">
            <v>3482614.4908333332</v>
          </cell>
        </row>
        <row r="39">
          <cell r="Q39">
            <v>-4330592.3</v>
          </cell>
          <cell r="R39">
            <v>-4192467.64</v>
          </cell>
          <cell r="S39">
            <v>-4093776.74</v>
          </cell>
          <cell r="T39">
            <v>-4255132.92</v>
          </cell>
          <cell r="AH39">
            <v>-4503663.5354166664</v>
          </cell>
          <cell r="AI39">
            <v>-4413424.8574999999</v>
          </cell>
          <cell r="AJ39">
            <v>-4388580.3949999996</v>
          </cell>
        </row>
        <row r="40">
          <cell r="Q40">
            <v>1439827.66</v>
          </cell>
          <cell r="R40">
            <v>1483042.95</v>
          </cell>
          <cell r="S40">
            <v>1528310.66</v>
          </cell>
          <cell r="T40">
            <v>1592775.23</v>
          </cell>
          <cell r="AH40">
            <v>623695.75291666668</v>
          </cell>
          <cell r="AI40">
            <v>850061.36375000002</v>
          </cell>
          <cell r="AJ40">
            <v>1076315.6608333334</v>
          </cell>
        </row>
        <row r="41">
          <cell r="AH41">
            <v>0</v>
          </cell>
          <cell r="AI41">
            <v>0</v>
          </cell>
          <cell r="AJ41">
            <v>0</v>
          </cell>
        </row>
        <row r="42">
          <cell r="AH42">
            <v>0</v>
          </cell>
          <cell r="AI42">
            <v>0</v>
          </cell>
          <cell r="AJ42">
            <v>0</v>
          </cell>
        </row>
        <row r="43">
          <cell r="AH43">
            <v>0</v>
          </cell>
          <cell r="AI43">
            <v>0</v>
          </cell>
          <cell r="AJ43">
            <v>0</v>
          </cell>
        </row>
        <row r="44">
          <cell r="AH44">
            <v>0</v>
          </cell>
          <cell r="AI44">
            <v>0</v>
          </cell>
          <cell r="AJ44">
            <v>0</v>
          </cell>
        </row>
        <row r="45">
          <cell r="Q45">
            <v>0</v>
          </cell>
          <cell r="R45">
            <v>0</v>
          </cell>
          <cell r="S45">
            <v>0</v>
          </cell>
          <cell r="T45">
            <v>0</v>
          </cell>
          <cell r="AH45">
            <v>1868057.9824999999</v>
          </cell>
          <cell r="AI45">
            <v>622685.99416666664</v>
          </cell>
          <cell r="AJ45">
            <v>0</v>
          </cell>
        </row>
        <row r="46">
          <cell r="Q46">
            <v>0</v>
          </cell>
          <cell r="R46">
            <v>0</v>
          </cell>
          <cell r="S46">
            <v>0</v>
          </cell>
          <cell r="T46">
            <v>0</v>
          </cell>
          <cell r="AH46">
            <v>1869419.6737500001</v>
          </cell>
          <cell r="AI46">
            <v>623139.89124999999</v>
          </cell>
          <cell r="AJ46">
            <v>0</v>
          </cell>
        </row>
        <row r="47">
          <cell r="Q47">
            <v>0</v>
          </cell>
          <cell r="R47">
            <v>0</v>
          </cell>
          <cell r="S47">
            <v>0</v>
          </cell>
          <cell r="T47">
            <v>0</v>
          </cell>
          <cell r="AH47">
            <v>58766.111666666664</v>
          </cell>
          <cell r="AI47">
            <v>0</v>
          </cell>
          <cell r="AJ47">
            <v>0</v>
          </cell>
        </row>
        <row r="48">
          <cell r="Q48">
            <v>0</v>
          </cell>
          <cell r="R48">
            <v>0</v>
          </cell>
          <cell r="S48">
            <v>0</v>
          </cell>
          <cell r="T48">
            <v>0</v>
          </cell>
          <cell r="AH48">
            <v>-440833.3133333333</v>
          </cell>
          <cell r="AI48">
            <v>-394429.80666666664</v>
          </cell>
          <cell r="AJ48">
            <v>-348026.3</v>
          </cell>
        </row>
        <row r="49">
          <cell r="Q49">
            <v>0</v>
          </cell>
          <cell r="R49">
            <v>0</v>
          </cell>
          <cell r="S49">
            <v>0</v>
          </cell>
          <cell r="T49">
            <v>0</v>
          </cell>
          <cell r="AH49">
            <v>-74681.115000000005</v>
          </cell>
          <cell r="AI49">
            <v>-66819.945000000007</v>
          </cell>
          <cell r="AJ49">
            <v>-58958.775000000001</v>
          </cell>
        </row>
        <row r="50">
          <cell r="Q50">
            <v>0</v>
          </cell>
          <cell r="R50">
            <v>0</v>
          </cell>
          <cell r="S50">
            <v>0</v>
          </cell>
          <cell r="T50">
            <v>223992.83</v>
          </cell>
          <cell r="AH50">
            <v>-2852055.8158333334</v>
          </cell>
          <cell r="AI50">
            <v>-2551839.4141666666</v>
          </cell>
          <cell r="AJ50">
            <v>-2242289.9779166668</v>
          </cell>
        </row>
        <row r="51">
          <cell r="Q51">
            <v>0</v>
          </cell>
          <cell r="R51">
            <v>0</v>
          </cell>
          <cell r="S51">
            <v>0</v>
          </cell>
          <cell r="T51">
            <v>-92494.49</v>
          </cell>
          <cell r="AH51">
            <v>-1019952.2429166669</v>
          </cell>
          <cell r="AI51">
            <v>-874880.98958333349</v>
          </cell>
          <cell r="AJ51">
            <v>-759303.76833333343</v>
          </cell>
        </row>
        <row r="52">
          <cell r="Q52">
            <v>0</v>
          </cell>
          <cell r="R52">
            <v>0</v>
          </cell>
          <cell r="S52">
            <v>0</v>
          </cell>
          <cell r="T52">
            <v>273185.39</v>
          </cell>
          <cell r="AH52">
            <v>1540424.176666667</v>
          </cell>
          <cell r="AI52">
            <v>1378274.2633333337</v>
          </cell>
          <cell r="AJ52">
            <v>1227507.0745833337</v>
          </cell>
        </row>
        <row r="53">
          <cell r="Q53">
            <v>0</v>
          </cell>
          <cell r="R53">
            <v>0</v>
          </cell>
          <cell r="S53">
            <v>0</v>
          </cell>
          <cell r="T53">
            <v>0</v>
          </cell>
          <cell r="AH53">
            <v>0</v>
          </cell>
          <cell r="AI53">
            <v>0</v>
          </cell>
          <cell r="AJ53">
            <v>0</v>
          </cell>
        </row>
        <row r="54">
          <cell r="Q54">
            <v>0</v>
          </cell>
          <cell r="R54">
            <v>0</v>
          </cell>
          <cell r="S54">
            <v>0</v>
          </cell>
          <cell r="T54">
            <v>0</v>
          </cell>
          <cell r="AH54">
            <v>0</v>
          </cell>
          <cell r="AI54">
            <v>0</v>
          </cell>
          <cell r="AJ54">
            <v>0</v>
          </cell>
        </row>
        <row r="55">
          <cell r="Q55">
            <v>0</v>
          </cell>
          <cell r="R55">
            <v>0</v>
          </cell>
          <cell r="S55">
            <v>0</v>
          </cell>
          <cell r="T55">
            <v>0</v>
          </cell>
          <cell r="AH55">
            <v>0</v>
          </cell>
          <cell r="AI55">
            <v>0</v>
          </cell>
          <cell r="AJ55">
            <v>0</v>
          </cell>
        </row>
        <row r="56">
          <cell r="Q56">
            <v>0</v>
          </cell>
          <cell r="R56">
            <v>0</v>
          </cell>
          <cell r="S56">
            <v>0</v>
          </cell>
          <cell r="T56">
            <v>0</v>
          </cell>
          <cell r="AH56">
            <v>0</v>
          </cell>
          <cell r="AI56">
            <v>0</v>
          </cell>
          <cell r="AJ56">
            <v>0</v>
          </cell>
        </row>
        <row r="57">
          <cell r="Q57">
            <v>-82346006.150000006</v>
          </cell>
          <cell r="R57">
            <v>-82696427.689999998</v>
          </cell>
          <cell r="S57">
            <v>-83046849.319999993</v>
          </cell>
          <cell r="T57">
            <v>-83397270.859999999</v>
          </cell>
          <cell r="AH57">
            <v>-80595677.788749993</v>
          </cell>
          <cell r="AI57">
            <v>-80944974.126666665</v>
          </cell>
          <cell r="AJ57">
            <v>-81294741.44083333</v>
          </cell>
        </row>
        <row r="58">
          <cell r="Q58">
            <v>0</v>
          </cell>
          <cell r="R58">
            <v>0</v>
          </cell>
          <cell r="S58">
            <v>0</v>
          </cell>
          <cell r="T58">
            <v>0</v>
          </cell>
          <cell r="AH58">
            <v>0</v>
          </cell>
          <cell r="AI58">
            <v>0</v>
          </cell>
          <cell r="AJ58">
            <v>0</v>
          </cell>
        </row>
        <row r="59">
          <cell r="Q59">
            <v>-13639797.619999999</v>
          </cell>
          <cell r="R59">
            <v>-13895294.109999999</v>
          </cell>
          <cell r="S59">
            <v>-14150833.99</v>
          </cell>
          <cell r="T59">
            <v>-14406343.539999999</v>
          </cell>
          <cell r="AH59">
            <v>-16982730.69125</v>
          </cell>
          <cell r="AI59">
            <v>-16598650.187083336</v>
          </cell>
          <cell r="AJ59">
            <v>-16215155.099583333</v>
          </cell>
        </row>
        <row r="60">
          <cell r="Q60">
            <v>-13819670.73</v>
          </cell>
          <cell r="R60">
            <v>-13969091.449999999</v>
          </cell>
          <cell r="S60">
            <v>-14118512.380000001</v>
          </cell>
          <cell r="T60">
            <v>-14267933.07</v>
          </cell>
          <cell r="AH60">
            <v>-13344017.913333332</v>
          </cell>
          <cell r="AI60">
            <v>-13464766.430416666</v>
          </cell>
          <cell r="AJ60">
            <v>-13585499.806666667</v>
          </cell>
        </row>
        <row r="61">
          <cell r="Q61">
            <v>-95712880.370000005</v>
          </cell>
          <cell r="R61">
            <v>-97847916.280000001</v>
          </cell>
          <cell r="S61">
            <v>-100054476.23</v>
          </cell>
          <cell r="T61">
            <v>-102268919.06</v>
          </cell>
          <cell r="AH61">
            <v>-83657731.69083333</v>
          </cell>
          <cell r="AI61">
            <v>-85944274.087916657</v>
          </cell>
          <cell r="AJ61">
            <v>-88243508.268749997</v>
          </cell>
        </row>
        <row r="62">
          <cell r="Q62">
            <v>197297.82</v>
          </cell>
          <cell r="R62">
            <v>197297.82</v>
          </cell>
          <cell r="S62">
            <v>197297.82</v>
          </cell>
          <cell r="T62">
            <v>197297.82</v>
          </cell>
          <cell r="AH62">
            <v>197297.82000000004</v>
          </cell>
          <cell r="AI62">
            <v>197297.82000000004</v>
          </cell>
          <cell r="AJ62">
            <v>197297.82000000004</v>
          </cell>
        </row>
        <row r="63">
          <cell r="Q63">
            <v>-214508.51</v>
          </cell>
          <cell r="R63">
            <v>-214508.51</v>
          </cell>
          <cell r="S63">
            <v>-214508.51</v>
          </cell>
          <cell r="T63">
            <v>-214508.51</v>
          </cell>
          <cell r="AH63">
            <v>-214508.51</v>
          </cell>
          <cell r="AI63">
            <v>-214508.51</v>
          </cell>
          <cell r="AJ63">
            <v>-214508.51</v>
          </cell>
        </row>
        <row r="64">
          <cell r="Q64">
            <v>0</v>
          </cell>
          <cell r="R64">
            <v>0</v>
          </cell>
          <cell r="S64">
            <v>0</v>
          </cell>
          <cell r="T64">
            <v>0</v>
          </cell>
          <cell r="AH64">
            <v>3518132.1895833337</v>
          </cell>
          <cell r="AI64">
            <v>3147802.4854166671</v>
          </cell>
          <cell r="AJ64">
            <v>2777472.78125</v>
          </cell>
        </row>
        <row r="65">
          <cell r="Q65">
            <v>0</v>
          </cell>
          <cell r="R65">
            <v>0</v>
          </cell>
          <cell r="S65">
            <v>0</v>
          </cell>
          <cell r="T65">
            <v>0</v>
          </cell>
          <cell r="AH65">
            <v>270815.78750000003</v>
          </cell>
          <cell r="AI65">
            <v>242308.86250000002</v>
          </cell>
          <cell r="AJ65">
            <v>213801.9375</v>
          </cell>
        </row>
        <row r="66">
          <cell r="Q66">
            <v>0</v>
          </cell>
          <cell r="R66">
            <v>0</v>
          </cell>
          <cell r="S66">
            <v>0</v>
          </cell>
          <cell r="T66">
            <v>0</v>
          </cell>
          <cell r="AH66">
            <v>-2701196.0295833331</v>
          </cell>
          <cell r="AI66">
            <v>-2416859.6054166667</v>
          </cell>
          <cell r="AJ66">
            <v>-2132523.1812499999</v>
          </cell>
        </row>
        <row r="67">
          <cell r="Q67">
            <v>946172.25</v>
          </cell>
          <cell r="R67">
            <v>946172.25</v>
          </cell>
          <cell r="S67">
            <v>946172.25</v>
          </cell>
          <cell r="T67">
            <v>946172.25</v>
          </cell>
          <cell r="AH67">
            <v>946172.25</v>
          </cell>
          <cell r="AI67">
            <v>946172.25</v>
          </cell>
          <cell r="AJ67">
            <v>946172.25</v>
          </cell>
        </row>
        <row r="68">
          <cell r="Q68">
            <v>317009.90999999997</v>
          </cell>
          <cell r="R68">
            <v>317009.90999999997</v>
          </cell>
          <cell r="S68">
            <v>317009.90999999997</v>
          </cell>
          <cell r="T68">
            <v>317009.90999999997</v>
          </cell>
          <cell r="AH68">
            <v>317009.91000000003</v>
          </cell>
          <cell r="AI68">
            <v>317009.91000000003</v>
          </cell>
          <cell r="AJ68">
            <v>317009.91000000003</v>
          </cell>
        </row>
        <row r="69">
          <cell r="Q69">
            <v>302358.01</v>
          </cell>
          <cell r="R69">
            <v>302358.01</v>
          </cell>
          <cell r="S69">
            <v>302358.01</v>
          </cell>
          <cell r="T69">
            <v>302358.01</v>
          </cell>
          <cell r="AH69">
            <v>302358.00999999995</v>
          </cell>
          <cell r="AI69">
            <v>302358.00999999995</v>
          </cell>
          <cell r="AJ69">
            <v>302358.00999999995</v>
          </cell>
        </row>
        <row r="70">
          <cell r="Q70">
            <v>0</v>
          </cell>
          <cell r="R70">
            <v>0</v>
          </cell>
          <cell r="S70">
            <v>0</v>
          </cell>
          <cell r="T70">
            <v>0</v>
          </cell>
          <cell r="AH70">
            <v>0</v>
          </cell>
          <cell r="AI70">
            <v>0</v>
          </cell>
          <cell r="AJ70">
            <v>0</v>
          </cell>
        </row>
        <row r="71">
          <cell r="Q71">
            <v>76622596.840000004</v>
          </cell>
          <cell r="R71">
            <v>76622596.840000004</v>
          </cell>
          <cell r="S71">
            <v>76622596.840000004</v>
          </cell>
          <cell r="T71">
            <v>76622596.840000004</v>
          </cell>
          <cell r="AH71">
            <v>76622596.840000018</v>
          </cell>
          <cell r="AI71">
            <v>76622596.840000018</v>
          </cell>
          <cell r="AJ71">
            <v>76622596.840000018</v>
          </cell>
        </row>
        <row r="72">
          <cell r="Q72">
            <v>-557739</v>
          </cell>
          <cell r="R72">
            <v>-559889</v>
          </cell>
          <cell r="S72">
            <v>-562039</v>
          </cell>
          <cell r="T72">
            <v>-564189</v>
          </cell>
          <cell r="AH72">
            <v>-546989</v>
          </cell>
          <cell r="AI72">
            <v>-549139</v>
          </cell>
          <cell r="AJ72">
            <v>-551289</v>
          </cell>
        </row>
        <row r="73">
          <cell r="Q73">
            <v>-317009.90999999997</v>
          </cell>
          <cell r="R73">
            <v>-317009.90999999997</v>
          </cell>
          <cell r="S73">
            <v>-317009.90999999997</v>
          </cell>
          <cell r="T73">
            <v>-317009.90999999997</v>
          </cell>
          <cell r="AH73">
            <v>-317009.91000000003</v>
          </cell>
          <cell r="AI73">
            <v>-317009.91000000003</v>
          </cell>
          <cell r="AJ73">
            <v>-317009.91000000003</v>
          </cell>
        </row>
        <row r="74">
          <cell r="Q74">
            <v>-212799.25</v>
          </cell>
          <cell r="R74">
            <v>-213732.58</v>
          </cell>
          <cell r="S74">
            <v>-214665.91</v>
          </cell>
          <cell r="T74">
            <v>-215599.24</v>
          </cell>
          <cell r="AH74">
            <v>-208132.6</v>
          </cell>
          <cell r="AI74">
            <v>-209065.93000000002</v>
          </cell>
          <cell r="AJ74">
            <v>-209999.26</v>
          </cell>
        </row>
        <row r="75">
          <cell r="Q75">
            <v>0</v>
          </cell>
          <cell r="R75">
            <v>0</v>
          </cell>
          <cell r="S75">
            <v>0</v>
          </cell>
          <cell r="T75">
            <v>0</v>
          </cell>
          <cell r="AH75">
            <v>0</v>
          </cell>
          <cell r="AI75">
            <v>0</v>
          </cell>
          <cell r="AJ75">
            <v>0</v>
          </cell>
        </row>
        <row r="76">
          <cell r="Q76">
            <v>-25996413.66</v>
          </cell>
          <cell r="R76">
            <v>-26217488.66</v>
          </cell>
          <cell r="S76">
            <v>-26438563.66</v>
          </cell>
          <cell r="T76">
            <v>-26659638.66</v>
          </cell>
          <cell r="AH76">
            <v>-24891038.66</v>
          </cell>
          <cell r="AI76">
            <v>-25112113.66</v>
          </cell>
          <cell r="AJ76">
            <v>-25333188.66</v>
          </cell>
        </row>
        <row r="77">
          <cell r="Q77">
            <v>3445395.81</v>
          </cell>
          <cell r="R77">
            <v>3445395.81</v>
          </cell>
          <cell r="S77">
            <v>3504016.49</v>
          </cell>
          <cell r="T77">
            <v>3674126.28</v>
          </cell>
          <cell r="AH77">
            <v>3263552.7295833337</v>
          </cell>
          <cell r="AI77">
            <v>3283014.0170833333</v>
          </cell>
          <cell r="AJ77">
            <v>3312005.7408333332</v>
          </cell>
        </row>
        <row r="78">
          <cell r="Q78">
            <v>0</v>
          </cell>
          <cell r="R78">
            <v>0</v>
          </cell>
          <cell r="S78">
            <v>0</v>
          </cell>
          <cell r="T78">
            <v>0</v>
          </cell>
          <cell r="AH78">
            <v>0</v>
          </cell>
          <cell r="AI78">
            <v>0</v>
          </cell>
          <cell r="AJ78">
            <v>0</v>
          </cell>
        </row>
        <row r="79">
          <cell r="Q79">
            <v>-318365.5</v>
          </cell>
          <cell r="R79">
            <v>-286906.46999999997</v>
          </cell>
          <cell r="S79">
            <v>-195283.41</v>
          </cell>
          <cell r="T79">
            <v>-237095.37</v>
          </cell>
          <cell r="AH79">
            <v>-636267.95499999996</v>
          </cell>
          <cell r="AI79">
            <v>-608606.8866666666</v>
          </cell>
          <cell r="AJ79">
            <v>-571585.0854166667</v>
          </cell>
        </row>
        <row r="80">
          <cell r="Q80">
            <v>2810570.27</v>
          </cell>
          <cell r="R80">
            <v>2810570.27</v>
          </cell>
          <cell r="S80">
            <v>2810570.27</v>
          </cell>
          <cell r="T80">
            <v>2810570.27</v>
          </cell>
          <cell r="AH80">
            <v>2846413.7270833333</v>
          </cell>
          <cell r="AI80">
            <v>2824800.3979166667</v>
          </cell>
          <cell r="AJ80">
            <v>2814403.4</v>
          </cell>
        </row>
        <row r="81">
          <cell r="Q81">
            <v>-423343.57</v>
          </cell>
          <cell r="R81">
            <v>-423343.57</v>
          </cell>
          <cell r="S81">
            <v>-423343.57</v>
          </cell>
          <cell r="T81">
            <v>-423343.57</v>
          </cell>
          <cell r="AH81">
            <v>-423312.44624999998</v>
          </cell>
          <cell r="AI81">
            <v>-423333.19541666663</v>
          </cell>
          <cell r="AJ81">
            <v>-423343.57</v>
          </cell>
        </row>
        <row r="82">
          <cell r="Q82">
            <v>0</v>
          </cell>
          <cell r="R82">
            <v>0</v>
          </cell>
          <cell r="S82">
            <v>0</v>
          </cell>
          <cell r="T82">
            <v>0</v>
          </cell>
          <cell r="AH82">
            <v>0</v>
          </cell>
          <cell r="AI82">
            <v>0</v>
          </cell>
          <cell r="AJ82">
            <v>0</v>
          </cell>
        </row>
        <row r="83">
          <cell r="Q83">
            <v>74954526.069999993</v>
          </cell>
          <cell r="R83">
            <v>75056291.019999996</v>
          </cell>
          <cell r="S83">
            <v>75058552.069999993</v>
          </cell>
          <cell r="T83">
            <v>76636451.659999996</v>
          </cell>
          <cell r="AH83">
            <v>113969480.31333335</v>
          </cell>
          <cell r="AI83">
            <v>110056779.03500001</v>
          </cell>
          <cell r="AJ83">
            <v>106110048.85166667</v>
          </cell>
        </row>
        <row r="84">
          <cell r="Q84">
            <v>13367583</v>
          </cell>
          <cell r="R84">
            <v>15895194.59</v>
          </cell>
          <cell r="S84">
            <v>25052649.75</v>
          </cell>
          <cell r="T84">
            <v>27417336.120000001</v>
          </cell>
          <cell r="AH84">
            <v>14342559.691249998</v>
          </cell>
          <cell r="AI84">
            <v>16048719.872083334</v>
          </cell>
          <cell r="AJ84">
            <v>18234969.283333335</v>
          </cell>
        </row>
        <row r="85">
          <cell r="Q85">
            <v>0</v>
          </cell>
          <cell r="R85">
            <v>0</v>
          </cell>
          <cell r="S85">
            <v>0</v>
          </cell>
          <cell r="T85">
            <v>0</v>
          </cell>
          <cell r="AH85">
            <v>0</v>
          </cell>
          <cell r="AI85">
            <v>0</v>
          </cell>
          <cell r="AJ85">
            <v>0</v>
          </cell>
        </row>
        <row r="86">
          <cell r="Q86">
            <v>100000</v>
          </cell>
          <cell r="R86">
            <v>100000</v>
          </cell>
          <cell r="S86">
            <v>100000</v>
          </cell>
          <cell r="T86">
            <v>100000</v>
          </cell>
          <cell r="AH86">
            <v>100000</v>
          </cell>
          <cell r="AI86">
            <v>100000</v>
          </cell>
          <cell r="AJ86">
            <v>100000</v>
          </cell>
        </row>
        <row r="87">
          <cell r="Q87">
            <v>40670863.939999998</v>
          </cell>
          <cell r="R87">
            <v>39228330.240000002</v>
          </cell>
          <cell r="S87">
            <v>39228330.240000002</v>
          </cell>
          <cell r="T87">
            <v>40873166.460000001</v>
          </cell>
          <cell r="AH87">
            <v>37730748.784166671</v>
          </cell>
          <cell r="AI87">
            <v>38018348.52041667</v>
          </cell>
          <cell r="AJ87">
            <v>38329324.031666674</v>
          </cell>
        </row>
        <row r="88">
          <cell r="Q88">
            <v>-100000</v>
          </cell>
          <cell r="R88">
            <v>-100000</v>
          </cell>
          <cell r="S88">
            <v>-100000</v>
          </cell>
          <cell r="T88">
            <v>-100000</v>
          </cell>
          <cell r="AH88">
            <v>-87500</v>
          </cell>
          <cell r="AI88">
            <v>-95833.333333333328</v>
          </cell>
          <cell r="AJ88">
            <v>-100000</v>
          </cell>
        </row>
        <row r="89">
          <cell r="Q89">
            <v>0</v>
          </cell>
          <cell r="R89">
            <v>0</v>
          </cell>
          <cell r="S89">
            <v>0</v>
          </cell>
          <cell r="T89">
            <v>0</v>
          </cell>
          <cell r="AH89">
            <v>0</v>
          </cell>
          <cell r="AI89">
            <v>0</v>
          </cell>
          <cell r="AJ89">
            <v>0</v>
          </cell>
        </row>
        <row r="90">
          <cell r="Q90">
            <v>0</v>
          </cell>
          <cell r="R90">
            <v>0</v>
          </cell>
          <cell r="S90">
            <v>0</v>
          </cell>
          <cell r="T90">
            <v>0</v>
          </cell>
          <cell r="AH90">
            <v>0</v>
          </cell>
          <cell r="AI90">
            <v>0</v>
          </cell>
          <cell r="AJ90">
            <v>0</v>
          </cell>
        </row>
        <row r="91">
          <cell r="Q91">
            <v>0</v>
          </cell>
          <cell r="R91">
            <v>0</v>
          </cell>
          <cell r="S91">
            <v>0</v>
          </cell>
          <cell r="T91">
            <v>0</v>
          </cell>
          <cell r="AH91">
            <v>0</v>
          </cell>
          <cell r="AI91">
            <v>0</v>
          </cell>
          <cell r="AJ91">
            <v>0</v>
          </cell>
        </row>
        <row r="92">
          <cell r="Q92">
            <v>0</v>
          </cell>
          <cell r="R92">
            <v>0</v>
          </cell>
          <cell r="S92">
            <v>0</v>
          </cell>
          <cell r="T92">
            <v>0</v>
          </cell>
          <cell r="AH92">
            <v>0</v>
          </cell>
          <cell r="AI92">
            <v>0</v>
          </cell>
          <cell r="AJ92">
            <v>0</v>
          </cell>
        </row>
        <row r="93">
          <cell r="Q93">
            <v>0</v>
          </cell>
          <cell r="R93">
            <v>0</v>
          </cell>
          <cell r="S93">
            <v>0</v>
          </cell>
          <cell r="T93">
            <v>0</v>
          </cell>
          <cell r="AH93">
            <v>0</v>
          </cell>
          <cell r="AI93">
            <v>0</v>
          </cell>
          <cell r="AJ93">
            <v>0</v>
          </cell>
        </row>
        <row r="94">
          <cell r="Q94">
            <v>0</v>
          </cell>
          <cell r="R94">
            <v>0</v>
          </cell>
          <cell r="S94">
            <v>0</v>
          </cell>
          <cell r="T94">
            <v>0</v>
          </cell>
          <cell r="AH94">
            <v>384.25</v>
          </cell>
          <cell r="AI94">
            <v>128.08333333333334</v>
          </cell>
          <cell r="AJ94">
            <v>0</v>
          </cell>
        </row>
        <row r="95">
          <cell r="Q95">
            <v>0</v>
          </cell>
          <cell r="R95">
            <v>0</v>
          </cell>
          <cell r="S95">
            <v>0</v>
          </cell>
          <cell r="T95">
            <v>0</v>
          </cell>
          <cell r="AH95">
            <v>42804.083333333336</v>
          </cell>
          <cell r="AI95">
            <v>12859.916666666666</v>
          </cell>
          <cell r="AJ95">
            <v>0</v>
          </cell>
        </row>
        <row r="96">
          <cell r="Q96">
            <v>0</v>
          </cell>
          <cell r="R96">
            <v>0</v>
          </cell>
          <cell r="S96">
            <v>0</v>
          </cell>
          <cell r="T96">
            <v>0</v>
          </cell>
          <cell r="AH96">
            <v>0</v>
          </cell>
          <cell r="AI96">
            <v>0</v>
          </cell>
          <cell r="AJ96">
            <v>0</v>
          </cell>
        </row>
        <row r="97">
          <cell r="Q97">
            <v>0</v>
          </cell>
          <cell r="R97">
            <v>0</v>
          </cell>
          <cell r="S97">
            <v>0</v>
          </cell>
          <cell r="T97">
            <v>0</v>
          </cell>
          <cell r="AH97">
            <v>61545.924583333333</v>
          </cell>
          <cell r="AI97">
            <v>53282.344166666669</v>
          </cell>
          <cell r="AJ97">
            <v>45059.455833333333</v>
          </cell>
        </row>
        <row r="98">
          <cell r="Q98">
            <v>0</v>
          </cell>
          <cell r="R98">
            <v>0</v>
          </cell>
          <cell r="S98">
            <v>0</v>
          </cell>
          <cell r="T98">
            <v>0</v>
          </cell>
          <cell r="AH98">
            <v>0</v>
          </cell>
          <cell r="AI98">
            <v>0</v>
          </cell>
          <cell r="AJ98">
            <v>0</v>
          </cell>
        </row>
        <row r="99">
          <cell r="Q99">
            <v>-620534.82999999996</v>
          </cell>
          <cell r="R99">
            <v>-620880.72</v>
          </cell>
          <cell r="S99">
            <v>-620750.31000000006</v>
          </cell>
          <cell r="T99">
            <v>-621105.74</v>
          </cell>
          <cell r="AH99">
            <v>-337929.24</v>
          </cell>
          <cell r="AI99">
            <v>-367360.185</v>
          </cell>
          <cell r="AJ99">
            <v>-406187.63624999998</v>
          </cell>
        </row>
        <row r="100">
          <cell r="Q100">
            <v>608000</v>
          </cell>
          <cell r="R100">
            <v>608000</v>
          </cell>
          <cell r="S100">
            <v>608000</v>
          </cell>
          <cell r="T100">
            <v>608000</v>
          </cell>
          <cell r="AH100">
            <v>608000</v>
          </cell>
          <cell r="AI100">
            <v>608000</v>
          </cell>
          <cell r="AJ100">
            <v>608000</v>
          </cell>
        </row>
        <row r="101">
          <cell r="Q101">
            <v>0</v>
          </cell>
          <cell r="R101">
            <v>0</v>
          </cell>
          <cell r="S101">
            <v>0</v>
          </cell>
          <cell r="T101">
            <v>0</v>
          </cell>
          <cell r="AH101">
            <v>0</v>
          </cell>
          <cell r="AI101">
            <v>0</v>
          </cell>
          <cell r="AJ101">
            <v>0</v>
          </cell>
        </row>
        <row r="102">
          <cell r="Q102">
            <v>0</v>
          </cell>
          <cell r="R102">
            <v>0</v>
          </cell>
          <cell r="S102">
            <v>0</v>
          </cell>
          <cell r="T102">
            <v>0</v>
          </cell>
          <cell r="AH102">
            <v>0</v>
          </cell>
          <cell r="AI102">
            <v>0</v>
          </cell>
          <cell r="AJ102">
            <v>0</v>
          </cell>
        </row>
        <row r="103">
          <cell r="Q103">
            <v>0</v>
          </cell>
          <cell r="R103">
            <v>0</v>
          </cell>
          <cell r="S103">
            <v>0</v>
          </cell>
          <cell r="T103">
            <v>0</v>
          </cell>
          <cell r="AH103">
            <v>0</v>
          </cell>
          <cell r="AI103">
            <v>0</v>
          </cell>
          <cell r="AJ103">
            <v>0</v>
          </cell>
        </row>
        <row r="104">
          <cell r="Q104">
            <v>0</v>
          </cell>
          <cell r="R104">
            <v>0</v>
          </cell>
          <cell r="S104">
            <v>0</v>
          </cell>
          <cell r="T104">
            <v>0</v>
          </cell>
          <cell r="AH104">
            <v>0</v>
          </cell>
          <cell r="AI104">
            <v>0</v>
          </cell>
          <cell r="AJ104">
            <v>0</v>
          </cell>
        </row>
        <row r="105">
          <cell r="Q105">
            <v>0</v>
          </cell>
          <cell r="R105">
            <v>0</v>
          </cell>
          <cell r="S105">
            <v>0</v>
          </cell>
          <cell r="T105">
            <v>0</v>
          </cell>
          <cell r="AH105">
            <v>0</v>
          </cell>
          <cell r="AI105">
            <v>0</v>
          </cell>
          <cell r="AJ105">
            <v>0</v>
          </cell>
        </row>
        <row r="106">
          <cell r="Q106">
            <v>37033.53</v>
          </cell>
          <cell r="R106">
            <v>37033.53</v>
          </cell>
          <cell r="S106">
            <v>37033.53</v>
          </cell>
          <cell r="T106">
            <v>35934.19</v>
          </cell>
          <cell r="AH106">
            <v>39028.061250000006</v>
          </cell>
          <cell r="AI106">
            <v>38698.787083333336</v>
          </cell>
          <cell r="AJ106">
            <v>38365.900000000009</v>
          </cell>
        </row>
        <row r="107">
          <cell r="Q107">
            <v>0</v>
          </cell>
          <cell r="R107">
            <v>0</v>
          </cell>
          <cell r="S107">
            <v>0</v>
          </cell>
          <cell r="T107">
            <v>0</v>
          </cell>
          <cell r="AH107">
            <v>0</v>
          </cell>
          <cell r="AI107">
            <v>0</v>
          </cell>
          <cell r="AJ107">
            <v>0</v>
          </cell>
        </row>
        <row r="108">
          <cell r="Q108">
            <v>2118566.46</v>
          </cell>
          <cell r="R108">
            <v>2125214.7400000002</v>
          </cell>
          <cell r="S108">
            <v>2179155.27</v>
          </cell>
          <cell r="T108">
            <v>2311250.11</v>
          </cell>
          <cell r="AH108">
            <v>1865558.4316666666</v>
          </cell>
          <cell r="AI108">
            <v>1921498.1758333335</v>
          </cell>
          <cell r="AJ108">
            <v>1981030.9841666669</v>
          </cell>
        </row>
        <row r="109">
          <cell r="Q109">
            <v>0</v>
          </cell>
          <cell r="R109">
            <v>0</v>
          </cell>
          <cell r="S109">
            <v>0</v>
          </cell>
          <cell r="T109">
            <v>0</v>
          </cell>
          <cell r="AH109">
            <v>0</v>
          </cell>
          <cell r="AI109">
            <v>0</v>
          </cell>
          <cell r="AJ109">
            <v>0</v>
          </cell>
        </row>
        <row r="110">
          <cell r="Q110">
            <v>0</v>
          </cell>
          <cell r="R110">
            <v>0</v>
          </cell>
          <cell r="S110">
            <v>0</v>
          </cell>
          <cell r="T110">
            <v>0</v>
          </cell>
          <cell r="AH110">
            <v>0</v>
          </cell>
          <cell r="AI110">
            <v>0</v>
          </cell>
          <cell r="AJ110">
            <v>0</v>
          </cell>
        </row>
        <row r="111">
          <cell r="Q111">
            <v>0</v>
          </cell>
          <cell r="R111">
            <v>0</v>
          </cell>
          <cell r="S111">
            <v>0</v>
          </cell>
          <cell r="T111">
            <v>0</v>
          </cell>
          <cell r="AH111">
            <v>80.907499999999999</v>
          </cell>
          <cell r="AI111">
            <v>26.969166666666666</v>
          </cell>
          <cell r="AJ111">
            <v>0</v>
          </cell>
        </row>
        <row r="112">
          <cell r="Q112">
            <v>97111.88</v>
          </cell>
          <cell r="R112">
            <v>96882.22</v>
          </cell>
          <cell r="S112">
            <v>96650.84</v>
          </cell>
          <cell r="T112">
            <v>96417.72</v>
          </cell>
          <cell r="AH112">
            <v>98224.768333333326</v>
          </cell>
          <cell r="AI112">
            <v>98003.455000000002</v>
          </cell>
          <cell r="AJ112">
            <v>97780.482083333321</v>
          </cell>
        </row>
        <row r="113">
          <cell r="Q113">
            <v>1524606.12</v>
          </cell>
          <cell r="R113">
            <v>1360107.83</v>
          </cell>
          <cell r="S113">
            <v>1335103.76</v>
          </cell>
          <cell r="T113">
            <v>1390428.27</v>
          </cell>
          <cell r="AH113">
            <v>1858052.2666666666</v>
          </cell>
          <cell r="AI113">
            <v>1852019.4654166664</v>
          </cell>
          <cell r="AJ113">
            <v>1816426.5966666667</v>
          </cell>
        </row>
        <row r="114">
          <cell r="Q114">
            <v>0</v>
          </cell>
          <cell r="R114">
            <v>0</v>
          </cell>
          <cell r="S114">
            <v>0</v>
          </cell>
          <cell r="T114">
            <v>0</v>
          </cell>
          <cell r="AH114">
            <v>525</v>
          </cell>
          <cell r="AI114">
            <v>170.625</v>
          </cell>
          <cell r="AJ114">
            <v>0</v>
          </cell>
        </row>
        <row r="115">
          <cell r="Q115">
            <v>0</v>
          </cell>
          <cell r="R115">
            <v>0</v>
          </cell>
          <cell r="S115">
            <v>0</v>
          </cell>
          <cell r="T115">
            <v>0</v>
          </cell>
          <cell r="AH115">
            <v>0</v>
          </cell>
          <cell r="AI115">
            <v>0</v>
          </cell>
          <cell r="AJ115">
            <v>0</v>
          </cell>
        </row>
        <row r="116">
          <cell r="Q116">
            <v>0</v>
          </cell>
          <cell r="R116">
            <v>0</v>
          </cell>
          <cell r="S116">
            <v>0</v>
          </cell>
          <cell r="T116">
            <v>0</v>
          </cell>
          <cell r="AH116">
            <v>0</v>
          </cell>
          <cell r="AI116">
            <v>0</v>
          </cell>
          <cell r="AJ116">
            <v>0</v>
          </cell>
        </row>
        <row r="117">
          <cell r="Q117">
            <v>0</v>
          </cell>
          <cell r="R117">
            <v>0</v>
          </cell>
          <cell r="S117">
            <v>0</v>
          </cell>
          <cell r="T117">
            <v>0</v>
          </cell>
          <cell r="AH117">
            <v>0</v>
          </cell>
          <cell r="AI117">
            <v>0</v>
          </cell>
          <cell r="AJ117">
            <v>0</v>
          </cell>
        </row>
        <row r="118">
          <cell r="Q118">
            <v>1599514</v>
          </cell>
          <cell r="R118">
            <v>1599514</v>
          </cell>
          <cell r="S118">
            <v>1599514</v>
          </cell>
          <cell r="T118">
            <v>1599514</v>
          </cell>
          <cell r="AH118">
            <v>1576638.4829166664</v>
          </cell>
          <cell r="AI118">
            <v>1579046.4320833331</v>
          </cell>
          <cell r="AJ118">
            <v>1581454.3812499999</v>
          </cell>
        </row>
        <row r="119">
          <cell r="Q119">
            <v>0</v>
          </cell>
          <cell r="R119">
            <v>0</v>
          </cell>
          <cell r="S119">
            <v>0</v>
          </cell>
          <cell r="T119">
            <v>0</v>
          </cell>
          <cell r="AH119">
            <v>0</v>
          </cell>
          <cell r="AI119">
            <v>0</v>
          </cell>
          <cell r="AJ119">
            <v>0</v>
          </cell>
        </row>
        <row r="120">
          <cell r="Q120">
            <v>94054.44</v>
          </cell>
          <cell r="R120">
            <v>93861.4</v>
          </cell>
          <cell r="S120">
            <v>93666.92</v>
          </cell>
          <cell r="T120">
            <v>93470.98</v>
          </cell>
          <cell r="AH120">
            <v>94990.830416666649</v>
          </cell>
          <cell r="AI120">
            <v>94804.754583333328</v>
          </cell>
          <cell r="AJ120">
            <v>94617.33875000001</v>
          </cell>
        </row>
        <row r="121">
          <cell r="Q121">
            <v>0</v>
          </cell>
          <cell r="R121">
            <v>0</v>
          </cell>
          <cell r="S121">
            <v>0</v>
          </cell>
          <cell r="T121">
            <v>0</v>
          </cell>
          <cell r="AH121">
            <v>19823.965416666666</v>
          </cell>
          <cell r="AI121">
            <v>17475.971249999999</v>
          </cell>
          <cell r="AJ121">
            <v>15132.129583333333</v>
          </cell>
        </row>
        <row r="122">
          <cell r="Q122">
            <v>9013.6</v>
          </cell>
          <cell r="R122">
            <v>8981.2099999999991</v>
          </cell>
          <cell r="S122">
            <v>8948.57</v>
          </cell>
          <cell r="T122">
            <v>8915.69</v>
          </cell>
          <cell r="AH122">
            <v>9169.1670833333337</v>
          </cell>
          <cell r="AI122">
            <v>9139.1945833333339</v>
          </cell>
          <cell r="AJ122">
            <v>9107.7629166666684</v>
          </cell>
        </row>
        <row r="123">
          <cell r="Q123">
            <v>75308.08</v>
          </cell>
          <cell r="R123">
            <v>75046.539999999994</v>
          </cell>
          <cell r="S123">
            <v>74783.039999999994</v>
          </cell>
          <cell r="T123">
            <v>74517.56</v>
          </cell>
          <cell r="AH123">
            <v>76575.445833333317</v>
          </cell>
          <cell r="AI123">
            <v>76323.412499999991</v>
          </cell>
          <cell r="AJ123">
            <v>76069.488750000004</v>
          </cell>
        </row>
        <row r="124">
          <cell r="Q124">
            <v>33054</v>
          </cell>
          <cell r="R124">
            <v>29578.32</v>
          </cell>
          <cell r="S124">
            <v>29578.32</v>
          </cell>
          <cell r="T124">
            <v>29578.32</v>
          </cell>
          <cell r="AH124">
            <v>32909.18</v>
          </cell>
          <cell r="AI124">
            <v>32619.539999999997</v>
          </cell>
          <cell r="AJ124">
            <v>32329.899999999998</v>
          </cell>
        </row>
        <row r="125">
          <cell r="Q125">
            <v>-1599514</v>
          </cell>
          <cell r="R125">
            <v>-1599514</v>
          </cell>
          <cell r="S125">
            <v>-1599514</v>
          </cell>
          <cell r="T125">
            <v>-1599514</v>
          </cell>
          <cell r="AH125">
            <v>-1380311.1566666665</v>
          </cell>
          <cell r="AI125">
            <v>-1513603.99</v>
          </cell>
          <cell r="AJ125">
            <v>-1581454.3812499999</v>
          </cell>
        </row>
        <row r="126">
          <cell r="Q126">
            <v>0</v>
          </cell>
          <cell r="R126">
            <v>0</v>
          </cell>
          <cell r="S126">
            <v>0</v>
          </cell>
          <cell r="T126">
            <v>0</v>
          </cell>
          <cell r="AH126">
            <v>145833.33333333334</v>
          </cell>
          <cell r="AI126">
            <v>145833.33333333334</v>
          </cell>
          <cell r="AJ126">
            <v>145833.33333333334</v>
          </cell>
        </row>
        <row r="127">
          <cell r="Q127">
            <v>41862.910000000003</v>
          </cell>
          <cell r="R127">
            <v>41781.480000000003</v>
          </cell>
          <cell r="S127">
            <v>41699.58</v>
          </cell>
          <cell r="T127">
            <v>41617.199999999997</v>
          </cell>
          <cell r="AH127">
            <v>12224.793333333333</v>
          </cell>
          <cell r="AI127">
            <v>15703.170833333335</v>
          </cell>
          <cell r="AJ127">
            <v>19174.703333333335</v>
          </cell>
        </row>
        <row r="128">
          <cell r="Q128">
            <v>0</v>
          </cell>
          <cell r="R128">
            <v>0</v>
          </cell>
          <cell r="S128">
            <v>0</v>
          </cell>
          <cell r="T128">
            <v>0</v>
          </cell>
          <cell r="AH128">
            <v>0</v>
          </cell>
          <cell r="AI128">
            <v>0</v>
          </cell>
          <cell r="AJ128">
            <v>0</v>
          </cell>
        </row>
        <row r="129">
          <cell r="Q129">
            <v>1234200789.6900001</v>
          </cell>
          <cell r="R129">
            <v>1234200789.6900001</v>
          </cell>
          <cell r="S129">
            <v>1234200789.6900001</v>
          </cell>
          <cell r="T129">
            <v>0</v>
          </cell>
          <cell r="AH129">
            <v>1234222867.8025002</v>
          </cell>
          <cell r="AI129">
            <v>1234208142.146667</v>
          </cell>
          <cell r="AJ129">
            <v>1182775747.6195836</v>
          </cell>
        </row>
        <row r="130">
          <cell r="Q130">
            <v>-18082718.420000002</v>
          </cell>
          <cell r="R130">
            <v>-18076005.800000001</v>
          </cell>
          <cell r="S130">
            <v>-18076005.800000001</v>
          </cell>
          <cell r="T130">
            <v>-94233.95</v>
          </cell>
          <cell r="AH130">
            <v>-18078611.830833334</v>
          </cell>
          <cell r="AI130">
            <v>-18080961.762083337</v>
          </cell>
          <cell r="AJ130">
            <v>-17333144.797916669</v>
          </cell>
        </row>
        <row r="131">
          <cell r="Q131">
            <v>-90774.61</v>
          </cell>
          <cell r="R131">
            <v>-85998.17</v>
          </cell>
          <cell r="S131">
            <v>-85998.17</v>
          </cell>
          <cell r="T131">
            <v>-38267.620000000003</v>
          </cell>
          <cell r="AH131">
            <v>-103449.06958333334</v>
          </cell>
          <cell r="AI131">
            <v>-101160.79000000002</v>
          </cell>
          <cell r="AJ131">
            <v>-97491.903749999998</v>
          </cell>
        </row>
        <row r="132">
          <cell r="Q132">
            <v>0</v>
          </cell>
          <cell r="R132">
            <v>0</v>
          </cell>
          <cell r="S132">
            <v>0</v>
          </cell>
          <cell r="T132">
            <v>0</v>
          </cell>
          <cell r="AH132">
            <v>0</v>
          </cell>
          <cell r="AI132">
            <v>0</v>
          </cell>
          <cell r="AJ132">
            <v>0</v>
          </cell>
        </row>
        <row r="133">
          <cell r="Q133">
            <v>0</v>
          </cell>
          <cell r="R133">
            <v>0</v>
          </cell>
          <cell r="S133">
            <v>0</v>
          </cell>
          <cell r="T133">
            <v>0</v>
          </cell>
          <cell r="AH133">
            <v>0</v>
          </cell>
          <cell r="AI133">
            <v>0</v>
          </cell>
          <cell r="AJ133">
            <v>0</v>
          </cell>
        </row>
        <row r="134">
          <cell r="Q134">
            <v>0</v>
          </cell>
          <cell r="R134">
            <v>0</v>
          </cell>
          <cell r="S134">
            <v>0</v>
          </cell>
          <cell r="T134">
            <v>0</v>
          </cell>
          <cell r="AH134">
            <v>0</v>
          </cell>
          <cell r="AI134">
            <v>0</v>
          </cell>
          <cell r="AJ134">
            <v>0</v>
          </cell>
        </row>
        <row r="135">
          <cell r="Q135">
            <v>0</v>
          </cell>
          <cell r="R135">
            <v>0</v>
          </cell>
          <cell r="S135">
            <v>0</v>
          </cell>
          <cell r="T135">
            <v>0</v>
          </cell>
          <cell r="AH135">
            <v>0</v>
          </cell>
          <cell r="AI135">
            <v>0</v>
          </cell>
          <cell r="AJ135">
            <v>0</v>
          </cell>
        </row>
        <row r="136">
          <cell r="Q136">
            <v>0</v>
          </cell>
          <cell r="R136">
            <v>0</v>
          </cell>
          <cell r="S136">
            <v>0</v>
          </cell>
          <cell r="T136">
            <v>0</v>
          </cell>
          <cell r="AH136">
            <v>0</v>
          </cell>
          <cell r="AI136">
            <v>0</v>
          </cell>
          <cell r="AJ136">
            <v>0</v>
          </cell>
        </row>
        <row r="137">
          <cell r="Q137">
            <v>0</v>
          </cell>
          <cell r="R137">
            <v>0</v>
          </cell>
          <cell r="S137">
            <v>0</v>
          </cell>
          <cell r="T137">
            <v>0</v>
          </cell>
          <cell r="AH137">
            <v>0</v>
          </cell>
          <cell r="AI137">
            <v>0</v>
          </cell>
          <cell r="AJ137">
            <v>0</v>
          </cell>
        </row>
        <row r="138">
          <cell r="Q138">
            <v>0</v>
          </cell>
          <cell r="R138">
            <v>0</v>
          </cell>
          <cell r="S138">
            <v>0</v>
          </cell>
          <cell r="T138">
            <v>0</v>
          </cell>
          <cell r="AH138">
            <v>0</v>
          </cell>
          <cell r="AI138">
            <v>0</v>
          </cell>
          <cell r="AJ138">
            <v>0</v>
          </cell>
        </row>
        <row r="139">
          <cell r="Q139">
            <v>428.61</v>
          </cell>
          <cell r="R139">
            <v>428.61</v>
          </cell>
          <cell r="S139">
            <v>428.61</v>
          </cell>
          <cell r="T139">
            <v>428.61</v>
          </cell>
          <cell r="AH139">
            <v>-141.1354166666666</v>
          </cell>
          <cell r="AI139">
            <v>423.77958333333328</v>
          </cell>
          <cell r="AJ139">
            <v>428.60999999999996</v>
          </cell>
        </row>
        <row r="140">
          <cell r="Q140">
            <v>-25163.57</v>
          </cell>
          <cell r="R140">
            <v>-25163.57</v>
          </cell>
          <cell r="S140">
            <v>-25163.57</v>
          </cell>
          <cell r="T140">
            <v>-25163.57</v>
          </cell>
          <cell r="AH140">
            <v>-25163.570000000003</v>
          </cell>
          <cell r="AI140">
            <v>-25163.570000000003</v>
          </cell>
          <cell r="AJ140">
            <v>-25163.570000000003</v>
          </cell>
        </row>
        <row r="141">
          <cell r="Q141">
            <v>0</v>
          </cell>
          <cell r="R141">
            <v>0</v>
          </cell>
          <cell r="S141">
            <v>0</v>
          </cell>
          <cell r="T141">
            <v>0</v>
          </cell>
          <cell r="AH141">
            <v>0</v>
          </cell>
          <cell r="AI141">
            <v>0</v>
          </cell>
          <cell r="AJ141">
            <v>0</v>
          </cell>
        </row>
        <row r="142">
          <cell r="Q142">
            <v>0</v>
          </cell>
          <cell r="R142">
            <v>0</v>
          </cell>
          <cell r="S142">
            <v>0</v>
          </cell>
          <cell r="T142">
            <v>0</v>
          </cell>
          <cell r="AH142">
            <v>0</v>
          </cell>
          <cell r="AI142">
            <v>0</v>
          </cell>
          <cell r="AJ142">
            <v>0</v>
          </cell>
        </row>
        <row r="143">
          <cell r="Q143">
            <v>-1226371867.3900001</v>
          </cell>
          <cell r="R143">
            <v>-1226371867.3900001</v>
          </cell>
          <cell r="S143">
            <v>-1226371867.3900001</v>
          </cell>
          <cell r="T143">
            <v>0</v>
          </cell>
          <cell r="AH143">
            <v>-1226371867.3899999</v>
          </cell>
          <cell r="AI143">
            <v>-1226371867.3899999</v>
          </cell>
          <cell r="AJ143">
            <v>-1175273039.5820832</v>
          </cell>
        </row>
        <row r="144">
          <cell r="Q144">
            <v>0</v>
          </cell>
          <cell r="R144">
            <v>0</v>
          </cell>
          <cell r="S144">
            <v>0</v>
          </cell>
          <cell r="T144">
            <v>0</v>
          </cell>
          <cell r="AH144">
            <v>0</v>
          </cell>
          <cell r="AI144">
            <v>0</v>
          </cell>
          <cell r="AJ144">
            <v>0</v>
          </cell>
        </row>
        <row r="145">
          <cell r="Q145">
            <v>-8424.89</v>
          </cell>
          <cell r="R145">
            <v>-6338.34</v>
          </cell>
          <cell r="S145">
            <v>-6338.34</v>
          </cell>
          <cell r="T145">
            <v>-3496.36</v>
          </cell>
          <cell r="AH145">
            <v>-8397.8470833333322</v>
          </cell>
          <cell r="AI145">
            <v>-8154.828333333332</v>
          </cell>
          <cell r="AJ145">
            <v>-7871.776249999999</v>
          </cell>
        </row>
        <row r="146">
          <cell r="Q146">
            <v>0</v>
          </cell>
          <cell r="R146">
            <v>0</v>
          </cell>
          <cell r="S146">
            <v>0</v>
          </cell>
          <cell r="T146">
            <v>0</v>
          </cell>
          <cell r="AH146">
            <v>0</v>
          </cell>
          <cell r="AI146">
            <v>0</v>
          </cell>
          <cell r="AJ146">
            <v>0</v>
          </cell>
        </row>
        <row r="147">
          <cell r="Q147">
            <v>0</v>
          </cell>
          <cell r="R147">
            <v>0</v>
          </cell>
          <cell r="S147">
            <v>0</v>
          </cell>
          <cell r="T147">
            <v>0</v>
          </cell>
          <cell r="AH147">
            <v>0</v>
          </cell>
          <cell r="AI147">
            <v>0</v>
          </cell>
          <cell r="AJ147">
            <v>0</v>
          </cell>
        </row>
        <row r="148">
          <cell r="Q148">
            <v>0</v>
          </cell>
          <cell r="R148">
            <v>0</v>
          </cell>
          <cell r="S148">
            <v>0</v>
          </cell>
          <cell r="T148">
            <v>0</v>
          </cell>
          <cell r="AH148">
            <v>0</v>
          </cell>
          <cell r="AI148">
            <v>0</v>
          </cell>
          <cell r="AJ148">
            <v>0</v>
          </cell>
        </row>
        <row r="149">
          <cell r="Q149">
            <v>0</v>
          </cell>
          <cell r="R149">
            <v>0</v>
          </cell>
          <cell r="S149">
            <v>0</v>
          </cell>
          <cell r="T149">
            <v>0</v>
          </cell>
          <cell r="AH149">
            <v>0</v>
          </cell>
          <cell r="AI149">
            <v>0</v>
          </cell>
          <cell r="AJ149">
            <v>0</v>
          </cell>
        </row>
        <row r="150">
          <cell r="Q150">
            <v>0</v>
          </cell>
          <cell r="R150">
            <v>0</v>
          </cell>
          <cell r="S150">
            <v>0</v>
          </cell>
          <cell r="T150">
            <v>0</v>
          </cell>
          <cell r="AH150">
            <v>0</v>
          </cell>
          <cell r="AI150">
            <v>0</v>
          </cell>
          <cell r="AJ150">
            <v>0</v>
          </cell>
        </row>
        <row r="151">
          <cell r="Q151">
            <v>0</v>
          </cell>
          <cell r="R151">
            <v>0</v>
          </cell>
          <cell r="S151">
            <v>0</v>
          </cell>
          <cell r="T151">
            <v>0</v>
          </cell>
          <cell r="AH151">
            <v>16.125</v>
          </cell>
          <cell r="AI151">
            <v>13.4375</v>
          </cell>
          <cell r="AJ151">
            <v>8.0625</v>
          </cell>
        </row>
        <row r="152">
          <cell r="Q152">
            <v>4448.38</v>
          </cell>
          <cell r="R152">
            <v>12262.8</v>
          </cell>
          <cell r="S152">
            <v>12263.8</v>
          </cell>
          <cell r="T152">
            <v>17494.78</v>
          </cell>
          <cell r="AH152">
            <v>16941.189999999999</v>
          </cell>
          <cell r="AI152">
            <v>17837.505000000001</v>
          </cell>
          <cell r="AJ152">
            <v>19071.239166666666</v>
          </cell>
        </row>
        <row r="153">
          <cell r="Q153">
            <v>0</v>
          </cell>
          <cell r="R153">
            <v>0</v>
          </cell>
          <cell r="S153">
            <v>0</v>
          </cell>
          <cell r="T153">
            <v>0</v>
          </cell>
          <cell r="AH153">
            <v>0</v>
          </cell>
          <cell r="AI153">
            <v>0</v>
          </cell>
          <cell r="AJ153">
            <v>0</v>
          </cell>
        </row>
        <row r="154">
          <cell r="Q154">
            <v>1649926.64</v>
          </cell>
          <cell r="R154">
            <v>1721704.89</v>
          </cell>
          <cell r="S154">
            <v>1777023.99</v>
          </cell>
          <cell r="T154">
            <v>1851503.89</v>
          </cell>
          <cell r="AH154">
            <v>1166736.5487500003</v>
          </cell>
          <cell r="AI154">
            <v>1269126.1558333335</v>
          </cell>
          <cell r="AJ154">
            <v>1367176.5304166668</v>
          </cell>
        </row>
        <row r="155">
          <cell r="Q155">
            <v>-396322.94</v>
          </cell>
          <cell r="R155">
            <v>-404083.84</v>
          </cell>
          <cell r="S155">
            <v>-412054.14</v>
          </cell>
          <cell r="T155">
            <v>-424383.16</v>
          </cell>
          <cell r="AH155">
            <v>-347125.35500000004</v>
          </cell>
          <cell r="AI155">
            <v>-356383.28750000003</v>
          </cell>
          <cell r="AJ155">
            <v>-365663.76</v>
          </cell>
        </row>
        <row r="156">
          <cell r="Q156">
            <v>-205809.09</v>
          </cell>
          <cell r="R156">
            <v>-71490.98</v>
          </cell>
          <cell r="S156">
            <v>-60576.71</v>
          </cell>
          <cell r="T156">
            <v>-57462.36</v>
          </cell>
          <cell r="AH156">
            <v>-310477.38416666666</v>
          </cell>
          <cell r="AI156">
            <v>-245090.6958333333</v>
          </cell>
          <cell r="AJ156">
            <v>-199769.0395833333</v>
          </cell>
        </row>
        <row r="157">
          <cell r="Q157">
            <v>0</v>
          </cell>
          <cell r="R157">
            <v>0</v>
          </cell>
          <cell r="S157">
            <v>0</v>
          </cell>
          <cell r="T157">
            <v>0</v>
          </cell>
          <cell r="AH157">
            <v>0</v>
          </cell>
          <cell r="AI157">
            <v>0</v>
          </cell>
          <cell r="AJ157">
            <v>0</v>
          </cell>
        </row>
        <row r="158">
          <cell r="Q158">
            <v>0</v>
          </cell>
          <cell r="R158">
            <v>0</v>
          </cell>
          <cell r="S158">
            <v>0</v>
          </cell>
          <cell r="T158">
            <v>0</v>
          </cell>
          <cell r="AH158">
            <v>0</v>
          </cell>
          <cell r="AI158">
            <v>0</v>
          </cell>
          <cell r="AJ158">
            <v>0</v>
          </cell>
        </row>
        <row r="159">
          <cell r="Q159">
            <v>10095990.51</v>
          </cell>
          <cell r="R159">
            <v>10095990.51</v>
          </cell>
          <cell r="S159">
            <v>10095990.51</v>
          </cell>
          <cell r="T159">
            <v>0</v>
          </cell>
          <cell r="AH159">
            <v>9970680.8687500004</v>
          </cell>
          <cell r="AI159">
            <v>10188907.415833334</v>
          </cell>
          <cell r="AJ159">
            <v>9530043.5391666666</v>
          </cell>
        </row>
        <row r="160">
          <cell r="Q160">
            <v>0</v>
          </cell>
          <cell r="R160">
            <v>0</v>
          </cell>
          <cell r="S160">
            <v>0</v>
          </cell>
          <cell r="T160">
            <v>0</v>
          </cell>
          <cell r="AH160">
            <v>15165.620416666667</v>
          </cell>
          <cell r="AI160">
            <v>1843.0200000000002</v>
          </cell>
          <cell r="AJ160">
            <v>0</v>
          </cell>
        </row>
        <row r="161">
          <cell r="Q161">
            <v>0</v>
          </cell>
          <cell r="R161">
            <v>0</v>
          </cell>
          <cell r="S161">
            <v>0</v>
          </cell>
          <cell r="T161">
            <v>0</v>
          </cell>
          <cell r="AH161">
            <v>-781.10333333333335</v>
          </cell>
          <cell r="AI161">
            <v>-296.18708333333331</v>
          </cell>
          <cell r="AJ161">
            <v>0</v>
          </cell>
        </row>
        <row r="162">
          <cell r="Q162">
            <v>0</v>
          </cell>
          <cell r="R162">
            <v>0</v>
          </cell>
          <cell r="S162">
            <v>0</v>
          </cell>
          <cell r="T162">
            <v>0</v>
          </cell>
          <cell r="AH162">
            <v>3772.06</v>
          </cell>
          <cell r="AI162">
            <v>-1.6104166666666666</v>
          </cell>
          <cell r="AJ162">
            <v>0</v>
          </cell>
        </row>
        <row r="163">
          <cell r="Q163">
            <v>0</v>
          </cell>
          <cell r="R163">
            <v>0</v>
          </cell>
          <cell r="S163">
            <v>0</v>
          </cell>
          <cell r="T163">
            <v>0</v>
          </cell>
          <cell r="AH163">
            <v>-4792.3145833333338</v>
          </cell>
          <cell r="AI163">
            <v>19.571249999999999</v>
          </cell>
          <cell r="AJ163">
            <v>0</v>
          </cell>
        </row>
        <row r="164">
          <cell r="Q164">
            <v>-6308.88</v>
          </cell>
          <cell r="R164">
            <v>-6308.88</v>
          </cell>
          <cell r="S164">
            <v>-4561.8900000000003</v>
          </cell>
          <cell r="T164">
            <v>0</v>
          </cell>
          <cell r="AH164">
            <v>-5770.3558333333322</v>
          </cell>
          <cell r="AI164">
            <v>-6583.8849999999993</v>
          </cell>
          <cell r="AJ164">
            <v>-5881.2691666666651</v>
          </cell>
        </row>
        <row r="165">
          <cell r="Q165">
            <v>2543964.79</v>
          </cell>
          <cell r="R165">
            <v>0</v>
          </cell>
          <cell r="S165">
            <v>788430.02</v>
          </cell>
          <cell r="T165">
            <v>1436015.17</v>
          </cell>
          <cell r="AH165">
            <v>325379.41333333333</v>
          </cell>
          <cell r="AI165">
            <v>358230.66416666663</v>
          </cell>
          <cell r="AJ165">
            <v>450915.88041666668</v>
          </cell>
        </row>
        <row r="166">
          <cell r="Q166">
            <v>167167.14000000001</v>
          </cell>
          <cell r="R166">
            <v>372.45</v>
          </cell>
          <cell r="S166">
            <v>372.75</v>
          </cell>
          <cell r="T166">
            <v>373.06</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H167">
            <v>-1546.7083333333328</v>
          </cell>
          <cell r="AI167">
            <v>-1330.9675000000002</v>
          </cell>
          <cell r="AJ167">
            <v>-742.27458333333345</v>
          </cell>
        </row>
        <row r="168">
          <cell r="Q168">
            <v>6767941.8799999999</v>
          </cell>
          <cell r="R168">
            <v>5952280.5099999998</v>
          </cell>
          <cell r="S168">
            <v>8116127.46</v>
          </cell>
          <cell r="T168">
            <v>2863763.47</v>
          </cell>
          <cell r="AH168">
            <v>24208946.216249999</v>
          </cell>
          <cell r="AI168">
            <v>23413246.569999997</v>
          </cell>
          <cell r="AJ168">
            <v>21068787.36375</v>
          </cell>
        </row>
        <row r="169">
          <cell r="Q169">
            <v>0</v>
          </cell>
          <cell r="R169">
            <v>0</v>
          </cell>
          <cell r="S169">
            <v>-28038.53</v>
          </cell>
          <cell r="T169">
            <v>0</v>
          </cell>
          <cell r="AH169">
            <v>-7756.5225</v>
          </cell>
          <cell r="AI169">
            <v>-5046.5333333333338</v>
          </cell>
          <cell r="AJ169">
            <v>-2336.5441666666666</v>
          </cell>
        </row>
        <row r="170">
          <cell r="Q170">
            <v>6035469.8899999997</v>
          </cell>
          <cell r="R170">
            <v>7376564.9100000001</v>
          </cell>
          <cell r="S170">
            <v>5482028.7699999996</v>
          </cell>
          <cell r="T170">
            <v>20539548.379999999</v>
          </cell>
          <cell r="AH170">
            <v>19229635.183749996</v>
          </cell>
          <cell r="AI170">
            <v>13939660.131666666</v>
          </cell>
          <cell r="AJ170">
            <v>11865895.225416666</v>
          </cell>
        </row>
        <row r="171">
          <cell r="Q171">
            <v>444969.27</v>
          </cell>
          <cell r="R171">
            <v>-5536455.0199999996</v>
          </cell>
          <cell r="S171">
            <v>255110.68</v>
          </cell>
          <cell r="T171">
            <v>-10612849.49</v>
          </cell>
          <cell r="AH171">
            <v>-86000.05875000004</v>
          </cell>
          <cell r="AI171">
            <v>-493957.7104166667</v>
          </cell>
          <cell r="AJ171">
            <v>-941532.29291666672</v>
          </cell>
        </row>
        <row r="172">
          <cell r="Q172">
            <v>4435.47</v>
          </cell>
          <cell r="R172">
            <v>554.75</v>
          </cell>
          <cell r="S172">
            <v>676.71</v>
          </cell>
          <cell r="T172">
            <v>1049.8</v>
          </cell>
          <cell r="AH172">
            <v>674.79791666666677</v>
          </cell>
          <cell r="AI172">
            <v>1167.57375</v>
          </cell>
          <cell r="AJ172">
            <v>1568.2558333333334</v>
          </cell>
        </row>
        <row r="173">
          <cell r="Q173">
            <v>-1089.29</v>
          </cell>
          <cell r="R173">
            <v>4.1100000000000003</v>
          </cell>
          <cell r="S173">
            <v>0</v>
          </cell>
          <cell r="T173">
            <v>-4.5</v>
          </cell>
          <cell r="AH173">
            <v>202.28166666666678</v>
          </cell>
          <cell r="AI173">
            <v>278.40916666666675</v>
          </cell>
          <cell r="AJ173">
            <v>258.16833333333341</v>
          </cell>
        </row>
        <row r="174">
          <cell r="Q174">
            <v>-228554.63</v>
          </cell>
          <cell r="R174">
            <v>-10</v>
          </cell>
          <cell r="S174">
            <v>-533174.78</v>
          </cell>
          <cell r="T174">
            <v>0</v>
          </cell>
          <cell r="AH174">
            <v>-30712.464583333334</v>
          </cell>
          <cell r="AI174">
            <v>-49503.682500000003</v>
          </cell>
          <cell r="AJ174">
            <v>-63534.33666666667</v>
          </cell>
        </row>
        <row r="175">
          <cell r="Q175">
            <v>38984.5</v>
          </cell>
          <cell r="R175">
            <v>31886.07</v>
          </cell>
          <cell r="S175">
            <v>-61370.46</v>
          </cell>
          <cell r="T175">
            <v>34052.239999999998</v>
          </cell>
          <cell r="AH175">
            <v>38610.233749999999</v>
          </cell>
          <cell r="AI175">
            <v>36129.466250000005</v>
          </cell>
          <cell r="AJ175">
            <v>34313.282916666671</v>
          </cell>
        </row>
        <row r="176">
          <cell r="Q176">
            <v>-113206.91</v>
          </cell>
          <cell r="R176">
            <v>-516714.16</v>
          </cell>
          <cell r="S176">
            <v>-664749.5</v>
          </cell>
          <cell r="T176">
            <v>-176420.64</v>
          </cell>
          <cell r="AH176">
            <v>-226332.68083333338</v>
          </cell>
          <cell r="AI176">
            <v>-233242.56625</v>
          </cell>
          <cell r="AJ176">
            <v>-236528.59958333333</v>
          </cell>
        </row>
        <row r="177">
          <cell r="Q177">
            <v>-189218</v>
          </cell>
          <cell r="R177">
            <v>-120835.04</v>
          </cell>
          <cell r="S177">
            <v>-117071.12</v>
          </cell>
          <cell r="T177">
            <v>-115340.72</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H178">
            <v>-17617073.48958334</v>
          </cell>
          <cell r="AI178">
            <v>-12567564.042916665</v>
          </cell>
          <cell r="AJ178">
            <v>-10203656.956249999</v>
          </cell>
        </row>
        <row r="179">
          <cell r="Q179">
            <v>-313977.88</v>
          </cell>
          <cell r="R179">
            <v>-565297.66</v>
          </cell>
          <cell r="S179">
            <v>-282098.98</v>
          </cell>
          <cell r="T179">
            <v>-399651.62</v>
          </cell>
          <cell r="AH179">
            <v>-104043.80416666668</v>
          </cell>
          <cell r="AI179">
            <v>-139351.9975</v>
          </cell>
          <cell r="AJ179">
            <v>-167758.27249999999</v>
          </cell>
        </row>
        <row r="180">
          <cell r="AH180">
            <v>0</v>
          </cell>
          <cell r="AI180">
            <v>0</v>
          </cell>
          <cell r="AJ180">
            <v>0</v>
          </cell>
        </row>
        <row r="181">
          <cell r="Q181">
            <v>-102138.3</v>
          </cell>
          <cell r="R181">
            <v>-102138.3</v>
          </cell>
          <cell r="S181">
            <v>-102138.3</v>
          </cell>
          <cell r="T181">
            <v>-90906.61</v>
          </cell>
          <cell r="AH181">
            <v>-102278.57458333333</v>
          </cell>
          <cell r="AI181">
            <v>-102224.25375000002</v>
          </cell>
          <cell r="AJ181">
            <v>-101725.43166666669</v>
          </cell>
        </row>
        <row r="182">
          <cell r="Q182">
            <v>0</v>
          </cell>
          <cell r="R182">
            <v>0</v>
          </cell>
          <cell r="S182">
            <v>0</v>
          </cell>
          <cell r="T182">
            <v>0</v>
          </cell>
          <cell r="AH182">
            <v>0</v>
          </cell>
          <cell r="AI182">
            <v>0</v>
          </cell>
          <cell r="AJ182">
            <v>0</v>
          </cell>
        </row>
        <row r="183">
          <cell r="Q183">
            <v>0</v>
          </cell>
          <cell r="R183">
            <v>0</v>
          </cell>
          <cell r="S183">
            <v>0</v>
          </cell>
          <cell r="T183">
            <v>0</v>
          </cell>
          <cell r="AH183">
            <v>0</v>
          </cell>
          <cell r="AI183">
            <v>0</v>
          </cell>
          <cell r="AJ183">
            <v>0</v>
          </cell>
        </row>
        <row r="184">
          <cell r="Q184">
            <v>-46459.199999999997</v>
          </cell>
          <cell r="R184">
            <v>-166</v>
          </cell>
          <cell r="S184">
            <v>-166</v>
          </cell>
          <cell r="T184">
            <v>-67</v>
          </cell>
          <cell r="AH184">
            <v>-118326.42041666668</v>
          </cell>
          <cell r="AI184">
            <v>-71032.685000000012</v>
          </cell>
          <cell r="AJ184">
            <v>-55602.875416666655</v>
          </cell>
        </row>
        <row r="185">
          <cell r="Q185">
            <v>174872.98</v>
          </cell>
          <cell r="R185">
            <v>170786.29</v>
          </cell>
          <cell r="S185">
            <v>120611.32</v>
          </cell>
          <cell r="T185">
            <v>217415.47</v>
          </cell>
          <cell r="AH185">
            <v>266512.06</v>
          </cell>
          <cell r="AI185">
            <v>254115.31458333333</v>
          </cell>
          <cell r="AJ185">
            <v>238857.85708333334</v>
          </cell>
        </row>
        <row r="186">
          <cell r="Q186">
            <v>0</v>
          </cell>
          <cell r="R186">
            <v>0</v>
          </cell>
          <cell r="S186">
            <v>0</v>
          </cell>
          <cell r="T186">
            <v>0</v>
          </cell>
          <cell r="AH186">
            <v>0</v>
          </cell>
          <cell r="AI186">
            <v>0</v>
          </cell>
          <cell r="AJ186">
            <v>0</v>
          </cell>
        </row>
        <row r="187">
          <cell r="Q187">
            <v>41580</v>
          </cell>
          <cell r="R187">
            <v>41580</v>
          </cell>
          <cell r="S187">
            <v>41580</v>
          </cell>
          <cell r="T187">
            <v>41580</v>
          </cell>
          <cell r="AH187">
            <v>41580</v>
          </cell>
          <cell r="AI187">
            <v>41580</v>
          </cell>
          <cell r="AJ187">
            <v>41580</v>
          </cell>
        </row>
        <row r="188">
          <cell r="AH188">
            <v>0</v>
          </cell>
          <cell r="AI188">
            <v>0</v>
          </cell>
          <cell r="AJ188">
            <v>0</v>
          </cell>
        </row>
        <row r="189">
          <cell r="Q189">
            <v>24017.54</v>
          </cell>
          <cell r="R189">
            <v>24017.54</v>
          </cell>
          <cell r="S189">
            <v>24017.54</v>
          </cell>
          <cell r="T189">
            <v>24017.54</v>
          </cell>
          <cell r="AH189">
            <v>16934.206666666672</v>
          </cell>
          <cell r="AI189">
            <v>17767.540000000005</v>
          </cell>
          <cell r="AJ189">
            <v>18600.87333333334</v>
          </cell>
        </row>
        <row r="190">
          <cell r="Q190">
            <v>1015222.4</v>
          </cell>
          <cell r="R190">
            <v>2678800.59</v>
          </cell>
          <cell r="S190">
            <v>2678800.59</v>
          </cell>
          <cell r="T190">
            <v>2684968.82</v>
          </cell>
          <cell r="AH190">
            <v>449053.56624999997</v>
          </cell>
          <cell r="AI190">
            <v>658940.30208333337</v>
          </cell>
          <cell r="AJ190">
            <v>869021.8783333333</v>
          </cell>
        </row>
        <row r="191">
          <cell r="Q191">
            <v>0</v>
          </cell>
          <cell r="R191">
            <v>0</v>
          </cell>
          <cell r="S191">
            <v>0</v>
          </cell>
          <cell r="T191">
            <v>0</v>
          </cell>
          <cell r="AH191">
            <v>0</v>
          </cell>
          <cell r="AI191">
            <v>0</v>
          </cell>
          <cell r="AJ191">
            <v>0</v>
          </cell>
        </row>
        <row r="192">
          <cell r="Q192">
            <v>119998.49</v>
          </cell>
          <cell r="R192">
            <v>117499.94</v>
          </cell>
          <cell r="S192">
            <v>117899.94</v>
          </cell>
          <cell r="T192">
            <v>114235</v>
          </cell>
          <cell r="AH192">
            <v>122063.13375000002</v>
          </cell>
          <cell r="AI192">
            <v>121534.08791666669</v>
          </cell>
          <cell r="AJ192">
            <v>120889.83625000001</v>
          </cell>
        </row>
        <row r="193">
          <cell r="Q193">
            <v>0</v>
          </cell>
          <cell r="R193">
            <v>0</v>
          </cell>
          <cell r="S193">
            <v>0</v>
          </cell>
          <cell r="T193">
            <v>0</v>
          </cell>
          <cell r="AH193">
            <v>0</v>
          </cell>
          <cell r="AI193">
            <v>0</v>
          </cell>
          <cell r="AJ193">
            <v>0</v>
          </cell>
        </row>
        <row r="194">
          <cell r="Q194">
            <v>0</v>
          </cell>
          <cell r="R194">
            <v>0</v>
          </cell>
          <cell r="S194">
            <v>0</v>
          </cell>
          <cell r="T194">
            <v>0</v>
          </cell>
          <cell r="AH194">
            <v>0</v>
          </cell>
          <cell r="AI194">
            <v>0</v>
          </cell>
          <cell r="AJ194">
            <v>0</v>
          </cell>
        </row>
        <row r="195">
          <cell r="Q195">
            <v>0</v>
          </cell>
          <cell r="R195">
            <v>0</v>
          </cell>
          <cell r="S195">
            <v>0</v>
          </cell>
          <cell r="T195">
            <v>0</v>
          </cell>
          <cell r="AH195">
            <v>0</v>
          </cell>
          <cell r="AI195">
            <v>0</v>
          </cell>
          <cell r="AJ195">
            <v>0</v>
          </cell>
        </row>
        <row r="196">
          <cell r="Q196">
            <v>73353</v>
          </cell>
          <cell r="R196">
            <v>73353</v>
          </cell>
          <cell r="S196">
            <v>73353</v>
          </cell>
          <cell r="T196">
            <v>73353</v>
          </cell>
          <cell r="AH196">
            <v>9169.125</v>
          </cell>
          <cell r="AI196">
            <v>15281.875</v>
          </cell>
          <cell r="AJ196">
            <v>21394.625</v>
          </cell>
        </row>
        <row r="197">
          <cell r="Q197">
            <v>812655</v>
          </cell>
          <cell r="R197">
            <v>812655</v>
          </cell>
          <cell r="S197">
            <v>812655</v>
          </cell>
          <cell r="T197">
            <v>812655</v>
          </cell>
          <cell r="AH197">
            <v>651936.29166666663</v>
          </cell>
          <cell r="AI197">
            <v>670844.375</v>
          </cell>
          <cell r="AJ197">
            <v>689752.45833333337</v>
          </cell>
        </row>
        <row r="198">
          <cell r="Q198">
            <v>4675.7299999999996</v>
          </cell>
          <cell r="R198">
            <v>4675.7299999999996</v>
          </cell>
          <cell r="S198">
            <v>4675.7299999999996</v>
          </cell>
          <cell r="T198">
            <v>0</v>
          </cell>
          <cell r="AH198">
            <v>4675.7299999999987</v>
          </cell>
          <cell r="AI198">
            <v>4675.7299999999987</v>
          </cell>
          <cell r="AJ198">
            <v>4480.9079166666652</v>
          </cell>
        </row>
        <row r="199">
          <cell r="Q199">
            <v>717254</v>
          </cell>
          <cell r="R199">
            <v>717254</v>
          </cell>
          <cell r="S199">
            <v>717254</v>
          </cell>
          <cell r="T199">
            <v>717254</v>
          </cell>
          <cell r="AH199">
            <v>520109.25</v>
          </cell>
          <cell r="AI199">
            <v>543302.75</v>
          </cell>
          <cell r="AJ199">
            <v>566496.25</v>
          </cell>
        </row>
        <row r="200">
          <cell r="Q200">
            <v>3991.54</v>
          </cell>
          <cell r="R200">
            <v>3991.54</v>
          </cell>
          <cell r="S200">
            <v>3991.54</v>
          </cell>
          <cell r="T200">
            <v>3969.64</v>
          </cell>
          <cell r="AH200">
            <v>4051.8875000000007</v>
          </cell>
          <cell r="AI200">
            <v>4043.7391666666676</v>
          </cell>
          <cell r="AJ200">
            <v>4034.6783333333337</v>
          </cell>
        </row>
        <row r="201">
          <cell r="Q201">
            <v>-3261.84</v>
          </cell>
          <cell r="R201">
            <v>-3261.84</v>
          </cell>
          <cell r="S201">
            <v>-3261.84</v>
          </cell>
          <cell r="T201">
            <v>-3261.84</v>
          </cell>
          <cell r="AH201">
            <v>-3241.1275000000001</v>
          </cell>
          <cell r="AI201">
            <v>-3254.7208333333328</v>
          </cell>
          <cell r="AJ201">
            <v>-3261.6787500000005</v>
          </cell>
        </row>
        <row r="202">
          <cell r="Q202">
            <v>0</v>
          </cell>
          <cell r="R202">
            <v>0</v>
          </cell>
          <cell r="S202">
            <v>0</v>
          </cell>
          <cell r="T202">
            <v>0</v>
          </cell>
          <cell r="AH202">
            <v>0</v>
          </cell>
          <cell r="AI202">
            <v>0</v>
          </cell>
          <cell r="AJ202">
            <v>0</v>
          </cell>
        </row>
        <row r="203">
          <cell r="Q203">
            <v>0</v>
          </cell>
          <cell r="R203">
            <v>0</v>
          </cell>
          <cell r="S203">
            <v>0</v>
          </cell>
          <cell r="T203">
            <v>0</v>
          </cell>
          <cell r="AH203">
            <v>0</v>
          </cell>
          <cell r="AI203">
            <v>0</v>
          </cell>
          <cell r="AJ203">
            <v>0</v>
          </cell>
        </row>
        <row r="204">
          <cell r="Q204">
            <v>16286.22</v>
          </cell>
          <cell r="R204">
            <v>16286.22</v>
          </cell>
          <cell r="S204">
            <v>16286.22</v>
          </cell>
          <cell r="T204">
            <v>16286.22</v>
          </cell>
          <cell r="AH204">
            <v>15322.484583333331</v>
          </cell>
          <cell r="AI204">
            <v>16286.082083333333</v>
          </cell>
          <cell r="AJ204">
            <v>16286.22</v>
          </cell>
        </row>
        <row r="205">
          <cell r="Q205">
            <v>422047.43</v>
          </cell>
          <cell r="R205">
            <v>378292.9</v>
          </cell>
          <cell r="S205">
            <v>266993.23</v>
          </cell>
          <cell r="T205">
            <v>301730.99</v>
          </cell>
          <cell r="AH205">
            <v>427265.00416666671</v>
          </cell>
          <cell r="AI205">
            <v>406768.98708333337</v>
          </cell>
          <cell r="AJ205">
            <v>380435.31</v>
          </cell>
        </row>
        <row r="206">
          <cell r="Q206">
            <v>803.66</v>
          </cell>
          <cell r="R206">
            <v>803.66</v>
          </cell>
          <cell r="S206">
            <v>803.66</v>
          </cell>
          <cell r="T206">
            <v>803.66</v>
          </cell>
          <cell r="AH206">
            <v>803.66</v>
          </cell>
          <cell r="AI206">
            <v>803.66</v>
          </cell>
          <cell r="AJ206">
            <v>803.66</v>
          </cell>
        </row>
        <row r="207">
          <cell r="Q207">
            <v>278.86</v>
          </cell>
          <cell r="R207">
            <v>278.86</v>
          </cell>
          <cell r="S207">
            <v>268.86</v>
          </cell>
          <cell r="T207">
            <v>268.86</v>
          </cell>
          <cell r="AH207">
            <v>179.95250000000001</v>
          </cell>
          <cell r="AI207">
            <v>202.7741666666667</v>
          </cell>
          <cell r="AJ207">
            <v>225.1791666666667</v>
          </cell>
        </row>
        <row r="208">
          <cell r="Q208">
            <v>100440.25</v>
          </cell>
          <cell r="R208">
            <v>26063.03</v>
          </cell>
          <cell r="S208">
            <v>94579.57</v>
          </cell>
          <cell r="T208">
            <v>35703.410000000003</v>
          </cell>
          <cell r="AH208">
            <v>59531.022499999999</v>
          </cell>
          <cell r="AI208">
            <v>58518.623749999999</v>
          </cell>
          <cell r="AJ208">
            <v>60523.222083333334</v>
          </cell>
        </row>
        <row r="209">
          <cell r="Q209">
            <v>0</v>
          </cell>
          <cell r="R209">
            <v>0</v>
          </cell>
          <cell r="S209">
            <v>0</v>
          </cell>
          <cell r="T209">
            <v>0</v>
          </cell>
          <cell r="AH209">
            <v>44974984.604166664</v>
          </cell>
          <cell r="AI209">
            <v>41349984.604166664</v>
          </cell>
          <cell r="AJ209">
            <v>35811442.937499993</v>
          </cell>
        </row>
        <row r="210">
          <cell r="Q210">
            <v>0</v>
          </cell>
          <cell r="R210">
            <v>0</v>
          </cell>
          <cell r="S210">
            <v>0</v>
          </cell>
          <cell r="T210">
            <v>0</v>
          </cell>
          <cell r="AH210">
            <v>5991164.7625000002</v>
          </cell>
          <cell r="AI210">
            <v>5991164.7625000002</v>
          </cell>
          <cell r="AJ210">
            <v>5866164.7625000002</v>
          </cell>
        </row>
        <row r="211">
          <cell r="Q211">
            <v>0</v>
          </cell>
          <cell r="R211">
            <v>0</v>
          </cell>
          <cell r="S211">
            <v>0</v>
          </cell>
          <cell r="T211">
            <v>0</v>
          </cell>
          <cell r="AH211">
            <v>0</v>
          </cell>
          <cell r="AI211">
            <v>0</v>
          </cell>
          <cell r="AJ211">
            <v>0</v>
          </cell>
        </row>
        <row r="212">
          <cell r="Q212">
            <v>0</v>
          </cell>
          <cell r="R212">
            <v>0</v>
          </cell>
          <cell r="S212">
            <v>0</v>
          </cell>
          <cell r="T212">
            <v>0</v>
          </cell>
          <cell r="AH212">
            <v>0</v>
          </cell>
          <cell r="AI212">
            <v>0</v>
          </cell>
          <cell r="AJ212">
            <v>0</v>
          </cell>
        </row>
        <row r="213">
          <cell r="Q213">
            <v>0</v>
          </cell>
          <cell r="R213">
            <v>0</v>
          </cell>
          <cell r="S213">
            <v>0</v>
          </cell>
          <cell r="T213">
            <v>0</v>
          </cell>
          <cell r="AH213">
            <v>0</v>
          </cell>
          <cell r="AI213">
            <v>0</v>
          </cell>
          <cell r="AJ213">
            <v>0</v>
          </cell>
        </row>
        <row r="214">
          <cell r="Q214">
            <v>0</v>
          </cell>
          <cell r="R214">
            <v>0</v>
          </cell>
          <cell r="S214">
            <v>0</v>
          </cell>
          <cell r="T214">
            <v>0</v>
          </cell>
          <cell r="AH214">
            <v>0</v>
          </cell>
          <cell r="AI214">
            <v>0</v>
          </cell>
          <cell r="AJ214">
            <v>0</v>
          </cell>
        </row>
        <row r="215">
          <cell r="Q215">
            <v>0</v>
          </cell>
          <cell r="R215">
            <v>0</v>
          </cell>
          <cell r="S215">
            <v>0</v>
          </cell>
          <cell r="T215">
            <v>0</v>
          </cell>
          <cell r="AH215">
            <v>0</v>
          </cell>
          <cell r="AI215">
            <v>0</v>
          </cell>
          <cell r="AJ215">
            <v>0</v>
          </cell>
        </row>
        <row r="216">
          <cell r="Q216">
            <v>620534.82999999996</v>
          </cell>
          <cell r="R216">
            <v>620880.72</v>
          </cell>
          <cell r="S216">
            <v>620750.31000000006</v>
          </cell>
          <cell r="T216">
            <v>621105.74</v>
          </cell>
          <cell r="AH216">
            <v>337929.24</v>
          </cell>
          <cell r="AI216">
            <v>367360.185</v>
          </cell>
          <cell r="AJ216">
            <v>406187.63624999998</v>
          </cell>
        </row>
        <row r="217">
          <cell r="Q217">
            <v>400701.94</v>
          </cell>
          <cell r="R217">
            <v>425793.94</v>
          </cell>
          <cell r="S217">
            <v>425793.94</v>
          </cell>
          <cell r="T217">
            <v>425793.94</v>
          </cell>
          <cell r="AH217">
            <v>395595.17249999993</v>
          </cell>
          <cell r="AI217">
            <v>406678.92416666663</v>
          </cell>
          <cell r="AJ217">
            <v>417762.67583333334</v>
          </cell>
        </row>
        <row r="218">
          <cell r="Q218">
            <v>0</v>
          </cell>
          <cell r="R218">
            <v>0</v>
          </cell>
          <cell r="S218">
            <v>0</v>
          </cell>
          <cell r="T218">
            <v>0</v>
          </cell>
          <cell r="AH218">
            <v>0</v>
          </cell>
          <cell r="AI218">
            <v>0</v>
          </cell>
          <cell r="AJ218">
            <v>0</v>
          </cell>
        </row>
        <row r="219">
          <cell r="Q219">
            <v>0</v>
          </cell>
          <cell r="R219">
            <v>0</v>
          </cell>
          <cell r="S219">
            <v>0</v>
          </cell>
          <cell r="T219">
            <v>0</v>
          </cell>
          <cell r="AH219">
            <v>0</v>
          </cell>
          <cell r="AI219">
            <v>0</v>
          </cell>
          <cell r="AJ219">
            <v>0</v>
          </cell>
        </row>
        <row r="220">
          <cell r="Q220">
            <v>-579528.92000000004</v>
          </cell>
          <cell r="R220">
            <v>-260874.56</v>
          </cell>
          <cell r="S220">
            <v>-439585.55</v>
          </cell>
          <cell r="T220">
            <v>-141363.09</v>
          </cell>
          <cell r="AH220">
            <v>-392704.19250000006</v>
          </cell>
          <cell r="AI220">
            <v>-397555.09625</v>
          </cell>
          <cell r="AJ220">
            <v>-386126.05333333329</v>
          </cell>
        </row>
        <row r="221">
          <cell r="Q221">
            <v>81271879.180000007</v>
          </cell>
          <cell r="R221">
            <v>82098651.030000001</v>
          </cell>
          <cell r="S221">
            <v>107989145.87</v>
          </cell>
          <cell r="T221">
            <v>114580606.98</v>
          </cell>
          <cell r="AH221">
            <v>94550423.744583324</v>
          </cell>
          <cell r="AI221">
            <v>95007865.907916665</v>
          </cell>
          <cell r="AJ221">
            <v>95668138.962916657</v>
          </cell>
        </row>
        <row r="222">
          <cell r="Q222">
            <v>0</v>
          </cell>
          <cell r="R222">
            <v>0</v>
          </cell>
          <cell r="S222">
            <v>0</v>
          </cell>
          <cell r="T222">
            <v>0</v>
          </cell>
          <cell r="AH222">
            <v>0</v>
          </cell>
          <cell r="AI222">
            <v>0</v>
          </cell>
          <cell r="AJ222">
            <v>0</v>
          </cell>
        </row>
        <row r="223">
          <cell r="Q223">
            <v>0</v>
          </cell>
          <cell r="R223">
            <v>0</v>
          </cell>
          <cell r="S223">
            <v>0</v>
          </cell>
          <cell r="T223">
            <v>0</v>
          </cell>
          <cell r="AH223">
            <v>4201.71</v>
          </cell>
          <cell r="AI223">
            <v>1400.57</v>
          </cell>
          <cell r="AJ223">
            <v>0</v>
          </cell>
        </row>
        <row r="224">
          <cell r="Q224">
            <v>0</v>
          </cell>
          <cell r="R224">
            <v>0</v>
          </cell>
          <cell r="S224">
            <v>0</v>
          </cell>
          <cell r="T224">
            <v>0</v>
          </cell>
          <cell r="AH224">
            <v>0</v>
          </cell>
          <cell r="AI224">
            <v>0</v>
          </cell>
          <cell r="AJ224">
            <v>0</v>
          </cell>
        </row>
        <row r="225">
          <cell r="Q225">
            <v>23887574.18</v>
          </cell>
          <cell r="R225">
            <v>29501636.440000001</v>
          </cell>
          <cell r="S225">
            <v>65101277.909999996</v>
          </cell>
          <cell r="T225">
            <v>80899216.280000001</v>
          </cell>
          <cell r="AH225">
            <v>38652359.240416676</v>
          </cell>
          <cell r="AI225">
            <v>39578084.299583338</v>
          </cell>
          <cell r="AJ225">
            <v>41675315.340833336</v>
          </cell>
        </row>
        <row r="226">
          <cell r="Q226">
            <v>-81271879</v>
          </cell>
          <cell r="R226">
            <v>-82098651</v>
          </cell>
          <cell r="S226">
            <v>-107989146</v>
          </cell>
          <cell r="T226">
            <v>-114580607</v>
          </cell>
          <cell r="AH226">
            <v>-74061929.291666672</v>
          </cell>
          <cell r="AI226">
            <v>-81982254.166666672</v>
          </cell>
          <cell r="AJ226">
            <v>-91255993.875</v>
          </cell>
        </row>
        <row r="227">
          <cell r="Q227">
            <v>-23887574</v>
          </cell>
          <cell r="R227">
            <v>-29501636</v>
          </cell>
          <cell r="S227">
            <v>-65101278</v>
          </cell>
          <cell r="T227">
            <v>-80899216</v>
          </cell>
          <cell r="AH227">
            <v>-29449504.5</v>
          </cell>
          <cell r="AI227">
            <v>-33391292.583333332</v>
          </cell>
          <cell r="AJ227">
            <v>-39474646.5</v>
          </cell>
        </row>
        <row r="228">
          <cell r="Q228">
            <v>156153650</v>
          </cell>
          <cell r="R228">
            <v>181755031</v>
          </cell>
          <cell r="S228">
            <v>267321135</v>
          </cell>
          <cell r="T228">
            <v>292670117</v>
          </cell>
          <cell r="AH228">
            <v>147184232.70833334</v>
          </cell>
          <cell r="AI228">
            <v>165895739.625</v>
          </cell>
          <cell r="AJ228">
            <v>189228708.45833334</v>
          </cell>
        </row>
        <row r="229">
          <cell r="Q229">
            <v>-7000000</v>
          </cell>
          <cell r="R229">
            <v>-93000000</v>
          </cell>
          <cell r="S229">
            <v>-37000000</v>
          </cell>
          <cell r="T229">
            <v>-111000000</v>
          </cell>
          <cell r="AH229">
            <v>-9041666.666666666</v>
          </cell>
          <cell r="AI229">
            <v>-14458333.333333334</v>
          </cell>
          <cell r="AJ229">
            <v>-20625000</v>
          </cell>
        </row>
        <row r="230">
          <cell r="Q230">
            <v>52781</v>
          </cell>
          <cell r="R230">
            <v>56439</v>
          </cell>
          <cell r="S230">
            <v>69986</v>
          </cell>
          <cell r="T230">
            <v>73474</v>
          </cell>
          <cell r="AH230">
            <v>45932.958333333336</v>
          </cell>
          <cell r="AI230">
            <v>51200.666666666664</v>
          </cell>
          <cell r="AJ230">
            <v>57178.166666666664</v>
          </cell>
        </row>
        <row r="231">
          <cell r="Q231">
            <v>14196</v>
          </cell>
          <cell r="R231">
            <v>21519</v>
          </cell>
          <cell r="S231">
            <v>44673</v>
          </cell>
          <cell r="T231">
            <v>52057</v>
          </cell>
          <cell r="AH231">
            <v>17163.125</v>
          </cell>
          <cell r="AI231">
            <v>19921.125</v>
          </cell>
          <cell r="AJ231">
            <v>23951.541666666668</v>
          </cell>
        </row>
        <row r="232">
          <cell r="Q232">
            <v>-24960275.609999999</v>
          </cell>
          <cell r="R232">
            <v>-27527019.940000001</v>
          </cell>
          <cell r="S232">
            <v>-24466777.550000001</v>
          </cell>
          <cell r="T232">
            <v>-15519770.09</v>
          </cell>
          <cell r="AH232">
            <v>-22070783.897916663</v>
          </cell>
          <cell r="AI232">
            <v>-21434872.451250006</v>
          </cell>
          <cell r="AJ232">
            <v>-20489093.883333337</v>
          </cell>
        </row>
        <row r="233">
          <cell r="AH233">
            <v>0</v>
          </cell>
          <cell r="AI233">
            <v>0</v>
          </cell>
          <cell r="AJ233">
            <v>0</v>
          </cell>
        </row>
        <row r="234">
          <cell r="Q234">
            <v>0</v>
          </cell>
          <cell r="R234">
            <v>0</v>
          </cell>
          <cell r="S234">
            <v>0</v>
          </cell>
          <cell r="T234">
            <v>0</v>
          </cell>
          <cell r="AH234">
            <v>-1.1399999999999999</v>
          </cell>
          <cell r="AI234">
            <v>-0.37999999999999995</v>
          </cell>
          <cell r="AJ234">
            <v>0</v>
          </cell>
        </row>
        <row r="235">
          <cell r="Q235">
            <v>-3588.77</v>
          </cell>
          <cell r="R235">
            <v>-3588.77</v>
          </cell>
          <cell r="S235">
            <v>-7855.77</v>
          </cell>
          <cell r="T235">
            <v>0</v>
          </cell>
          <cell r="AH235">
            <v>1789.531666666667</v>
          </cell>
          <cell r="AI235">
            <v>-215.59499999999994</v>
          </cell>
          <cell r="AJ235">
            <v>-1307.0541666666666</v>
          </cell>
        </row>
        <row r="236">
          <cell r="Q236">
            <v>0</v>
          </cell>
          <cell r="R236">
            <v>0</v>
          </cell>
          <cell r="S236">
            <v>0</v>
          </cell>
          <cell r="T236">
            <v>0</v>
          </cell>
          <cell r="AH236">
            <v>0</v>
          </cell>
          <cell r="AI236">
            <v>0</v>
          </cell>
          <cell r="AJ236">
            <v>0</v>
          </cell>
        </row>
        <row r="237">
          <cell r="Q237">
            <v>0</v>
          </cell>
          <cell r="R237">
            <v>0</v>
          </cell>
          <cell r="S237">
            <v>0</v>
          </cell>
          <cell r="T237">
            <v>0</v>
          </cell>
          <cell r="AH237">
            <v>973.52791666666656</v>
          </cell>
          <cell r="AI237">
            <v>366.26041666666669</v>
          </cell>
          <cell r="AJ237">
            <v>38.666666666666664</v>
          </cell>
        </row>
        <row r="238">
          <cell r="Q238">
            <v>0</v>
          </cell>
          <cell r="R238">
            <v>0</v>
          </cell>
          <cell r="S238">
            <v>0</v>
          </cell>
          <cell r="T238">
            <v>0</v>
          </cell>
          <cell r="AH238">
            <v>-1388.6324999999999</v>
          </cell>
          <cell r="AI238">
            <v>-1080.0474999999999</v>
          </cell>
          <cell r="AJ238">
            <v>-771.46249999999998</v>
          </cell>
        </row>
        <row r="239">
          <cell r="AH239">
            <v>0</v>
          </cell>
          <cell r="AI239">
            <v>0</v>
          </cell>
          <cell r="AJ239">
            <v>0</v>
          </cell>
        </row>
        <row r="240">
          <cell r="Q240">
            <v>10575161.74</v>
          </cell>
          <cell r="R240">
            <v>9166488.0899999999</v>
          </cell>
          <cell r="S240">
            <v>3817892.31</v>
          </cell>
          <cell r="T240">
            <v>13478041.51</v>
          </cell>
          <cell r="AH240">
            <v>10881235.73</v>
          </cell>
          <cell r="AI240">
            <v>10853125.952083332</v>
          </cell>
          <cell r="AJ240">
            <v>11180435.561249999</v>
          </cell>
        </row>
        <row r="241">
          <cell r="Q241">
            <v>83514.28</v>
          </cell>
          <cell r="R241">
            <v>152338.4</v>
          </cell>
          <cell r="S241">
            <v>260146.16</v>
          </cell>
          <cell r="T241">
            <v>185421.35</v>
          </cell>
          <cell r="AH241">
            <v>123696.06875000002</v>
          </cell>
          <cell r="AI241">
            <v>132421.87583333332</v>
          </cell>
          <cell r="AJ241">
            <v>141227.53124999997</v>
          </cell>
        </row>
        <row r="242">
          <cell r="Q242">
            <v>83513.98</v>
          </cell>
          <cell r="R242">
            <v>152338.4</v>
          </cell>
          <cell r="S242">
            <v>217388.12</v>
          </cell>
          <cell r="T242">
            <v>295012.77</v>
          </cell>
          <cell r="AH242">
            <v>118845.48125000001</v>
          </cell>
          <cell r="AI242">
            <v>128260.3625</v>
          </cell>
          <cell r="AJ242">
            <v>140299.66791666669</v>
          </cell>
        </row>
        <row r="243">
          <cell r="Q243">
            <v>0</v>
          </cell>
          <cell r="R243">
            <v>0</v>
          </cell>
          <cell r="S243">
            <v>0</v>
          </cell>
          <cell r="T243">
            <v>0</v>
          </cell>
          <cell r="AH243">
            <v>0</v>
          </cell>
          <cell r="AI243">
            <v>0</v>
          </cell>
          <cell r="AJ243">
            <v>0</v>
          </cell>
        </row>
        <row r="244">
          <cell r="Q244">
            <v>0</v>
          </cell>
          <cell r="R244">
            <v>0</v>
          </cell>
          <cell r="S244">
            <v>0</v>
          </cell>
          <cell r="T244">
            <v>0</v>
          </cell>
          <cell r="AH244">
            <v>0</v>
          </cell>
          <cell r="AI244">
            <v>0</v>
          </cell>
          <cell r="AJ244">
            <v>0</v>
          </cell>
        </row>
        <row r="245">
          <cell r="Q245">
            <v>19696979.32</v>
          </cell>
          <cell r="R245">
            <v>15985606.18</v>
          </cell>
          <cell r="S245">
            <v>10621047.050000001</v>
          </cell>
          <cell r="T245">
            <v>10374461.550000001</v>
          </cell>
          <cell r="AH245">
            <v>14300064.913333334</v>
          </cell>
          <cell r="AI245">
            <v>14364383.863750001</v>
          </cell>
          <cell r="AJ245">
            <v>13936220.889166668</v>
          </cell>
        </row>
        <row r="246">
          <cell r="Q246">
            <v>573427.56999999995</v>
          </cell>
          <cell r="R246">
            <v>311655.82</v>
          </cell>
          <cell r="S246">
            <v>614040.48</v>
          </cell>
          <cell r="T246">
            <v>684930.46</v>
          </cell>
          <cell r="AH246">
            <v>992622.69291666674</v>
          </cell>
          <cell r="AI246">
            <v>908563.43291666685</v>
          </cell>
          <cell r="AJ246">
            <v>849292.20208333328</v>
          </cell>
        </row>
        <row r="247">
          <cell r="Q247">
            <v>11166794.85</v>
          </cell>
          <cell r="R247">
            <v>14628965.85</v>
          </cell>
          <cell r="S247">
            <v>14588885.85</v>
          </cell>
          <cell r="T247">
            <v>14548805.85</v>
          </cell>
          <cell r="AH247">
            <v>12320851.956250003</v>
          </cell>
          <cell r="AI247">
            <v>12319181.943750001</v>
          </cell>
          <cell r="AJ247">
            <v>12314171.93125</v>
          </cell>
        </row>
        <row r="248">
          <cell r="Q248">
            <v>0</v>
          </cell>
          <cell r="R248">
            <v>0</v>
          </cell>
          <cell r="S248">
            <v>0</v>
          </cell>
          <cell r="T248">
            <v>0</v>
          </cell>
          <cell r="AH248">
            <v>0</v>
          </cell>
          <cell r="AI248">
            <v>0</v>
          </cell>
          <cell r="AJ248">
            <v>0</v>
          </cell>
        </row>
        <row r="249">
          <cell r="Q249">
            <v>-40</v>
          </cell>
          <cell r="R249">
            <v>-40</v>
          </cell>
          <cell r="S249">
            <v>-40</v>
          </cell>
          <cell r="T249">
            <v>0</v>
          </cell>
          <cell r="AH249">
            <v>41967.105833333328</v>
          </cell>
          <cell r="AI249">
            <v>38272.168749999997</v>
          </cell>
          <cell r="AJ249">
            <v>31602.191666666666</v>
          </cell>
        </row>
        <row r="250">
          <cell r="Q250">
            <v>0</v>
          </cell>
          <cell r="R250">
            <v>-9043.26</v>
          </cell>
          <cell r="S250">
            <v>-5510.91</v>
          </cell>
          <cell r="T250">
            <v>0</v>
          </cell>
          <cell r="AH250">
            <v>-16669.688749999998</v>
          </cell>
          <cell r="AI250">
            <v>-12025.125</v>
          </cell>
          <cell r="AJ250">
            <v>-9629.2525000000005</v>
          </cell>
        </row>
        <row r="251">
          <cell r="Q251">
            <v>0</v>
          </cell>
          <cell r="R251">
            <v>0</v>
          </cell>
          <cell r="S251">
            <v>0</v>
          </cell>
          <cell r="T251">
            <v>0</v>
          </cell>
          <cell r="AH251">
            <v>0</v>
          </cell>
          <cell r="AI251">
            <v>0</v>
          </cell>
          <cell r="AJ251">
            <v>0</v>
          </cell>
        </row>
        <row r="252">
          <cell r="Q252">
            <v>0</v>
          </cell>
          <cell r="R252">
            <v>0</v>
          </cell>
          <cell r="S252">
            <v>0</v>
          </cell>
          <cell r="T252">
            <v>0</v>
          </cell>
          <cell r="AH252">
            <v>0</v>
          </cell>
          <cell r="AI252">
            <v>0</v>
          </cell>
          <cell r="AJ252">
            <v>0</v>
          </cell>
        </row>
        <row r="253">
          <cell r="Q253">
            <v>0</v>
          </cell>
          <cell r="R253">
            <v>0</v>
          </cell>
          <cell r="S253">
            <v>0</v>
          </cell>
          <cell r="T253">
            <v>0</v>
          </cell>
          <cell r="AH253">
            <v>0</v>
          </cell>
          <cell r="AI253">
            <v>0</v>
          </cell>
          <cell r="AJ253">
            <v>0</v>
          </cell>
        </row>
        <row r="254">
          <cell r="Q254">
            <v>0</v>
          </cell>
          <cell r="R254">
            <v>0</v>
          </cell>
          <cell r="S254">
            <v>0</v>
          </cell>
          <cell r="T254">
            <v>0</v>
          </cell>
          <cell r="AH254">
            <v>0</v>
          </cell>
          <cell r="AI254">
            <v>0</v>
          </cell>
          <cell r="AJ254">
            <v>0</v>
          </cell>
        </row>
        <row r="255">
          <cell r="Q255">
            <v>287028.95</v>
          </cell>
          <cell r="R255">
            <v>285756.46999999997</v>
          </cell>
          <cell r="S255">
            <v>285756.46999999997</v>
          </cell>
          <cell r="T255">
            <v>285756.46999999997</v>
          </cell>
          <cell r="AH255">
            <v>296321.82333333336</v>
          </cell>
          <cell r="AI255">
            <v>294807.78333333338</v>
          </cell>
          <cell r="AJ255">
            <v>293293.74333333335</v>
          </cell>
        </row>
        <row r="256">
          <cell r="Q256">
            <v>3646174.18</v>
          </cell>
          <cell r="R256">
            <v>3786098.82</v>
          </cell>
          <cell r="S256">
            <v>3688795</v>
          </cell>
          <cell r="T256">
            <v>4317109.05</v>
          </cell>
          <cell r="AH256">
            <v>2850274.1670833328</v>
          </cell>
          <cell r="AI256">
            <v>2981286.6675</v>
          </cell>
          <cell r="AJ256">
            <v>3103621.2945833332</v>
          </cell>
        </row>
        <row r="257">
          <cell r="Q257">
            <v>20</v>
          </cell>
          <cell r="R257">
            <v>0</v>
          </cell>
          <cell r="S257">
            <v>0</v>
          </cell>
          <cell r="T257">
            <v>0</v>
          </cell>
          <cell r="AH257">
            <v>6439.3275000000003</v>
          </cell>
          <cell r="AI257">
            <v>6439.3275000000003</v>
          </cell>
          <cell r="AJ257">
            <v>6439.3275000000003</v>
          </cell>
        </row>
        <row r="258">
          <cell r="Q258">
            <v>0</v>
          </cell>
          <cell r="R258">
            <v>0</v>
          </cell>
          <cell r="S258">
            <v>0</v>
          </cell>
          <cell r="T258">
            <v>0</v>
          </cell>
          <cell r="AH258">
            <v>0</v>
          </cell>
          <cell r="AI258">
            <v>0</v>
          </cell>
          <cell r="AJ258">
            <v>0</v>
          </cell>
        </row>
        <row r="259">
          <cell r="Q259">
            <v>40871.89</v>
          </cell>
          <cell r="R259">
            <v>44605.79</v>
          </cell>
          <cell r="S259">
            <v>51172.28</v>
          </cell>
          <cell r="T259">
            <v>48196.52</v>
          </cell>
          <cell r="AH259">
            <v>51153.948750000003</v>
          </cell>
          <cell r="AI259">
            <v>51482.439583333333</v>
          </cell>
          <cell r="AJ259">
            <v>53477.460833333338</v>
          </cell>
        </row>
        <row r="260">
          <cell r="Q260">
            <v>11407303.92</v>
          </cell>
          <cell r="R260">
            <v>9999076.5999999996</v>
          </cell>
          <cell r="S260">
            <v>9399801.6500000004</v>
          </cell>
          <cell r="T260">
            <v>12226150.960000001</v>
          </cell>
          <cell r="AH260">
            <v>9917092.4020833336</v>
          </cell>
          <cell r="AI260">
            <v>9873465.6208333336</v>
          </cell>
          <cell r="AJ260">
            <v>9932660.7950000018</v>
          </cell>
        </row>
        <row r="261">
          <cell r="Q261">
            <v>65557704.82</v>
          </cell>
          <cell r="R261">
            <v>65557704.82</v>
          </cell>
          <cell r="S261">
            <v>65093539.770000003</v>
          </cell>
          <cell r="T261">
            <v>65093539.770000003</v>
          </cell>
          <cell r="AH261">
            <v>66351683.132083349</v>
          </cell>
          <cell r="AI261">
            <v>66224965.25250002</v>
          </cell>
          <cell r="AJ261">
            <v>66078907.162500001</v>
          </cell>
        </row>
        <row r="262">
          <cell r="Q262">
            <v>1448.24</v>
          </cell>
          <cell r="R262">
            <v>1448.24</v>
          </cell>
          <cell r="S262">
            <v>1448.24</v>
          </cell>
          <cell r="T262">
            <v>0</v>
          </cell>
          <cell r="AH262">
            <v>737.67333333333329</v>
          </cell>
          <cell r="AI262">
            <v>827.79333333333341</v>
          </cell>
          <cell r="AJ262">
            <v>840.1049999999999</v>
          </cell>
        </row>
        <row r="263">
          <cell r="Q263">
            <v>0</v>
          </cell>
          <cell r="R263">
            <v>0</v>
          </cell>
          <cell r="S263">
            <v>0</v>
          </cell>
          <cell r="T263">
            <v>0</v>
          </cell>
          <cell r="AH263">
            <v>0</v>
          </cell>
          <cell r="AI263">
            <v>0</v>
          </cell>
          <cell r="AJ263">
            <v>0</v>
          </cell>
        </row>
        <row r="264">
          <cell r="Q264">
            <v>0</v>
          </cell>
          <cell r="R264">
            <v>0</v>
          </cell>
          <cell r="S264">
            <v>0</v>
          </cell>
          <cell r="T264">
            <v>0</v>
          </cell>
          <cell r="AH264">
            <v>0</v>
          </cell>
          <cell r="AI264">
            <v>0</v>
          </cell>
          <cell r="AJ264">
            <v>0</v>
          </cell>
        </row>
        <row r="265">
          <cell r="Q265">
            <v>2405.5</v>
          </cell>
          <cell r="R265">
            <v>0</v>
          </cell>
          <cell r="S265">
            <v>0</v>
          </cell>
          <cell r="T265">
            <v>0</v>
          </cell>
          <cell r="AH265">
            <v>-8073.4245833333325</v>
          </cell>
          <cell r="AI265">
            <v>-4553.2504166666668</v>
          </cell>
          <cell r="AJ265">
            <v>-2028.4095833333333</v>
          </cell>
        </row>
        <row r="266">
          <cell r="Q266">
            <v>0</v>
          </cell>
          <cell r="R266">
            <v>0</v>
          </cell>
          <cell r="S266">
            <v>0</v>
          </cell>
          <cell r="T266">
            <v>0</v>
          </cell>
          <cell r="AH266">
            <v>12250.566666666666</v>
          </cell>
          <cell r="AI266">
            <v>0</v>
          </cell>
          <cell r="AJ266">
            <v>0</v>
          </cell>
        </row>
        <row r="267">
          <cell r="Q267">
            <v>0</v>
          </cell>
          <cell r="R267">
            <v>0</v>
          </cell>
          <cell r="S267">
            <v>0</v>
          </cell>
          <cell r="T267">
            <v>0</v>
          </cell>
          <cell r="AH267">
            <v>23500.038749999996</v>
          </cell>
          <cell r="AI267">
            <v>18277.807916666668</v>
          </cell>
          <cell r="AJ267">
            <v>13055.577083333332</v>
          </cell>
        </row>
        <row r="268">
          <cell r="Q268">
            <v>1276.2</v>
          </cell>
          <cell r="R268">
            <v>1276.2</v>
          </cell>
          <cell r="S268">
            <v>1276.2</v>
          </cell>
          <cell r="T268">
            <v>0</v>
          </cell>
          <cell r="AH268">
            <v>562242.03750000021</v>
          </cell>
          <cell r="AI268">
            <v>437582.9625000002</v>
          </cell>
          <cell r="AJ268">
            <v>312870.71250000014</v>
          </cell>
        </row>
        <row r="269">
          <cell r="Q269">
            <v>67516.460000000006</v>
          </cell>
          <cell r="R269">
            <v>38819.599999999999</v>
          </cell>
          <cell r="S269">
            <v>35341.089999999997</v>
          </cell>
          <cell r="T269">
            <v>0</v>
          </cell>
          <cell r="AH269">
            <v>64271.935000000005</v>
          </cell>
          <cell r="AI269">
            <v>67361.96375000001</v>
          </cell>
          <cell r="AJ269">
            <v>63279.70166666666</v>
          </cell>
        </row>
        <row r="270">
          <cell r="R270">
            <v>0</v>
          </cell>
          <cell r="S270">
            <v>205776.56</v>
          </cell>
          <cell r="T270">
            <v>272399.3</v>
          </cell>
          <cell r="AH270">
            <v>0</v>
          </cell>
          <cell r="AI270">
            <v>8574.0233333333326</v>
          </cell>
          <cell r="AJ270">
            <v>28498.017499999998</v>
          </cell>
        </row>
        <row r="271">
          <cell r="Q271">
            <v>533.64</v>
          </cell>
          <cell r="R271">
            <v>169.15</v>
          </cell>
          <cell r="S271">
            <v>2379.67</v>
          </cell>
          <cell r="T271">
            <v>2168.75</v>
          </cell>
          <cell r="AH271">
            <v>39004.656666666669</v>
          </cell>
          <cell r="AI271">
            <v>33820.592083333344</v>
          </cell>
          <cell r="AJ271">
            <v>28731.386666666673</v>
          </cell>
        </row>
        <row r="272">
          <cell r="Q272">
            <v>167308.73000000001</v>
          </cell>
          <cell r="R272">
            <v>162629.26</v>
          </cell>
          <cell r="S272">
            <v>158918.92000000001</v>
          </cell>
          <cell r="T272">
            <v>148957.35999999999</v>
          </cell>
          <cell r="AH272">
            <v>392125.99833333329</v>
          </cell>
          <cell r="AI272">
            <v>329276.66624999995</v>
          </cell>
          <cell r="AJ272">
            <v>283928.84666666668</v>
          </cell>
        </row>
        <row r="273">
          <cell r="Q273">
            <v>593764.73</v>
          </cell>
          <cell r="R273">
            <v>550189.84</v>
          </cell>
          <cell r="S273">
            <v>520621.75</v>
          </cell>
          <cell r="T273">
            <v>496142.91</v>
          </cell>
          <cell r="AH273">
            <v>917979.45958333334</v>
          </cell>
          <cell r="AI273">
            <v>858240.65333333332</v>
          </cell>
          <cell r="AJ273">
            <v>801590.64708333323</v>
          </cell>
        </row>
        <row r="274">
          <cell r="Q274">
            <v>608272.1</v>
          </cell>
          <cell r="R274">
            <v>136471.76</v>
          </cell>
          <cell r="S274">
            <v>313623.93</v>
          </cell>
          <cell r="T274">
            <v>2934826.05</v>
          </cell>
          <cell r="AH274">
            <v>400351.07000000007</v>
          </cell>
          <cell r="AI274">
            <v>356537.15541666659</v>
          </cell>
          <cell r="AJ274">
            <v>414923.58624999999</v>
          </cell>
        </row>
        <row r="275">
          <cell r="Q275">
            <v>0</v>
          </cell>
          <cell r="R275">
            <v>0</v>
          </cell>
          <cell r="S275">
            <v>0</v>
          </cell>
          <cell r="T275">
            <v>0</v>
          </cell>
          <cell r="AH275">
            <v>153376.68416666667</v>
          </cell>
          <cell r="AI275">
            <v>143698.17374999999</v>
          </cell>
          <cell r="AJ275">
            <v>123634.58833333333</v>
          </cell>
        </row>
        <row r="276">
          <cell r="Q276">
            <v>928</v>
          </cell>
          <cell r="R276">
            <v>928</v>
          </cell>
          <cell r="S276">
            <v>928</v>
          </cell>
          <cell r="T276">
            <v>0</v>
          </cell>
          <cell r="AH276">
            <v>15643.79</v>
          </cell>
          <cell r="AI276">
            <v>15299.667083333334</v>
          </cell>
          <cell r="AJ276">
            <v>14385.795416666666</v>
          </cell>
        </row>
        <row r="277">
          <cell r="Q277">
            <v>727781.97</v>
          </cell>
          <cell r="R277">
            <v>727781.97</v>
          </cell>
          <cell r="S277">
            <v>727781.97</v>
          </cell>
          <cell r="T277">
            <v>727781.97</v>
          </cell>
          <cell r="AH277">
            <v>649450.61874999991</v>
          </cell>
          <cell r="AI277">
            <v>710099.11624999985</v>
          </cell>
          <cell r="AJ277">
            <v>738316.4658333332</v>
          </cell>
        </row>
        <row r="278">
          <cell r="Q278">
            <v>73258</v>
          </cell>
          <cell r="R278">
            <v>80256.44</v>
          </cell>
          <cell r="S278">
            <v>79024.289999999994</v>
          </cell>
          <cell r="T278">
            <v>88877.42</v>
          </cell>
          <cell r="AH278">
            <v>193921.96791666668</v>
          </cell>
          <cell r="AI278">
            <v>183581.71208333332</v>
          </cell>
          <cell r="AJ278">
            <v>173465.62625</v>
          </cell>
        </row>
        <row r="279">
          <cell r="Q279">
            <v>0</v>
          </cell>
          <cell r="R279">
            <v>0</v>
          </cell>
          <cell r="S279">
            <v>0</v>
          </cell>
          <cell r="T279">
            <v>0</v>
          </cell>
          <cell r="AH279">
            <v>153834.93</v>
          </cell>
          <cell r="AI279">
            <v>153834.93</v>
          </cell>
          <cell r="AJ279">
            <v>153834.93</v>
          </cell>
        </row>
        <row r="280">
          <cell r="Q280">
            <v>0</v>
          </cell>
          <cell r="R280">
            <v>0</v>
          </cell>
          <cell r="S280">
            <v>0</v>
          </cell>
          <cell r="T280">
            <v>0</v>
          </cell>
          <cell r="AH280">
            <v>0</v>
          </cell>
          <cell r="AI280">
            <v>0</v>
          </cell>
          <cell r="AJ280">
            <v>0</v>
          </cell>
        </row>
        <row r="281">
          <cell r="Q281">
            <v>0</v>
          </cell>
          <cell r="R281">
            <v>0</v>
          </cell>
          <cell r="S281">
            <v>0</v>
          </cell>
          <cell r="T281">
            <v>0</v>
          </cell>
          <cell r="AH281">
            <v>0</v>
          </cell>
          <cell r="AI281">
            <v>0</v>
          </cell>
          <cell r="AJ281">
            <v>0</v>
          </cell>
        </row>
        <row r="282">
          <cell r="Q282">
            <v>-704300.58</v>
          </cell>
          <cell r="R282">
            <v>-756156.15</v>
          </cell>
          <cell r="S282">
            <v>-997986.44</v>
          </cell>
          <cell r="T282">
            <v>-890666.89</v>
          </cell>
          <cell r="AH282">
            <v>-769728.84583333321</v>
          </cell>
          <cell r="AI282">
            <v>-783463.18583333341</v>
          </cell>
          <cell r="AJ282">
            <v>-793875.13333333342</v>
          </cell>
        </row>
        <row r="283">
          <cell r="Q283">
            <v>0</v>
          </cell>
          <cell r="R283">
            <v>0</v>
          </cell>
          <cell r="S283">
            <v>0</v>
          </cell>
          <cell r="T283">
            <v>0</v>
          </cell>
          <cell r="AH283">
            <v>0</v>
          </cell>
          <cell r="AI283">
            <v>0</v>
          </cell>
          <cell r="AJ283">
            <v>0</v>
          </cell>
        </row>
        <row r="284">
          <cell r="Q284">
            <v>-188040.46</v>
          </cell>
          <cell r="R284">
            <v>-295643.94</v>
          </cell>
          <cell r="S284">
            <v>-643600.94999999995</v>
          </cell>
          <cell r="T284">
            <v>-491334.78</v>
          </cell>
          <cell r="AH284">
            <v>-267281.45583333337</v>
          </cell>
          <cell r="AI284">
            <v>-288372.1424999999</v>
          </cell>
          <cell r="AJ284">
            <v>-309379.9145833333</v>
          </cell>
        </row>
        <row r="285">
          <cell r="Q285">
            <v>-41487700</v>
          </cell>
          <cell r="R285">
            <v>-41487700</v>
          </cell>
          <cell r="S285">
            <v>-41487700</v>
          </cell>
          <cell r="T285">
            <v>-41487700</v>
          </cell>
          <cell r="AH285">
            <v>-41487700</v>
          </cell>
          <cell r="AI285">
            <v>-41487700</v>
          </cell>
          <cell r="AJ285">
            <v>-41487700</v>
          </cell>
        </row>
        <row r="286">
          <cell r="Q286">
            <v>0</v>
          </cell>
          <cell r="R286">
            <v>0</v>
          </cell>
          <cell r="S286">
            <v>0</v>
          </cell>
          <cell r="T286">
            <v>0</v>
          </cell>
          <cell r="AH286">
            <v>0</v>
          </cell>
          <cell r="AI286">
            <v>0</v>
          </cell>
          <cell r="AJ286">
            <v>0</v>
          </cell>
        </row>
        <row r="287">
          <cell r="Q287">
            <v>825652</v>
          </cell>
          <cell r="R287">
            <v>882860</v>
          </cell>
          <cell r="S287">
            <v>1094776</v>
          </cell>
          <cell r="T287">
            <v>1149342</v>
          </cell>
          <cell r="AH287">
            <v>670943.41666666663</v>
          </cell>
          <cell r="AI287">
            <v>753344.91666666663</v>
          </cell>
          <cell r="AJ287">
            <v>846849.83333333337</v>
          </cell>
        </row>
        <row r="288">
          <cell r="Q288">
            <v>222060</v>
          </cell>
          <cell r="R288">
            <v>336625</v>
          </cell>
          <cell r="S288">
            <v>698815</v>
          </cell>
          <cell r="T288">
            <v>814327</v>
          </cell>
          <cell r="AH288">
            <v>227706.29166666666</v>
          </cell>
          <cell r="AI288">
            <v>270849.625</v>
          </cell>
          <cell r="AJ288">
            <v>333897.20833333331</v>
          </cell>
        </row>
        <row r="289">
          <cell r="Q289">
            <v>0</v>
          </cell>
          <cell r="R289">
            <v>0</v>
          </cell>
          <cell r="S289">
            <v>0</v>
          </cell>
          <cell r="T289">
            <v>0</v>
          </cell>
          <cell r="AH289">
            <v>-73613.863333333327</v>
          </cell>
          <cell r="AI289">
            <v>-25103.112499999999</v>
          </cell>
          <cell r="AJ289">
            <v>-798.07333333333338</v>
          </cell>
        </row>
        <row r="290">
          <cell r="Q290">
            <v>-860740.12</v>
          </cell>
          <cell r="R290">
            <v>-709761.25</v>
          </cell>
          <cell r="S290">
            <v>-719931.31</v>
          </cell>
          <cell r="T290">
            <v>-738291.59</v>
          </cell>
          <cell r="AH290">
            <v>-562815.92166666663</v>
          </cell>
          <cell r="AI290">
            <v>-606502.47166666668</v>
          </cell>
          <cell r="AJ290">
            <v>-634488.96375</v>
          </cell>
        </row>
        <row r="291">
          <cell r="Q291">
            <v>0</v>
          </cell>
          <cell r="R291">
            <v>0</v>
          </cell>
          <cell r="S291">
            <v>0</v>
          </cell>
          <cell r="T291">
            <v>0</v>
          </cell>
          <cell r="AH291">
            <v>2307.2775000000001</v>
          </cell>
          <cell r="AI291">
            <v>769.09250000000009</v>
          </cell>
          <cell r="AJ291">
            <v>0</v>
          </cell>
        </row>
        <row r="292">
          <cell r="Q292">
            <v>46601.67</v>
          </cell>
          <cell r="R292">
            <v>62612.34</v>
          </cell>
          <cell r="S292">
            <v>-32464.22</v>
          </cell>
          <cell r="T292">
            <v>9762.34</v>
          </cell>
          <cell r="AH292">
            <v>90090.880000000005</v>
          </cell>
          <cell r="AI292">
            <v>53031.878333333327</v>
          </cell>
          <cell r="AJ292">
            <v>31419.910833333328</v>
          </cell>
        </row>
        <row r="293">
          <cell r="Q293">
            <v>-5275.45</v>
          </cell>
          <cell r="R293">
            <v>-6055.45</v>
          </cell>
          <cell r="S293">
            <v>-15841.49</v>
          </cell>
          <cell r="T293">
            <v>0</v>
          </cell>
          <cell r="AH293">
            <v>41608.38041666666</v>
          </cell>
          <cell r="AI293">
            <v>11866.335833333333</v>
          </cell>
          <cell r="AJ293">
            <v>-3133.7474999999999</v>
          </cell>
        </row>
        <row r="294">
          <cell r="Q294">
            <v>37708.07</v>
          </cell>
          <cell r="R294">
            <v>20980.74</v>
          </cell>
          <cell r="S294">
            <v>-3030.11</v>
          </cell>
          <cell r="T294">
            <v>-1666.46</v>
          </cell>
          <cell r="AH294">
            <v>67547.653749999983</v>
          </cell>
          <cell r="AI294">
            <v>57056.488749999997</v>
          </cell>
          <cell r="AJ294">
            <v>45044.769583333342</v>
          </cell>
        </row>
        <row r="295">
          <cell r="Q295">
            <v>0</v>
          </cell>
          <cell r="R295">
            <v>0</v>
          </cell>
          <cell r="S295">
            <v>0</v>
          </cell>
          <cell r="T295">
            <v>0</v>
          </cell>
          <cell r="AH295">
            <v>22716.081250000003</v>
          </cell>
          <cell r="AI295">
            <v>7904.2979166666664</v>
          </cell>
          <cell r="AJ295">
            <v>348.95000000000005</v>
          </cell>
        </row>
        <row r="296">
          <cell r="R296">
            <v>-160042.01</v>
          </cell>
          <cell r="S296">
            <v>-205776.56</v>
          </cell>
          <cell r="T296">
            <v>-272399.3</v>
          </cell>
          <cell r="AH296">
            <v>-6668.4170833333337</v>
          </cell>
          <cell r="AI296">
            <v>-21910.857500000002</v>
          </cell>
          <cell r="AJ296">
            <v>-41834.851666666662</v>
          </cell>
        </row>
        <row r="297">
          <cell r="Q297">
            <v>7231614.8799999999</v>
          </cell>
          <cell r="R297">
            <v>7765142.4500000002</v>
          </cell>
          <cell r="S297">
            <v>8348264.6399999997</v>
          </cell>
          <cell r="T297">
            <v>10949264.52</v>
          </cell>
          <cell r="AH297">
            <v>4149040.1362500004</v>
          </cell>
          <cell r="AI297">
            <v>4734747.5916666677</v>
          </cell>
          <cell r="AJ297">
            <v>5452054.7712500012</v>
          </cell>
        </row>
        <row r="298">
          <cell r="Q298">
            <v>0</v>
          </cell>
          <cell r="R298">
            <v>0</v>
          </cell>
          <cell r="S298">
            <v>0</v>
          </cell>
          <cell r="T298">
            <v>0</v>
          </cell>
          <cell r="AH298">
            <v>0</v>
          </cell>
          <cell r="AI298">
            <v>0</v>
          </cell>
          <cell r="AJ298">
            <v>0</v>
          </cell>
        </row>
        <row r="299">
          <cell r="Q299">
            <v>572189.79</v>
          </cell>
          <cell r="R299">
            <v>586686.18999999994</v>
          </cell>
          <cell r="S299">
            <v>540262.16</v>
          </cell>
          <cell r="T299">
            <v>669427.55000000005</v>
          </cell>
          <cell r="AH299">
            <v>654062.96333333338</v>
          </cell>
          <cell r="AI299">
            <v>647513.35666666669</v>
          </cell>
          <cell r="AJ299">
            <v>642176.3466666668</v>
          </cell>
        </row>
        <row r="300">
          <cell r="Q300">
            <v>1030583.88</v>
          </cell>
          <cell r="R300">
            <v>983628.26</v>
          </cell>
          <cell r="S300">
            <v>889074.69</v>
          </cell>
          <cell r="T300">
            <v>680103.45</v>
          </cell>
          <cell r="AH300">
            <v>943059.16416666657</v>
          </cell>
          <cell r="AI300">
            <v>948099.01166666672</v>
          </cell>
          <cell r="AJ300">
            <v>948764.81666666653</v>
          </cell>
        </row>
        <row r="301">
          <cell r="Q301">
            <v>125324.99</v>
          </cell>
          <cell r="R301">
            <v>94948.99</v>
          </cell>
          <cell r="S301">
            <v>133220.99</v>
          </cell>
          <cell r="T301">
            <v>128739.99</v>
          </cell>
          <cell r="AH301">
            <v>122109.28166666668</v>
          </cell>
          <cell r="AI301">
            <v>124590.90666666666</v>
          </cell>
          <cell r="AJ301">
            <v>126259.11499999999</v>
          </cell>
        </row>
        <row r="302">
          <cell r="Q302">
            <v>19225.34</v>
          </cell>
          <cell r="R302">
            <v>18935.419999999998</v>
          </cell>
          <cell r="S302">
            <v>25145.759999999998</v>
          </cell>
          <cell r="T302">
            <v>21561.8</v>
          </cell>
          <cell r="AH302">
            <v>19626.41</v>
          </cell>
          <cell r="AI302">
            <v>20058.492916666666</v>
          </cell>
          <cell r="AJ302">
            <v>20285.944999999996</v>
          </cell>
        </row>
        <row r="303">
          <cell r="Q303">
            <v>0</v>
          </cell>
          <cell r="R303">
            <v>0</v>
          </cell>
          <cell r="S303">
            <v>0</v>
          </cell>
          <cell r="T303">
            <v>0</v>
          </cell>
          <cell r="AH303">
            <v>0</v>
          </cell>
          <cell r="AI303">
            <v>0</v>
          </cell>
          <cell r="AJ303">
            <v>0</v>
          </cell>
        </row>
        <row r="304">
          <cell r="Q304">
            <v>3923076.58</v>
          </cell>
          <cell r="R304">
            <v>3923076.58</v>
          </cell>
          <cell r="S304">
            <v>3923076.58</v>
          </cell>
          <cell r="T304">
            <v>3920951.59</v>
          </cell>
          <cell r="AH304">
            <v>3925633.4683333323</v>
          </cell>
          <cell r="AI304">
            <v>3925345.7649999992</v>
          </cell>
          <cell r="AJ304">
            <v>3924969.5204166663</v>
          </cell>
        </row>
        <row r="305">
          <cell r="Q305">
            <v>1111480.51</v>
          </cell>
          <cell r="R305">
            <v>1111480.51</v>
          </cell>
          <cell r="S305">
            <v>1111480.51</v>
          </cell>
          <cell r="T305">
            <v>1102268.1200000001</v>
          </cell>
          <cell r="AH305">
            <v>1173217.9862499998</v>
          </cell>
          <cell r="AI305">
            <v>1161811.4670833333</v>
          </cell>
          <cell r="AJ305">
            <v>1150021.0983333332</v>
          </cell>
        </row>
        <row r="306">
          <cell r="Q306">
            <v>0</v>
          </cell>
          <cell r="R306">
            <v>0</v>
          </cell>
          <cell r="S306">
            <v>0</v>
          </cell>
          <cell r="T306">
            <v>0</v>
          </cell>
          <cell r="AH306">
            <v>0</v>
          </cell>
          <cell r="AI306">
            <v>0</v>
          </cell>
          <cell r="AJ306">
            <v>0</v>
          </cell>
        </row>
        <row r="307">
          <cell r="Q307">
            <v>2637032.69</v>
          </cell>
          <cell r="R307">
            <v>2535409.8199999998</v>
          </cell>
          <cell r="S307">
            <v>2485089.0499999998</v>
          </cell>
          <cell r="T307">
            <v>2485089.0499999998</v>
          </cell>
          <cell r="AH307">
            <v>2674819.1145833335</v>
          </cell>
          <cell r="AI307">
            <v>2659120.9433333334</v>
          </cell>
          <cell r="AJ307">
            <v>2641485.1820833334</v>
          </cell>
        </row>
        <row r="308">
          <cell r="Q308">
            <v>7359.29</v>
          </cell>
          <cell r="R308">
            <v>7359.29</v>
          </cell>
          <cell r="S308">
            <v>7359.29</v>
          </cell>
          <cell r="T308">
            <v>0</v>
          </cell>
          <cell r="AH308">
            <v>7359.2899999999981</v>
          </cell>
          <cell r="AI308">
            <v>7359.2899999999981</v>
          </cell>
          <cell r="AJ308">
            <v>7052.652916666666</v>
          </cell>
        </row>
        <row r="309">
          <cell r="Q309">
            <v>0</v>
          </cell>
          <cell r="R309">
            <v>0</v>
          </cell>
          <cell r="S309">
            <v>0</v>
          </cell>
          <cell r="T309">
            <v>0</v>
          </cell>
          <cell r="AH309">
            <v>0</v>
          </cell>
          <cell r="AI309">
            <v>0</v>
          </cell>
          <cell r="AJ309">
            <v>0</v>
          </cell>
        </row>
        <row r="310">
          <cell r="Q310">
            <v>354008.19</v>
          </cell>
          <cell r="R310">
            <v>354008.19</v>
          </cell>
          <cell r="S310">
            <v>354008.19</v>
          </cell>
          <cell r="T310">
            <v>354008.19</v>
          </cell>
          <cell r="AH310">
            <v>354008.19</v>
          </cell>
          <cell r="AI310">
            <v>354008.19</v>
          </cell>
          <cell r="AJ310">
            <v>354008.19</v>
          </cell>
        </row>
        <row r="311">
          <cell r="Q311">
            <v>0</v>
          </cell>
          <cell r="R311">
            <v>0</v>
          </cell>
          <cell r="S311">
            <v>0</v>
          </cell>
          <cell r="T311">
            <v>0</v>
          </cell>
          <cell r="AH311">
            <v>0</v>
          </cell>
          <cell r="AI311">
            <v>0</v>
          </cell>
          <cell r="AJ311">
            <v>0</v>
          </cell>
        </row>
        <row r="312">
          <cell r="Q312">
            <v>1357044.6</v>
          </cell>
          <cell r="R312">
            <v>1357044.6</v>
          </cell>
          <cell r="S312">
            <v>1357044.6</v>
          </cell>
          <cell r="T312">
            <v>0</v>
          </cell>
          <cell r="AH312">
            <v>1354834.0075000001</v>
          </cell>
          <cell r="AI312">
            <v>1351543.3441666665</v>
          </cell>
          <cell r="AJ312">
            <v>1293632.76875</v>
          </cell>
        </row>
        <row r="313">
          <cell r="Q313">
            <v>59.22</v>
          </cell>
          <cell r="R313">
            <v>59.22</v>
          </cell>
          <cell r="S313">
            <v>59.22</v>
          </cell>
          <cell r="T313">
            <v>86.14</v>
          </cell>
          <cell r="AH313">
            <v>231.05250000000001</v>
          </cell>
          <cell r="AI313">
            <v>235.98749999999998</v>
          </cell>
          <cell r="AJ313">
            <v>242.04416666666665</v>
          </cell>
        </row>
        <row r="314">
          <cell r="Q314">
            <v>98202.36</v>
          </cell>
          <cell r="R314">
            <v>98202.36</v>
          </cell>
          <cell r="S314">
            <v>98202.36</v>
          </cell>
          <cell r="T314">
            <v>98202.36</v>
          </cell>
          <cell r="AH314">
            <v>78275.424999999988</v>
          </cell>
          <cell r="AI314">
            <v>86458.988333333327</v>
          </cell>
          <cell r="AJ314">
            <v>94642.534999999989</v>
          </cell>
        </row>
        <row r="315">
          <cell r="Q315">
            <v>65.900000000000006</v>
          </cell>
          <cell r="R315">
            <v>342.4</v>
          </cell>
          <cell r="S315">
            <v>909.61</v>
          </cell>
          <cell r="T315">
            <v>555.19000000000005</v>
          </cell>
          <cell r="AH315">
            <v>-266.60208333333338</v>
          </cell>
          <cell r="AI315">
            <v>-608.51083333333338</v>
          </cell>
          <cell r="AJ315">
            <v>-1017.1829166666663</v>
          </cell>
        </row>
        <row r="316">
          <cell r="Q316">
            <v>156778.10999999999</v>
          </cell>
          <cell r="R316">
            <v>118974.11</v>
          </cell>
          <cell r="S316">
            <v>116008.11</v>
          </cell>
          <cell r="T316">
            <v>123238.11</v>
          </cell>
          <cell r="AH316">
            <v>145035.19333333333</v>
          </cell>
          <cell r="AI316">
            <v>142770.35999999999</v>
          </cell>
          <cell r="AJ316">
            <v>140468.44333333333</v>
          </cell>
        </row>
        <row r="317">
          <cell r="Q317">
            <v>0</v>
          </cell>
          <cell r="R317">
            <v>0</v>
          </cell>
          <cell r="S317">
            <v>0</v>
          </cell>
          <cell r="T317">
            <v>0</v>
          </cell>
          <cell r="AH317">
            <v>0</v>
          </cell>
          <cell r="AI317">
            <v>0</v>
          </cell>
          <cell r="AJ317">
            <v>0</v>
          </cell>
        </row>
        <row r="318">
          <cell r="R318">
            <v>0</v>
          </cell>
          <cell r="S318">
            <v>0</v>
          </cell>
          <cell r="T318">
            <v>1327239.27</v>
          </cell>
          <cell r="AH318">
            <v>0</v>
          </cell>
          <cell r="AI318">
            <v>0</v>
          </cell>
          <cell r="AJ318">
            <v>55301.636250000003</v>
          </cell>
        </row>
        <row r="319">
          <cell r="Q319">
            <v>494245.66</v>
          </cell>
          <cell r="R319">
            <v>487684.88</v>
          </cell>
          <cell r="S319">
            <v>486044.67</v>
          </cell>
          <cell r="T319">
            <v>485497.93</v>
          </cell>
          <cell r="AH319">
            <v>554819.00624999998</v>
          </cell>
          <cell r="AI319">
            <v>546321.87833333341</v>
          </cell>
          <cell r="AJ319">
            <v>537938.65249999997</v>
          </cell>
        </row>
        <row r="320">
          <cell r="Q320">
            <v>338925.45</v>
          </cell>
          <cell r="R320">
            <v>263276.40000000002</v>
          </cell>
          <cell r="S320">
            <v>527410.32999999996</v>
          </cell>
          <cell r="T320">
            <v>742563.47</v>
          </cell>
          <cell r="AH320">
            <v>106562.85083333333</v>
          </cell>
          <cell r="AI320">
            <v>140507.96541666667</v>
          </cell>
          <cell r="AJ320">
            <v>190893.80375000005</v>
          </cell>
        </row>
        <row r="321">
          <cell r="Q321">
            <v>0</v>
          </cell>
          <cell r="R321">
            <v>0</v>
          </cell>
          <cell r="S321">
            <v>0</v>
          </cell>
          <cell r="T321">
            <v>0</v>
          </cell>
          <cell r="AH321">
            <v>0</v>
          </cell>
          <cell r="AI321">
            <v>0</v>
          </cell>
          <cell r="AJ321">
            <v>0</v>
          </cell>
        </row>
        <row r="322">
          <cell r="Q322">
            <v>0</v>
          </cell>
          <cell r="R322">
            <v>0</v>
          </cell>
          <cell r="S322">
            <v>0</v>
          </cell>
          <cell r="T322">
            <v>0</v>
          </cell>
          <cell r="AH322">
            <v>0</v>
          </cell>
          <cell r="AI322">
            <v>0</v>
          </cell>
          <cell r="AJ322">
            <v>0</v>
          </cell>
        </row>
        <row r="323">
          <cell r="Q323">
            <v>0</v>
          </cell>
          <cell r="R323">
            <v>0</v>
          </cell>
          <cell r="S323">
            <v>0</v>
          </cell>
          <cell r="T323">
            <v>0</v>
          </cell>
          <cell r="AH323">
            <v>0</v>
          </cell>
          <cell r="AI323">
            <v>0</v>
          </cell>
          <cell r="AJ323">
            <v>0</v>
          </cell>
        </row>
        <row r="324">
          <cell r="Q324">
            <v>0</v>
          </cell>
          <cell r="R324">
            <v>0</v>
          </cell>
          <cell r="S324">
            <v>0</v>
          </cell>
          <cell r="T324">
            <v>0</v>
          </cell>
          <cell r="AH324">
            <v>0</v>
          </cell>
          <cell r="AI324">
            <v>0</v>
          </cell>
          <cell r="AJ324">
            <v>0</v>
          </cell>
        </row>
        <row r="325">
          <cell r="Q325">
            <v>0</v>
          </cell>
          <cell r="R325">
            <v>0</v>
          </cell>
          <cell r="S325">
            <v>0</v>
          </cell>
          <cell r="T325">
            <v>0</v>
          </cell>
          <cell r="AH325">
            <v>0</v>
          </cell>
          <cell r="AI325">
            <v>0</v>
          </cell>
          <cell r="AJ325">
            <v>0</v>
          </cell>
        </row>
        <row r="326">
          <cell r="Q326">
            <v>0</v>
          </cell>
          <cell r="R326">
            <v>0</v>
          </cell>
          <cell r="S326">
            <v>0</v>
          </cell>
          <cell r="T326">
            <v>0</v>
          </cell>
          <cell r="AH326">
            <v>0</v>
          </cell>
          <cell r="AI326">
            <v>0</v>
          </cell>
          <cell r="AJ326">
            <v>0</v>
          </cell>
        </row>
        <row r="327">
          <cell r="Q327">
            <v>0</v>
          </cell>
          <cell r="R327">
            <v>0</v>
          </cell>
          <cell r="S327">
            <v>0</v>
          </cell>
          <cell r="T327">
            <v>0</v>
          </cell>
          <cell r="AH327">
            <v>0</v>
          </cell>
          <cell r="AI327">
            <v>0</v>
          </cell>
          <cell r="AJ327">
            <v>0</v>
          </cell>
        </row>
        <row r="328">
          <cell r="Q328">
            <v>4721021.2699999996</v>
          </cell>
          <cell r="R328">
            <v>5022948.6100000003</v>
          </cell>
          <cell r="S328">
            <v>4706055.5999999996</v>
          </cell>
          <cell r="T328">
            <v>4975534.68</v>
          </cell>
          <cell r="AH328">
            <v>5170696.979166667</v>
          </cell>
          <cell r="AI328">
            <v>5127446.3566666665</v>
          </cell>
          <cell r="AJ328">
            <v>5097574.1729166666</v>
          </cell>
        </row>
        <row r="329">
          <cell r="Q329">
            <v>2836421.87</v>
          </cell>
          <cell r="R329">
            <v>2837027.87</v>
          </cell>
          <cell r="S329">
            <v>2843435.87</v>
          </cell>
          <cell r="T329">
            <v>2844733.87</v>
          </cell>
          <cell r="AH329">
            <v>2866981.9116666671</v>
          </cell>
          <cell r="AI329">
            <v>2865009.4533333336</v>
          </cell>
          <cell r="AJ329">
            <v>2860710.0366666671</v>
          </cell>
        </row>
        <row r="330">
          <cell r="Q330">
            <v>-4721021.2699999996</v>
          </cell>
          <cell r="R330">
            <v>-5022948.6100000003</v>
          </cell>
          <cell r="S330">
            <v>-4706055.5999999996</v>
          </cell>
          <cell r="T330">
            <v>-4975534.68</v>
          </cell>
          <cell r="AH330">
            <v>-5144945.2716666674</v>
          </cell>
          <cell r="AI330">
            <v>-5110875.8554166667</v>
          </cell>
          <cell r="AJ330">
            <v>-5094196.8220833344</v>
          </cell>
        </row>
        <row r="331">
          <cell r="Q331">
            <v>2192286.79</v>
          </cell>
          <cell r="R331">
            <v>2192741.79</v>
          </cell>
          <cell r="S331">
            <v>2197549.79</v>
          </cell>
          <cell r="T331">
            <v>2198523.79</v>
          </cell>
          <cell r="AH331">
            <v>2215202.5816666661</v>
          </cell>
          <cell r="AI331">
            <v>2213728.4149999996</v>
          </cell>
          <cell r="AJ331">
            <v>2210504.0399999996</v>
          </cell>
        </row>
        <row r="332">
          <cell r="Q332">
            <v>0</v>
          </cell>
          <cell r="R332">
            <v>0</v>
          </cell>
          <cell r="S332">
            <v>0</v>
          </cell>
          <cell r="T332">
            <v>0</v>
          </cell>
          <cell r="AH332">
            <v>0</v>
          </cell>
          <cell r="AI332">
            <v>0</v>
          </cell>
          <cell r="AJ332">
            <v>0</v>
          </cell>
        </row>
        <row r="333">
          <cell r="Q333">
            <v>10572727</v>
          </cell>
          <cell r="R333">
            <v>11552468.869999999</v>
          </cell>
          <cell r="S333">
            <v>11917323.93</v>
          </cell>
          <cell r="T333">
            <v>11910163.23</v>
          </cell>
          <cell r="AH333">
            <v>11375326.93125</v>
          </cell>
          <cell r="AI333">
            <v>11367516.997083336</v>
          </cell>
          <cell r="AJ333">
            <v>11397406.2675</v>
          </cell>
        </row>
        <row r="334">
          <cell r="Q334">
            <v>3848177.76</v>
          </cell>
          <cell r="R334">
            <v>4036266.64</v>
          </cell>
          <cell r="S334">
            <v>4146925.09</v>
          </cell>
          <cell r="T334">
            <v>4312676.6500000004</v>
          </cell>
          <cell r="AH334">
            <v>3883457.6766666663</v>
          </cell>
          <cell r="AI334">
            <v>3909833.4575</v>
          </cell>
          <cell r="AJ334">
            <v>3946353.2608333342</v>
          </cell>
        </row>
        <row r="335">
          <cell r="Q335">
            <v>2147553.89</v>
          </cell>
          <cell r="R335">
            <v>2084706.86</v>
          </cell>
          <cell r="S335">
            <v>2104705.85</v>
          </cell>
          <cell r="T335">
            <v>2115371.46</v>
          </cell>
          <cell r="AH335">
            <v>2133282.8966666665</v>
          </cell>
          <cell r="AI335">
            <v>2133379.1295833332</v>
          </cell>
          <cell r="AJ335">
            <v>2128090.17625</v>
          </cell>
        </row>
        <row r="336">
          <cell r="Q336">
            <v>2958340.19</v>
          </cell>
          <cell r="R336">
            <v>2965876.93</v>
          </cell>
          <cell r="S336">
            <v>2991432.79</v>
          </cell>
          <cell r="T336">
            <v>2991432.79</v>
          </cell>
          <cell r="AH336">
            <v>2625434.0229166667</v>
          </cell>
          <cell r="AI336">
            <v>2753217.1462500002</v>
          </cell>
          <cell r="AJ336">
            <v>2826932.6483333334</v>
          </cell>
        </row>
        <row r="337">
          <cell r="Q337">
            <v>0</v>
          </cell>
          <cell r="R337">
            <v>0</v>
          </cell>
          <cell r="S337">
            <v>0</v>
          </cell>
          <cell r="T337">
            <v>0</v>
          </cell>
          <cell r="AH337">
            <v>0</v>
          </cell>
          <cell r="AI337">
            <v>0</v>
          </cell>
          <cell r="AJ337">
            <v>0</v>
          </cell>
        </row>
        <row r="338">
          <cell r="Q338">
            <v>1422947.12</v>
          </cell>
          <cell r="R338">
            <v>1387386.15</v>
          </cell>
          <cell r="S338">
            <v>1400460.77</v>
          </cell>
          <cell r="T338">
            <v>1397633.47</v>
          </cell>
          <cell r="AH338">
            <v>1365069.6045833335</v>
          </cell>
          <cell r="AI338">
            <v>1375282.7208333334</v>
          </cell>
          <cell r="AJ338">
            <v>1390398.9166666667</v>
          </cell>
        </row>
        <row r="339">
          <cell r="Q339">
            <v>0</v>
          </cell>
          <cell r="R339">
            <v>0</v>
          </cell>
          <cell r="S339">
            <v>0</v>
          </cell>
          <cell r="T339">
            <v>0</v>
          </cell>
          <cell r="AH339">
            <v>0</v>
          </cell>
          <cell r="AI339">
            <v>0</v>
          </cell>
          <cell r="AJ339">
            <v>0</v>
          </cell>
        </row>
        <row r="340">
          <cell r="Q340">
            <v>250817.5</v>
          </cell>
          <cell r="R340">
            <v>250817.5</v>
          </cell>
          <cell r="S340">
            <v>250817.5</v>
          </cell>
          <cell r="T340">
            <v>218545.64</v>
          </cell>
          <cell r="AH340">
            <v>186680.82750000001</v>
          </cell>
          <cell r="AI340">
            <v>192181.28833333333</v>
          </cell>
          <cell r="AJ340">
            <v>197548.02458333332</v>
          </cell>
        </row>
        <row r="341">
          <cell r="Q341">
            <v>42792.49</v>
          </cell>
          <cell r="R341">
            <v>42792.49</v>
          </cell>
          <cell r="S341">
            <v>42792.49</v>
          </cell>
          <cell r="T341">
            <v>42792.49</v>
          </cell>
          <cell r="AH341">
            <v>52580.572500000002</v>
          </cell>
          <cell r="AI341">
            <v>50102.60125</v>
          </cell>
          <cell r="AJ341">
            <v>48123.133333333331</v>
          </cell>
        </row>
        <row r="342">
          <cell r="Q342">
            <v>-21117.83</v>
          </cell>
          <cell r="R342">
            <v>-21117.83</v>
          </cell>
          <cell r="S342">
            <v>-21117.83</v>
          </cell>
          <cell r="T342">
            <v>-21117.83</v>
          </cell>
          <cell r="AH342">
            <v>-25403.5625</v>
          </cell>
          <cell r="AI342">
            <v>-24856.050416666669</v>
          </cell>
          <cell r="AJ342">
            <v>-24296.507500000007</v>
          </cell>
        </row>
        <row r="343">
          <cell r="Q343">
            <v>22845369.129999999</v>
          </cell>
          <cell r="R343">
            <v>20681262.190000001</v>
          </cell>
          <cell r="S343">
            <v>19418665.23</v>
          </cell>
          <cell r="T343">
            <v>17992124.489999998</v>
          </cell>
          <cell r="AH343">
            <v>10400541.503333334</v>
          </cell>
          <cell r="AI343">
            <v>11750515.9625</v>
          </cell>
          <cell r="AJ343">
            <v>13093148.199999997</v>
          </cell>
        </row>
        <row r="344">
          <cell r="Q344">
            <v>5226846.07</v>
          </cell>
          <cell r="R344">
            <v>5093439.28</v>
          </cell>
          <cell r="S344">
            <v>5021162.8499999996</v>
          </cell>
          <cell r="T344">
            <v>4228866.8899999997</v>
          </cell>
          <cell r="AH344">
            <v>5811603.8716666661</v>
          </cell>
          <cell r="AI344">
            <v>5354133.2929166667</v>
          </cell>
          <cell r="AJ344">
            <v>4716344.9304166669</v>
          </cell>
        </row>
        <row r="345">
          <cell r="Q345">
            <v>16505606.880000001</v>
          </cell>
          <cell r="R345">
            <v>18142782.530000001</v>
          </cell>
          <cell r="S345">
            <v>17396206.16</v>
          </cell>
          <cell r="T345">
            <v>14258360.630000001</v>
          </cell>
          <cell r="AH345">
            <v>12815895.775</v>
          </cell>
          <cell r="AI345">
            <v>13082496.1775</v>
          </cell>
          <cell r="AJ345">
            <v>13369987.371666664</v>
          </cell>
        </row>
        <row r="346">
          <cell r="Q346">
            <v>576201.30000000005</v>
          </cell>
          <cell r="R346">
            <v>576201.30000000005</v>
          </cell>
          <cell r="S346">
            <v>576201.30000000005</v>
          </cell>
          <cell r="T346">
            <v>576201.30000000005</v>
          </cell>
          <cell r="AH346">
            <v>555192.29999999993</v>
          </cell>
          <cell r="AI346">
            <v>569198.29999999993</v>
          </cell>
          <cell r="AJ346">
            <v>576201.29999999993</v>
          </cell>
        </row>
        <row r="347">
          <cell r="AH347">
            <v>0</v>
          </cell>
          <cell r="AI347">
            <v>0</v>
          </cell>
          <cell r="AJ347">
            <v>0</v>
          </cell>
        </row>
        <row r="348">
          <cell r="Q348">
            <v>6395.07</v>
          </cell>
          <cell r="R348">
            <v>5329.22</v>
          </cell>
          <cell r="S348">
            <v>4263.37</v>
          </cell>
          <cell r="T348">
            <v>3197.52</v>
          </cell>
          <cell r="AH348">
            <v>3722.1850000000009</v>
          </cell>
          <cell r="AI348">
            <v>3797.5425</v>
          </cell>
          <cell r="AJ348">
            <v>3856.1516666666671</v>
          </cell>
        </row>
        <row r="349">
          <cell r="Q349">
            <v>0</v>
          </cell>
          <cell r="R349">
            <v>0</v>
          </cell>
          <cell r="S349">
            <v>0</v>
          </cell>
          <cell r="T349">
            <v>0</v>
          </cell>
          <cell r="AH349">
            <v>0</v>
          </cell>
          <cell r="AI349">
            <v>0</v>
          </cell>
          <cell r="AJ349">
            <v>0</v>
          </cell>
        </row>
        <row r="350">
          <cell r="Q350">
            <v>287570.48</v>
          </cell>
          <cell r="R350">
            <v>160216.94</v>
          </cell>
          <cell r="S350">
            <v>367613.4</v>
          </cell>
          <cell r="T350">
            <v>1484979.38</v>
          </cell>
          <cell r="AH350">
            <v>687369.44166666653</v>
          </cell>
          <cell r="AI350">
            <v>704366.15458333318</v>
          </cell>
          <cell r="AJ350">
            <v>727803.96166666655</v>
          </cell>
        </row>
        <row r="351">
          <cell r="Q351">
            <v>4845.53</v>
          </cell>
          <cell r="R351">
            <v>4240.51</v>
          </cell>
          <cell r="S351">
            <v>3635.49</v>
          </cell>
          <cell r="T351">
            <v>3030.47</v>
          </cell>
          <cell r="AH351">
            <v>5456.1750000000002</v>
          </cell>
          <cell r="AI351">
            <v>4892.4370833333342</v>
          </cell>
          <cell r="AJ351">
            <v>4415.4966666666669</v>
          </cell>
        </row>
        <row r="352">
          <cell r="Q352">
            <v>5378</v>
          </cell>
          <cell r="R352">
            <v>4033.5</v>
          </cell>
          <cell r="S352">
            <v>2689</v>
          </cell>
          <cell r="T352">
            <v>1344.5</v>
          </cell>
          <cell r="AH352">
            <v>7432.6633333333339</v>
          </cell>
          <cell r="AI352">
            <v>7411.6016666666665</v>
          </cell>
          <cell r="AJ352">
            <v>7398.9633333333331</v>
          </cell>
        </row>
        <row r="353">
          <cell r="Q353">
            <v>823670.69</v>
          </cell>
          <cell r="R353">
            <v>696952.12</v>
          </cell>
          <cell r="S353">
            <v>570233.55000000005</v>
          </cell>
          <cell r="T353">
            <v>443514.98</v>
          </cell>
          <cell r="AH353">
            <v>678762.72249999992</v>
          </cell>
          <cell r="AI353">
            <v>705557.41416666657</v>
          </cell>
          <cell r="AJ353">
            <v>726993.15916666656</v>
          </cell>
        </row>
        <row r="354">
          <cell r="Q354">
            <v>34041.68</v>
          </cell>
          <cell r="R354">
            <v>30083.35</v>
          </cell>
          <cell r="S354">
            <v>26125.02</v>
          </cell>
          <cell r="T354">
            <v>22166.69</v>
          </cell>
          <cell r="AH354">
            <v>17324.942500000001</v>
          </cell>
          <cell r="AI354">
            <v>18992.210000000003</v>
          </cell>
          <cell r="AJ354">
            <v>20425.102499999997</v>
          </cell>
        </row>
        <row r="355">
          <cell r="Q355">
            <v>0</v>
          </cell>
          <cell r="R355">
            <v>0</v>
          </cell>
          <cell r="S355">
            <v>0</v>
          </cell>
          <cell r="T355">
            <v>0</v>
          </cell>
          <cell r="AH355">
            <v>0</v>
          </cell>
          <cell r="AI355">
            <v>0</v>
          </cell>
          <cell r="AJ355">
            <v>0</v>
          </cell>
        </row>
        <row r="356">
          <cell r="Q356">
            <v>13681.06</v>
          </cell>
          <cell r="R356">
            <v>6840.57</v>
          </cell>
          <cell r="S356">
            <v>0</v>
          </cell>
          <cell r="T356">
            <v>88570.72</v>
          </cell>
          <cell r="AH356">
            <v>37163.356249999997</v>
          </cell>
          <cell r="AI356">
            <v>37334.254166666673</v>
          </cell>
          <cell r="AJ356">
            <v>37965.034999999996</v>
          </cell>
        </row>
        <row r="357">
          <cell r="Q357">
            <v>33187.5</v>
          </cell>
          <cell r="R357">
            <v>29500</v>
          </cell>
          <cell r="S357">
            <v>25812.5</v>
          </cell>
          <cell r="T357">
            <v>22125</v>
          </cell>
          <cell r="AH357">
            <v>22041.224999999995</v>
          </cell>
          <cell r="AI357">
            <v>21628.728333333336</v>
          </cell>
          <cell r="AJ357">
            <v>21271.231666666667</v>
          </cell>
        </row>
        <row r="358">
          <cell r="Q358">
            <v>759744</v>
          </cell>
          <cell r="R358">
            <v>633120</v>
          </cell>
          <cell r="S358">
            <v>506496</v>
          </cell>
          <cell r="T358">
            <v>379872</v>
          </cell>
          <cell r="AH358">
            <v>673328.78791666671</v>
          </cell>
          <cell r="AI358">
            <v>681834.94374999998</v>
          </cell>
          <cell r="AJ358">
            <v>688450.84291666665</v>
          </cell>
        </row>
        <row r="359">
          <cell r="Q359">
            <v>4313.3999999999996</v>
          </cell>
          <cell r="R359">
            <v>2156.7399999999998</v>
          </cell>
          <cell r="S359">
            <v>0</v>
          </cell>
          <cell r="T359">
            <v>24249.5</v>
          </cell>
          <cell r="AH359">
            <v>11859.599583333335</v>
          </cell>
          <cell r="AI359">
            <v>11861.703333333333</v>
          </cell>
          <cell r="AJ359">
            <v>11883.626666666665</v>
          </cell>
        </row>
        <row r="360">
          <cell r="Q360">
            <v>0</v>
          </cell>
          <cell r="R360">
            <v>0</v>
          </cell>
          <cell r="S360">
            <v>0</v>
          </cell>
          <cell r="T360">
            <v>0</v>
          </cell>
          <cell r="AH360">
            <v>0</v>
          </cell>
          <cell r="AI360">
            <v>0</v>
          </cell>
          <cell r="AJ360">
            <v>0</v>
          </cell>
        </row>
        <row r="361">
          <cell r="Q361">
            <v>0</v>
          </cell>
          <cell r="R361">
            <v>33333.339999999997</v>
          </cell>
          <cell r="S361">
            <v>16666.68</v>
          </cell>
          <cell r="T361">
            <v>0</v>
          </cell>
          <cell r="AH361">
            <v>29034.724999999995</v>
          </cell>
          <cell r="AI361">
            <v>29133.68416666667</v>
          </cell>
          <cell r="AJ361">
            <v>29166.670833333334</v>
          </cell>
        </row>
        <row r="362">
          <cell r="Q362">
            <v>0</v>
          </cell>
          <cell r="R362">
            <v>0</v>
          </cell>
          <cell r="S362">
            <v>0</v>
          </cell>
          <cell r="T362">
            <v>0</v>
          </cell>
          <cell r="AH362">
            <v>0</v>
          </cell>
          <cell r="AI362">
            <v>0</v>
          </cell>
          <cell r="AJ362">
            <v>0</v>
          </cell>
        </row>
        <row r="363">
          <cell r="Q363">
            <v>0</v>
          </cell>
          <cell r="R363">
            <v>0</v>
          </cell>
          <cell r="S363">
            <v>0</v>
          </cell>
          <cell r="T363">
            <v>0</v>
          </cell>
          <cell r="AH363">
            <v>0</v>
          </cell>
          <cell r="AI363">
            <v>0</v>
          </cell>
          <cell r="AJ363">
            <v>0</v>
          </cell>
        </row>
        <row r="364">
          <cell r="AH364">
            <v>0</v>
          </cell>
          <cell r="AI364">
            <v>0</v>
          </cell>
          <cell r="AJ364">
            <v>0</v>
          </cell>
        </row>
        <row r="365">
          <cell r="Q365">
            <v>0</v>
          </cell>
          <cell r="R365">
            <v>0</v>
          </cell>
          <cell r="S365">
            <v>0</v>
          </cell>
          <cell r="T365">
            <v>0</v>
          </cell>
          <cell r="AH365">
            <v>0</v>
          </cell>
          <cell r="AI365">
            <v>0</v>
          </cell>
          <cell r="AJ365">
            <v>0</v>
          </cell>
        </row>
        <row r="366">
          <cell r="Q366">
            <v>0</v>
          </cell>
          <cell r="R366">
            <v>0</v>
          </cell>
          <cell r="S366">
            <v>0</v>
          </cell>
          <cell r="T366">
            <v>0</v>
          </cell>
          <cell r="AH366">
            <v>0</v>
          </cell>
          <cell r="AI366">
            <v>0</v>
          </cell>
          <cell r="AJ366">
            <v>0</v>
          </cell>
        </row>
        <row r="367">
          <cell r="Q367">
            <v>0</v>
          </cell>
          <cell r="R367">
            <v>0</v>
          </cell>
          <cell r="S367">
            <v>0</v>
          </cell>
          <cell r="T367">
            <v>0</v>
          </cell>
          <cell r="AH367">
            <v>0</v>
          </cell>
          <cell r="AI367">
            <v>0</v>
          </cell>
          <cell r="AJ367">
            <v>0</v>
          </cell>
        </row>
        <row r="368">
          <cell r="Q368">
            <v>0</v>
          </cell>
          <cell r="R368">
            <v>0</v>
          </cell>
          <cell r="S368">
            <v>0</v>
          </cell>
          <cell r="T368">
            <v>0</v>
          </cell>
          <cell r="AH368">
            <v>0</v>
          </cell>
          <cell r="AI368">
            <v>0</v>
          </cell>
          <cell r="AJ368">
            <v>0</v>
          </cell>
        </row>
        <row r="369">
          <cell r="Q369">
            <v>0</v>
          </cell>
          <cell r="R369">
            <v>0</v>
          </cell>
          <cell r="S369">
            <v>0</v>
          </cell>
          <cell r="T369">
            <v>0</v>
          </cell>
          <cell r="AH369">
            <v>0</v>
          </cell>
          <cell r="AI369">
            <v>0</v>
          </cell>
          <cell r="AJ369">
            <v>0</v>
          </cell>
        </row>
        <row r="370">
          <cell r="Q370">
            <v>0</v>
          </cell>
          <cell r="R370">
            <v>0</v>
          </cell>
          <cell r="S370">
            <v>0</v>
          </cell>
          <cell r="T370">
            <v>0</v>
          </cell>
          <cell r="AH370">
            <v>0</v>
          </cell>
          <cell r="AI370">
            <v>0</v>
          </cell>
          <cell r="AJ370">
            <v>0</v>
          </cell>
        </row>
        <row r="371">
          <cell r="Q371">
            <v>0</v>
          </cell>
          <cell r="R371">
            <v>0</v>
          </cell>
          <cell r="S371">
            <v>0</v>
          </cell>
          <cell r="T371">
            <v>0</v>
          </cell>
          <cell r="AH371">
            <v>0</v>
          </cell>
          <cell r="AI371">
            <v>0</v>
          </cell>
          <cell r="AJ371">
            <v>0</v>
          </cell>
        </row>
        <row r="372">
          <cell r="Q372">
            <v>0</v>
          </cell>
          <cell r="R372">
            <v>0</v>
          </cell>
          <cell r="S372">
            <v>0</v>
          </cell>
          <cell r="T372">
            <v>0</v>
          </cell>
          <cell r="AH372">
            <v>0</v>
          </cell>
          <cell r="AI372">
            <v>0</v>
          </cell>
          <cell r="AJ372">
            <v>0</v>
          </cell>
        </row>
        <row r="373">
          <cell r="Q373">
            <v>0</v>
          </cell>
          <cell r="R373">
            <v>0</v>
          </cell>
          <cell r="S373">
            <v>0</v>
          </cell>
          <cell r="T373">
            <v>0</v>
          </cell>
          <cell r="AH373">
            <v>0</v>
          </cell>
          <cell r="AI373">
            <v>0</v>
          </cell>
          <cell r="AJ373">
            <v>0</v>
          </cell>
        </row>
        <row r="374">
          <cell r="Q374">
            <v>7619.56</v>
          </cell>
          <cell r="R374">
            <v>6708.22</v>
          </cell>
          <cell r="S374">
            <v>5782.88</v>
          </cell>
          <cell r="T374">
            <v>6082.21</v>
          </cell>
          <cell r="AH374">
            <v>6051.3833333333341</v>
          </cell>
          <cell r="AI374">
            <v>5972.9291666666659</v>
          </cell>
          <cell r="AJ374">
            <v>5941.0579166666657</v>
          </cell>
        </row>
        <row r="375">
          <cell r="Q375">
            <v>634331.06000000006</v>
          </cell>
          <cell r="R375">
            <v>0</v>
          </cell>
          <cell r="S375">
            <v>0</v>
          </cell>
          <cell r="T375">
            <v>714302.59</v>
          </cell>
          <cell r="AH375">
            <v>394916.46500000003</v>
          </cell>
          <cell r="AI375">
            <v>394916.46500000003</v>
          </cell>
          <cell r="AJ375">
            <v>361459.99374999997</v>
          </cell>
        </row>
        <row r="376">
          <cell r="Q376">
            <v>68080.509999999995</v>
          </cell>
          <cell r="R376">
            <v>62843.51</v>
          </cell>
          <cell r="S376">
            <v>57606.51</v>
          </cell>
          <cell r="T376">
            <v>52369.51</v>
          </cell>
          <cell r="AH376">
            <v>94265.51</v>
          </cell>
          <cell r="AI376">
            <v>89028.51</v>
          </cell>
          <cell r="AJ376">
            <v>83791.509999999995</v>
          </cell>
        </row>
        <row r="377">
          <cell r="Q377">
            <v>166029.35999999999</v>
          </cell>
          <cell r="R377">
            <v>110686.25</v>
          </cell>
          <cell r="S377">
            <v>55343.14</v>
          </cell>
          <cell r="T377">
            <v>664117.35</v>
          </cell>
          <cell r="AH377">
            <v>359714.93791666673</v>
          </cell>
          <cell r="AI377">
            <v>359726.41833333328</v>
          </cell>
          <cell r="AJ377">
            <v>359730.24500000005</v>
          </cell>
        </row>
        <row r="378">
          <cell r="Q378">
            <v>0</v>
          </cell>
          <cell r="R378">
            <v>0</v>
          </cell>
          <cell r="S378">
            <v>0</v>
          </cell>
          <cell r="T378">
            <v>0</v>
          </cell>
          <cell r="AH378">
            <v>0</v>
          </cell>
          <cell r="AI378">
            <v>0</v>
          </cell>
          <cell r="AJ378">
            <v>0</v>
          </cell>
        </row>
        <row r="379">
          <cell r="Q379">
            <v>0</v>
          </cell>
          <cell r="R379">
            <v>0</v>
          </cell>
          <cell r="S379">
            <v>0</v>
          </cell>
          <cell r="T379">
            <v>0</v>
          </cell>
          <cell r="AH379">
            <v>0</v>
          </cell>
          <cell r="AI379">
            <v>0</v>
          </cell>
          <cell r="AJ379">
            <v>0</v>
          </cell>
        </row>
        <row r="380">
          <cell r="Q380">
            <v>2649.96</v>
          </cell>
          <cell r="R380">
            <v>2384.96</v>
          </cell>
          <cell r="S380">
            <v>2119.96</v>
          </cell>
          <cell r="T380">
            <v>1854.96</v>
          </cell>
          <cell r="AH380">
            <v>1349.4599999999998</v>
          </cell>
          <cell r="AI380">
            <v>1372.1266666666663</v>
          </cell>
          <cell r="AJ380">
            <v>1392.1266666666663</v>
          </cell>
        </row>
        <row r="381">
          <cell r="Q381">
            <v>6280.51</v>
          </cell>
          <cell r="R381">
            <v>6280.51</v>
          </cell>
          <cell r="S381">
            <v>6280.51</v>
          </cell>
          <cell r="T381">
            <v>12394.15</v>
          </cell>
          <cell r="AH381">
            <v>5495.4462500000009</v>
          </cell>
          <cell r="AI381">
            <v>6018.8220833333353</v>
          </cell>
          <cell r="AJ381">
            <v>6535.2450000000017</v>
          </cell>
        </row>
        <row r="382">
          <cell r="AH382">
            <v>0</v>
          </cell>
          <cell r="AI382">
            <v>0</v>
          </cell>
          <cell r="AJ382">
            <v>0</v>
          </cell>
        </row>
        <row r="383">
          <cell r="Q383">
            <v>0</v>
          </cell>
          <cell r="R383">
            <v>40000</v>
          </cell>
          <cell r="S383">
            <v>39000</v>
          </cell>
          <cell r="T383">
            <v>38000</v>
          </cell>
          <cell r="AH383">
            <v>1666.6666666666667</v>
          </cell>
          <cell r="AI383">
            <v>4958.333333333333</v>
          </cell>
          <cell r="AJ383">
            <v>8166.666666666667</v>
          </cell>
        </row>
        <row r="384">
          <cell r="Q384">
            <v>8441.76</v>
          </cell>
          <cell r="R384">
            <v>478.82</v>
          </cell>
          <cell r="S384">
            <v>0</v>
          </cell>
          <cell r="T384">
            <v>0</v>
          </cell>
          <cell r="AH384">
            <v>35763.724583333336</v>
          </cell>
          <cell r="AI384">
            <v>28609.48166666667</v>
          </cell>
          <cell r="AJ384">
            <v>22508.146666666667</v>
          </cell>
        </row>
        <row r="385">
          <cell r="Q385">
            <v>18133.32</v>
          </cell>
          <cell r="R385">
            <v>15866.65</v>
          </cell>
          <cell r="S385">
            <v>13599.98</v>
          </cell>
          <cell r="T385">
            <v>11333.31</v>
          </cell>
          <cell r="AH385">
            <v>16673.905833333334</v>
          </cell>
          <cell r="AI385">
            <v>15715.352083333333</v>
          </cell>
          <cell r="AJ385">
            <v>14904.3575</v>
          </cell>
        </row>
        <row r="386">
          <cell r="Q386">
            <v>25200.9</v>
          </cell>
          <cell r="R386">
            <v>16800.62</v>
          </cell>
          <cell r="S386">
            <v>8400.34</v>
          </cell>
          <cell r="T386">
            <v>0</v>
          </cell>
          <cell r="AH386">
            <v>46186.123333333344</v>
          </cell>
          <cell r="AI386">
            <v>46197.726666666676</v>
          </cell>
          <cell r="AJ386">
            <v>46201.595000000001</v>
          </cell>
        </row>
        <row r="387">
          <cell r="Q387">
            <v>25200.89</v>
          </cell>
          <cell r="R387">
            <v>16800.61</v>
          </cell>
          <cell r="S387">
            <v>8400.33</v>
          </cell>
          <cell r="T387">
            <v>0</v>
          </cell>
          <cell r="AH387">
            <v>46186.127499999995</v>
          </cell>
          <cell r="AI387">
            <v>46197.722083333327</v>
          </cell>
          <cell r="AJ387">
            <v>46201.585833333324</v>
          </cell>
        </row>
        <row r="388">
          <cell r="Q388">
            <v>598138.18999999994</v>
          </cell>
          <cell r="R388">
            <v>586409.98</v>
          </cell>
          <cell r="S388">
            <v>574681.77</v>
          </cell>
          <cell r="T388">
            <v>562953.56000000006</v>
          </cell>
          <cell r="AH388">
            <v>656779.24000000022</v>
          </cell>
          <cell r="AI388">
            <v>645051.03000000014</v>
          </cell>
          <cell r="AJ388">
            <v>633322.81999999995</v>
          </cell>
        </row>
        <row r="389">
          <cell r="Q389">
            <v>2262000</v>
          </cell>
          <cell r="R389">
            <v>2262000</v>
          </cell>
          <cell r="S389">
            <v>1892466</v>
          </cell>
          <cell r="T389">
            <v>1399777</v>
          </cell>
          <cell r="AH389">
            <v>2157290.5683333334</v>
          </cell>
          <cell r="AI389">
            <v>1982114.1516666666</v>
          </cell>
          <cell r="AJ389">
            <v>1843934.9679166668</v>
          </cell>
        </row>
        <row r="390">
          <cell r="Q390">
            <v>0</v>
          </cell>
          <cell r="R390">
            <v>0</v>
          </cell>
          <cell r="S390">
            <v>0</v>
          </cell>
          <cell r="T390">
            <v>0</v>
          </cell>
          <cell r="AH390">
            <v>150159.4325</v>
          </cell>
          <cell r="AI390">
            <v>150159.4325</v>
          </cell>
          <cell r="AJ390">
            <v>112619.57458333333</v>
          </cell>
        </row>
        <row r="391">
          <cell r="Q391">
            <v>0</v>
          </cell>
          <cell r="R391">
            <v>0</v>
          </cell>
          <cell r="S391">
            <v>0</v>
          </cell>
          <cell r="T391">
            <v>0</v>
          </cell>
          <cell r="AH391">
            <v>0</v>
          </cell>
          <cell r="AI391">
            <v>0</v>
          </cell>
          <cell r="AJ391">
            <v>0</v>
          </cell>
        </row>
        <row r="392">
          <cell r="Q392">
            <v>0</v>
          </cell>
          <cell r="R392">
            <v>0</v>
          </cell>
          <cell r="S392">
            <v>0</v>
          </cell>
          <cell r="T392">
            <v>0</v>
          </cell>
          <cell r="AH392">
            <v>0</v>
          </cell>
          <cell r="AI392">
            <v>0</v>
          </cell>
          <cell r="AJ392">
            <v>0</v>
          </cell>
        </row>
        <row r="393">
          <cell r="Q393">
            <v>50520.11</v>
          </cell>
          <cell r="R393">
            <v>44131.42</v>
          </cell>
          <cell r="S393">
            <v>38242.730000000003</v>
          </cell>
          <cell r="T393">
            <v>29832.04</v>
          </cell>
          <cell r="AH393">
            <v>43811.859999999993</v>
          </cell>
          <cell r="AI393">
            <v>44135.36333333332</v>
          </cell>
          <cell r="AJ393">
            <v>43483.69999999999</v>
          </cell>
        </row>
        <row r="394">
          <cell r="Q394">
            <v>39229.1</v>
          </cell>
          <cell r="R394">
            <v>26152.75</v>
          </cell>
          <cell r="S394">
            <v>13076.4</v>
          </cell>
          <cell r="T394">
            <v>145074.4</v>
          </cell>
          <cell r="AH394">
            <v>73517.750416666662</v>
          </cell>
          <cell r="AI394">
            <v>72319.180000000008</v>
          </cell>
          <cell r="AJ394">
            <v>77964.737500000003</v>
          </cell>
        </row>
        <row r="395">
          <cell r="Q395">
            <v>0</v>
          </cell>
          <cell r="R395">
            <v>0</v>
          </cell>
          <cell r="S395">
            <v>0</v>
          </cell>
          <cell r="T395">
            <v>0</v>
          </cell>
          <cell r="AH395">
            <v>0</v>
          </cell>
          <cell r="AI395">
            <v>0</v>
          </cell>
          <cell r="AJ395">
            <v>0</v>
          </cell>
        </row>
        <row r="396">
          <cell r="Q396">
            <v>32466.61</v>
          </cell>
          <cell r="R396">
            <v>29144.94</v>
          </cell>
          <cell r="S396">
            <v>25823.27</v>
          </cell>
          <cell r="T396">
            <v>22501.599999999999</v>
          </cell>
          <cell r="AH396">
            <v>10161.442499999999</v>
          </cell>
          <cell r="AI396">
            <v>12451.784583333334</v>
          </cell>
          <cell r="AJ396">
            <v>14465.320833333331</v>
          </cell>
        </row>
        <row r="397">
          <cell r="Q397">
            <v>38352.01</v>
          </cell>
          <cell r="R397">
            <v>34090.68</v>
          </cell>
          <cell r="S397">
            <v>29829.35</v>
          </cell>
          <cell r="T397">
            <v>25568.02</v>
          </cell>
          <cell r="AH397">
            <v>22897.613333333331</v>
          </cell>
          <cell r="AI397">
            <v>25560.947916666668</v>
          </cell>
          <cell r="AJ397">
            <v>26931.671666666665</v>
          </cell>
        </row>
        <row r="398">
          <cell r="Q398">
            <v>36720</v>
          </cell>
          <cell r="R398">
            <v>32640</v>
          </cell>
          <cell r="S398">
            <v>28560</v>
          </cell>
          <cell r="T398">
            <v>24480</v>
          </cell>
          <cell r="AH398">
            <v>22202.5</v>
          </cell>
          <cell r="AI398">
            <v>24752.5</v>
          </cell>
          <cell r="AJ398">
            <v>26025</v>
          </cell>
        </row>
        <row r="399">
          <cell r="Q399">
            <v>0</v>
          </cell>
          <cell r="R399">
            <v>0</v>
          </cell>
          <cell r="S399">
            <v>0</v>
          </cell>
          <cell r="T399">
            <v>0</v>
          </cell>
          <cell r="AH399">
            <v>0</v>
          </cell>
          <cell r="AI399">
            <v>0</v>
          </cell>
          <cell r="AJ399">
            <v>0</v>
          </cell>
        </row>
        <row r="400">
          <cell r="Q400">
            <v>134299.78</v>
          </cell>
          <cell r="R400">
            <v>89533.2</v>
          </cell>
          <cell r="S400">
            <v>44766.62</v>
          </cell>
          <cell r="T400">
            <v>0</v>
          </cell>
          <cell r="AH400">
            <v>245966.26333333331</v>
          </cell>
          <cell r="AI400">
            <v>246153.73541666663</v>
          </cell>
          <cell r="AJ400">
            <v>246216.22666666665</v>
          </cell>
        </row>
        <row r="401">
          <cell r="AH401">
            <v>0</v>
          </cell>
          <cell r="AI401">
            <v>0</v>
          </cell>
          <cell r="AJ401">
            <v>0</v>
          </cell>
        </row>
        <row r="402">
          <cell r="Q402">
            <v>0</v>
          </cell>
          <cell r="R402">
            <v>0</v>
          </cell>
          <cell r="S402">
            <v>0</v>
          </cell>
          <cell r="T402">
            <v>0</v>
          </cell>
          <cell r="AH402">
            <v>0</v>
          </cell>
          <cell r="AI402">
            <v>0</v>
          </cell>
          <cell r="AJ402">
            <v>0</v>
          </cell>
        </row>
        <row r="403">
          <cell r="Q403">
            <v>64999.97</v>
          </cell>
          <cell r="R403">
            <v>43333.3</v>
          </cell>
          <cell r="S403">
            <v>21666.63</v>
          </cell>
          <cell r="T403">
            <v>0</v>
          </cell>
          <cell r="AH403">
            <v>115555.54166666667</v>
          </cell>
          <cell r="AI403">
            <v>118263.87208333334</v>
          </cell>
          <cell r="AJ403">
            <v>119166.64833333333</v>
          </cell>
        </row>
        <row r="404">
          <cell r="Q404">
            <v>0</v>
          </cell>
          <cell r="R404">
            <v>0</v>
          </cell>
          <cell r="S404">
            <v>0</v>
          </cell>
          <cell r="T404">
            <v>0</v>
          </cell>
          <cell r="AH404">
            <v>0</v>
          </cell>
          <cell r="AI404">
            <v>0</v>
          </cell>
          <cell r="AJ404">
            <v>0</v>
          </cell>
        </row>
        <row r="405">
          <cell r="Q405">
            <v>273544.59999999998</v>
          </cell>
          <cell r="R405">
            <v>700</v>
          </cell>
          <cell r="S405">
            <v>0</v>
          </cell>
          <cell r="T405">
            <v>0</v>
          </cell>
          <cell r="AH405">
            <v>54394.345416666671</v>
          </cell>
          <cell r="AI405">
            <v>35465.279583333329</v>
          </cell>
          <cell r="AJ405">
            <v>24513.716666666664</v>
          </cell>
        </row>
        <row r="406">
          <cell r="Q406">
            <v>0</v>
          </cell>
          <cell r="R406">
            <v>0</v>
          </cell>
          <cell r="S406">
            <v>0</v>
          </cell>
          <cell r="T406">
            <v>0</v>
          </cell>
          <cell r="AH406">
            <v>0</v>
          </cell>
          <cell r="AI406">
            <v>0</v>
          </cell>
          <cell r="AJ406">
            <v>0</v>
          </cell>
        </row>
        <row r="407">
          <cell r="Q407">
            <v>0</v>
          </cell>
          <cell r="R407">
            <v>0</v>
          </cell>
          <cell r="S407">
            <v>0</v>
          </cell>
          <cell r="T407">
            <v>0</v>
          </cell>
          <cell r="AH407">
            <v>0</v>
          </cell>
          <cell r="AI407">
            <v>0</v>
          </cell>
          <cell r="AJ407">
            <v>0</v>
          </cell>
        </row>
        <row r="408">
          <cell r="Q408">
            <v>0</v>
          </cell>
          <cell r="R408">
            <v>0</v>
          </cell>
          <cell r="S408">
            <v>0</v>
          </cell>
          <cell r="T408">
            <v>0</v>
          </cell>
          <cell r="AH408">
            <v>523.48458333333326</v>
          </cell>
          <cell r="AI408">
            <v>523.30583333333323</v>
          </cell>
          <cell r="AJ408">
            <v>554.35749999999996</v>
          </cell>
        </row>
        <row r="409">
          <cell r="Q409">
            <v>0</v>
          </cell>
          <cell r="R409">
            <v>0</v>
          </cell>
          <cell r="S409">
            <v>0</v>
          </cell>
          <cell r="T409">
            <v>0</v>
          </cell>
          <cell r="AH409">
            <v>0</v>
          </cell>
          <cell r="AI409">
            <v>0</v>
          </cell>
          <cell r="AJ409">
            <v>0</v>
          </cell>
        </row>
        <row r="410">
          <cell r="Q410">
            <v>0</v>
          </cell>
          <cell r="R410">
            <v>0</v>
          </cell>
          <cell r="S410">
            <v>0</v>
          </cell>
          <cell r="T410">
            <v>0</v>
          </cell>
          <cell r="AH410">
            <v>0</v>
          </cell>
          <cell r="AI410">
            <v>0</v>
          </cell>
          <cell r="AJ410">
            <v>0</v>
          </cell>
        </row>
        <row r="411">
          <cell r="Q411">
            <v>331164.63</v>
          </cell>
          <cell r="R411">
            <v>331164.63</v>
          </cell>
          <cell r="S411">
            <v>331164.63</v>
          </cell>
          <cell r="T411">
            <v>0</v>
          </cell>
          <cell r="AH411">
            <v>98928.603750000009</v>
          </cell>
          <cell r="AI411">
            <v>126525.65625</v>
          </cell>
          <cell r="AJ411">
            <v>111557.67</v>
          </cell>
        </row>
        <row r="412">
          <cell r="Q412">
            <v>18240</v>
          </cell>
          <cell r="R412">
            <v>22800</v>
          </cell>
          <cell r="S412">
            <v>27878.16</v>
          </cell>
          <cell r="T412">
            <v>32647.25</v>
          </cell>
          <cell r="AH412">
            <v>10450</v>
          </cell>
          <cell r="AI412">
            <v>11801.590000000002</v>
          </cell>
          <cell r="AJ412">
            <v>13373.482083333334</v>
          </cell>
        </row>
        <row r="413">
          <cell r="Q413">
            <v>0</v>
          </cell>
          <cell r="R413">
            <v>0</v>
          </cell>
          <cell r="S413">
            <v>0</v>
          </cell>
          <cell r="T413">
            <v>0</v>
          </cell>
          <cell r="AH413">
            <v>0</v>
          </cell>
          <cell r="AI413">
            <v>0</v>
          </cell>
          <cell r="AJ413">
            <v>0</v>
          </cell>
        </row>
        <row r="414">
          <cell r="Q414">
            <v>0</v>
          </cell>
          <cell r="R414">
            <v>0</v>
          </cell>
          <cell r="S414">
            <v>0</v>
          </cell>
          <cell r="T414">
            <v>0</v>
          </cell>
          <cell r="AH414">
            <v>0</v>
          </cell>
          <cell r="AI414">
            <v>0</v>
          </cell>
          <cell r="AJ414">
            <v>0</v>
          </cell>
        </row>
        <row r="415">
          <cell r="Q415">
            <v>0</v>
          </cell>
          <cell r="R415">
            <v>0</v>
          </cell>
          <cell r="S415">
            <v>0</v>
          </cell>
          <cell r="T415">
            <v>0</v>
          </cell>
          <cell r="AH415">
            <v>0</v>
          </cell>
          <cell r="AI415">
            <v>0</v>
          </cell>
          <cell r="AJ415">
            <v>0</v>
          </cell>
        </row>
        <row r="416">
          <cell r="Q416">
            <v>0</v>
          </cell>
          <cell r="R416">
            <v>0</v>
          </cell>
          <cell r="S416">
            <v>0</v>
          </cell>
          <cell r="T416">
            <v>0</v>
          </cell>
          <cell r="AH416">
            <v>0</v>
          </cell>
          <cell r="AI416">
            <v>0</v>
          </cell>
          <cell r="AJ416">
            <v>0</v>
          </cell>
        </row>
        <row r="417">
          <cell r="Q417">
            <v>0</v>
          </cell>
          <cell r="R417">
            <v>0</v>
          </cell>
          <cell r="S417">
            <v>0</v>
          </cell>
          <cell r="T417">
            <v>0</v>
          </cell>
          <cell r="AH417">
            <v>0</v>
          </cell>
          <cell r="AI417">
            <v>0</v>
          </cell>
          <cell r="AJ417">
            <v>0</v>
          </cell>
        </row>
        <row r="418">
          <cell r="Q418">
            <v>0</v>
          </cell>
          <cell r="R418">
            <v>0</v>
          </cell>
          <cell r="S418">
            <v>0</v>
          </cell>
          <cell r="T418">
            <v>0</v>
          </cell>
          <cell r="AH418">
            <v>0</v>
          </cell>
          <cell r="AI418">
            <v>0</v>
          </cell>
          <cell r="AJ418">
            <v>0</v>
          </cell>
        </row>
        <row r="419">
          <cell r="Q419">
            <v>728.34</v>
          </cell>
          <cell r="R419">
            <v>726.62</v>
          </cell>
          <cell r="S419">
            <v>724.88</v>
          </cell>
          <cell r="T419">
            <v>723.13</v>
          </cell>
          <cell r="AH419">
            <v>736.68666666666684</v>
          </cell>
          <cell r="AI419">
            <v>735.02708333333339</v>
          </cell>
          <cell r="AJ419">
            <v>733.35458333333338</v>
          </cell>
        </row>
        <row r="420">
          <cell r="Q420">
            <v>0</v>
          </cell>
          <cell r="R420">
            <v>0</v>
          </cell>
          <cell r="S420">
            <v>0</v>
          </cell>
          <cell r="T420">
            <v>0</v>
          </cell>
          <cell r="AH420">
            <v>0</v>
          </cell>
          <cell r="AI420">
            <v>0</v>
          </cell>
          <cell r="AJ420">
            <v>0</v>
          </cell>
        </row>
        <row r="421">
          <cell r="Q421">
            <v>0</v>
          </cell>
          <cell r="R421">
            <v>0</v>
          </cell>
          <cell r="S421">
            <v>0</v>
          </cell>
          <cell r="T421">
            <v>0</v>
          </cell>
          <cell r="AH421">
            <v>0</v>
          </cell>
          <cell r="AI421">
            <v>0</v>
          </cell>
          <cell r="AJ421">
            <v>0</v>
          </cell>
        </row>
        <row r="422">
          <cell r="Q422">
            <v>0</v>
          </cell>
          <cell r="R422">
            <v>0</v>
          </cell>
          <cell r="S422">
            <v>0</v>
          </cell>
          <cell r="T422">
            <v>0</v>
          </cell>
          <cell r="AH422">
            <v>0</v>
          </cell>
          <cell r="AI422">
            <v>0</v>
          </cell>
          <cell r="AJ422">
            <v>0</v>
          </cell>
        </row>
        <row r="423">
          <cell r="Q423">
            <v>0</v>
          </cell>
          <cell r="R423">
            <v>0</v>
          </cell>
          <cell r="S423">
            <v>0</v>
          </cell>
          <cell r="T423">
            <v>0</v>
          </cell>
          <cell r="AH423">
            <v>0</v>
          </cell>
          <cell r="AI423">
            <v>0</v>
          </cell>
          <cell r="AJ423">
            <v>0</v>
          </cell>
        </row>
        <row r="424">
          <cell r="Q424">
            <v>0</v>
          </cell>
          <cell r="R424">
            <v>0</v>
          </cell>
          <cell r="S424">
            <v>0</v>
          </cell>
          <cell r="T424">
            <v>0</v>
          </cell>
          <cell r="AH424">
            <v>-0.97291666666666654</v>
          </cell>
          <cell r="AI424">
            <v>-0.91833333333333333</v>
          </cell>
          <cell r="AJ424">
            <v>-0.91833333333333333</v>
          </cell>
        </row>
        <row r="425">
          <cell r="Q425">
            <v>0</v>
          </cell>
          <cell r="R425">
            <v>0</v>
          </cell>
          <cell r="S425">
            <v>0</v>
          </cell>
          <cell r="T425">
            <v>0</v>
          </cell>
          <cell r="AH425">
            <v>0</v>
          </cell>
          <cell r="AI425">
            <v>0</v>
          </cell>
          <cell r="AJ425">
            <v>0</v>
          </cell>
        </row>
        <row r="426">
          <cell r="Q426">
            <v>0</v>
          </cell>
          <cell r="R426">
            <v>0</v>
          </cell>
          <cell r="S426">
            <v>0</v>
          </cell>
          <cell r="T426">
            <v>0</v>
          </cell>
          <cell r="AH426">
            <v>1.2341666666666666</v>
          </cell>
          <cell r="AI426">
            <v>0</v>
          </cell>
          <cell r="AJ426">
            <v>0</v>
          </cell>
        </row>
        <row r="427">
          <cell r="Q427">
            <v>2423.96</v>
          </cell>
          <cell r="R427">
            <v>0</v>
          </cell>
          <cell r="S427">
            <v>197.19</v>
          </cell>
          <cell r="T427">
            <v>394.38</v>
          </cell>
          <cell r="AH427">
            <v>1211.9800000000002</v>
          </cell>
          <cell r="AI427">
            <v>1211.0145833333333</v>
          </cell>
          <cell r="AJ427">
            <v>1208.1183333333333</v>
          </cell>
        </row>
        <row r="428">
          <cell r="AH428">
            <v>0</v>
          </cell>
          <cell r="AI428">
            <v>0</v>
          </cell>
          <cell r="AJ428">
            <v>0</v>
          </cell>
        </row>
        <row r="429">
          <cell r="Q429">
            <v>55401936</v>
          </cell>
          <cell r="R429">
            <v>64177637</v>
          </cell>
          <cell r="S429">
            <v>73606449</v>
          </cell>
          <cell r="T429">
            <v>76285086</v>
          </cell>
          <cell r="AH429">
            <v>58614925.125</v>
          </cell>
          <cell r="AI429">
            <v>58856908.666666664</v>
          </cell>
          <cell r="AJ429">
            <v>59323146</v>
          </cell>
        </row>
        <row r="430">
          <cell r="Q430">
            <v>13122447.779999999</v>
          </cell>
          <cell r="R430">
            <v>27049081.449999999</v>
          </cell>
          <cell r="S430">
            <v>51367848.539999999</v>
          </cell>
          <cell r="T430">
            <v>54822019.439999998</v>
          </cell>
          <cell r="AH430">
            <v>22258855.065833334</v>
          </cell>
          <cell r="AI430">
            <v>22736267.760416668</v>
          </cell>
          <cell r="AJ430">
            <v>24130487.860833332</v>
          </cell>
        </row>
        <row r="431">
          <cell r="Q431">
            <v>934907.55</v>
          </cell>
          <cell r="R431">
            <v>867011.08</v>
          </cell>
          <cell r="S431">
            <v>867011.08</v>
          </cell>
          <cell r="T431">
            <v>691290.36</v>
          </cell>
          <cell r="AH431">
            <v>1063393.2733333334</v>
          </cell>
          <cell r="AI431">
            <v>1049241.9883333335</v>
          </cell>
          <cell r="AJ431">
            <v>1027044.9504166668</v>
          </cell>
        </row>
        <row r="432">
          <cell r="Q432">
            <v>-56336844</v>
          </cell>
          <cell r="R432">
            <v>-65044648</v>
          </cell>
          <cell r="S432">
            <v>-74473460</v>
          </cell>
          <cell r="T432">
            <v>-76976376</v>
          </cell>
          <cell r="AH432">
            <v>-42840720.416666664</v>
          </cell>
          <cell r="AI432">
            <v>-48653974.916666664</v>
          </cell>
          <cell r="AJ432">
            <v>-54964384.75</v>
          </cell>
        </row>
        <row r="433">
          <cell r="Q433">
            <v>-13122448</v>
          </cell>
          <cell r="R433">
            <v>-26602543</v>
          </cell>
          <cell r="S433">
            <v>-51367849</v>
          </cell>
          <cell r="T433">
            <v>-54822020</v>
          </cell>
          <cell r="AH433">
            <v>-18147628.041666668</v>
          </cell>
          <cell r="AI433">
            <v>-21396394.375</v>
          </cell>
          <cell r="AJ433">
            <v>-25820972.25</v>
          </cell>
        </row>
        <row r="434">
          <cell r="Q434">
            <v>10416107.560000001</v>
          </cell>
          <cell r="R434">
            <v>10396908.32</v>
          </cell>
          <cell r="S434">
            <v>6464341.4100000001</v>
          </cell>
          <cell r="T434">
            <v>0</v>
          </cell>
          <cell r="AH434">
            <v>1868508.0899999999</v>
          </cell>
          <cell r="AI434">
            <v>2257462.8604166671</v>
          </cell>
          <cell r="AJ434">
            <v>2404107.2683333335</v>
          </cell>
        </row>
        <row r="435">
          <cell r="Q435">
            <v>-280083</v>
          </cell>
          <cell r="R435">
            <v>-199328</v>
          </cell>
          <cell r="S435">
            <v>-290528</v>
          </cell>
          <cell r="T435">
            <v>0</v>
          </cell>
          <cell r="AH435">
            <v>232812.66666666666</v>
          </cell>
          <cell r="AI435">
            <v>212402</v>
          </cell>
          <cell r="AJ435">
            <v>195989.33333333334</v>
          </cell>
        </row>
        <row r="436">
          <cell r="Q436">
            <v>4297216</v>
          </cell>
          <cell r="R436">
            <v>4297216</v>
          </cell>
          <cell r="S436">
            <v>4297216</v>
          </cell>
          <cell r="T436">
            <v>7592985</v>
          </cell>
          <cell r="AH436">
            <v>3313922.8333333335</v>
          </cell>
          <cell r="AI436">
            <v>3672024.1666666665</v>
          </cell>
          <cell r="AJ436">
            <v>4167449.2083333335</v>
          </cell>
        </row>
        <row r="437">
          <cell r="Q437">
            <v>-59899</v>
          </cell>
          <cell r="R437">
            <v>-59899</v>
          </cell>
          <cell r="S437">
            <v>-59899</v>
          </cell>
          <cell r="T437">
            <v>0</v>
          </cell>
          <cell r="AH437">
            <v>2894355.875</v>
          </cell>
          <cell r="AI437">
            <v>2889364.2916666665</v>
          </cell>
          <cell r="AJ437">
            <v>2735310.375</v>
          </cell>
        </row>
        <row r="438">
          <cell r="Q438">
            <v>8910029</v>
          </cell>
          <cell r="R438">
            <v>8910029</v>
          </cell>
          <cell r="S438">
            <v>8910029</v>
          </cell>
          <cell r="T438">
            <v>8624115</v>
          </cell>
          <cell r="AH438">
            <v>7985790.041666667</v>
          </cell>
          <cell r="AI438">
            <v>8728292.458333334</v>
          </cell>
          <cell r="AJ438">
            <v>9047638.958333334</v>
          </cell>
        </row>
        <row r="439">
          <cell r="AH439">
            <v>0</v>
          </cell>
          <cell r="AI439">
            <v>0</v>
          </cell>
          <cell r="AJ439">
            <v>0</v>
          </cell>
        </row>
        <row r="440">
          <cell r="AH440">
            <v>0</v>
          </cell>
          <cell r="AI440">
            <v>0</v>
          </cell>
          <cell r="AJ440">
            <v>0</v>
          </cell>
        </row>
        <row r="441">
          <cell r="Q441">
            <v>0</v>
          </cell>
          <cell r="R441">
            <v>0</v>
          </cell>
          <cell r="S441">
            <v>0</v>
          </cell>
          <cell r="T441">
            <v>0</v>
          </cell>
          <cell r="AH441">
            <v>0</v>
          </cell>
          <cell r="AI441">
            <v>0</v>
          </cell>
          <cell r="AJ441">
            <v>0</v>
          </cell>
        </row>
        <row r="442">
          <cell r="Q442">
            <v>0</v>
          </cell>
          <cell r="R442">
            <v>0</v>
          </cell>
          <cell r="S442">
            <v>0</v>
          </cell>
          <cell r="T442">
            <v>0</v>
          </cell>
          <cell r="AH442">
            <v>0</v>
          </cell>
          <cell r="AI442">
            <v>0</v>
          </cell>
          <cell r="AJ442">
            <v>0</v>
          </cell>
        </row>
        <row r="443">
          <cell r="Q443">
            <v>1484498.2</v>
          </cell>
          <cell r="R443">
            <v>1476087.45</v>
          </cell>
          <cell r="S443">
            <v>1467676.7</v>
          </cell>
          <cell r="T443">
            <v>1459265.95</v>
          </cell>
          <cell r="AH443">
            <v>1526551.9499999995</v>
          </cell>
          <cell r="AI443">
            <v>1518141.1999999995</v>
          </cell>
          <cell r="AJ443">
            <v>1509730.4499999995</v>
          </cell>
        </row>
        <row r="444">
          <cell r="Q444">
            <v>0</v>
          </cell>
          <cell r="R444">
            <v>0</v>
          </cell>
          <cell r="S444">
            <v>0</v>
          </cell>
          <cell r="T444">
            <v>0</v>
          </cell>
          <cell r="AH444">
            <v>0</v>
          </cell>
          <cell r="AI444">
            <v>0</v>
          </cell>
          <cell r="AJ444">
            <v>0</v>
          </cell>
        </row>
        <row r="445">
          <cell r="Q445">
            <v>84854</v>
          </cell>
          <cell r="R445">
            <v>84436</v>
          </cell>
          <cell r="S445">
            <v>84018</v>
          </cell>
          <cell r="T445">
            <v>83600</v>
          </cell>
          <cell r="AH445">
            <v>86944</v>
          </cell>
          <cell r="AI445">
            <v>86526</v>
          </cell>
          <cell r="AJ445">
            <v>86108</v>
          </cell>
        </row>
        <row r="446">
          <cell r="Q446">
            <v>0</v>
          </cell>
          <cell r="R446">
            <v>0</v>
          </cell>
          <cell r="S446">
            <v>0</v>
          </cell>
          <cell r="T446">
            <v>0</v>
          </cell>
          <cell r="AH446">
            <v>124156.23708333331</v>
          </cell>
          <cell r="AI446">
            <v>102984.79375</v>
          </cell>
          <cell r="AJ446">
            <v>81903.388749999998</v>
          </cell>
        </row>
        <row r="447">
          <cell r="Q447">
            <v>92251.75</v>
          </cell>
          <cell r="R447">
            <v>91339.22</v>
          </cell>
          <cell r="S447">
            <v>90426.69</v>
          </cell>
          <cell r="T447">
            <v>89514.16</v>
          </cell>
          <cell r="AH447">
            <v>198498.30041666667</v>
          </cell>
          <cell r="AI447">
            <v>185266.15208333335</v>
          </cell>
          <cell r="AJ447">
            <v>172418.85874999998</v>
          </cell>
        </row>
        <row r="448">
          <cell r="Q448">
            <v>405214.23</v>
          </cell>
          <cell r="R448">
            <v>398551.98</v>
          </cell>
          <cell r="S448">
            <v>391889.73</v>
          </cell>
          <cell r="T448">
            <v>385227.48</v>
          </cell>
          <cell r="AH448">
            <v>438525.48</v>
          </cell>
          <cell r="AI448">
            <v>431863.23</v>
          </cell>
          <cell r="AJ448">
            <v>425200.98</v>
          </cell>
        </row>
        <row r="449">
          <cell r="Q449">
            <v>43695.22</v>
          </cell>
          <cell r="R449">
            <v>42545.35</v>
          </cell>
          <cell r="S449">
            <v>41395.480000000003</v>
          </cell>
          <cell r="T449">
            <v>40245.61</v>
          </cell>
          <cell r="AH449">
            <v>49444.57</v>
          </cell>
          <cell r="AI449">
            <v>48294.69999999999</v>
          </cell>
          <cell r="AJ449">
            <v>47144.829999999994</v>
          </cell>
        </row>
        <row r="450">
          <cell r="Q450">
            <v>186410.3</v>
          </cell>
          <cell r="R450">
            <v>181750.04</v>
          </cell>
          <cell r="S450">
            <v>177089.78</v>
          </cell>
          <cell r="T450">
            <v>172429.52</v>
          </cell>
          <cell r="AH450">
            <v>209711.6</v>
          </cell>
          <cell r="AI450">
            <v>205051.34</v>
          </cell>
          <cell r="AJ450">
            <v>200391.08000000005</v>
          </cell>
        </row>
        <row r="451">
          <cell r="Q451">
            <v>0</v>
          </cell>
          <cell r="R451">
            <v>0</v>
          </cell>
          <cell r="S451">
            <v>0</v>
          </cell>
          <cell r="T451">
            <v>0</v>
          </cell>
          <cell r="AH451">
            <v>11037.510416666666</v>
          </cell>
          <cell r="AI451">
            <v>9297.189166666667</v>
          </cell>
          <cell r="AJ451">
            <v>7572.3370833333329</v>
          </cell>
        </row>
        <row r="452">
          <cell r="Q452">
            <v>0</v>
          </cell>
          <cell r="R452">
            <v>0</v>
          </cell>
          <cell r="S452">
            <v>0</v>
          </cell>
          <cell r="T452">
            <v>0</v>
          </cell>
          <cell r="AH452">
            <v>9068.2708333333339</v>
          </cell>
          <cell r="AI452">
            <v>6986.0720833333326</v>
          </cell>
          <cell r="AJ452">
            <v>4942.7924999999996</v>
          </cell>
        </row>
        <row r="453">
          <cell r="Q453">
            <v>0</v>
          </cell>
          <cell r="R453">
            <v>0</v>
          </cell>
          <cell r="S453">
            <v>0</v>
          </cell>
          <cell r="T453">
            <v>0</v>
          </cell>
          <cell r="AH453">
            <v>170331.04333333333</v>
          </cell>
          <cell r="AI453">
            <v>132187.08333333334</v>
          </cell>
          <cell r="AJ453">
            <v>94213.030000000013</v>
          </cell>
        </row>
        <row r="454">
          <cell r="AH454">
            <v>0</v>
          </cell>
          <cell r="AI454">
            <v>0</v>
          </cell>
          <cell r="AJ454">
            <v>0</v>
          </cell>
        </row>
        <row r="455">
          <cell r="Q455">
            <v>0</v>
          </cell>
          <cell r="R455">
            <v>0</v>
          </cell>
          <cell r="S455">
            <v>0</v>
          </cell>
          <cell r="T455">
            <v>0</v>
          </cell>
          <cell r="AH455">
            <v>145270.86291666667</v>
          </cell>
          <cell r="AI455">
            <v>112738.88458333333</v>
          </cell>
          <cell r="AJ455">
            <v>80351.81458333334</v>
          </cell>
        </row>
        <row r="456">
          <cell r="Q456">
            <v>0</v>
          </cell>
          <cell r="R456">
            <v>0</v>
          </cell>
          <cell r="S456">
            <v>0</v>
          </cell>
          <cell r="T456">
            <v>0</v>
          </cell>
          <cell r="AH456">
            <v>483231.43333333335</v>
          </cell>
          <cell r="AI456">
            <v>375041.8041666667</v>
          </cell>
          <cell r="AJ456">
            <v>267319.51666666666</v>
          </cell>
        </row>
        <row r="457">
          <cell r="Q457">
            <v>0</v>
          </cell>
          <cell r="R457">
            <v>0</v>
          </cell>
          <cell r="S457">
            <v>0</v>
          </cell>
          <cell r="T457">
            <v>0</v>
          </cell>
          <cell r="AH457">
            <v>147915.70416666666</v>
          </cell>
          <cell r="AI457">
            <v>114771.77749999998</v>
          </cell>
          <cell r="AJ457">
            <v>81786.814166666663</v>
          </cell>
        </row>
        <row r="458">
          <cell r="Q458">
            <v>93821.56</v>
          </cell>
          <cell r="R458">
            <v>84871.82</v>
          </cell>
          <cell r="S458">
            <v>75922.080000000002</v>
          </cell>
          <cell r="T458">
            <v>66972.34</v>
          </cell>
          <cell r="AH458">
            <v>174839.76416666666</v>
          </cell>
          <cell r="AI458">
            <v>159616.43583333332</v>
          </cell>
          <cell r="AJ458">
            <v>145044.64041666666</v>
          </cell>
        </row>
        <row r="459">
          <cell r="Q459">
            <v>0</v>
          </cell>
          <cell r="R459">
            <v>0</v>
          </cell>
          <cell r="S459">
            <v>0</v>
          </cell>
          <cell r="T459">
            <v>0</v>
          </cell>
          <cell r="AH459">
            <v>0</v>
          </cell>
          <cell r="AI459">
            <v>0</v>
          </cell>
          <cell r="AJ459">
            <v>0</v>
          </cell>
        </row>
        <row r="460">
          <cell r="Q460">
            <v>67911.08</v>
          </cell>
          <cell r="R460">
            <v>65788.86</v>
          </cell>
          <cell r="S460">
            <v>63666.64</v>
          </cell>
          <cell r="T460">
            <v>61544.42</v>
          </cell>
          <cell r="AH460">
            <v>78496.305000000008</v>
          </cell>
          <cell r="AI460">
            <v>76383.400000000009</v>
          </cell>
          <cell r="AJ460">
            <v>74268.425000000003</v>
          </cell>
        </row>
        <row r="461">
          <cell r="Q461">
            <v>0</v>
          </cell>
          <cell r="R461">
            <v>0</v>
          </cell>
          <cell r="S461">
            <v>0</v>
          </cell>
          <cell r="T461">
            <v>0</v>
          </cell>
          <cell r="AH461">
            <v>0</v>
          </cell>
          <cell r="AI461">
            <v>0</v>
          </cell>
          <cell r="AJ461">
            <v>0</v>
          </cell>
        </row>
        <row r="462">
          <cell r="Q462">
            <v>0</v>
          </cell>
          <cell r="R462">
            <v>0</v>
          </cell>
          <cell r="S462">
            <v>0</v>
          </cell>
          <cell r="T462">
            <v>0</v>
          </cell>
          <cell r="AH462">
            <v>0</v>
          </cell>
          <cell r="AI462">
            <v>0</v>
          </cell>
          <cell r="AJ462">
            <v>0</v>
          </cell>
        </row>
        <row r="463">
          <cell r="Q463">
            <v>0</v>
          </cell>
          <cell r="R463">
            <v>0</v>
          </cell>
          <cell r="S463">
            <v>0</v>
          </cell>
          <cell r="T463">
            <v>0</v>
          </cell>
          <cell r="AH463">
            <v>0</v>
          </cell>
          <cell r="AI463">
            <v>0</v>
          </cell>
          <cell r="AJ463">
            <v>0</v>
          </cell>
        </row>
        <row r="464">
          <cell r="Q464">
            <v>0</v>
          </cell>
          <cell r="R464">
            <v>0</v>
          </cell>
          <cell r="S464">
            <v>0</v>
          </cell>
          <cell r="T464">
            <v>0</v>
          </cell>
          <cell r="AH464">
            <v>0</v>
          </cell>
          <cell r="AI464">
            <v>0</v>
          </cell>
          <cell r="AJ464">
            <v>0</v>
          </cell>
        </row>
        <row r="465">
          <cell r="Q465">
            <v>0</v>
          </cell>
          <cell r="R465">
            <v>0</v>
          </cell>
          <cell r="S465">
            <v>0</v>
          </cell>
          <cell r="T465">
            <v>0</v>
          </cell>
          <cell r="AH465">
            <v>0</v>
          </cell>
          <cell r="AI465">
            <v>0</v>
          </cell>
          <cell r="AJ465">
            <v>0</v>
          </cell>
        </row>
        <row r="466">
          <cell r="Q466">
            <v>0</v>
          </cell>
          <cell r="R466">
            <v>0</v>
          </cell>
          <cell r="S466">
            <v>0</v>
          </cell>
          <cell r="T466">
            <v>0</v>
          </cell>
          <cell r="AH466">
            <v>0</v>
          </cell>
          <cell r="AI466">
            <v>0</v>
          </cell>
          <cell r="AJ466">
            <v>0</v>
          </cell>
        </row>
        <row r="467">
          <cell r="Q467">
            <v>0</v>
          </cell>
          <cell r="R467">
            <v>0</v>
          </cell>
          <cell r="S467">
            <v>0</v>
          </cell>
          <cell r="T467">
            <v>0</v>
          </cell>
          <cell r="AH467">
            <v>78.670833333333334</v>
          </cell>
          <cell r="AI467">
            <v>-3.3333333333333335E-3</v>
          </cell>
          <cell r="AJ467">
            <v>0</v>
          </cell>
        </row>
        <row r="468">
          <cell r="Q468">
            <v>42998.27</v>
          </cell>
          <cell r="R468">
            <v>39926.959999999999</v>
          </cell>
          <cell r="S468">
            <v>36855.65</v>
          </cell>
          <cell r="T468">
            <v>33784.339999999997</v>
          </cell>
          <cell r="AH468">
            <v>58354.809583333328</v>
          </cell>
          <cell r="AI468">
            <v>55283.503333333334</v>
          </cell>
          <cell r="AJ468">
            <v>52212.196250000001</v>
          </cell>
        </row>
        <row r="469">
          <cell r="Q469">
            <v>0</v>
          </cell>
          <cell r="R469">
            <v>0</v>
          </cell>
          <cell r="S469">
            <v>0</v>
          </cell>
          <cell r="T469">
            <v>0</v>
          </cell>
          <cell r="AH469">
            <v>78339.716250000012</v>
          </cell>
          <cell r="AI469">
            <v>66009.682083333333</v>
          </cell>
          <cell r="AJ469">
            <v>53781.381249999999</v>
          </cell>
        </row>
        <row r="470">
          <cell r="Q470">
            <v>0</v>
          </cell>
          <cell r="R470">
            <v>0</v>
          </cell>
          <cell r="S470">
            <v>0</v>
          </cell>
          <cell r="T470">
            <v>0</v>
          </cell>
          <cell r="AH470">
            <v>0</v>
          </cell>
          <cell r="AI470">
            <v>0</v>
          </cell>
          <cell r="AJ470">
            <v>0</v>
          </cell>
        </row>
        <row r="471">
          <cell r="Q471">
            <v>0</v>
          </cell>
          <cell r="R471">
            <v>0</v>
          </cell>
          <cell r="S471">
            <v>0</v>
          </cell>
          <cell r="T471">
            <v>0</v>
          </cell>
          <cell r="AH471">
            <v>844.79291666666666</v>
          </cell>
          <cell r="AI471">
            <v>375.46125000000001</v>
          </cell>
          <cell r="AJ471">
            <v>93.864583333333329</v>
          </cell>
        </row>
        <row r="472">
          <cell r="Q472">
            <v>438.15</v>
          </cell>
          <cell r="R472">
            <v>219.06</v>
          </cell>
          <cell r="S472">
            <v>0</v>
          </cell>
          <cell r="T472">
            <v>0</v>
          </cell>
          <cell r="AH472">
            <v>1533.6104166666667</v>
          </cell>
          <cell r="AI472">
            <v>1314.5179166666665</v>
          </cell>
          <cell r="AJ472">
            <v>1104.5562499999999</v>
          </cell>
        </row>
        <row r="473">
          <cell r="Q473">
            <v>1606.7</v>
          </cell>
          <cell r="R473">
            <v>803.35</v>
          </cell>
          <cell r="S473">
            <v>0</v>
          </cell>
          <cell r="T473">
            <v>0</v>
          </cell>
          <cell r="AH473">
            <v>5623.4395833333328</v>
          </cell>
          <cell r="AI473">
            <v>4820.0933333333332</v>
          </cell>
          <cell r="AJ473">
            <v>4050.2191666666672</v>
          </cell>
        </row>
        <row r="474">
          <cell r="Q474">
            <v>358391.11</v>
          </cell>
          <cell r="R474">
            <v>356922.29</v>
          </cell>
          <cell r="S474">
            <v>355453.47</v>
          </cell>
          <cell r="T474">
            <v>353984.65</v>
          </cell>
          <cell r="AH474">
            <v>365735.20999999996</v>
          </cell>
          <cell r="AI474">
            <v>364266.38999999996</v>
          </cell>
          <cell r="AJ474">
            <v>362797.57</v>
          </cell>
        </row>
        <row r="475">
          <cell r="Q475">
            <v>17116.77</v>
          </cell>
          <cell r="R475">
            <v>14977.18</v>
          </cell>
          <cell r="S475">
            <v>12837.59</v>
          </cell>
          <cell r="T475">
            <v>10698</v>
          </cell>
          <cell r="AH475">
            <v>27841.626250000001</v>
          </cell>
          <cell r="AI475">
            <v>25692.350000000002</v>
          </cell>
          <cell r="AJ475">
            <v>23545.226249999996</v>
          </cell>
        </row>
        <row r="476">
          <cell r="Q476">
            <v>894932.07</v>
          </cell>
          <cell r="R476">
            <v>891780.9</v>
          </cell>
          <cell r="S476">
            <v>888629.73</v>
          </cell>
          <cell r="T476">
            <v>885478.56</v>
          </cell>
          <cell r="AH476">
            <v>910687.92</v>
          </cell>
          <cell r="AI476">
            <v>907536.75</v>
          </cell>
          <cell r="AJ476">
            <v>904385.58000000007</v>
          </cell>
        </row>
        <row r="477">
          <cell r="Q477">
            <v>2445081.71</v>
          </cell>
          <cell r="R477">
            <v>2436650.39</v>
          </cell>
          <cell r="S477">
            <v>2428219.0699999998</v>
          </cell>
          <cell r="T477">
            <v>2419787.75</v>
          </cell>
          <cell r="AH477">
            <v>2489366.7174999998</v>
          </cell>
          <cell r="AI477">
            <v>2480932.9512500004</v>
          </cell>
          <cell r="AJ477">
            <v>2472499.1925000004</v>
          </cell>
        </row>
        <row r="478">
          <cell r="Q478">
            <v>596695.77</v>
          </cell>
          <cell r="R478">
            <v>587558.01</v>
          </cell>
          <cell r="S478">
            <v>578420.25</v>
          </cell>
          <cell r="T478">
            <v>569282.49</v>
          </cell>
          <cell r="AH478">
            <v>642384.56999999995</v>
          </cell>
          <cell r="AI478">
            <v>633246.81000000006</v>
          </cell>
          <cell r="AJ478">
            <v>624109.05000000005</v>
          </cell>
        </row>
        <row r="479">
          <cell r="Q479">
            <v>809921.63</v>
          </cell>
          <cell r="R479">
            <v>807268.76</v>
          </cell>
          <cell r="S479">
            <v>804615.89</v>
          </cell>
          <cell r="T479">
            <v>801963.02</v>
          </cell>
          <cell r="AH479">
            <v>821058.46</v>
          </cell>
          <cell r="AI479">
            <v>818407.91791666672</v>
          </cell>
          <cell r="AJ479">
            <v>815757.36833333329</v>
          </cell>
        </row>
        <row r="480">
          <cell r="Q480">
            <v>1094184.96</v>
          </cell>
          <cell r="R480">
            <v>1079928.48</v>
          </cell>
          <cell r="S480">
            <v>1065672</v>
          </cell>
          <cell r="T480">
            <v>1051415.52</v>
          </cell>
          <cell r="AH480">
            <v>1165467.3600000001</v>
          </cell>
          <cell r="AI480">
            <v>1151210.8799999999</v>
          </cell>
          <cell r="AJ480">
            <v>1136954.3999999999</v>
          </cell>
        </row>
        <row r="481">
          <cell r="Q481">
            <v>120323.01</v>
          </cell>
          <cell r="R481">
            <v>118293.95</v>
          </cell>
          <cell r="S481">
            <v>116264.89</v>
          </cell>
          <cell r="T481">
            <v>114235.83</v>
          </cell>
          <cell r="AH481">
            <v>130468.31000000001</v>
          </cell>
          <cell r="AI481">
            <v>128439.24999999999</v>
          </cell>
          <cell r="AJ481">
            <v>126410.18999999999</v>
          </cell>
        </row>
        <row r="482">
          <cell r="Q482">
            <v>1340324.07</v>
          </cell>
          <cell r="R482">
            <v>1325093.1100000001</v>
          </cell>
          <cell r="S482">
            <v>1309862.1499999999</v>
          </cell>
          <cell r="T482">
            <v>1294631.19</v>
          </cell>
          <cell r="AH482">
            <v>1416478.87</v>
          </cell>
          <cell r="AI482">
            <v>1401247.91</v>
          </cell>
          <cell r="AJ482">
            <v>1386016.95</v>
          </cell>
        </row>
        <row r="483">
          <cell r="Q483">
            <v>0</v>
          </cell>
          <cell r="R483">
            <v>0</v>
          </cell>
          <cell r="S483">
            <v>0</v>
          </cell>
          <cell r="T483">
            <v>0</v>
          </cell>
          <cell r="AH483">
            <v>0</v>
          </cell>
          <cell r="AI483">
            <v>0</v>
          </cell>
          <cell r="AJ483">
            <v>0</v>
          </cell>
        </row>
        <row r="484">
          <cell r="Q484">
            <v>6363369.5199999996</v>
          </cell>
          <cell r="R484">
            <v>6349322.3499999996</v>
          </cell>
          <cell r="S484">
            <v>6335275.1799999997</v>
          </cell>
          <cell r="T484">
            <v>6321228.0099999998</v>
          </cell>
          <cell r="AH484">
            <v>6433578.7883333331</v>
          </cell>
          <cell r="AI484">
            <v>6419549.3458333323</v>
          </cell>
          <cell r="AJ484">
            <v>6405511.0300000003</v>
          </cell>
        </row>
        <row r="485">
          <cell r="Q485">
            <v>28665.13</v>
          </cell>
          <cell r="R485">
            <v>19110.09</v>
          </cell>
          <cell r="S485">
            <v>9555.0400000000009</v>
          </cell>
          <cell r="T485">
            <v>0</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H486">
            <v>3724691.6749999993</v>
          </cell>
          <cell r="AI486">
            <v>4226905.3</v>
          </cell>
          <cell r="AJ486">
            <v>4727609.2112499997</v>
          </cell>
        </row>
        <row r="487">
          <cell r="Q487">
            <v>1023165.42</v>
          </cell>
          <cell r="R487">
            <v>1020055.49</v>
          </cell>
          <cell r="S487">
            <v>1016945.56</v>
          </cell>
          <cell r="T487">
            <v>1013931.83</v>
          </cell>
          <cell r="AH487">
            <v>629479.88374999992</v>
          </cell>
          <cell r="AI487">
            <v>714354.92749999987</v>
          </cell>
          <cell r="AJ487">
            <v>798974.81874999998</v>
          </cell>
        </row>
        <row r="488">
          <cell r="Q488">
            <v>0</v>
          </cell>
          <cell r="R488">
            <v>0</v>
          </cell>
          <cell r="S488">
            <v>0</v>
          </cell>
          <cell r="T488">
            <v>0</v>
          </cell>
          <cell r="AH488">
            <v>0</v>
          </cell>
          <cell r="AI488">
            <v>0</v>
          </cell>
          <cell r="AJ488">
            <v>0</v>
          </cell>
        </row>
        <row r="489">
          <cell r="Q489">
            <v>0</v>
          </cell>
          <cell r="R489">
            <v>0</v>
          </cell>
          <cell r="S489">
            <v>0</v>
          </cell>
          <cell r="T489">
            <v>0</v>
          </cell>
          <cell r="AH489">
            <v>0</v>
          </cell>
          <cell r="AI489">
            <v>0</v>
          </cell>
          <cell r="AJ489">
            <v>0</v>
          </cell>
        </row>
        <row r="490">
          <cell r="AH490">
            <v>0</v>
          </cell>
          <cell r="AI490">
            <v>0</v>
          </cell>
          <cell r="AJ490">
            <v>0</v>
          </cell>
        </row>
        <row r="491">
          <cell r="Q491">
            <v>978266.6</v>
          </cell>
          <cell r="R491">
            <v>870063.64</v>
          </cell>
          <cell r="S491">
            <v>761305.68</v>
          </cell>
          <cell r="T491">
            <v>655218.43000000005</v>
          </cell>
          <cell r="AH491">
            <v>589501.27666666673</v>
          </cell>
          <cell r="AI491">
            <v>657474.99833333329</v>
          </cell>
          <cell r="AJ491">
            <v>716496.83625000005</v>
          </cell>
        </row>
        <row r="492">
          <cell r="Q492">
            <v>584944.06999999995</v>
          </cell>
          <cell r="R492">
            <v>563279.47</v>
          </cell>
          <cell r="S492">
            <v>541614.87</v>
          </cell>
          <cell r="T492">
            <v>528920.28</v>
          </cell>
          <cell r="AH492">
            <v>424063.32458333339</v>
          </cell>
          <cell r="AI492">
            <v>470100.58874999994</v>
          </cell>
          <cell r="AJ492">
            <v>514706.22</v>
          </cell>
        </row>
        <row r="493">
          <cell r="Q493">
            <v>1077415.75</v>
          </cell>
          <cell r="R493">
            <v>1058176.18</v>
          </cell>
          <cell r="S493">
            <v>1031612.57</v>
          </cell>
          <cell r="T493">
            <v>1012674.78</v>
          </cell>
          <cell r="AH493">
            <v>405443.45166666666</v>
          </cell>
          <cell r="AI493">
            <v>492517.98291666666</v>
          </cell>
          <cell r="AJ493">
            <v>577696.62249999994</v>
          </cell>
        </row>
        <row r="494">
          <cell r="Q494">
            <v>0</v>
          </cell>
          <cell r="R494">
            <v>0</v>
          </cell>
          <cell r="S494">
            <v>0</v>
          </cell>
          <cell r="T494">
            <v>0</v>
          </cell>
          <cell r="AH494">
            <v>0</v>
          </cell>
          <cell r="AI494">
            <v>0</v>
          </cell>
          <cell r="AJ494">
            <v>0</v>
          </cell>
        </row>
        <row r="495">
          <cell r="Q495">
            <v>0</v>
          </cell>
          <cell r="R495">
            <v>0</v>
          </cell>
          <cell r="S495">
            <v>0</v>
          </cell>
          <cell r="T495">
            <v>0</v>
          </cell>
          <cell r="AH495">
            <v>0</v>
          </cell>
          <cell r="AI495">
            <v>0</v>
          </cell>
          <cell r="AJ495">
            <v>0</v>
          </cell>
        </row>
        <row r="496">
          <cell r="Q496">
            <v>0</v>
          </cell>
          <cell r="R496">
            <v>0</v>
          </cell>
          <cell r="S496">
            <v>0</v>
          </cell>
          <cell r="T496">
            <v>0</v>
          </cell>
          <cell r="AH496">
            <v>0</v>
          </cell>
          <cell r="AI496">
            <v>0</v>
          </cell>
          <cell r="AJ496">
            <v>0</v>
          </cell>
        </row>
        <row r="497">
          <cell r="Q497">
            <v>9869228.7200000007</v>
          </cell>
          <cell r="R497">
            <v>9369228.7200000007</v>
          </cell>
          <cell r="S497">
            <v>8869228.7200000007</v>
          </cell>
          <cell r="T497">
            <v>8369228.7199999997</v>
          </cell>
          <cell r="AH497">
            <v>12369228.720000001</v>
          </cell>
          <cell r="AI497">
            <v>11869228.720000001</v>
          </cell>
          <cell r="AJ497">
            <v>11369228.720000001</v>
          </cell>
        </row>
        <row r="498">
          <cell r="Q498">
            <v>4776552.71</v>
          </cell>
          <cell r="R498">
            <v>4776552.71</v>
          </cell>
          <cell r="S498">
            <v>4776552.71</v>
          </cell>
          <cell r="T498">
            <v>4776552.71</v>
          </cell>
          <cell r="AH498">
            <v>4776552.71</v>
          </cell>
          <cell r="AI498">
            <v>4776552.71</v>
          </cell>
          <cell r="AJ498">
            <v>4776552.71</v>
          </cell>
        </row>
        <row r="499">
          <cell r="Q499">
            <v>2705896.42</v>
          </cell>
          <cell r="R499">
            <v>2705896.42</v>
          </cell>
          <cell r="S499">
            <v>2705896.42</v>
          </cell>
          <cell r="T499">
            <v>2705896.42</v>
          </cell>
          <cell r="AH499">
            <v>2705896.4200000004</v>
          </cell>
          <cell r="AI499">
            <v>2705896.4200000004</v>
          </cell>
          <cell r="AJ499">
            <v>2705896.4200000004</v>
          </cell>
        </row>
        <row r="500">
          <cell r="R500">
            <v>0</v>
          </cell>
          <cell r="S500">
            <v>0</v>
          </cell>
          <cell r="T500">
            <v>10144618.43</v>
          </cell>
          <cell r="AH500">
            <v>0</v>
          </cell>
          <cell r="AI500">
            <v>0</v>
          </cell>
          <cell r="AJ500">
            <v>422692.43458333332</v>
          </cell>
        </row>
        <row r="501">
          <cell r="R501">
            <v>0</v>
          </cell>
          <cell r="S501">
            <v>0</v>
          </cell>
          <cell r="T501">
            <v>212634.15</v>
          </cell>
          <cell r="AH501">
            <v>0</v>
          </cell>
          <cell r="AI501">
            <v>0</v>
          </cell>
          <cell r="AJ501">
            <v>8859.7562500000004</v>
          </cell>
        </row>
        <row r="502">
          <cell r="AH502">
            <v>0</v>
          </cell>
          <cell r="AI502">
            <v>0</v>
          </cell>
          <cell r="AJ502">
            <v>0</v>
          </cell>
        </row>
        <row r="503">
          <cell r="AH503">
            <v>0</v>
          </cell>
          <cell r="AI503">
            <v>0</v>
          </cell>
          <cell r="AJ503">
            <v>0</v>
          </cell>
        </row>
        <row r="504">
          <cell r="AH504">
            <v>0</v>
          </cell>
          <cell r="AI504">
            <v>0</v>
          </cell>
          <cell r="AJ504">
            <v>0</v>
          </cell>
        </row>
        <row r="505">
          <cell r="AH505">
            <v>0</v>
          </cell>
          <cell r="AI505">
            <v>0</v>
          </cell>
          <cell r="AJ505">
            <v>0</v>
          </cell>
        </row>
        <row r="506">
          <cell r="Q506">
            <v>221888009</v>
          </cell>
          <cell r="R506">
            <v>220894342</v>
          </cell>
          <cell r="S506">
            <v>219900675</v>
          </cell>
          <cell r="T506">
            <v>216719758</v>
          </cell>
          <cell r="AH506">
            <v>226718549.02833334</v>
          </cell>
          <cell r="AI506">
            <v>225839848.31958333</v>
          </cell>
          <cell r="AJ506">
            <v>224792366.33333334</v>
          </cell>
        </row>
        <row r="507">
          <cell r="Q507">
            <v>10161321.18</v>
          </cell>
          <cell r="R507">
            <v>10161321.18</v>
          </cell>
          <cell r="S507">
            <v>10161321.18</v>
          </cell>
          <cell r="T507">
            <v>10161321.18</v>
          </cell>
          <cell r="AH507">
            <v>10161321.180000002</v>
          </cell>
          <cell r="AI507">
            <v>10161321.180000002</v>
          </cell>
          <cell r="AJ507">
            <v>10161321.180000002</v>
          </cell>
        </row>
        <row r="508">
          <cell r="Q508">
            <v>101746</v>
          </cell>
          <cell r="R508">
            <v>101746</v>
          </cell>
          <cell r="S508">
            <v>101746</v>
          </cell>
          <cell r="T508">
            <v>0</v>
          </cell>
          <cell r="AH508">
            <v>125679.70833333333</v>
          </cell>
          <cell r="AI508">
            <v>124971.375</v>
          </cell>
          <cell r="AJ508">
            <v>120002.79166666667</v>
          </cell>
        </row>
        <row r="509">
          <cell r="Q509">
            <v>14339661.35</v>
          </cell>
          <cell r="R509">
            <v>15527658.91</v>
          </cell>
          <cell r="S509">
            <v>16604266.26</v>
          </cell>
          <cell r="T509">
            <v>20447448.719999999</v>
          </cell>
          <cell r="AH509">
            <v>10128071.139999999</v>
          </cell>
          <cell r="AI509">
            <v>10800710.552083332</v>
          </cell>
          <cell r="AJ509">
            <v>11571422.156666666</v>
          </cell>
        </row>
        <row r="510">
          <cell r="Q510">
            <v>0</v>
          </cell>
          <cell r="R510">
            <v>0</v>
          </cell>
          <cell r="S510">
            <v>0</v>
          </cell>
          <cell r="T510">
            <v>0</v>
          </cell>
          <cell r="AH510">
            <v>0</v>
          </cell>
          <cell r="AI510">
            <v>0</v>
          </cell>
          <cell r="AJ510">
            <v>0</v>
          </cell>
        </row>
        <row r="511">
          <cell r="Q511">
            <v>30208871.469999999</v>
          </cell>
          <cell r="R511">
            <v>30210576.920000002</v>
          </cell>
          <cell r="S511">
            <v>30197572.170000002</v>
          </cell>
          <cell r="T511">
            <v>30311431.039999999</v>
          </cell>
          <cell r="AH511">
            <v>30083865.192083333</v>
          </cell>
          <cell r="AI511">
            <v>30107149.715</v>
          </cell>
          <cell r="AJ511">
            <v>30134000.197083339</v>
          </cell>
        </row>
        <row r="512">
          <cell r="Q512">
            <v>2685262.32</v>
          </cell>
          <cell r="R512">
            <v>3491883.83</v>
          </cell>
          <cell r="S512">
            <v>3690473.58</v>
          </cell>
          <cell r="T512">
            <v>3890020.75</v>
          </cell>
          <cell r="AH512">
            <v>1939427.2258333333</v>
          </cell>
          <cell r="AI512">
            <v>2162571.2137500001</v>
          </cell>
          <cell r="AJ512">
            <v>2392770.7266666666</v>
          </cell>
        </row>
        <row r="513">
          <cell r="Q513">
            <v>21589277</v>
          </cell>
          <cell r="R513">
            <v>21589277</v>
          </cell>
          <cell r="S513">
            <v>21589277</v>
          </cell>
          <cell r="T513">
            <v>21589277</v>
          </cell>
          <cell r="AH513">
            <v>21589277</v>
          </cell>
          <cell r="AI513">
            <v>21589277</v>
          </cell>
          <cell r="AJ513">
            <v>21589277</v>
          </cell>
        </row>
        <row r="514">
          <cell r="Q514">
            <v>-277088.76</v>
          </cell>
          <cell r="R514">
            <v>-419474.12</v>
          </cell>
          <cell r="S514">
            <v>-644501.92000000004</v>
          </cell>
          <cell r="T514">
            <v>-831459.12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H515">
            <v>-9415967.75</v>
          </cell>
          <cell r="AI515">
            <v>-9464007.6400000006</v>
          </cell>
          <cell r="AJ515">
            <v>-9512047.5300000012</v>
          </cell>
        </row>
        <row r="516">
          <cell r="Q516">
            <v>2877994</v>
          </cell>
          <cell r="R516">
            <v>2866427</v>
          </cell>
          <cell r="S516">
            <v>2854860</v>
          </cell>
          <cell r="T516">
            <v>2843293</v>
          </cell>
          <cell r="AH516">
            <v>2935829</v>
          </cell>
          <cell r="AI516">
            <v>2924262</v>
          </cell>
          <cell r="AJ516">
            <v>2912695</v>
          </cell>
        </row>
        <row r="517">
          <cell r="Q517">
            <v>0</v>
          </cell>
          <cell r="R517">
            <v>0</v>
          </cell>
          <cell r="S517">
            <v>0</v>
          </cell>
          <cell r="T517">
            <v>0</v>
          </cell>
          <cell r="AH517">
            <v>0</v>
          </cell>
          <cell r="AI517">
            <v>0</v>
          </cell>
          <cell r="AJ517">
            <v>0</v>
          </cell>
        </row>
        <row r="518">
          <cell r="Q518">
            <v>113632921</v>
          </cell>
          <cell r="R518">
            <v>113632921</v>
          </cell>
          <cell r="S518">
            <v>113632921</v>
          </cell>
          <cell r="T518">
            <v>113632921</v>
          </cell>
          <cell r="AH518">
            <v>113632921</v>
          </cell>
          <cell r="AI518">
            <v>113632921</v>
          </cell>
          <cell r="AJ518">
            <v>113632921</v>
          </cell>
        </row>
        <row r="519">
          <cell r="Q519">
            <v>-65141987.990000002</v>
          </cell>
          <cell r="R519">
            <v>-65435872.990000002</v>
          </cell>
          <cell r="S519">
            <v>-65729757.990000002</v>
          </cell>
          <cell r="T519">
            <v>-66023642.990000002</v>
          </cell>
          <cell r="AH519">
            <v>-63672562.990000002</v>
          </cell>
          <cell r="AI519">
            <v>-63966447.990000002</v>
          </cell>
          <cell r="AJ519">
            <v>-64260332.990000002</v>
          </cell>
        </row>
        <row r="520">
          <cell r="Q520">
            <v>0</v>
          </cell>
          <cell r="R520">
            <v>0</v>
          </cell>
          <cell r="S520">
            <v>0</v>
          </cell>
          <cell r="T520">
            <v>0</v>
          </cell>
          <cell r="AH520">
            <v>0</v>
          </cell>
          <cell r="AI520">
            <v>0</v>
          </cell>
          <cell r="AJ520">
            <v>0</v>
          </cell>
        </row>
        <row r="521">
          <cell r="Q521">
            <v>0</v>
          </cell>
          <cell r="R521">
            <v>0</v>
          </cell>
          <cell r="S521">
            <v>0</v>
          </cell>
          <cell r="T521">
            <v>0</v>
          </cell>
          <cell r="AH521">
            <v>0</v>
          </cell>
          <cell r="AI521">
            <v>0</v>
          </cell>
          <cell r="AJ521">
            <v>0</v>
          </cell>
        </row>
        <row r="522">
          <cell r="Q522">
            <v>0</v>
          </cell>
          <cell r="R522">
            <v>0</v>
          </cell>
          <cell r="S522">
            <v>0</v>
          </cell>
          <cell r="T522">
            <v>0</v>
          </cell>
          <cell r="AH522">
            <v>0</v>
          </cell>
          <cell r="AI522">
            <v>0</v>
          </cell>
          <cell r="AJ522">
            <v>0</v>
          </cell>
        </row>
        <row r="523">
          <cell r="Q523">
            <v>0</v>
          </cell>
          <cell r="R523">
            <v>0</v>
          </cell>
          <cell r="S523">
            <v>0</v>
          </cell>
          <cell r="T523">
            <v>0</v>
          </cell>
          <cell r="AH523">
            <v>0</v>
          </cell>
          <cell r="AI523">
            <v>0</v>
          </cell>
          <cell r="AJ523">
            <v>0</v>
          </cell>
        </row>
        <row r="524">
          <cell r="Q524">
            <v>0</v>
          </cell>
          <cell r="R524">
            <v>0</v>
          </cell>
          <cell r="S524">
            <v>0</v>
          </cell>
          <cell r="T524">
            <v>0</v>
          </cell>
          <cell r="AH524">
            <v>0</v>
          </cell>
          <cell r="AI524">
            <v>0</v>
          </cell>
          <cell r="AJ524">
            <v>0</v>
          </cell>
        </row>
        <row r="525">
          <cell r="Q525">
            <v>7811.79</v>
          </cell>
          <cell r="R525">
            <v>5207.62</v>
          </cell>
          <cell r="S525">
            <v>2603.4499999999998</v>
          </cell>
          <cell r="T525">
            <v>0</v>
          </cell>
          <cell r="AH525">
            <v>20832.640000000003</v>
          </cell>
          <cell r="AI525">
            <v>18228.469999999998</v>
          </cell>
          <cell r="AJ525">
            <v>15624.330000000002</v>
          </cell>
        </row>
        <row r="526">
          <cell r="Q526">
            <v>0</v>
          </cell>
          <cell r="R526">
            <v>0</v>
          </cell>
          <cell r="S526">
            <v>0</v>
          </cell>
          <cell r="T526">
            <v>0</v>
          </cell>
          <cell r="AH526">
            <v>0</v>
          </cell>
          <cell r="AI526">
            <v>0</v>
          </cell>
          <cell r="AJ526">
            <v>0</v>
          </cell>
        </row>
        <row r="527">
          <cell r="Q527">
            <v>2053556</v>
          </cell>
          <cell r="R527">
            <v>2035056</v>
          </cell>
          <cell r="S527">
            <v>2016556</v>
          </cell>
          <cell r="T527">
            <v>1998056</v>
          </cell>
          <cell r="AH527">
            <v>2146056</v>
          </cell>
          <cell r="AI527">
            <v>2127556</v>
          </cell>
          <cell r="AJ527">
            <v>2109056</v>
          </cell>
        </row>
        <row r="528">
          <cell r="Q528">
            <v>0</v>
          </cell>
          <cell r="R528">
            <v>0</v>
          </cell>
          <cell r="S528">
            <v>0</v>
          </cell>
          <cell r="T528">
            <v>0</v>
          </cell>
          <cell r="AH528">
            <v>0</v>
          </cell>
          <cell r="AI528">
            <v>0</v>
          </cell>
          <cell r="AJ528">
            <v>0</v>
          </cell>
        </row>
        <row r="529">
          <cell r="Q529">
            <v>11568032.869999999</v>
          </cell>
          <cell r="R529">
            <v>11450616.199999999</v>
          </cell>
          <cell r="S529">
            <v>11333199.529999999</v>
          </cell>
          <cell r="T529">
            <v>11033032.9</v>
          </cell>
          <cell r="AH529">
            <v>12140255.101666665</v>
          </cell>
          <cell r="AI529">
            <v>12033984.270416668</v>
          </cell>
          <cell r="AJ529">
            <v>11912668.298333332</v>
          </cell>
        </row>
        <row r="530">
          <cell r="Q530">
            <v>0</v>
          </cell>
          <cell r="R530">
            <v>0</v>
          </cell>
          <cell r="S530">
            <v>0</v>
          </cell>
          <cell r="T530">
            <v>0</v>
          </cell>
          <cell r="AH530">
            <v>0</v>
          </cell>
          <cell r="AI530">
            <v>0</v>
          </cell>
          <cell r="AJ530">
            <v>0</v>
          </cell>
        </row>
        <row r="531">
          <cell r="Q531">
            <v>4158309.36</v>
          </cell>
          <cell r="R531">
            <v>3392230.25</v>
          </cell>
          <cell r="S531">
            <v>3032419.48</v>
          </cell>
          <cell r="T531">
            <v>2488094.46</v>
          </cell>
          <cell r="AH531">
            <v>1501115.34375</v>
          </cell>
          <cell r="AI531">
            <v>1768809.0824999998</v>
          </cell>
          <cell r="AJ531">
            <v>1998830.4966666668</v>
          </cell>
        </row>
        <row r="532">
          <cell r="Q532">
            <v>0</v>
          </cell>
          <cell r="R532">
            <v>0</v>
          </cell>
          <cell r="S532">
            <v>0</v>
          </cell>
          <cell r="T532">
            <v>0</v>
          </cell>
          <cell r="AH532">
            <v>0</v>
          </cell>
          <cell r="AI532">
            <v>0</v>
          </cell>
          <cell r="AJ532">
            <v>0</v>
          </cell>
        </row>
        <row r="533">
          <cell r="Q533">
            <v>0</v>
          </cell>
          <cell r="R533">
            <v>0</v>
          </cell>
          <cell r="S533">
            <v>0</v>
          </cell>
          <cell r="T533">
            <v>0</v>
          </cell>
          <cell r="AH533">
            <v>0</v>
          </cell>
          <cell r="AI533">
            <v>0</v>
          </cell>
          <cell r="AJ533">
            <v>0</v>
          </cell>
        </row>
        <row r="534">
          <cell r="Q534">
            <v>108466.31</v>
          </cell>
          <cell r="R534">
            <v>100965.9</v>
          </cell>
          <cell r="S534">
            <v>93465.49</v>
          </cell>
          <cell r="T534">
            <v>85965</v>
          </cell>
          <cell r="AH534">
            <v>146429.27333333332</v>
          </cell>
          <cell r="AI534">
            <v>138583.17791666667</v>
          </cell>
          <cell r="AJ534">
            <v>130967.53666666668</v>
          </cell>
        </row>
        <row r="535">
          <cell r="Q535">
            <v>0</v>
          </cell>
          <cell r="R535">
            <v>0</v>
          </cell>
          <cell r="S535">
            <v>0</v>
          </cell>
          <cell r="T535">
            <v>0</v>
          </cell>
          <cell r="AH535">
            <v>0</v>
          </cell>
          <cell r="AI535">
            <v>0</v>
          </cell>
          <cell r="AJ535">
            <v>0</v>
          </cell>
        </row>
        <row r="536">
          <cell r="Q536">
            <v>0</v>
          </cell>
          <cell r="R536">
            <v>0</v>
          </cell>
          <cell r="S536">
            <v>0</v>
          </cell>
          <cell r="T536">
            <v>0</v>
          </cell>
          <cell r="AH536">
            <v>0</v>
          </cell>
          <cell r="AI536">
            <v>0</v>
          </cell>
          <cell r="AJ536">
            <v>0</v>
          </cell>
        </row>
        <row r="537">
          <cell r="Q537">
            <v>0</v>
          </cell>
          <cell r="R537">
            <v>0</v>
          </cell>
          <cell r="S537">
            <v>0</v>
          </cell>
          <cell r="T537">
            <v>0</v>
          </cell>
          <cell r="AH537">
            <v>0</v>
          </cell>
          <cell r="AI537">
            <v>0</v>
          </cell>
          <cell r="AJ537">
            <v>0</v>
          </cell>
        </row>
        <row r="538">
          <cell r="Q538">
            <v>28170657</v>
          </cell>
          <cell r="R538">
            <v>28170657</v>
          </cell>
          <cell r="S538">
            <v>28170657</v>
          </cell>
          <cell r="T538">
            <v>25257988</v>
          </cell>
          <cell r="AH538">
            <v>15720658.924999999</v>
          </cell>
          <cell r="AI538">
            <v>18092943.508333333</v>
          </cell>
          <cell r="AJ538">
            <v>20180889.915833335</v>
          </cell>
        </row>
        <row r="539">
          <cell r="Q539">
            <v>-28170657</v>
          </cell>
          <cell r="R539">
            <v>-28170657</v>
          </cell>
          <cell r="S539">
            <v>-28170657</v>
          </cell>
          <cell r="T539">
            <v>-25257988</v>
          </cell>
          <cell r="AH539">
            <v>-15720658.924999999</v>
          </cell>
          <cell r="AI539">
            <v>-18092943.508333333</v>
          </cell>
          <cell r="AJ539">
            <v>-20180889.915833335</v>
          </cell>
        </row>
        <row r="540">
          <cell r="Q540">
            <v>0</v>
          </cell>
          <cell r="R540">
            <v>0</v>
          </cell>
          <cell r="S540">
            <v>0</v>
          </cell>
          <cell r="T540">
            <v>0</v>
          </cell>
          <cell r="AH540">
            <v>0</v>
          </cell>
          <cell r="AI540">
            <v>0</v>
          </cell>
          <cell r="AJ540">
            <v>0</v>
          </cell>
        </row>
        <row r="541">
          <cell r="Q541">
            <v>34468.85</v>
          </cell>
          <cell r="R541">
            <v>0</v>
          </cell>
          <cell r="S541">
            <v>0</v>
          </cell>
          <cell r="T541">
            <v>0</v>
          </cell>
          <cell r="AH541">
            <v>24937.44083333333</v>
          </cell>
          <cell r="AI541">
            <v>23340.882083333334</v>
          </cell>
          <cell r="AJ541">
            <v>21649.817083333335</v>
          </cell>
        </row>
        <row r="542">
          <cell r="Q542">
            <v>0</v>
          </cell>
          <cell r="R542">
            <v>0</v>
          </cell>
          <cell r="S542">
            <v>0</v>
          </cell>
          <cell r="T542">
            <v>0</v>
          </cell>
          <cell r="AH542">
            <v>0</v>
          </cell>
          <cell r="AI542">
            <v>0</v>
          </cell>
          <cell r="AJ542">
            <v>0</v>
          </cell>
        </row>
        <row r="543">
          <cell r="Q543">
            <v>202553.27</v>
          </cell>
          <cell r="R543">
            <v>0</v>
          </cell>
          <cell r="S543">
            <v>0</v>
          </cell>
          <cell r="T543">
            <v>0</v>
          </cell>
          <cell r="AH543">
            <v>156130.77249999999</v>
          </cell>
          <cell r="AI543">
            <v>145600.49458333332</v>
          </cell>
          <cell r="AJ543">
            <v>134390.39749999999</v>
          </cell>
        </row>
        <row r="544">
          <cell r="Q544">
            <v>0</v>
          </cell>
          <cell r="R544">
            <v>0</v>
          </cell>
          <cell r="S544">
            <v>0</v>
          </cell>
          <cell r="T544">
            <v>0</v>
          </cell>
          <cell r="AH544">
            <v>1399.4624999999999</v>
          </cell>
          <cell r="AI544">
            <v>1088.4708333333335</v>
          </cell>
          <cell r="AJ544">
            <v>777.47916666666663</v>
          </cell>
        </row>
        <row r="545">
          <cell r="Q545">
            <v>0</v>
          </cell>
          <cell r="R545">
            <v>0</v>
          </cell>
          <cell r="S545">
            <v>0</v>
          </cell>
          <cell r="T545">
            <v>0</v>
          </cell>
          <cell r="AH545">
            <v>4570.5187500000002</v>
          </cell>
          <cell r="AI545">
            <v>3554.8479166666662</v>
          </cell>
          <cell r="AJ545">
            <v>2539.1770833333335</v>
          </cell>
        </row>
        <row r="546">
          <cell r="Q546">
            <v>0</v>
          </cell>
          <cell r="R546">
            <v>0</v>
          </cell>
          <cell r="S546">
            <v>0</v>
          </cell>
          <cell r="T546">
            <v>0</v>
          </cell>
          <cell r="AH546">
            <v>1830.14625</v>
          </cell>
          <cell r="AI546">
            <v>1423.4470833333335</v>
          </cell>
          <cell r="AJ546">
            <v>1016.7479166666667</v>
          </cell>
        </row>
        <row r="547">
          <cell r="Q547">
            <v>1486.1</v>
          </cell>
          <cell r="R547">
            <v>1610.7</v>
          </cell>
          <cell r="S547">
            <v>1953.89</v>
          </cell>
          <cell r="T547">
            <v>2081.66</v>
          </cell>
          <cell r="AH547">
            <v>1290.7416666666668</v>
          </cell>
          <cell r="AI547">
            <v>1362.7083333333337</v>
          </cell>
          <cell r="AJ547">
            <v>1448.2554166666669</v>
          </cell>
        </row>
        <row r="548">
          <cell r="Q548">
            <v>0</v>
          </cell>
          <cell r="R548">
            <v>0</v>
          </cell>
          <cell r="S548">
            <v>0</v>
          </cell>
          <cell r="T548">
            <v>0</v>
          </cell>
          <cell r="AH548">
            <v>1589.2875000000001</v>
          </cell>
          <cell r="AI548">
            <v>0</v>
          </cell>
          <cell r="AJ548">
            <v>0</v>
          </cell>
        </row>
        <row r="549">
          <cell r="Q549">
            <v>355617.78</v>
          </cell>
          <cell r="R549">
            <v>0</v>
          </cell>
          <cell r="S549">
            <v>0</v>
          </cell>
          <cell r="T549">
            <v>0</v>
          </cell>
          <cell r="AH549">
            <v>244690.07333333333</v>
          </cell>
          <cell r="AI549">
            <v>230094.55333333337</v>
          </cell>
          <cell r="AJ549">
            <v>214717.64291666669</v>
          </cell>
        </row>
        <row r="550">
          <cell r="Q550">
            <v>1290210.98</v>
          </cell>
          <cell r="R550">
            <v>1285802.26</v>
          </cell>
          <cell r="S550">
            <v>1227356.68</v>
          </cell>
          <cell r="T550">
            <v>1168911.1000000001</v>
          </cell>
          <cell r="AH550">
            <v>1584690.4158333335</v>
          </cell>
          <cell r="AI550">
            <v>1530747.9075000004</v>
          </cell>
          <cell r="AJ550">
            <v>1476805.3991666667</v>
          </cell>
        </row>
        <row r="551">
          <cell r="Q551">
            <v>2387937.7400000002</v>
          </cell>
          <cell r="R551">
            <v>2435188.52</v>
          </cell>
          <cell r="S551">
            <v>2463913.42</v>
          </cell>
          <cell r="T551">
            <v>2498915.77</v>
          </cell>
          <cell r="AH551">
            <v>2155943.73</v>
          </cell>
          <cell r="AI551">
            <v>2200883.8712500003</v>
          </cell>
          <cell r="AJ551">
            <v>2243947.219583333</v>
          </cell>
        </row>
        <row r="552">
          <cell r="Q552">
            <v>-452676.51</v>
          </cell>
          <cell r="R552">
            <v>-473998.84</v>
          </cell>
          <cell r="S552">
            <v>-495782.56</v>
          </cell>
          <cell r="T552">
            <v>-518132.61</v>
          </cell>
          <cell r="AH552">
            <v>-356498.06291666668</v>
          </cell>
          <cell r="AI552">
            <v>-375450.32958333328</v>
          </cell>
          <cell r="AJ552">
            <v>-394863.14916666667</v>
          </cell>
        </row>
        <row r="553">
          <cell r="Q553">
            <v>-19724864.66</v>
          </cell>
          <cell r="R553">
            <v>-21793738.66</v>
          </cell>
          <cell r="S553">
            <v>-24603059.66</v>
          </cell>
          <cell r="T553">
            <v>-26900439.66</v>
          </cell>
          <cell r="AH553">
            <v>-11061853.745833332</v>
          </cell>
          <cell r="AI553">
            <v>-12797553.317500001</v>
          </cell>
          <cell r="AJ553">
            <v>-14538758.534583332</v>
          </cell>
        </row>
        <row r="554">
          <cell r="Q554">
            <v>148493689</v>
          </cell>
          <cell r="R554">
            <v>148493689</v>
          </cell>
          <cell r="S554">
            <v>148493689</v>
          </cell>
          <cell r="T554">
            <v>132630689</v>
          </cell>
          <cell r="AH554">
            <v>159102314</v>
          </cell>
          <cell r="AI554">
            <v>157261564</v>
          </cell>
          <cell r="AJ554">
            <v>155009272.33333334</v>
          </cell>
        </row>
        <row r="555">
          <cell r="R555">
            <v>0</v>
          </cell>
          <cell r="S555">
            <v>0</v>
          </cell>
          <cell r="T555">
            <v>20545452.370000001</v>
          </cell>
          <cell r="AH555">
            <v>0</v>
          </cell>
          <cell r="AI555">
            <v>0</v>
          </cell>
          <cell r="AJ555">
            <v>856060.51541666675</v>
          </cell>
        </row>
        <row r="556">
          <cell r="AH556">
            <v>0</v>
          </cell>
          <cell r="AI556">
            <v>0</v>
          </cell>
          <cell r="AJ556">
            <v>0</v>
          </cell>
        </row>
        <row r="557">
          <cell r="Q557">
            <v>5821860</v>
          </cell>
          <cell r="R557">
            <v>11603178</v>
          </cell>
          <cell r="S557">
            <v>14344357</v>
          </cell>
          <cell r="T557">
            <v>18301054</v>
          </cell>
          <cell r="AH557">
            <v>1142346.5833333333</v>
          </cell>
          <cell r="AI557">
            <v>2223493.875</v>
          </cell>
          <cell r="AJ557">
            <v>3583719.3333333335</v>
          </cell>
        </row>
        <row r="558">
          <cell r="Q558">
            <v>-5821860</v>
          </cell>
          <cell r="R558">
            <v>-11603178</v>
          </cell>
          <cell r="S558">
            <v>-14344357</v>
          </cell>
          <cell r="T558">
            <v>-18301054</v>
          </cell>
          <cell r="AH558">
            <v>-1142346.5833333333</v>
          </cell>
          <cell r="AI558">
            <v>-2223493.875</v>
          </cell>
          <cell r="AJ558">
            <v>-3583719.3333333335</v>
          </cell>
        </row>
        <row r="559">
          <cell r="AH559">
            <v>0</v>
          </cell>
          <cell r="AI559">
            <v>0</v>
          </cell>
          <cell r="AJ559">
            <v>0</v>
          </cell>
        </row>
        <row r="560">
          <cell r="AH560">
            <v>0</v>
          </cell>
          <cell r="AI560">
            <v>0</v>
          </cell>
          <cell r="AJ560">
            <v>0</v>
          </cell>
        </row>
        <row r="561">
          <cell r="R561">
            <v>0</v>
          </cell>
          <cell r="S561">
            <v>0</v>
          </cell>
          <cell r="T561">
            <v>40009301</v>
          </cell>
          <cell r="AH561">
            <v>0</v>
          </cell>
          <cell r="AI561">
            <v>0</v>
          </cell>
          <cell r="AJ561">
            <v>1667054.2083333333</v>
          </cell>
        </row>
        <row r="562">
          <cell r="R562">
            <v>0</v>
          </cell>
          <cell r="S562">
            <v>0</v>
          </cell>
          <cell r="T562">
            <v>-40009301</v>
          </cell>
          <cell r="AH562">
            <v>0</v>
          </cell>
          <cell r="AI562">
            <v>0</v>
          </cell>
          <cell r="AJ562">
            <v>-1667054.2083333333</v>
          </cell>
        </row>
        <row r="563">
          <cell r="Q563">
            <v>4129091.39</v>
          </cell>
          <cell r="R563">
            <v>4085328</v>
          </cell>
          <cell r="S563">
            <v>4085328</v>
          </cell>
          <cell r="T563">
            <v>3549741</v>
          </cell>
          <cell r="AH563">
            <v>1539331.5391666666</v>
          </cell>
          <cell r="AI563">
            <v>1879775.5391666666</v>
          </cell>
          <cell r="AJ563">
            <v>2197903.4141666666</v>
          </cell>
        </row>
        <row r="564">
          <cell r="Q564">
            <v>0</v>
          </cell>
          <cell r="R564">
            <v>0</v>
          </cell>
          <cell r="S564">
            <v>0</v>
          </cell>
          <cell r="T564">
            <v>0</v>
          </cell>
          <cell r="AH564">
            <v>0</v>
          </cell>
          <cell r="AI564">
            <v>0</v>
          </cell>
          <cell r="AJ564">
            <v>0</v>
          </cell>
        </row>
        <row r="565">
          <cell r="AH565">
            <v>0</v>
          </cell>
          <cell r="AI565">
            <v>0</v>
          </cell>
          <cell r="AJ565">
            <v>0</v>
          </cell>
        </row>
        <row r="566">
          <cell r="Q566">
            <v>28199826.379999999</v>
          </cell>
          <cell r="R566">
            <v>28716647.699999999</v>
          </cell>
          <cell r="S566">
            <v>28867264.809999999</v>
          </cell>
          <cell r="T566">
            <v>29048417.75</v>
          </cell>
          <cell r="AH566">
            <v>27212861.618750002</v>
          </cell>
          <cell r="AI566">
            <v>27419755.707916666</v>
          </cell>
          <cell r="AJ566">
            <v>27637878.142500002</v>
          </cell>
        </row>
        <row r="567">
          <cell r="Q567">
            <v>1701628.26</v>
          </cell>
          <cell r="R567">
            <v>1637689.26</v>
          </cell>
          <cell r="S567">
            <v>1573750.26</v>
          </cell>
          <cell r="T567">
            <v>1651423.24</v>
          </cell>
          <cell r="AH567">
            <v>2021323.2600000005</v>
          </cell>
          <cell r="AI567">
            <v>1957384.2600000005</v>
          </cell>
          <cell r="AJ567">
            <v>1899345.759166667</v>
          </cell>
        </row>
        <row r="568">
          <cell r="Q568">
            <v>1744869.26</v>
          </cell>
          <cell r="R568">
            <v>1694791.26</v>
          </cell>
          <cell r="S568">
            <v>1644713.26</v>
          </cell>
          <cell r="T568">
            <v>1736247.24</v>
          </cell>
          <cell r="AH568">
            <v>1996512.9945833336</v>
          </cell>
          <cell r="AI568">
            <v>1945169.801666667</v>
          </cell>
          <cell r="AJ568">
            <v>1901003.759166667</v>
          </cell>
        </row>
        <row r="569">
          <cell r="Q569">
            <v>283223.96000000002</v>
          </cell>
          <cell r="R569">
            <v>283223.96000000002</v>
          </cell>
          <cell r="S569">
            <v>283223.96000000002</v>
          </cell>
          <cell r="T569">
            <v>0</v>
          </cell>
          <cell r="AH569">
            <v>282211.27833333326</v>
          </cell>
          <cell r="AI569">
            <v>282320.40583333332</v>
          </cell>
          <cell r="AJ569">
            <v>270441.0995833333</v>
          </cell>
        </row>
        <row r="570">
          <cell r="Q570">
            <v>0</v>
          </cell>
          <cell r="R570">
            <v>0</v>
          </cell>
          <cell r="S570">
            <v>0</v>
          </cell>
          <cell r="T570">
            <v>0</v>
          </cell>
          <cell r="AH570">
            <v>0</v>
          </cell>
          <cell r="AI570">
            <v>0</v>
          </cell>
          <cell r="AJ570">
            <v>0</v>
          </cell>
        </row>
        <row r="571">
          <cell r="Q571">
            <v>0</v>
          </cell>
          <cell r="R571">
            <v>0</v>
          </cell>
          <cell r="S571">
            <v>0</v>
          </cell>
          <cell r="T571">
            <v>0</v>
          </cell>
          <cell r="AH571">
            <v>0</v>
          </cell>
          <cell r="AI571">
            <v>0</v>
          </cell>
          <cell r="AJ571">
            <v>0</v>
          </cell>
        </row>
        <row r="572">
          <cell r="Q572">
            <v>0</v>
          </cell>
          <cell r="R572">
            <v>0</v>
          </cell>
          <cell r="S572">
            <v>0</v>
          </cell>
          <cell r="T572">
            <v>0</v>
          </cell>
          <cell r="AH572">
            <v>0</v>
          </cell>
          <cell r="AI572">
            <v>0</v>
          </cell>
          <cell r="AJ572">
            <v>0</v>
          </cell>
        </row>
        <row r="573">
          <cell r="Q573">
            <v>0</v>
          </cell>
          <cell r="R573">
            <v>0</v>
          </cell>
          <cell r="S573">
            <v>0</v>
          </cell>
          <cell r="T573">
            <v>0</v>
          </cell>
          <cell r="AH573">
            <v>0</v>
          </cell>
          <cell r="AI573">
            <v>0</v>
          </cell>
          <cell r="AJ573">
            <v>0</v>
          </cell>
        </row>
        <row r="574">
          <cell r="Q574">
            <v>0</v>
          </cell>
          <cell r="R574">
            <v>0</v>
          </cell>
          <cell r="S574">
            <v>0</v>
          </cell>
          <cell r="T574">
            <v>0</v>
          </cell>
          <cell r="AH574">
            <v>0</v>
          </cell>
          <cell r="AI574">
            <v>0</v>
          </cell>
          <cell r="AJ574">
            <v>0</v>
          </cell>
        </row>
        <row r="575">
          <cell r="Q575">
            <v>0</v>
          </cell>
          <cell r="R575">
            <v>0</v>
          </cell>
          <cell r="S575">
            <v>0</v>
          </cell>
          <cell r="T575">
            <v>0</v>
          </cell>
          <cell r="AH575">
            <v>0</v>
          </cell>
          <cell r="AI575">
            <v>0</v>
          </cell>
          <cell r="AJ575">
            <v>0</v>
          </cell>
        </row>
        <row r="576">
          <cell r="Q576">
            <v>0</v>
          </cell>
          <cell r="R576">
            <v>0</v>
          </cell>
          <cell r="S576">
            <v>0</v>
          </cell>
          <cell r="T576">
            <v>0</v>
          </cell>
          <cell r="AH576">
            <v>0</v>
          </cell>
          <cell r="AI576">
            <v>0</v>
          </cell>
          <cell r="AJ576">
            <v>0</v>
          </cell>
        </row>
        <row r="577">
          <cell r="Q577">
            <v>1471645.26</v>
          </cell>
          <cell r="R577">
            <v>1471645.26</v>
          </cell>
          <cell r="S577">
            <v>1471645.26</v>
          </cell>
          <cell r="T577">
            <v>1499216.5</v>
          </cell>
          <cell r="AH577">
            <v>1525162.5337499997</v>
          </cell>
          <cell r="AI577">
            <v>1511638.824583333</v>
          </cell>
          <cell r="AJ577">
            <v>1502216.3170833329</v>
          </cell>
        </row>
        <row r="578">
          <cell r="Q578">
            <v>0</v>
          </cell>
          <cell r="R578">
            <v>0</v>
          </cell>
          <cell r="S578">
            <v>0</v>
          </cell>
          <cell r="T578">
            <v>0</v>
          </cell>
          <cell r="AH578">
            <v>0</v>
          </cell>
          <cell r="AI578">
            <v>0</v>
          </cell>
          <cell r="AJ578">
            <v>0</v>
          </cell>
        </row>
        <row r="579">
          <cell r="Q579">
            <v>2297178.35</v>
          </cell>
          <cell r="R579">
            <v>2302815.35</v>
          </cell>
          <cell r="S579">
            <v>2303767.35</v>
          </cell>
          <cell r="T579">
            <v>1163722.56</v>
          </cell>
          <cell r="AH579">
            <v>2242198.3037500004</v>
          </cell>
          <cell r="AI579">
            <v>2255389.7954166667</v>
          </cell>
          <cell r="AJ579">
            <v>2218836.8962500007</v>
          </cell>
        </row>
        <row r="580">
          <cell r="R580">
            <v>0</v>
          </cell>
          <cell r="S580">
            <v>0</v>
          </cell>
          <cell r="T580">
            <v>783.5</v>
          </cell>
          <cell r="AH580">
            <v>0</v>
          </cell>
          <cell r="AI580">
            <v>0</v>
          </cell>
          <cell r="AJ580">
            <v>32.645833333333336</v>
          </cell>
        </row>
        <row r="581">
          <cell r="Q581">
            <v>56842.52</v>
          </cell>
          <cell r="R581">
            <v>58267.68</v>
          </cell>
          <cell r="S581">
            <v>58267.68</v>
          </cell>
          <cell r="T581">
            <v>58267.68</v>
          </cell>
          <cell r="AH581">
            <v>46688.195833333331</v>
          </cell>
          <cell r="AI581">
            <v>51543.835833333338</v>
          </cell>
          <cell r="AJ581">
            <v>54431.205416666671</v>
          </cell>
        </row>
        <row r="582">
          <cell r="Q582">
            <v>96518.45</v>
          </cell>
          <cell r="R582">
            <v>98811.15</v>
          </cell>
          <cell r="S582">
            <v>99600.45</v>
          </cell>
          <cell r="T582">
            <v>99604.77</v>
          </cell>
          <cell r="AH582">
            <v>81711.575416666659</v>
          </cell>
          <cell r="AI582">
            <v>89978.725416666668</v>
          </cell>
          <cell r="AJ582">
            <v>94857.550416666651</v>
          </cell>
        </row>
        <row r="583">
          <cell r="Q583">
            <v>50000</v>
          </cell>
          <cell r="R583">
            <v>50000</v>
          </cell>
          <cell r="S583">
            <v>50000</v>
          </cell>
          <cell r="T583">
            <v>50000</v>
          </cell>
          <cell r="AH583">
            <v>50000</v>
          </cell>
          <cell r="AI583">
            <v>50000</v>
          </cell>
          <cell r="AJ583">
            <v>50000</v>
          </cell>
        </row>
        <row r="584">
          <cell r="Q584">
            <v>0</v>
          </cell>
          <cell r="R584">
            <v>0</v>
          </cell>
          <cell r="S584">
            <v>0</v>
          </cell>
          <cell r="T584">
            <v>0</v>
          </cell>
          <cell r="AH584">
            <v>7477.98</v>
          </cell>
          <cell r="AI584">
            <v>7477.98</v>
          </cell>
          <cell r="AJ584">
            <v>7062.5366666666669</v>
          </cell>
        </row>
        <row r="585">
          <cell r="Q585">
            <v>0</v>
          </cell>
          <cell r="R585">
            <v>0</v>
          </cell>
          <cell r="S585">
            <v>0</v>
          </cell>
          <cell r="T585">
            <v>0</v>
          </cell>
          <cell r="AH585">
            <v>0</v>
          </cell>
          <cell r="AI585">
            <v>0</v>
          </cell>
          <cell r="AJ585">
            <v>0</v>
          </cell>
        </row>
        <row r="586">
          <cell r="Q586">
            <v>13442.34</v>
          </cell>
          <cell r="R586">
            <v>13442.34</v>
          </cell>
          <cell r="S586">
            <v>13442.34</v>
          </cell>
          <cell r="T586">
            <v>13442.34</v>
          </cell>
          <cell r="AH586">
            <v>11707.659999999998</v>
          </cell>
          <cell r="AI586">
            <v>12617.902916666666</v>
          </cell>
          <cell r="AJ586">
            <v>13072.069166666666</v>
          </cell>
        </row>
        <row r="587">
          <cell r="Q587">
            <v>20000</v>
          </cell>
          <cell r="R587">
            <v>20000</v>
          </cell>
          <cell r="S587">
            <v>20000</v>
          </cell>
          <cell r="T587">
            <v>20000</v>
          </cell>
          <cell r="AH587">
            <v>18750</v>
          </cell>
          <cell r="AI587">
            <v>19583.333333333332</v>
          </cell>
          <cell r="AJ587">
            <v>20000</v>
          </cell>
        </row>
        <row r="588">
          <cell r="R588">
            <v>0</v>
          </cell>
          <cell r="S588">
            <v>0</v>
          </cell>
          <cell r="T588">
            <v>41054.71</v>
          </cell>
          <cell r="AH588">
            <v>0</v>
          </cell>
          <cell r="AI588">
            <v>0</v>
          </cell>
          <cell r="AJ588">
            <v>1710.6129166666667</v>
          </cell>
        </row>
        <row r="589">
          <cell r="Q589">
            <v>0</v>
          </cell>
          <cell r="R589">
            <v>0</v>
          </cell>
          <cell r="S589">
            <v>0</v>
          </cell>
          <cell r="T589">
            <v>0</v>
          </cell>
          <cell r="AH589">
            <v>0</v>
          </cell>
          <cell r="AI589">
            <v>0</v>
          </cell>
          <cell r="AJ589">
            <v>0</v>
          </cell>
        </row>
        <row r="590">
          <cell r="Q590">
            <v>0</v>
          </cell>
          <cell r="R590">
            <v>0</v>
          </cell>
          <cell r="S590">
            <v>0</v>
          </cell>
          <cell r="T590">
            <v>0</v>
          </cell>
          <cell r="AH590">
            <v>0</v>
          </cell>
          <cell r="AI590">
            <v>0</v>
          </cell>
          <cell r="AJ590">
            <v>0</v>
          </cell>
        </row>
        <row r="591">
          <cell r="Q591">
            <v>0</v>
          </cell>
          <cell r="R591">
            <v>0</v>
          </cell>
          <cell r="S591">
            <v>0</v>
          </cell>
          <cell r="T591">
            <v>0</v>
          </cell>
          <cell r="AH591">
            <v>0</v>
          </cell>
          <cell r="AI591">
            <v>0</v>
          </cell>
          <cell r="AJ591">
            <v>0</v>
          </cell>
        </row>
        <row r="592">
          <cell r="Q592">
            <v>0</v>
          </cell>
          <cell r="R592">
            <v>0</v>
          </cell>
          <cell r="S592">
            <v>0</v>
          </cell>
          <cell r="T592">
            <v>0</v>
          </cell>
          <cell r="AH592">
            <v>0</v>
          </cell>
          <cell r="AI592">
            <v>0</v>
          </cell>
          <cell r="AJ592">
            <v>0</v>
          </cell>
        </row>
        <row r="593">
          <cell r="Q593">
            <v>0</v>
          </cell>
          <cell r="R593">
            <v>0</v>
          </cell>
          <cell r="S593">
            <v>0</v>
          </cell>
          <cell r="T593">
            <v>0</v>
          </cell>
          <cell r="AH593">
            <v>0</v>
          </cell>
          <cell r="AI593">
            <v>0</v>
          </cell>
          <cell r="AJ593">
            <v>0</v>
          </cell>
        </row>
        <row r="594">
          <cell r="Q594">
            <v>0</v>
          </cell>
          <cell r="R594">
            <v>0</v>
          </cell>
          <cell r="S594">
            <v>0</v>
          </cell>
          <cell r="T594">
            <v>0</v>
          </cell>
          <cell r="AH594">
            <v>0</v>
          </cell>
          <cell r="AI594">
            <v>0</v>
          </cell>
          <cell r="AJ594">
            <v>0</v>
          </cell>
        </row>
        <row r="595">
          <cell r="Q595">
            <v>0</v>
          </cell>
          <cell r="R595">
            <v>0</v>
          </cell>
          <cell r="S595">
            <v>0</v>
          </cell>
          <cell r="T595">
            <v>0</v>
          </cell>
          <cell r="AH595">
            <v>0</v>
          </cell>
          <cell r="AI595">
            <v>0</v>
          </cell>
          <cell r="AJ595">
            <v>0</v>
          </cell>
        </row>
        <row r="596">
          <cell r="Q596">
            <v>0</v>
          </cell>
          <cell r="R596">
            <v>0</v>
          </cell>
          <cell r="S596">
            <v>0</v>
          </cell>
          <cell r="T596">
            <v>0</v>
          </cell>
          <cell r="AH596">
            <v>0</v>
          </cell>
          <cell r="AI596">
            <v>0</v>
          </cell>
          <cell r="AJ596">
            <v>0</v>
          </cell>
        </row>
        <row r="597">
          <cell r="Q597">
            <v>0</v>
          </cell>
          <cell r="R597">
            <v>0</v>
          </cell>
          <cell r="S597">
            <v>0</v>
          </cell>
          <cell r="T597">
            <v>0</v>
          </cell>
          <cell r="AH597">
            <v>0</v>
          </cell>
          <cell r="AI597">
            <v>0</v>
          </cell>
          <cell r="AJ597">
            <v>0</v>
          </cell>
        </row>
        <row r="598">
          <cell r="Q598">
            <v>0</v>
          </cell>
          <cell r="R598">
            <v>0</v>
          </cell>
          <cell r="S598">
            <v>0</v>
          </cell>
          <cell r="T598">
            <v>0</v>
          </cell>
          <cell r="AH598">
            <v>0</v>
          </cell>
          <cell r="AI598">
            <v>0</v>
          </cell>
          <cell r="AJ598">
            <v>0</v>
          </cell>
        </row>
        <row r="599">
          <cell r="Q599">
            <v>0</v>
          </cell>
          <cell r="R599">
            <v>0</v>
          </cell>
          <cell r="S599">
            <v>0</v>
          </cell>
          <cell r="T599">
            <v>0</v>
          </cell>
          <cell r="AH599">
            <v>0</v>
          </cell>
          <cell r="AI599">
            <v>0</v>
          </cell>
          <cell r="AJ599">
            <v>0</v>
          </cell>
        </row>
        <row r="600">
          <cell r="Q600">
            <v>0</v>
          </cell>
          <cell r="R600">
            <v>0</v>
          </cell>
          <cell r="S600">
            <v>0</v>
          </cell>
          <cell r="T600">
            <v>0</v>
          </cell>
          <cell r="AH600">
            <v>0</v>
          </cell>
          <cell r="AI600">
            <v>0</v>
          </cell>
          <cell r="AJ600">
            <v>0</v>
          </cell>
        </row>
        <row r="601">
          <cell r="Q601">
            <v>0</v>
          </cell>
          <cell r="R601">
            <v>0</v>
          </cell>
          <cell r="S601">
            <v>0</v>
          </cell>
          <cell r="T601">
            <v>0</v>
          </cell>
          <cell r="AH601">
            <v>0</v>
          </cell>
          <cell r="AI601">
            <v>0</v>
          </cell>
          <cell r="AJ601">
            <v>0</v>
          </cell>
        </row>
        <row r="602">
          <cell r="Q602">
            <v>0</v>
          </cell>
          <cell r="R602">
            <v>0</v>
          </cell>
          <cell r="S602">
            <v>0</v>
          </cell>
          <cell r="T602">
            <v>0</v>
          </cell>
          <cell r="AH602">
            <v>0</v>
          </cell>
          <cell r="AI602">
            <v>0</v>
          </cell>
          <cell r="AJ602">
            <v>0</v>
          </cell>
        </row>
        <row r="603">
          <cell r="Q603">
            <v>0</v>
          </cell>
          <cell r="R603">
            <v>0</v>
          </cell>
          <cell r="S603">
            <v>0</v>
          </cell>
          <cell r="T603">
            <v>0</v>
          </cell>
          <cell r="AH603">
            <v>0</v>
          </cell>
          <cell r="AI603">
            <v>0</v>
          </cell>
          <cell r="AJ603">
            <v>0</v>
          </cell>
        </row>
        <row r="604">
          <cell r="Q604">
            <v>0</v>
          </cell>
          <cell r="R604">
            <v>0</v>
          </cell>
          <cell r="S604">
            <v>0</v>
          </cell>
          <cell r="T604">
            <v>0</v>
          </cell>
          <cell r="AH604">
            <v>0</v>
          </cell>
          <cell r="AI604">
            <v>0</v>
          </cell>
          <cell r="AJ604">
            <v>0</v>
          </cell>
        </row>
        <row r="605">
          <cell r="Q605">
            <v>0</v>
          </cell>
          <cell r="R605">
            <v>0</v>
          </cell>
          <cell r="S605">
            <v>0</v>
          </cell>
          <cell r="T605">
            <v>0</v>
          </cell>
          <cell r="AH605">
            <v>0</v>
          </cell>
          <cell r="AI605">
            <v>0</v>
          </cell>
          <cell r="AJ605">
            <v>0</v>
          </cell>
        </row>
        <row r="606">
          <cell r="Q606">
            <v>0</v>
          </cell>
          <cell r="R606">
            <v>0</v>
          </cell>
          <cell r="S606">
            <v>0</v>
          </cell>
          <cell r="T606">
            <v>0</v>
          </cell>
          <cell r="AH606">
            <v>0</v>
          </cell>
          <cell r="AI606">
            <v>0</v>
          </cell>
          <cell r="AJ606">
            <v>0</v>
          </cell>
        </row>
        <row r="607">
          <cell r="Q607">
            <v>0</v>
          </cell>
          <cell r="R607">
            <v>0</v>
          </cell>
          <cell r="S607">
            <v>0</v>
          </cell>
          <cell r="T607">
            <v>0</v>
          </cell>
          <cell r="AH607">
            <v>0</v>
          </cell>
          <cell r="AI607">
            <v>0</v>
          </cell>
          <cell r="AJ607">
            <v>0</v>
          </cell>
        </row>
        <row r="608">
          <cell r="Q608">
            <v>0</v>
          </cell>
          <cell r="R608">
            <v>0</v>
          </cell>
          <cell r="S608">
            <v>0</v>
          </cell>
          <cell r="T608">
            <v>0</v>
          </cell>
          <cell r="AH608">
            <v>0</v>
          </cell>
          <cell r="AI608">
            <v>0</v>
          </cell>
          <cell r="AJ608">
            <v>0</v>
          </cell>
        </row>
        <row r="609">
          <cell r="Q609">
            <v>0</v>
          </cell>
          <cell r="R609">
            <v>0</v>
          </cell>
          <cell r="S609">
            <v>0</v>
          </cell>
          <cell r="T609">
            <v>0</v>
          </cell>
          <cell r="AH609">
            <v>0</v>
          </cell>
          <cell r="AI609">
            <v>0</v>
          </cell>
          <cell r="AJ609">
            <v>0</v>
          </cell>
        </row>
        <row r="610">
          <cell r="Q610">
            <v>0</v>
          </cell>
          <cell r="R610">
            <v>0</v>
          </cell>
          <cell r="S610">
            <v>0</v>
          </cell>
          <cell r="T610">
            <v>0</v>
          </cell>
          <cell r="AH610">
            <v>0</v>
          </cell>
          <cell r="AI610">
            <v>0</v>
          </cell>
          <cell r="AJ610">
            <v>0</v>
          </cell>
        </row>
        <row r="611">
          <cell r="Q611">
            <v>0</v>
          </cell>
          <cell r="R611">
            <v>0</v>
          </cell>
          <cell r="S611">
            <v>0</v>
          </cell>
          <cell r="T611">
            <v>0</v>
          </cell>
          <cell r="AH611">
            <v>0</v>
          </cell>
          <cell r="AI611">
            <v>0</v>
          </cell>
          <cell r="AJ611">
            <v>0</v>
          </cell>
        </row>
        <row r="612">
          <cell r="Q612">
            <v>0</v>
          </cell>
          <cell r="R612">
            <v>0</v>
          </cell>
          <cell r="S612">
            <v>0</v>
          </cell>
          <cell r="T612">
            <v>0</v>
          </cell>
          <cell r="AH612">
            <v>0</v>
          </cell>
          <cell r="AI612">
            <v>0</v>
          </cell>
          <cell r="AJ612">
            <v>0</v>
          </cell>
        </row>
        <row r="613">
          <cell r="Q613">
            <v>0</v>
          </cell>
          <cell r="R613">
            <v>0</v>
          </cell>
          <cell r="S613">
            <v>0</v>
          </cell>
          <cell r="T613">
            <v>0</v>
          </cell>
          <cell r="AH613">
            <v>0</v>
          </cell>
          <cell r="AI613">
            <v>0</v>
          </cell>
          <cell r="AJ613">
            <v>0</v>
          </cell>
        </row>
        <row r="614">
          <cell r="Q614">
            <v>0</v>
          </cell>
          <cell r="R614">
            <v>0</v>
          </cell>
          <cell r="S614">
            <v>0</v>
          </cell>
          <cell r="T614">
            <v>0</v>
          </cell>
          <cell r="AH614">
            <v>0</v>
          </cell>
          <cell r="AI614">
            <v>0</v>
          </cell>
          <cell r="AJ614">
            <v>0</v>
          </cell>
        </row>
        <row r="615">
          <cell r="Q615">
            <v>348448.37</v>
          </cell>
          <cell r="R615">
            <v>348448.37</v>
          </cell>
          <cell r="S615">
            <v>348448.37</v>
          </cell>
          <cell r="T615">
            <v>433950.08</v>
          </cell>
          <cell r="AH615">
            <v>355669.05875000003</v>
          </cell>
          <cell r="AI615">
            <v>351373.08958333335</v>
          </cell>
          <cell r="AJ615">
            <v>352721.54208333342</v>
          </cell>
        </row>
        <row r="616">
          <cell r="Q616">
            <v>0</v>
          </cell>
          <cell r="R616">
            <v>0</v>
          </cell>
          <cell r="S616">
            <v>0</v>
          </cell>
          <cell r="T616">
            <v>0</v>
          </cell>
          <cell r="AH616">
            <v>0</v>
          </cell>
          <cell r="AI616">
            <v>0</v>
          </cell>
          <cell r="AJ616">
            <v>0</v>
          </cell>
        </row>
        <row r="617">
          <cell r="Q617">
            <v>0</v>
          </cell>
          <cell r="R617">
            <v>0</v>
          </cell>
          <cell r="S617">
            <v>0</v>
          </cell>
          <cell r="T617">
            <v>0</v>
          </cell>
          <cell r="AH617">
            <v>1730.3970833333333</v>
          </cell>
          <cell r="AI617">
            <v>1359.5904166666667</v>
          </cell>
          <cell r="AJ617">
            <v>1038.2254166666664</v>
          </cell>
        </row>
        <row r="618">
          <cell r="Q618">
            <v>0</v>
          </cell>
          <cell r="R618">
            <v>0</v>
          </cell>
          <cell r="S618">
            <v>0</v>
          </cell>
          <cell r="T618">
            <v>0</v>
          </cell>
          <cell r="AH618">
            <v>1374.0387499999999</v>
          </cell>
          <cell r="AI618">
            <v>1009.5020833333333</v>
          </cell>
          <cell r="AJ618">
            <v>701.04708333333338</v>
          </cell>
        </row>
        <row r="619">
          <cell r="Q619">
            <v>0</v>
          </cell>
          <cell r="R619">
            <v>0</v>
          </cell>
          <cell r="S619">
            <v>0</v>
          </cell>
          <cell r="T619">
            <v>0</v>
          </cell>
          <cell r="AH619">
            <v>841.08749999999998</v>
          </cell>
          <cell r="AI619">
            <v>463.80250000000001</v>
          </cell>
          <cell r="AJ619">
            <v>200.46083333333331</v>
          </cell>
        </row>
        <row r="620">
          <cell r="Q620">
            <v>51551.63</v>
          </cell>
          <cell r="R620">
            <v>51551.63</v>
          </cell>
          <cell r="S620">
            <v>66049.919999999998</v>
          </cell>
          <cell r="T620">
            <v>66049.919999999998</v>
          </cell>
          <cell r="AH620">
            <v>50625.055</v>
          </cell>
          <cell r="AI620">
            <v>51374.877083333333</v>
          </cell>
          <cell r="AJ620">
            <v>52717.419583333336</v>
          </cell>
        </row>
        <row r="621">
          <cell r="Q621">
            <v>382.69</v>
          </cell>
          <cell r="R621">
            <v>0</v>
          </cell>
          <cell r="S621">
            <v>0</v>
          </cell>
          <cell r="T621">
            <v>0</v>
          </cell>
          <cell r="AH621">
            <v>2550.1058333333331</v>
          </cell>
          <cell r="AI621">
            <v>2138.9162500000002</v>
          </cell>
          <cell r="AJ621">
            <v>1763.9241666666667</v>
          </cell>
        </row>
        <row r="622">
          <cell r="Q622">
            <v>16434.43</v>
          </cell>
          <cell r="R622">
            <v>15338.8</v>
          </cell>
          <cell r="S622">
            <v>14243.17</v>
          </cell>
          <cell r="T622">
            <v>13147.54</v>
          </cell>
          <cell r="AH622">
            <v>21912.58</v>
          </cell>
          <cell r="AI622">
            <v>20816.95</v>
          </cell>
          <cell r="AJ622">
            <v>19721.32</v>
          </cell>
        </row>
        <row r="623">
          <cell r="Q623">
            <v>87974.39</v>
          </cell>
          <cell r="R623">
            <v>87974.39</v>
          </cell>
          <cell r="S623">
            <v>87974.39</v>
          </cell>
          <cell r="T623">
            <v>0</v>
          </cell>
          <cell r="AH623">
            <v>87974.39</v>
          </cell>
          <cell r="AI623">
            <v>87974.39</v>
          </cell>
          <cell r="AJ623">
            <v>84308.79041666667</v>
          </cell>
        </row>
        <row r="624">
          <cell r="Q624">
            <v>36410.67</v>
          </cell>
          <cell r="R624">
            <v>49489.68</v>
          </cell>
          <cell r="S624">
            <v>63794.23</v>
          </cell>
          <cell r="T624">
            <v>70264.850000000006</v>
          </cell>
          <cell r="AH624">
            <v>12052.725833333332</v>
          </cell>
          <cell r="AI624">
            <v>16772.888749999998</v>
          </cell>
          <cell r="AJ624">
            <v>22358.68375</v>
          </cell>
        </row>
        <row r="625">
          <cell r="R625">
            <v>41011.760000000002</v>
          </cell>
          <cell r="S625">
            <v>43022.26</v>
          </cell>
          <cell r="T625">
            <v>43097.78</v>
          </cell>
          <cell r="AH625">
            <v>1708.8233333333335</v>
          </cell>
          <cell r="AI625">
            <v>5210.2408333333333</v>
          </cell>
          <cell r="AJ625">
            <v>8798.5758333333342</v>
          </cell>
        </row>
        <row r="626">
          <cell r="AH626">
            <v>0</v>
          </cell>
          <cell r="AI626">
            <v>0</v>
          </cell>
          <cell r="AJ626">
            <v>0</v>
          </cell>
        </row>
        <row r="627">
          <cell r="R627">
            <v>0</v>
          </cell>
          <cell r="S627">
            <v>496</v>
          </cell>
          <cell r="T627">
            <v>3305.19</v>
          </cell>
          <cell r="AH627">
            <v>0</v>
          </cell>
          <cell r="AI627">
            <v>20.666666666666668</v>
          </cell>
          <cell r="AJ627">
            <v>179.04958333333335</v>
          </cell>
        </row>
        <row r="628">
          <cell r="AH628">
            <v>0</v>
          </cell>
          <cell r="AI628">
            <v>0</v>
          </cell>
          <cell r="AJ628">
            <v>0</v>
          </cell>
        </row>
        <row r="629">
          <cell r="AH629">
            <v>0</v>
          </cell>
          <cell r="AI629">
            <v>0</v>
          </cell>
          <cell r="AJ629">
            <v>0</v>
          </cell>
        </row>
        <row r="630">
          <cell r="Q630">
            <v>0</v>
          </cell>
          <cell r="R630">
            <v>0</v>
          </cell>
          <cell r="S630">
            <v>0</v>
          </cell>
          <cell r="T630">
            <v>0</v>
          </cell>
          <cell r="AH630">
            <v>0</v>
          </cell>
          <cell r="AI630">
            <v>0</v>
          </cell>
          <cell r="AJ630">
            <v>0</v>
          </cell>
        </row>
        <row r="631">
          <cell r="Q631">
            <v>0</v>
          </cell>
          <cell r="R631">
            <v>0</v>
          </cell>
          <cell r="S631">
            <v>0</v>
          </cell>
          <cell r="T631">
            <v>0</v>
          </cell>
          <cell r="AH631">
            <v>0</v>
          </cell>
          <cell r="AI631">
            <v>0</v>
          </cell>
          <cell r="AJ631">
            <v>0</v>
          </cell>
        </row>
        <row r="632">
          <cell r="Q632">
            <v>4111524.21</v>
          </cell>
          <cell r="R632">
            <v>4568893.21</v>
          </cell>
          <cell r="S632">
            <v>4947453.9400000004</v>
          </cell>
          <cell r="T632">
            <v>5087579.26</v>
          </cell>
          <cell r="AH632">
            <v>1640371.9670833333</v>
          </cell>
          <cell r="AI632">
            <v>2036886.4316666666</v>
          </cell>
          <cell r="AJ632">
            <v>2453242.7941666669</v>
          </cell>
        </row>
        <row r="633">
          <cell r="Q633">
            <v>637840.78</v>
          </cell>
          <cell r="R633">
            <v>714843.78</v>
          </cell>
          <cell r="S633">
            <v>752888.05</v>
          </cell>
          <cell r="T633">
            <v>767988.73</v>
          </cell>
          <cell r="AH633">
            <v>200721.52833333332</v>
          </cell>
          <cell r="AI633">
            <v>261877.02124999999</v>
          </cell>
          <cell r="AJ633">
            <v>325007.49125000002</v>
          </cell>
        </row>
        <row r="634">
          <cell r="Q634">
            <v>187663.85</v>
          </cell>
          <cell r="R634">
            <v>200179.29</v>
          </cell>
          <cell r="S634">
            <v>210297.41</v>
          </cell>
          <cell r="T634">
            <v>222175.2</v>
          </cell>
          <cell r="AH634">
            <v>125172.77416666667</v>
          </cell>
          <cell r="AI634">
            <v>142062.79958333334</v>
          </cell>
          <cell r="AJ634">
            <v>156756.64791666667</v>
          </cell>
        </row>
        <row r="635">
          <cell r="Q635">
            <v>90375.05</v>
          </cell>
          <cell r="R635">
            <v>95995.3</v>
          </cell>
          <cell r="S635">
            <v>100538.99</v>
          </cell>
          <cell r="T635">
            <v>105872.89</v>
          </cell>
          <cell r="AH635">
            <v>61621.050833333335</v>
          </cell>
          <cell r="AI635">
            <v>69604.720000000016</v>
          </cell>
          <cell r="AJ635">
            <v>76431.457500000004</v>
          </cell>
        </row>
        <row r="636">
          <cell r="Q636">
            <v>0</v>
          </cell>
          <cell r="R636">
            <v>0</v>
          </cell>
          <cell r="S636">
            <v>0</v>
          </cell>
          <cell r="T636">
            <v>0</v>
          </cell>
          <cell r="AH636">
            <v>9144.7145833333343</v>
          </cell>
          <cell r="AI636">
            <v>3852.1108333333336</v>
          </cell>
          <cell r="AJ636">
            <v>0</v>
          </cell>
        </row>
        <row r="637">
          <cell r="Q637">
            <v>805238.1</v>
          </cell>
          <cell r="R637">
            <v>805238.1</v>
          </cell>
          <cell r="S637">
            <v>908403.74</v>
          </cell>
          <cell r="T637">
            <v>1089876.8500000001</v>
          </cell>
          <cell r="AH637">
            <v>470200.08666666667</v>
          </cell>
          <cell r="AI637">
            <v>541601.82999999996</v>
          </cell>
          <cell r="AJ637">
            <v>619291.29625000001</v>
          </cell>
        </row>
        <row r="638">
          <cell r="Q638">
            <v>372546.16</v>
          </cell>
          <cell r="R638">
            <v>372546.16</v>
          </cell>
          <cell r="S638">
            <v>418874.27</v>
          </cell>
          <cell r="T638">
            <v>500367.56</v>
          </cell>
          <cell r="AH638">
            <v>220198.45333333334</v>
          </cell>
          <cell r="AI638">
            <v>253174.30458333335</v>
          </cell>
          <cell r="AJ638">
            <v>288780.87625000003</v>
          </cell>
        </row>
        <row r="639">
          <cell r="Q639">
            <v>-5104426.16</v>
          </cell>
          <cell r="R639">
            <v>-5574310.5999999996</v>
          </cell>
          <cell r="S639">
            <v>-5952871.3300000001</v>
          </cell>
          <cell r="T639">
            <v>-6399631.3099999996</v>
          </cell>
          <cell r="AH639">
            <v>-2235390.89</v>
          </cell>
          <cell r="AI639">
            <v>-2715690.137083333</v>
          </cell>
          <cell r="AJ639">
            <v>-3219850.4250000003</v>
          </cell>
        </row>
        <row r="640">
          <cell r="Q640">
            <v>-1100761.99</v>
          </cell>
          <cell r="R640">
            <v>-1183385.24</v>
          </cell>
          <cell r="S640">
            <v>-1221429.51</v>
          </cell>
          <cell r="T640">
            <v>-1374229.18</v>
          </cell>
          <cell r="AH640">
            <v>-482200.97583333333</v>
          </cell>
          <cell r="AI640">
            <v>-582401.5904166667</v>
          </cell>
          <cell r="AJ640">
            <v>-685980.5083333333</v>
          </cell>
        </row>
        <row r="641">
          <cell r="Q641">
            <v>1830715.29</v>
          </cell>
          <cell r="R641">
            <v>2182704.02</v>
          </cell>
          <cell r="S641">
            <v>2346554.8199999998</v>
          </cell>
          <cell r="T641">
            <v>3199913.3</v>
          </cell>
          <cell r="AH641">
            <v>717108.68166666664</v>
          </cell>
          <cell r="AI641">
            <v>905827.79999999993</v>
          </cell>
          <cell r="AJ641">
            <v>1136930.6383333334</v>
          </cell>
        </row>
        <row r="642">
          <cell r="R642">
            <v>0</v>
          </cell>
          <cell r="S642">
            <v>-2346554.8199999998</v>
          </cell>
          <cell r="T642">
            <v>-3199913.3</v>
          </cell>
          <cell r="AH642">
            <v>0</v>
          </cell>
          <cell r="AI642">
            <v>-97773.117499999993</v>
          </cell>
          <cell r="AJ642">
            <v>-328875.95583333331</v>
          </cell>
        </row>
        <row r="643">
          <cell r="R643">
            <v>57885.19</v>
          </cell>
          <cell r="S643">
            <v>71551.45</v>
          </cell>
          <cell r="T643">
            <v>55721</v>
          </cell>
          <cell r="AH643">
            <v>2411.8829166666669</v>
          </cell>
          <cell r="AI643">
            <v>7805.076250000001</v>
          </cell>
          <cell r="AJ643">
            <v>13108.095000000001</v>
          </cell>
        </row>
        <row r="644">
          <cell r="Q644">
            <v>0</v>
          </cell>
          <cell r="R644">
            <v>0</v>
          </cell>
          <cell r="S644">
            <v>0</v>
          </cell>
          <cell r="T644">
            <v>0</v>
          </cell>
          <cell r="AH644">
            <v>0</v>
          </cell>
          <cell r="AI644">
            <v>0</v>
          </cell>
          <cell r="AJ644">
            <v>0</v>
          </cell>
        </row>
        <row r="645">
          <cell r="Q645">
            <v>187781.41</v>
          </cell>
          <cell r="R645">
            <v>195635.85</v>
          </cell>
          <cell r="S645">
            <v>195578.86</v>
          </cell>
          <cell r="T645">
            <v>0</v>
          </cell>
          <cell r="AH645">
            <v>88165.66541666667</v>
          </cell>
          <cell r="AI645">
            <v>104466.27833333334</v>
          </cell>
          <cell r="AJ645">
            <v>112615.39750000001</v>
          </cell>
        </row>
        <row r="646">
          <cell r="Q646">
            <v>17878.21</v>
          </cell>
          <cell r="R646">
            <v>67693.259999999995</v>
          </cell>
          <cell r="S646">
            <v>193410.29</v>
          </cell>
          <cell r="T646">
            <v>338195.09</v>
          </cell>
          <cell r="AH646">
            <v>10340.379166666666</v>
          </cell>
          <cell r="AI646">
            <v>21219.693750000002</v>
          </cell>
          <cell r="AJ646">
            <v>43369.917916666665</v>
          </cell>
        </row>
        <row r="647">
          <cell r="Q647">
            <v>0</v>
          </cell>
          <cell r="R647">
            <v>0</v>
          </cell>
          <cell r="S647">
            <v>0</v>
          </cell>
          <cell r="T647">
            <v>0</v>
          </cell>
          <cell r="AH647">
            <v>0</v>
          </cell>
          <cell r="AI647">
            <v>0</v>
          </cell>
          <cell r="AJ647">
            <v>0</v>
          </cell>
        </row>
        <row r="648">
          <cell r="Q648">
            <v>-1053090.1599999999</v>
          </cell>
          <cell r="R648">
            <v>-964692.58</v>
          </cell>
          <cell r="S648">
            <v>-549401.99</v>
          </cell>
          <cell r="T648">
            <v>0</v>
          </cell>
          <cell r="AH648">
            <v>-564312.15041666664</v>
          </cell>
          <cell r="AI648">
            <v>-568464.6283333333</v>
          </cell>
          <cell r="AJ648">
            <v>-571129.13666666672</v>
          </cell>
        </row>
        <row r="649">
          <cell r="Q649">
            <v>0</v>
          </cell>
          <cell r="R649">
            <v>0</v>
          </cell>
          <cell r="S649">
            <v>0</v>
          </cell>
          <cell r="T649">
            <v>0</v>
          </cell>
          <cell r="AH649">
            <v>0</v>
          </cell>
          <cell r="AI649">
            <v>0</v>
          </cell>
          <cell r="AJ649">
            <v>0</v>
          </cell>
        </row>
        <row r="650">
          <cell r="Q650">
            <v>394566.19</v>
          </cell>
          <cell r="R650">
            <v>285989.7</v>
          </cell>
          <cell r="S650">
            <v>206037.99</v>
          </cell>
          <cell r="T650">
            <v>0</v>
          </cell>
          <cell r="AH650">
            <v>338701.09166666667</v>
          </cell>
          <cell r="AI650">
            <v>337868.02500000002</v>
          </cell>
          <cell r="AJ650">
            <v>337490.34333333332</v>
          </cell>
        </row>
        <row r="651">
          <cell r="Q651">
            <v>-979736.54</v>
          </cell>
          <cell r="R651">
            <v>-1238162.97</v>
          </cell>
          <cell r="S651">
            <v>-1451739.3</v>
          </cell>
          <cell r="T651">
            <v>0</v>
          </cell>
          <cell r="AH651">
            <v>-405190.22208333336</v>
          </cell>
          <cell r="AI651">
            <v>-496581.17458333331</v>
          </cell>
          <cell r="AJ651">
            <v>-545593.38583333336</v>
          </cell>
        </row>
        <row r="652">
          <cell r="Q652">
            <v>-398.85</v>
          </cell>
          <cell r="R652">
            <v>-398.85</v>
          </cell>
          <cell r="S652">
            <v>-398.85</v>
          </cell>
          <cell r="T652">
            <v>0</v>
          </cell>
          <cell r="AH652">
            <v>12358.995416666663</v>
          </cell>
          <cell r="AI652">
            <v>9250.3595833333293</v>
          </cell>
          <cell r="AJ652">
            <v>7696.0416666666615</v>
          </cell>
        </row>
        <row r="653">
          <cell r="Q653">
            <v>4770.29</v>
          </cell>
          <cell r="R653">
            <v>4770.29</v>
          </cell>
          <cell r="S653">
            <v>5018.3900000000003</v>
          </cell>
          <cell r="T653">
            <v>0</v>
          </cell>
          <cell r="AH653">
            <v>13663.852916666669</v>
          </cell>
          <cell r="AI653">
            <v>10988.794583333329</v>
          </cell>
          <cell r="AJ653">
            <v>9656.4341666666623</v>
          </cell>
        </row>
        <row r="654">
          <cell r="Q654">
            <v>0</v>
          </cell>
          <cell r="R654">
            <v>0</v>
          </cell>
          <cell r="S654">
            <v>0</v>
          </cell>
          <cell r="T654">
            <v>0</v>
          </cell>
          <cell r="AH654">
            <v>0</v>
          </cell>
          <cell r="AI654">
            <v>0</v>
          </cell>
          <cell r="AJ654">
            <v>0</v>
          </cell>
        </row>
        <row r="655">
          <cell r="Q655">
            <v>0</v>
          </cell>
          <cell r="R655">
            <v>0</v>
          </cell>
          <cell r="S655">
            <v>0</v>
          </cell>
          <cell r="T655">
            <v>0</v>
          </cell>
          <cell r="AH655">
            <v>0</v>
          </cell>
          <cell r="AI655">
            <v>0</v>
          </cell>
          <cell r="AJ655">
            <v>0</v>
          </cell>
        </row>
        <row r="656">
          <cell r="Q656">
            <v>0</v>
          </cell>
          <cell r="R656">
            <v>0</v>
          </cell>
          <cell r="S656">
            <v>-8117</v>
          </cell>
          <cell r="T656">
            <v>0</v>
          </cell>
          <cell r="AH656">
            <v>-37.304583333333333</v>
          </cell>
          <cell r="AI656">
            <v>-341.68708333333331</v>
          </cell>
          <cell r="AJ656">
            <v>-676.41666666666663</v>
          </cell>
        </row>
        <row r="657">
          <cell r="Q657">
            <v>0</v>
          </cell>
          <cell r="R657">
            <v>0</v>
          </cell>
          <cell r="S657">
            <v>0</v>
          </cell>
          <cell r="T657">
            <v>0</v>
          </cell>
          <cell r="AH657">
            <v>0</v>
          </cell>
          <cell r="AI657">
            <v>0</v>
          </cell>
          <cell r="AJ657">
            <v>0</v>
          </cell>
        </row>
        <row r="658">
          <cell r="Q658">
            <v>-552356.63</v>
          </cell>
          <cell r="R658">
            <v>-552356.63</v>
          </cell>
          <cell r="S658">
            <v>-552356.63</v>
          </cell>
          <cell r="T658">
            <v>0</v>
          </cell>
          <cell r="AH658">
            <v>156512.95416666666</v>
          </cell>
          <cell r="AI658">
            <v>3245.6770833333285</v>
          </cell>
          <cell r="AJ658">
            <v>-80959.555000000008</v>
          </cell>
        </row>
        <row r="659">
          <cell r="Q659">
            <v>0</v>
          </cell>
          <cell r="R659">
            <v>0</v>
          </cell>
          <cell r="S659">
            <v>0</v>
          </cell>
          <cell r="T659">
            <v>0</v>
          </cell>
          <cell r="AH659">
            <v>0</v>
          </cell>
          <cell r="AI659">
            <v>0</v>
          </cell>
          <cell r="AJ659">
            <v>0</v>
          </cell>
        </row>
        <row r="660">
          <cell r="Q660">
            <v>0</v>
          </cell>
          <cell r="R660">
            <v>0</v>
          </cell>
          <cell r="S660">
            <v>0</v>
          </cell>
          <cell r="T660">
            <v>0</v>
          </cell>
          <cell r="AH660">
            <v>-57.083333333333336</v>
          </cell>
          <cell r="AI660">
            <v>-19.583333333333332</v>
          </cell>
          <cell r="AJ660">
            <v>0</v>
          </cell>
        </row>
        <row r="661">
          <cell r="Q661">
            <v>0</v>
          </cell>
          <cell r="R661">
            <v>0</v>
          </cell>
          <cell r="S661">
            <v>0</v>
          </cell>
          <cell r="T661">
            <v>0</v>
          </cell>
          <cell r="AH661">
            <v>0</v>
          </cell>
          <cell r="AI661">
            <v>0</v>
          </cell>
          <cell r="AJ661">
            <v>0</v>
          </cell>
        </row>
        <row r="662">
          <cell r="Q662">
            <v>0</v>
          </cell>
          <cell r="R662">
            <v>0</v>
          </cell>
          <cell r="S662">
            <v>0</v>
          </cell>
          <cell r="T662">
            <v>0</v>
          </cell>
          <cell r="AH662">
            <v>0</v>
          </cell>
          <cell r="AI662">
            <v>0</v>
          </cell>
          <cell r="AJ662">
            <v>0</v>
          </cell>
        </row>
        <row r="663">
          <cell r="Q663">
            <v>0</v>
          </cell>
          <cell r="R663">
            <v>0</v>
          </cell>
          <cell r="S663">
            <v>0</v>
          </cell>
          <cell r="T663">
            <v>0</v>
          </cell>
          <cell r="AH663">
            <v>0</v>
          </cell>
          <cell r="AI663">
            <v>0</v>
          </cell>
          <cell r="AJ663">
            <v>0</v>
          </cell>
        </row>
        <row r="664">
          <cell r="Q664">
            <v>0</v>
          </cell>
          <cell r="R664">
            <v>0</v>
          </cell>
          <cell r="S664">
            <v>0</v>
          </cell>
          <cell r="T664">
            <v>0</v>
          </cell>
          <cell r="AH664">
            <v>549.10874999999999</v>
          </cell>
          <cell r="AI664">
            <v>478.37124999999997</v>
          </cell>
          <cell r="AJ664">
            <v>443.0025</v>
          </cell>
        </row>
        <row r="665">
          <cell r="Q665">
            <v>0</v>
          </cell>
          <cell r="R665">
            <v>0</v>
          </cell>
          <cell r="S665">
            <v>0</v>
          </cell>
          <cell r="T665">
            <v>0</v>
          </cell>
          <cell r="AH665">
            <v>1436.1091666666669</v>
          </cell>
          <cell r="AI665">
            <v>1436.1091666666669</v>
          </cell>
          <cell r="AJ665">
            <v>1436.1091666666669</v>
          </cell>
        </row>
        <row r="666">
          <cell r="Q666">
            <v>0</v>
          </cell>
          <cell r="R666">
            <v>0</v>
          </cell>
          <cell r="S666">
            <v>0</v>
          </cell>
          <cell r="T666">
            <v>0</v>
          </cell>
          <cell r="AH666">
            <v>12878.130833333335</v>
          </cell>
          <cell r="AI666">
            <v>12878.130833333335</v>
          </cell>
          <cell r="AJ666">
            <v>12878.130833333335</v>
          </cell>
        </row>
        <row r="667">
          <cell r="Q667">
            <v>0</v>
          </cell>
          <cell r="R667">
            <v>0</v>
          </cell>
          <cell r="S667">
            <v>0</v>
          </cell>
          <cell r="T667">
            <v>0</v>
          </cell>
          <cell r="AH667">
            <v>912.48083333333341</v>
          </cell>
          <cell r="AI667">
            <v>456.2404166666667</v>
          </cell>
          <cell r="AJ667">
            <v>0</v>
          </cell>
        </row>
        <row r="668">
          <cell r="Q668">
            <v>0</v>
          </cell>
          <cell r="R668">
            <v>0</v>
          </cell>
          <cell r="S668">
            <v>0</v>
          </cell>
          <cell r="T668">
            <v>0</v>
          </cell>
          <cell r="AH668">
            <v>101.26041666666667</v>
          </cell>
          <cell r="AI668">
            <v>0</v>
          </cell>
          <cell r="AJ668">
            <v>0</v>
          </cell>
        </row>
        <row r="669">
          <cell r="Q669">
            <v>0</v>
          </cell>
          <cell r="R669">
            <v>0</v>
          </cell>
          <cell r="S669">
            <v>0</v>
          </cell>
          <cell r="T669">
            <v>0</v>
          </cell>
          <cell r="AH669">
            <v>299.6825</v>
          </cell>
          <cell r="AI669">
            <v>99.894166666666663</v>
          </cell>
          <cell r="AJ669">
            <v>0</v>
          </cell>
        </row>
        <row r="670">
          <cell r="Q670">
            <v>0</v>
          </cell>
          <cell r="R670">
            <v>0</v>
          </cell>
          <cell r="S670">
            <v>0</v>
          </cell>
          <cell r="T670">
            <v>0</v>
          </cell>
          <cell r="AH670">
            <v>-410.06124999999997</v>
          </cell>
          <cell r="AI670">
            <v>-384.91041666666666</v>
          </cell>
          <cell r="AJ670">
            <v>-274.87166666666667</v>
          </cell>
        </row>
        <row r="671">
          <cell r="Q671">
            <v>0</v>
          </cell>
          <cell r="R671">
            <v>0</v>
          </cell>
          <cell r="S671">
            <v>0</v>
          </cell>
          <cell r="T671">
            <v>0</v>
          </cell>
          <cell r="AH671">
            <v>60.588333333333331</v>
          </cell>
          <cell r="AI671">
            <v>60.588333333333331</v>
          </cell>
          <cell r="AJ671">
            <v>60.588333333333331</v>
          </cell>
        </row>
        <row r="672">
          <cell r="Q672">
            <v>0</v>
          </cell>
          <cell r="R672">
            <v>1200</v>
          </cell>
          <cell r="S672">
            <v>17.649999999999999</v>
          </cell>
          <cell r="T672">
            <v>0</v>
          </cell>
          <cell r="AH672">
            <v>332.75166666666667</v>
          </cell>
          <cell r="AI672">
            <v>322.69958333333335</v>
          </cell>
          <cell r="AJ672">
            <v>262.64749999999998</v>
          </cell>
        </row>
        <row r="673">
          <cell r="Q673">
            <v>0</v>
          </cell>
          <cell r="R673">
            <v>0</v>
          </cell>
          <cell r="S673">
            <v>0</v>
          </cell>
          <cell r="T673">
            <v>0</v>
          </cell>
          <cell r="AH673">
            <v>0</v>
          </cell>
          <cell r="AI673">
            <v>0</v>
          </cell>
          <cell r="AJ673">
            <v>0</v>
          </cell>
        </row>
        <row r="674">
          <cell r="Q674">
            <v>0</v>
          </cell>
          <cell r="R674">
            <v>0</v>
          </cell>
          <cell r="S674">
            <v>0</v>
          </cell>
          <cell r="T674">
            <v>0</v>
          </cell>
          <cell r="AH674">
            <v>0</v>
          </cell>
          <cell r="AI674">
            <v>0</v>
          </cell>
          <cell r="AJ674">
            <v>0</v>
          </cell>
        </row>
        <row r="675">
          <cell r="Q675">
            <v>0</v>
          </cell>
          <cell r="R675">
            <v>0</v>
          </cell>
          <cell r="S675">
            <v>0</v>
          </cell>
          <cell r="T675">
            <v>0</v>
          </cell>
          <cell r="AH675">
            <v>0</v>
          </cell>
          <cell r="AI675">
            <v>0</v>
          </cell>
          <cell r="AJ675">
            <v>0</v>
          </cell>
        </row>
        <row r="676">
          <cell r="Q676">
            <v>0</v>
          </cell>
          <cell r="R676">
            <v>79.78</v>
          </cell>
          <cell r="S676">
            <v>79.78</v>
          </cell>
          <cell r="T676">
            <v>0</v>
          </cell>
          <cell r="AH676">
            <v>3.3241666666666667</v>
          </cell>
          <cell r="AI676">
            <v>9.9725000000000001</v>
          </cell>
          <cell r="AJ676">
            <v>13.296666666666667</v>
          </cell>
        </row>
        <row r="677">
          <cell r="Q677">
            <v>0</v>
          </cell>
          <cell r="R677">
            <v>0</v>
          </cell>
          <cell r="S677">
            <v>0</v>
          </cell>
          <cell r="T677">
            <v>0</v>
          </cell>
          <cell r="AH677">
            <v>0</v>
          </cell>
          <cell r="AI677">
            <v>0</v>
          </cell>
          <cell r="AJ677">
            <v>0</v>
          </cell>
        </row>
        <row r="678">
          <cell r="Q678">
            <v>0</v>
          </cell>
          <cell r="R678">
            <v>0</v>
          </cell>
          <cell r="S678">
            <v>0</v>
          </cell>
          <cell r="T678">
            <v>0</v>
          </cell>
          <cell r="AH678">
            <v>0</v>
          </cell>
          <cell r="AI678">
            <v>0</v>
          </cell>
          <cell r="AJ678">
            <v>0</v>
          </cell>
        </row>
        <row r="679">
          <cell r="Q679">
            <v>0</v>
          </cell>
          <cell r="R679">
            <v>0</v>
          </cell>
          <cell r="S679">
            <v>0</v>
          </cell>
          <cell r="T679">
            <v>0</v>
          </cell>
          <cell r="AH679">
            <v>-511.16833333333335</v>
          </cell>
          <cell r="AI679">
            <v>-242.73625000000001</v>
          </cell>
          <cell r="AJ679">
            <v>13.416666666666666</v>
          </cell>
        </row>
        <row r="680">
          <cell r="Q680">
            <v>0</v>
          </cell>
          <cell r="R680">
            <v>0</v>
          </cell>
          <cell r="S680">
            <v>0</v>
          </cell>
          <cell r="T680">
            <v>0</v>
          </cell>
          <cell r="AH680">
            <v>-16.465</v>
          </cell>
          <cell r="AI680">
            <v>-16.465</v>
          </cell>
          <cell r="AJ680">
            <v>-16.465</v>
          </cell>
        </row>
        <row r="681">
          <cell r="AH681">
            <v>0</v>
          </cell>
          <cell r="AI681">
            <v>0</v>
          </cell>
          <cell r="AJ681">
            <v>0</v>
          </cell>
        </row>
        <row r="682">
          <cell r="AH682">
            <v>0</v>
          </cell>
          <cell r="AI682">
            <v>0</v>
          </cell>
          <cell r="AJ682">
            <v>0</v>
          </cell>
        </row>
        <row r="683">
          <cell r="Q683">
            <v>-163837.85999999999</v>
          </cell>
          <cell r="R683">
            <v>-199824.73</v>
          </cell>
          <cell r="S683">
            <v>-213291.08</v>
          </cell>
          <cell r="T683">
            <v>-193297.78</v>
          </cell>
          <cell r="AH683">
            <v>-95333.839166666672</v>
          </cell>
          <cell r="AI683">
            <v>-110969.92166666668</v>
          </cell>
          <cell r="AJ683">
            <v>-124873.89166666666</v>
          </cell>
        </row>
        <row r="684">
          <cell r="AH684">
            <v>0</v>
          </cell>
          <cell r="AI684">
            <v>0</v>
          </cell>
          <cell r="AJ684">
            <v>0</v>
          </cell>
        </row>
        <row r="685">
          <cell r="Q685">
            <v>6468.93</v>
          </cell>
          <cell r="R685">
            <v>-13119.73</v>
          </cell>
          <cell r="S685">
            <v>-32445.45</v>
          </cell>
          <cell r="T685">
            <v>-7370.22</v>
          </cell>
          <cell r="AH685">
            <v>20242.148333333334</v>
          </cell>
          <cell r="AI685">
            <v>16570.947499999995</v>
          </cell>
          <cell r="AJ685">
            <v>14033.795416666662</v>
          </cell>
        </row>
        <row r="686">
          <cell r="AH686">
            <v>0</v>
          </cell>
          <cell r="AI686">
            <v>0</v>
          </cell>
          <cell r="AJ686">
            <v>0</v>
          </cell>
        </row>
        <row r="687">
          <cell r="Q687">
            <v>1009412.27</v>
          </cell>
          <cell r="R687">
            <v>773385.84</v>
          </cell>
          <cell r="S687">
            <v>1106887.33</v>
          </cell>
          <cell r="T687">
            <v>820807.41</v>
          </cell>
          <cell r="AH687">
            <v>669031.13458333327</v>
          </cell>
          <cell r="AI687">
            <v>715453.82250000013</v>
          </cell>
          <cell r="AJ687">
            <v>765218.0229166667</v>
          </cell>
        </row>
        <row r="688">
          <cell r="Q688">
            <v>0</v>
          </cell>
          <cell r="R688">
            <v>0</v>
          </cell>
          <cell r="S688">
            <v>0</v>
          </cell>
          <cell r="T688">
            <v>0</v>
          </cell>
          <cell r="AH688">
            <v>0</v>
          </cell>
          <cell r="AI688">
            <v>0</v>
          </cell>
          <cell r="AJ688">
            <v>0</v>
          </cell>
        </row>
        <row r="689">
          <cell r="Q689">
            <v>1743402.81</v>
          </cell>
          <cell r="R689">
            <v>1578388.36</v>
          </cell>
          <cell r="S689">
            <v>1790010.87</v>
          </cell>
          <cell r="T689">
            <v>1339177.93</v>
          </cell>
          <cell r="AH689">
            <v>1246900.53</v>
          </cell>
          <cell r="AI689">
            <v>1258855.925</v>
          </cell>
          <cell r="AJ689">
            <v>1286810.9337500001</v>
          </cell>
        </row>
        <row r="690">
          <cell r="Q690">
            <v>1438.7</v>
          </cell>
          <cell r="R690">
            <v>1544.57</v>
          </cell>
          <cell r="S690">
            <v>1544.57</v>
          </cell>
          <cell r="T690">
            <v>0</v>
          </cell>
          <cell r="AH690">
            <v>421.52125000000001</v>
          </cell>
          <cell r="AI690">
            <v>550.23541666666665</v>
          </cell>
          <cell r="AJ690">
            <v>614.59249999999997</v>
          </cell>
        </row>
        <row r="691">
          <cell r="Q691">
            <v>0</v>
          </cell>
          <cell r="R691">
            <v>0</v>
          </cell>
          <cell r="S691">
            <v>0</v>
          </cell>
          <cell r="T691">
            <v>0</v>
          </cell>
          <cell r="AH691">
            <v>40.083333333333336</v>
          </cell>
          <cell r="AI691">
            <v>20.041666666666668</v>
          </cell>
          <cell r="AJ691">
            <v>0</v>
          </cell>
        </row>
        <row r="692">
          <cell r="Q692">
            <v>10555000</v>
          </cell>
          <cell r="R692">
            <v>10555000</v>
          </cell>
          <cell r="S692">
            <v>10555000</v>
          </cell>
          <cell r="T692">
            <v>9043000</v>
          </cell>
          <cell r="AH692">
            <v>10474535.5</v>
          </cell>
          <cell r="AI692">
            <v>10528178.5</v>
          </cell>
          <cell r="AJ692">
            <v>10492000</v>
          </cell>
        </row>
        <row r="693">
          <cell r="Q693">
            <v>4472.4399999999996</v>
          </cell>
          <cell r="R693">
            <v>35696.1</v>
          </cell>
          <cell r="S693">
            <v>86697.55</v>
          </cell>
          <cell r="T693">
            <v>113504.05</v>
          </cell>
          <cell r="AH693">
            <v>1860.0408333333332</v>
          </cell>
          <cell r="AI693">
            <v>6959.7762499999999</v>
          </cell>
          <cell r="AJ693">
            <v>15301.509583333333</v>
          </cell>
        </row>
        <row r="694">
          <cell r="Q694">
            <v>109523230.25</v>
          </cell>
          <cell r="R694">
            <v>110594484.5</v>
          </cell>
          <cell r="S694">
            <v>111665738.75</v>
          </cell>
          <cell r="T694">
            <v>112736993</v>
          </cell>
          <cell r="AH694">
            <v>86641836.104166672</v>
          </cell>
          <cell r="AI694">
            <v>89973362.979166672</v>
          </cell>
          <cell r="AJ694">
            <v>93271439.104166672</v>
          </cell>
        </row>
        <row r="695">
          <cell r="Q695">
            <v>8239.25</v>
          </cell>
          <cell r="R695">
            <v>9366.6</v>
          </cell>
          <cell r="S695">
            <v>9464.24</v>
          </cell>
          <cell r="T695">
            <v>0</v>
          </cell>
          <cell r="AH695">
            <v>4104.4741666666669</v>
          </cell>
          <cell r="AI695">
            <v>4889.0924999999997</v>
          </cell>
          <cell r="AJ695">
            <v>5283.435833333333</v>
          </cell>
        </row>
        <row r="696">
          <cell r="Q696">
            <v>62194.09</v>
          </cell>
          <cell r="R696">
            <v>57042.85</v>
          </cell>
          <cell r="S696">
            <v>51891.61</v>
          </cell>
          <cell r="T696">
            <v>46740.37</v>
          </cell>
          <cell r="AH696">
            <v>120038.91791666666</v>
          </cell>
          <cell r="AI696">
            <v>109323.50833333332</v>
          </cell>
          <cell r="AJ696">
            <v>99135.321249999979</v>
          </cell>
        </row>
        <row r="697">
          <cell r="Q697">
            <v>0</v>
          </cell>
          <cell r="R697">
            <v>0</v>
          </cell>
          <cell r="S697">
            <v>0</v>
          </cell>
          <cell r="T697">
            <v>0</v>
          </cell>
          <cell r="AH697">
            <v>0</v>
          </cell>
          <cell r="AI697">
            <v>0</v>
          </cell>
          <cell r="AJ697">
            <v>0</v>
          </cell>
        </row>
        <row r="698">
          <cell r="AH698">
            <v>0</v>
          </cell>
          <cell r="AI698">
            <v>0</v>
          </cell>
          <cell r="AJ698">
            <v>0</v>
          </cell>
        </row>
        <row r="699">
          <cell r="Q699">
            <v>-502.28</v>
          </cell>
          <cell r="R699">
            <v>-502.28</v>
          </cell>
          <cell r="S699">
            <v>-502.28</v>
          </cell>
          <cell r="T699">
            <v>0</v>
          </cell>
          <cell r="AH699">
            <v>-37.099999999999994</v>
          </cell>
          <cell r="AI699">
            <v>-78.956666666666663</v>
          </cell>
          <cell r="AJ699">
            <v>-99.884999999999991</v>
          </cell>
        </row>
        <row r="700">
          <cell r="Q700">
            <v>1536.17</v>
          </cell>
          <cell r="R700">
            <v>1759.77</v>
          </cell>
          <cell r="S700">
            <v>1802.35</v>
          </cell>
          <cell r="T700">
            <v>0</v>
          </cell>
          <cell r="AH700">
            <v>795.67124999999999</v>
          </cell>
          <cell r="AI700">
            <v>853.31374999999991</v>
          </cell>
          <cell r="AJ700">
            <v>880.34833333333336</v>
          </cell>
        </row>
        <row r="701">
          <cell r="Q701">
            <v>0</v>
          </cell>
          <cell r="R701">
            <v>0</v>
          </cell>
          <cell r="S701">
            <v>0</v>
          </cell>
          <cell r="T701">
            <v>0</v>
          </cell>
          <cell r="AH701">
            <v>0</v>
          </cell>
          <cell r="AI701">
            <v>0</v>
          </cell>
          <cell r="AJ701">
            <v>0</v>
          </cell>
        </row>
        <row r="702">
          <cell r="Q702">
            <v>682204.74</v>
          </cell>
          <cell r="R702">
            <v>570276.84</v>
          </cell>
          <cell r="S702">
            <v>713531.46</v>
          </cell>
          <cell r="T702">
            <v>766124.94</v>
          </cell>
          <cell r="AH702">
            <v>789053.48583333334</v>
          </cell>
          <cell r="AI702">
            <v>719985.9520833334</v>
          </cell>
          <cell r="AJ702">
            <v>679845.10458333336</v>
          </cell>
        </row>
        <row r="703">
          <cell r="Q703">
            <v>369910.57</v>
          </cell>
          <cell r="R703">
            <v>365658.73</v>
          </cell>
          <cell r="S703">
            <v>361406.89</v>
          </cell>
          <cell r="T703">
            <v>357155.05</v>
          </cell>
          <cell r="AH703">
            <v>391169.77</v>
          </cell>
          <cell r="AI703">
            <v>386917.93</v>
          </cell>
          <cell r="AJ703">
            <v>382666.09</v>
          </cell>
        </row>
        <row r="704">
          <cell r="Q704">
            <v>815</v>
          </cell>
          <cell r="R704">
            <v>815</v>
          </cell>
          <cell r="S704">
            <v>0</v>
          </cell>
          <cell r="T704">
            <v>0</v>
          </cell>
          <cell r="AH704">
            <v>237.70833333333334</v>
          </cell>
          <cell r="AI704">
            <v>271.66666666666669</v>
          </cell>
          <cell r="AJ704">
            <v>271.66666666666669</v>
          </cell>
        </row>
        <row r="705">
          <cell r="Q705">
            <v>0</v>
          </cell>
          <cell r="R705">
            <v>0</v>
          </cell>
          <cell r="S705">
            <v>0</v>
          </cell>
          <cell r="T705">
            <v>0</v>
          </cell>
          <cell r="AH705">
            <v>577902.5</v>
          </cell>
          <cell r="AI705">
            <v>522864.16666666669</v>
          </cell>
          <cell r="AJ705">
            <v>467825.83333333331</v>
          </cell>
        </row>
        <row r="706">
          <cell r="Q706">
            <v>0</v>
          </cell>
          <cell r="R706">
            <v>0</v>
          </cell>
          <cell r="S706">
            <v>0</v>
          </cell>
          <cell r="T706">
            <v>0</v>
          </cell>
          <cell r="AH706">
            <v>0</v>
          </cell>
          <cell r="AI706">
            <v>0</v>
          </cell>
          <cell r="AJ706">
            <v>0</v>
          </cell>
        </row>
        <row r="707">
          <cell r="Q707">
            <v>0</v>
          </cell>
          <cell r="R707">
            <v>0</v>
          </cell>
          <cell r="S707">
            <v>0</v>
          </cell>
          <cell r="T707">
            <v>-64880.76</v>
          </cell>
          <cell r="AH707">
            <v>26536.914999999997</v>
          </cell>
          <cell r="AI707">
            <v>26536.914999999997</v>
          </cell>
          <cell r="AJ707">
            <v>10565.092499999999</v>
          </cell>
        </row>
        <row r="708">
          <cell r="Q708">
            <v>0</v>
          </cell>
          <cell r="R708">
            <v>0</v>
          </cell>
          <cell r="S708">
            <v>0</v>
          </cell>
          <cell r="T708">
            <v>0</v>
          </cell>
          <cell r="AH708">
            <v>404.625</v>
          </cell>
          <cell r="AI708">
            <v>404.625</v>
          </cell>
          <cell r="AJ708">
            <v>404.625</v>
          </cell>
        </row>
        <row r="709">
          <cell r="Q709">
            <v>0</v>
          </cell>
          <cell r="R709">
            <v>0</v>
          </cell>
          <cell r="S709">
            <v>0</v>
          </cell>
          <cell r="T709">
            <v>0</v>
          </cell>
          <cell r="AH709">
            <v>0</v>
          </cell>
          <cell r="AI709">
            <v>0</v>
          </cell>
          <cell r="AJ709">
            <v>0</v>
          </cell>
        </row>
        <row r="710">
          <cell r="Q710">
            <v>0</v>
          </cell>
          <cell r="R710">
            <v>0</v>
          </cell>
          <cell r="S710">
            <v>0</v>
          </cell>
          <cell r="T710">
            <v>0</v>
          </cell>
          <cell r="AH710">
            <v>0</v>
          </cell>
          <cell r="AI710">
            <v>0</v>
          </cell>
          <cell r="AJ710">
            <v>0</v>
          </cell>
        </row>
        <row r="711">
          <cell r="Q711">
            <v>0</v>
          </cell>
          <cell r="R711">
            <v>0</v>
          </cell>
          <cell r="S711">
            <v>0</v>
          </cell>
          <cell r="T711">
            <v>0</v>
          </cell>
          <cell r="AH711">
            <v>0</v>
          </cell>
          <cell r="AI711">
            <v>0</v>
          </cell>
          <cell r="AJ711">
            <v>0</v>
          </cell>
        </row>
        <row r="712">
          <cell r="Q712">
            <v>26387</v>
          </cell>
          <cell r="R712">
            <v>0</v>
          </cell>
          <cell r="S712">
            <v>0</v>
          </cell>
          <cell r="T712">
            <v>0</v>
          </cell>
          <cell r="AH712">
            <v>4528.875</v>
          </cell>
          <cell r="AI712">
            <v>4528.875</v>
          </cell>
          <cell r="AJ712">
            <v>4528.875</v>
          </cell>
        </row>
        <row r="713">
          <cell r="Q713">
            <v>42523.5</v>
          </cell>
          <cell r="R713">
            <v>42523.5</v>
          </cell>
          <cell r="S713">
            <v>0</v>
          </cell>
          <cell r="T713">
            <v>0</v>
          </cell>
          <cell r="AH713">
            <v>10056.979166666666</v>
          </cell>
          <cell r="AI713">
            <v>11828.791666666666</v>
          </cell>
          <cell r="AJ713">
            <v>11828.791666666666</v>
          </cell>
        </row>
        <row r="714">
          <cell r="Q714">
            <v>0</v>
          </cell>
          <cell r="R714">
            <v>0</v>
          </cell>
          <cell r="S714">
            <v>0</v>
          </cell>
          <cell r="T714">
            <v>0</v>
          </cell>
          <cell r="AH714">
            <v>17.708333333333332</v>
          </cell>
          <cell r="AI714">
            <v>8.8541666666666661</v>
          </cell>
          <cell r="AJ714">
            <v>0</v>
          </cell>
        </row>
        <row r="715">
          <cell r="Q715">
            <v>0</v>
          </cell>
          <cell r="R715">
            <v>0</v>
          </cell>
          <cell r="S715">
            <v>0</v>
          </cell>
          <cell r="T715">
            <v>0</v>
          </cell>
          <cell r="AH715">
            <v>0</v>
          </cell>
          <cell r="AI715">
            <v>0</v>
          </cell>
          <cell r="AJ715">
            <v>0</v>
          </cell>
        </row>
        <row r="716">
          <cell r="Q716">
            <v>0</v>
          </cell>
          <cell r="R716">
            <v>0</v>
          </cell>
          <cell r="S716">
            <v>0</v>
          </cell>
          <cell r="T716">
            <v>0</v>
          </cell>
          <cell r="AH716">
            <v>172.70749999999998</v>
          </cell>
          <cell r="AI716">
            <v>172.70749999999998</v>
          </cell>
          <cell r="AJ716">
            <v>172.70749999999998</v>
          </cell>
        </row>
        <row r="717">
          <cell r="Q717">
            <v>0</v>
          </cell>
          <cell r="R717">
            <v>0</v>
          </cell>
          <cell r="S717">
            <v>0</v>
          </cell>
          <cell r="T717">
            <v>0</v>
          </cell>
          <cell r="AH717">
            <v>26.048749999999998</v>
          </cell>
          <cell r="AI717">
            <v>8.6829166666666655</v>
          </cell>
          <cell r="AJ717">
            <v>0</v>
          </cell>
        </row>
        <row r="718">
          <cell r="Q718">
            <v>103528.11</v>
          </cell>
          <cell r="R718">
            <v>104051.11</v>
          </cell>
          <cell r="S718">
            <v>59331.76</v>
          </cell>
          <cell r="T718">
            <v>65851.399999999994</v>
          </cell>
          <cell r="AH718">
            <v>147676.47041666665</v>
          </cell>
          <cell r="AI718">
            <v>137855.10083333336</v>
          </cell>
          <cell r="AJ718">
            <v>128688.75250000005</v>
          </cell>
        </row>
        <row r="719">
          <cell r="Q719">
            <v>0</v>
          </cell>
          <cell r="R719">
            <v>0</v>
          </cell>
          <cell r="S719">
            <v>0</v>
          </cell>
          <cell r="T719">
            <v>0</v>
          </cell>
          <cell r="AH719">
            <v>10339.358333333334</v>
          </cell>
          <cell r="AI719">
            <v>10339.358333333334</v>
          </cell>
          <cell r="AJ719">
            <v>10339.358333333334</v>
          </cell>
        </row>
        <row r="720">
          <cell r="Q720">
            <v>0</v>
          </cell>
          <cell r="R720">
            <v>0</v>
          </cell>
          <cell r="S720">
            <v>0</v>
          </cell>
          <cell r="T720">
            <v>0</v>
          </cell>
          <cell r="AH720">
            <v>0</v>
          </cell>
          <cell r="AI720">
            <v>0</v>
          </cell>
          <cell r="AJ720">
            <v>0</v>
          </cell>
        </row>
        <row r="721">
          <cell r="Q721">
            <v>6182.31</v>
          </cell>
          <cell r="R721">
            <v>7105.99</v>
          </cell>
          <cell r="S721">
            <v>8247.9</v>
          </cell>
          <cell r="T721">
            <v>8717.44</v>
          </cell>
          <cell r="AH721">
            <v>5042.6895833333328</v>
          </cell>
          <cell r="AI721">
            <v>5416.7904166666658</v>
          </cell>
          <cell r="AJ721">
            <v>5831.9712499999996</v>
          </cell>
        </row>
        <row r="722">
          <cell r="Q722">
            <v>0</v>
          </cell>
          <cell r="R722">
            <v>0</v>
          </cell>
          <cell r="S722">
            <v>0</v>
          </cell>
          <cell r="T722">
            <v>0</v>
          </cell>
          <cell r="AH722">
            <v>0</v>
          </cell>
          <cell r="AI722">
            <v>0</v>
          </cell>
          <cell r="AJ722">
            <v>0</v>
          </cell>
        </row>
        <row r="723">
          <cell r="Q723">
            <v>0</v>
          </cell>
          <cell r="R723">
            <v>0</v>
          </cell>
          <cell r="S723">
            <v>0</v>
          </cell>
          <cell r="T723">
            <v>0</v>
          </cell>
          <cell r="AH723">
            <v>0</v>
          </cell>
          <cell r="AI723">
            <v>0</v>
          </cell>
          <cell r="AJ723">
            <v>0</v>
          </cell>
        </row>
        <row r="724">
          <cell r="AH724">
            <v>0</v>
          </cell>
          <cell r="AI724">
            <v>0</v>
          </cell>
          <cell r="AJ724">
            <v>0</v>
          </cell>
        </row>
        <row r="725">
          <cell r="Q725">
            <v>0</v>
          </cell>
          <cell r="R725">
            <v>0</v>
          </cell>
          <cell r="S725">
            <v>0</v>
          </cell>
          <cell r="T725">
            <v>0</v>
          </cell>
          <cell r="AH725">
            <v>0</v>
          </cell>
          <cell r="AI725">
            <v>0</v>
          </cell>
          <cell r="AJ725">
            <v>0</v>
          </cell>
        </row>
        <row r="726">
          <cell r="Q726">
            <v>0</v>
          </cell>
          <cell r="R726">
            <v>0</v>
          </cell>
          <cell r="S726">
            <v>0</v>
          </cell>
          <cell r="T726">
            <v>0</v>
          </cell>
          <cell r="AH726">
            <v>0</v>
          </cell>
          <cell r="AI726">
            <v>0</v>
          </cell>
          <cell r="AJ726">
            <v>0</v>
          </cell>
        </row>
        <row r="727">
          <cell r="Q727">
            <v>0</v>
          </cell>
          <cell r="R727">
            <v>0</v>
          </cell>
          <cell r="S727">
            <v>0</v>
          </cell>
          <cell r="T727">
            <v>0</v>
          </cell>
          <cell r="AH727">
            <v>1508408.875</v>
          </cell>
          <cell r="AI727">
            <v>502802.95833333331</v>
          </cell>
          <cell r="AJ727">
            <v>0</v>
          </cell>
        </row>
        <row r="728">
          <cell r="Q728">
            <v>0</v>
          </cell>
          <cell r="R728">
            <v>0</v>
          </cell>
          <cell r="S728">
            <v>0</v>
          </cell>
          <cell r="T728">
            <v>0</v>
          </cell>
          <cell r="AH728">
            <v>-527943.125</v>
          </cell>
          <cell r="AI728">
            <v>-175981.04166666666</v>
          </cell>
          <cell r="AJ728">
            <v>0</v>
          </cell>
        </row>
        <row r="729">
          <cell r="Q729">
            <v>0</v>
          </cell>
          <cell r="R729">
            <v>0</v>
          </cell>
          <cell r="S729">
            <v>0</v>
          </cell>
          <cell r="T729">
            <v>0</v>
          </cell>
          <cell r="AH729">
            <v>0</v>
          </cell>
          <cell r="AI729">
            <v>0</v>
          </cell>
          <cell r="AJ729">
            <v>0</v>
          </cell>
        </row>
        <row r="730">
          <cell r="Q730">
            <v>0</v>
          </cell>
          <cell r="R730">
            <v>0</v>
          </cell>
          <cell r="S730">
            <v>0</v>
          </cell>
          <cell r="T730">
            <v>0</v>
          </cell>
          <cell r="AH730">
            <v>0</v>
          </cell>
          <cell r="AI730">
            <v>0</v>
          </cell>
          <cell r="AJ730">
            <v>0</v>
          </cell>
        </row>
        <row r="731">
          <cell r="R731">
            <v>0</v>
          </cell>
          <cell r="S731">
            <v>0</v>
          </cell>
          <cell r="T731">
            <v>-24317089</v>
          </cell>
          <cell r="AH731">
            <v>0</v>
          </cell>
          <cell r="AI731">
            <v>0</v>
          </cell>
          <cell r="AJ731">
            <v>-1013212.0416666666</v>
          </cell>
        </row>
        <row r="732">
          <cell r="Q732">
            <v>59899</v>
          </cell>
          <cell r="R732">
            <v>59899</v>
          </cell>
          <cell r="S732">
            <v>59899</v>
          </cell>
          <cell r="T732">
            <v>3250409</v>
          </cell>
          <cell r="AH732">
            <v>-2855589.5</v>
          </cell>
          <cell r="AI732">
            <v>-2876442.1666666665</v>
          </cell>
          <cell r="AJ732">
            <v>-2599876.6666666665</v>
          </cell>
        </row>
        <row r="733">
          <cell r="Q733">
            <v>0</v>
          </cell>
          <cell r="R733">
            <v>0</v>
          </cell>
          <cell r="S733">
            <v>0</v>
          </cell>
          <cell r="T733">
            <v>0</v>
          </cell>
          <cell r="AH733">
            <v>0</v>
          </cell>
          <cell r="AI733">
            <v>0</v>
          </cell>
          <cell r="AJ733">
            <v>0</v>
          </cell>
        </row>
        <row r="734">
          <cell r="AH734">
            <v>0</v>
          </cell>
          <cell r="AI734">
            <v>0</v>
          </cell>
          <cell r="AJ734">
            <v>0</v>
          </cell>
        </row>
        <row r="735">
          <cell r="Q735">
            <v>524.9</v>
          </cell>
          <cell r="R735">
            <v>524.9</v>
          </cell>
          <cell r="S735">
            <v>524.9</v>
          </cell>
          <cell r="T735">
            <v>258.83999999999997</v>
          </cell>
          <cell r="AH735">
            <v>4867.4083333333347</v>
          </cell>
          <cell r="AI735">
            <v>1944.5500000000002</v>
          </cell>
          <cell r="AJ735">
            <v>491.94333333333321</v>
          </cell>
        </row>
        <row r="736">
          <cell r="AH736">
            <v>0</v>
          </cell>
          <cell r="AI736">
            <v>0</v>
          </cell>
          <cell r="AJ736">
            <v>0</v>
          </cell>
        </row>
        <row r="737">
          <cell r="Q737">
            <v>62572.92</v>
          </cell>
          <cell r="R737">
            <v>41715.32</v>
          </cell>
          <cell r="S737">
            <v>20857.72</v>
          </cell>
          <cell r="T737">
            <v>230188.62</v>
          </cell>
          <cell r="AH737">
            <v>222380.49333333332</v>
          </cell>
          <cell r="AI737">
            <v>188510.49333333332</v>
          </cell>
          <cell r="AJ737">
            <v>165966.66750000001</v>
          </cell>
        </row>
        <row r="738">
          <cell r="Q738">
            <v>0</v>
          </cell>
          <cell r="R738">
            <v>0</v>
          </cell>
          <cell r="S738">
            <v>0</v>
          </cell>
          <cell r="T738">
            <v>0</v>
          </cell>
          <cell r="AH738">
            <v>16279.333333333334</v>
          </cell>
          <cell r="AI738">
            <v>16279.333333333334</v>
          </cell>
          <cell r="AJ738">
            <v>16279.333333333334</v>
          </cell>
        </row>
        <row r="739">
          <cell r="Q739">
            <v>0</v>
          </cell>
          <cell r="R739">
            <v>0</v>
          </cell>
          <cell r="S739">
            <v>0</v>
          </cell>
          <cell r="T739">
            <v>0</v>
          </cell>
          <cell r="AH739">
            <v>396079.33416666667</v>
          </cell>
          <cell r="AI739">
            <v>395902.55874999991</v>
          </cell>
          <cell r="AJ739">
            <v>330020.42958333337</v>
          </cell>
        </row>
        <row r="740">
          <cell r="Q740">
            <v>0</v>
          </cell>
          <cell r="R740">
            <v>0</v>
          </cell>
          <cell r="S740">
            <v>8970</v>
          </cell>
          <cell r="T740">
            <v>0</v>
          </cell>
          <cell r="AH740">
            <v>60431.485000000008</v>
          </cell>
          <cell r="AI740">
            <v>60805.235000000008</v>
          </cell>
          <cell r="AJ740">
            <v>61178.985000000008</v>
          </cell>
        </row>
        <row r="741">
          <cell r="Q741">
            <v>0</v>
          </cell>
          <cell r="R741">
            <v>0</v>
          </cell>
          <cell r="S741">
            <v>0</v>
          </cell>
          <cell r="T741">
            <v>0</v>
          </cell>
          <cell r="AH741">
            <v>0</v>
          </cell>
          <cell r="AI741">
            <v>0</v>
          </cell>
          <cell r="AJ741">
            <v>0</v>
          </cell>
        </row>
        <row r="742">
          <cell r="AH742">
            <v>0</v>
          </cell>
          <cell r="AI742">
            <v>0</v>
          </cell>
          <cell r="AJ742">
            <v>0</v>
          </cell>
        </row>
        <row r="743">
          <cell r="AH743">
            <v>0</v>
          </cell>
          <cell r="AI743">
            <v>0</v>
          </cell>
          <cell r="AJ743">
            <v>0</v>
          </cell>
        </row>
        <row r="744">
          <cell r="Q744">
            <v>0</v>
          </cell>
          <cell r="R744">
            <v>0</v>
          </cell>
          <cell r="S744">
            <v>0</v>
          </cell>
          <cell r="T744">
            <v>0</v>
          </cell>
          <cell r="AH744">
            <v>0</v>
          </cell>
          <cell r="AI744">
            <v>0</v>
          </cell>
          <cell r="AJ744">
            <v>0</v>
          </cell>
        </row>
        <row r="745">
          <cell r="Q745">
            <v>31524576.989999998</v>
          </cell>
          <cell r="R745">
            <v>31524576.989999998</v>
          </cell>
          <cell r="S745">
            <v>31524576.989999998</v>
          </cell>
          <cell r="T745">
            <v>31881857.5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H746">
            <v>-58306886.913749993</v>
          </cell>
          <cell r="AI746">
            <v>-58275958.685000002</v>
          </cell>
          <cell r="AJ746">
            <v>-58234411.916249998</v>
          </cell>
        </row>
        <row r="747">
          <cell r="Q747">
            <v>36510290.5</v>
          </cell>
          <cell r="R747">
            <v>36532764.609999999</v>
          </cell>
          <cell r="S747">
            <v>36555252.950000003</v>
          </cell>
          <cell r="T747">
            <v>36565939.079999998</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H748">
            <v>9350082.1362500004</v>
          </cell>
          <cell r="AI748">
            <v>9350113.7320833337</v>
          </cell>
          <cell r="AJ748">
            <v>9350129.5299999993</v>
          </cell>
        </row>
        <row r="749">
          <cell r="Q749">
            <v>209796.52</v>
          </cell>
          <cell r="R749">
            <v>209796.52</v>
          </cell>
          <cell r="S749">
            <v>209796.52</v>
          </cell>
          <cell r="T749">
            <v>209796.52</v>
          </cell>
          <cell r="AH749">
            <v>209796.52</v>
          </cell>
          <cell r="AI749">
            <v>209796.52</v>
          </cell>
          <cell r="AJ749">
            <v>209796.52</v>
          </cell>
        </row>
        <row r="750">
          <cell r="Q750">
            <v>1240172.07</v>
          </cell>
          <cell r="R750">
            <v>1240172.07</v>
          </cell>
          <cell r="S750">
            <v>1240172.07</v>
          </cell>
          <cell r="T750">
            <v>1240172.07</v>
          </cell>
          <cell r="AH750">
            <v>1239338.2275</v>
          </cell>
          <cell r="AI750">
            <v>1239523.5258333334</v>
          </cell>
          <cell r="AJ750">
            <v>1239708.8241666667</v>
          </cell>
        </row>
        <row r="751">
          <cell r="Q751">
            <v>7601.05</v>
          </cell>
          <cell r="R751">
            <v>7601.05</v>
          </cell>
          <cell r="S751">
            <v>7601.05</v>
          </cell>
          <cell r="T751">
            <v>7601.05</v>
          </cell>
          <cell r="AH751">
            <v>7601.050000000002</v>
          </cell>
          <cell r="AI751">
            <v>7601.050000000002</v>
          </cell>
          <cell r="AJ751">
            <v>7601.050000000002</v>
          </cell>
        </row>
        <row r="752">
          <cell r="Q752">
            <v>1907673.02</v>
          </cell>
          <cell r="R752">
            <v>1908879.27</v>
          </cell>
          <cell r="S752">
            <v>1918361.81</v>
          </cell>
          <cell r="T752">
            <v>1926661.23</v>
          </cell>
          <cell r="AH752">
            <v>1852593.749583333</v>
          </cell>
          <cell r="AI752">
            <v>1862067.86625</v>
          </cell>
          <cell r="AJ752">
            <v>1870802.4862499998</v>
          </cell>
        </row>
        <row r="753">
          <cell r="Q753">
            <v>2576768.5099999998</v>
          </cell>
          <cell r="R753">
            <v>2576768.5099999998</v>
          </cell>
          <cell r="S753">
            <v>2576768.5099999998</v>
          </cell>
          <cell r="T753">
            <v>2576812.0299999998</v>
          </cell>
          <cell r="AH753">
            <v>2577816.6999999993</v>
          </cell>
          <cell r="AI753">
            <v>2577655.4399999995</v>
          </cell>
          <cell r="AJ753">
            <v>2577495.9933333322</v>
          </cell>
        </row>
        <row r="754">
          <cell r="Q754">
            <v>619435.48</v>
          </cell>
          <cell r="R754">
            <v>630551.18000000005</v>
          </cell>
          <cell r="S754">
            <v>656333.43999999994</v>
          </cell>
          <cell r="T754">
            <v>709003.06</v>
          </cell>
          <cell r="AH754">
            <v>547569.58416666661</v>
          </cell>
          <cell r="AI754">
            <v>560990.92999999993</v>
          </cell>
          <cell r="AJ754">
            <v>577039.5808333332</v>
          </cell>
        </row>
        <row r="755">
          <cell r="Q755">
            <v>366.95</v>
          </cell>
          <cell r="R755">
            <v>366.95</v>
          </cell>
          <cell r="S755">
            <v>366.95</v>
          </cell>
          <cell r="T755">
            <v>366.95</v>
          </cell>
          <cell r="AH755">
            <v>366.94999999999987</v>
          </cell>
          <cell r="AI755">
            <v>366.94999999999987</v>
          </cell>
          <cell r="AJ755">
            <v>366.94999999999987</v>
          </cell>
        </row>
        <row r="756">
          <cell r="Q756">
            <v>-25835.27</v>
          </cell>
          <cell r="R756">
            <v>-25835.27</v>
          </cell>
          <cell r="S756">
            <v>-25835.27</v>
          </cell>
          <cell r="T756">
            <v>-25835.27</v>
          </cell>
          <cell r="AH756">
            <v>-25835.27</v>
          </cell>
          <cell r="AI756">
            <v>-25835.27</v>
          </cell>
          <cell r="AJ756">
            <v>-25835.27</v>
          </cell>
        </row>
        <row r="757">
          <cell r="Q757">
            <v>405426.67</v>
          </cell>
          <cell r="R757">
            <v>405426.67</v>
          </cell>
          <cell r="S757">
            <v>405426.67</v>
          </cell>
          <cell r="T757">
            <v>405426.67</v>
          </cell>
          <cell r="AH757">
            <v>405426.67</v>
          </cell>
          <cell r="AI757">
            <v>405426.67</v>
          </cell>
          <cell r="AJ757">
            <v>405426.67</v>
          </cell>
        </row>
        <row r="758">
          <cell r="Q758">
            <v>686461.83</v>
          </cell>
          <cell r="R758">
            <v>684684.45</v>
          </cell>
          <cell r="S758">
            <v>687068.33</v>
          </cell>
          <cell r="T758">
            <v>691752.17</v>
          </cell>
          <cell r="AH758">
            <v>676050.58041666669</v>
          </cell>
          <cell r="AI758">
            <v>678374.37666666682</v>
          </cell>
          <cell r="AJ758">
            <v>680556.07958333346</v>
          </cell>
        </row>
        <row r="759">
          <cell r="Q759">
            <v>9152.75</v>
          </cell>
          <cell r="R759">
            <v>9152.75</v>
          </cell>
          <cell r="S759">
            <v>9152.75</v>
          </cell>
          <cell r="T759">
            <v>9152.75</v>
          </cell>
          <cell r="AH759">
            <v>9152.75</v>
          </cell>
          <cell r="AI759">
            <v>9152.75</v>
          </cell>
          <cell r="AJ759">
            <v>9152.75</v>
          </cell>
        </row>
        <row r="760">
          <cell r="Q760">
            <v>1451535.06</v>
          </cell>
          <cell r="R760">
            <v>1450161.06</v>
          </cell>
          <cell r="S760">
            <v>1732369.79</v>
          </cell>
          <cell r="T760">
            <v>2235915.48</v>
          </cell>
          <cell r="AH760">
            <v>1324155.8500000001</v>
          </cell>
          <cell r="AI760">
            <v>1363479.4258333333</v>
          </cell>
          <cell r="AJ760">
            <v>1430739.7891666666</v>
          </cell>
        </row>
        <row r="761">
          <cell r="Q761">
            <v>2275131.77</v>
          </cell>
          <cell r="R761">
            <v>2298942.5499999998</v>
          </cell>
          <cell r="S761">
            <v>2316818.34</v>
          </cell>
          <cell r="T761">
            <v>2354799.7999999998</v>
          </cell>
          <cell r="AH761">
            <v>2122633.4049999998</v>
          </cell>
          <cell r="AI761">
            <v>2148781.1879166667</v>
          </cell>
          <cell r="AJ761">
            <v>2175935.23</v>
          </cell>
        </row>
        <row r="762">
          <cell r="Q762">
            <v>995</v>
          </cell>
          <cell r="R762">
            <v>995</v>
          </cell>
          <cell r="S762">
            <v>995</v>
          </cell>
          <cell r="T762">
            <v>995</v>
          </cell>
          <cell r="AH762">
            <v>995</v>
          </cell>
          <cell r="AI762">
            <v>995</v>
          </cell>
          <cell r="AJ762">
            <v>995</v>
          </cell>
        </row>
        <row r="763">
          <cell r="Q763">
            <v>1519</v>
          </cell>
          <cell r="R763">
            <v>1519</v>
          </cell>
          <cell r="S763">
            <v>1519</v>
          </cell>
          <cell r="T763">
            <v>1519</v>
          </cell>
          <cell r="AH763">
            <v>1519</v>
          </cell>
          <cell r="AI763">
            <v>1519</v>
          </cell>
          <cell r="AJ763">
            <v>1519</v>
          </cell>
        </row>
        <row r="764">
          <cell r="Q764">
            <v>83002.97</v>
          </cell>
          <cell r="R764">
            <v>84742.97</v>
          </cell>
          <cell r="S764">
            <v>86552.97</v>
          </cell>
          <cell r="T764">
            <v>86734.47</v>
          </cell>
          <cell r="AH764">
            <v>32784.621249999997</v>
          </cell>
          <cell r="AI764">
            <v>39921.95208333333</v>
          </cell>
          <cell r="AJ764">
            <v>47142.262083333328</v>
          </cell>
        </row>
        <row r="765">
          <cell r="Q765">
            <v>1815753.94</v>
          </cell>
          <cell r="R765">
            <v>1871269.69</v>
          </cell>
          <cell r="S765">
            <v>1912387.22</v>
          </cell>
          <cell r="T765">
            <v>1939555.01</v>
          </cell>
          <cell r="AH765">
            <v>1693742.7970833334</v>
          </cell>
          <cell r="AI765">
            <v>1720215.37625</v>
          </cell>
          <cell r="AJ765">
            <v>1747582.0537499997</v>
          </cell>
        </row>
        <row r="766">
          <cell r="Q766">
            <v>3578471.46</v>
          </cell>
          <cell r="R766">
            <v>3578486.52</v>
          </cell>
          <cell r="S766">
            <v>3578583.34</v>
          </cell>
          <cell r="T766">
            <v>3580719.34</v>
          </cell>
          <cell r="AH766">
            <v>3259231.7283333335</v>
          </cell>
          <cell r="AI766">
            <v>3462288.6216666666</v>
          </cell>
          <cell r="AJ766">
            <v>3565889.8137500002</v>
          </cell>
        </row>
        <row r="767">
          <cell r="Q767">
            <v>-1154425.72</v>
          </cell>
          <cell r="R767">
            <v>-1280567.81</v>
          </cell>
          <cell r="S767">
            <v>-1280567.81</v>
          </cell>
          <cell r="T767">
            <v>-1415286.74</v>
          </cell>
          <cell r="AH767">
            <v>-700293.83875</v>
          </cell>
          <cell r="AI767">
            <v>-807007.82291666663</v>
          </cell>
          <cell r="AJ767">
            <v>-919335.09583333333</v>
          </cell>
        </row>
        <row r="768">
          <cell r="Q768">
            <v>0</v>
          </cell>
          <cell r="R768">
            <v>0</v>
          </cell>
          <cell r="S768">
            <v>0</v>
          </cell>
          <cell r="T768">
            <v>0</v>
          </cell>
          <cell r="AH768">
            <v>0</v>
          </cell>
          <cell r="AI768">
            <v>0</v>
          </cell>
          <cell r="AJ768">
            <v>0</v>
          </cell>
        </row>
        <row r="769">
          <cell r="Q769">
            <v>0</v>
          </cell>
          <cell r="R769">
            <v>0</v>
          </cell>
          <cell r="S769">
            <v>0</v>
          </cell>
          <cell r="T769">
            <v>0</v>
          </cell>
          <cell r="AH769">
            <v>0</v>
          </cell>
          <cell r="AI769">
            <v>0</v>
          </cell>
          <cell r="AJ769">
            <v>0</v>
          </cell>
        </row>
        <row r="770">
          <cell r="Q770">
            <v>66942.149999999994</v>
          </cell>
          <cell r="R770">
            <v>66942.149999999994</v>
          </cell>
          <cell r="S770">
            <v>66942.149999999994</v>
          </cell>
          <cell r="T770">
            <v>66942.149999999994</v>
          </cell>
          <cell r="AH770">
            <v>66942.150000000009</v>
          </cell>
          <cell r="AI770">
            <v>66942.150000000009</v>
          </cell>
          <cell r="AJ770">
            <v>66942.150000000009</v>
          </cell>
        </row>
        <row r="771">
          <cell r="Q771">
            <v>1729467.71</v>
          </cell>
          <cell r="R771">
            <v>1731110.58</v>
          </cell>
          <cell r="S771">
            <v>1731207.39</v>
          </cell>
          <cell r="T771">
            <v>1757836.13</v>
          </cell>
          <cell r="AH771">
            <v>1349716.7</v>
          </cell>
          <cell r="AI771">
            <v>1436269.8883333334</v>
          </cell>
          <cell r="AJ771">
            <v>1506976.64375</v>
          </cell>
        </row>
        <row r="772">
          <cell r="Q772">
            <v>2694999.3</v>
          </cell>
          <cell r="R772">
            <v>2602926.63</v>
          </cell>
          <cell r="S772">
            <v>2510853.96</v>
          </cell>
          <cell r="T772">
            <v>2421929.33</v>
          </cell>
          <cell r="AH772">
            <v>3155204.3424999998</v>
          </cell>
          <cell r="AI772">
            <v>3063156.0274999999</v>
          </cell>
          <cell r="AJ772">
            <v>2971238.8808333334</v>
          </cell>
        </row>
        <row r="773">
          <cell r="Q773">
            <v>0</v>
          </cell>
          <cell r="R773">
            <v>0</v>
          </cell>
          <cell r="S773">
            <v>0</v>
          </cell>
          <cell r="T773">
            <v>0</v>
          </cell>
          <cell r="AH773">
            <v>0</v>
          </cell>
          <cell r="AI773">
            <v>0</v>
          </cell>
          <cell r="AJ773">
            <v>0</v>
          </cell>
        </row>
        <row r="774">
          <cell r="Q774">
            <v>240686</v>
          </cell>
          <cell r="R774">
            <v>239158</v>
          </cell>
          <cell r="S774">
            <v>237630</v>
          </cell>
          <cell r="T774">
            <v>236102</v>
          </cell>
          <cell r="AH774">
            <v>248326</v>
          </cell>
          <cell r="AI774">
            <v>246798</v>
          </cell>
          <cell r="AJ774">
            <v>245270</v>
          </cell>
        </row>
        <row r="775">
          <cell r="Q775">
            <v>0</v>
          </cell>
          <cell r="R775">
            <v>0</v>
          </cell>
          <cell r="S775">
            <v>0</v>
          </cell>
          <cell r="T775">
            <v>0</v>
          </cell>
          <cell r="AH775">
            <v>0</v>
          </cell>
          <cell r="AI775">
            <v>0</v>
          </cell>
          <cell r="AJ775">
            <v>0</v>
          </cell>
        </row>
        <row r="776">
          <cell r="Q776">
            <v>0</v>
          </cell>
          <cell r="R776">
            <v>0</v>
          </cell>
          <cell r="S776">
            <v>0</v>
          </cell>
          <cell r="T776">
            <v>0</v>
          </cell>
          <cell r="AH776">
            <v>0</v>
          </cell>
          <cell r="AI776">
            <v>0</v>
          </cell>
          <cell r="AJ776">
            <v>0</v>
          </cell>
        </row>
        <row r="777">
          <cell r="Q777">
            <v>0</v>
          </cell>
          <cell r="R777">
            <v>0</v>
          </cell>
          <cell r="S777">
            <v>0</v>
          </cell>
          <cell r="T777">
            <v>0</v>
          </cell>
          <cell r="AH777">
            <v>0</v>
          </cell>
          <cell r="AI777">
            <v>0</v>
          </cell>
          <cell r="AJ777">
            <v>0</v>
          </cell>
        </row>
        <row r="778">
          <cell r="Q778">
            <v>0</v>
          </cell>
          <cell r="R778">
            <v>0</v>
          </cell>
          <cell r="S778">
            <v>0</v>
          </cell>
          <cell r="T778">
            <v>0</v>
          </cell>
          <cell r="AH778">
            <v>481.40875</v>
          </cell>
          <cell r="AI778">
            <v>213.95749999999998</v>
          </cell>
          <cell r="AJ778">
            <v>53.488750000000003</v>
          </cell>
        </row>
        <row r="779">
          <cell r="Q779">
            <v>0</v>
          </cell>
          <cell r="R779">
            <v>0</v>
          </cell>
          <cell r="S779">
            <v>0</v>
          </cell>
          <cell r="T779">
            <v>0</v>
          </cell>
          <cell r="AH779">
            <v>0</v>
          </cell>
          <cell r="AI779">
            <v>0</v>
          </cell>
          <cell r="AJ779">
            <v>0</v>
          </cell>
        </row>
        <row r="780">
          <cell r="Q780">
            <v>81126.63</v>
          </cell>
          <cell r="R780">
            <v>78591.42</v>
          </cell>
          <cell r="S780">
            <v>76056.210000000006</v>
          </cell>
          <cell r="T780">
            <v>73521</v>
          </cell>
          <cell r="AH780">
            <v>93773.127916666679</v>
          </cell>
          <cell r="AI780">
            <v>91248.556666666685</v>
          </cell>
          <cell r="AJ780">
            <v>88721.621250000011</v>
          </cell>
        </row>
        <row r="781">
          <cell r="Q781">
            <v>0</v>
          </cell>
          <cell r="R781">
            <v>0</v>
          </cell>
          <cell r="S781">
            <v>0</v>
          </cell>
          <cell r="T781">
            <v>0</v>
          </cell>
          <cell r="AH781">
            <v>0</v>
          </cell>
          <cell r="AI781">
            <v>0</v>
          </cell>
          <cell r="AJ781">
            <v>0</v>
          </cell>
        </row>
        <row r="782">
          <cell r="Q782">
            <v>0</v>
          </cell>
          <cell r="R782">
            <v>0</v>
          </cell>
          <cell r="S782">
            <v>0</v>
          </cell>
          <cell r="T782">
            <v>0</v>
          </cell>
          <cell r="AH782">
            <v>0</v>
          </cell>
          <cell r="AI782">
            <v>0</v>
          </cell>
          <cell r="AJ782">
            <v>0</v>
          </cell>
        </row>
        <row r="783">
          <cell r="Q783">
            <v>363928.58</v>
          </cell>
          <cell r="R783">
            <v>354830.36</v>
          </cell>
          <cell r="S783">
            <v>345732.15</v>
          </cell>
          <cell r="T783">
            <v>336633.93</v>
          </cell>
          <cell r="AH783">
            <v>409419.66416666663</v>
          </cell>
          <cell r="AI783">
            <v>400321.44916666672</v>
          </cell>
          <cell r="AJ783">
            <v>391223.23374999996</v>
          </cell>
        </row>
        <row r="784">
          <cell r="Q784">
            <v>0</v>
          </cell>
          <cell r="R784">
            <v>0</v>
          </cell>
          <cell r="S784">
            <v>0</v>
          </cell>
          <cell r="T784">
            <v>0</v>
          </cell>
          <cell r="AH784">
            <v>0</v>
          </cell>
          <cell r="AI784">
            <v>0</v>
          </cell>
          <cell r="AJ784">
            <v>0</v>
          </cell>
        </row>
        <row r="785">
          <cell r="Q785">
            <v>3433896.22</v>
          </cell>
          <cell r="R785">
            <v>3419822.87</v>
          </cell>
          <cell r="S785">
            <v>3405749.52</v>
          </cell>
          <cell r="T785">
            <v>3391676.17</v>
          </cell>
          <cell r="AH785">
            <v>3504262.9595833332</v>
          </cell>
          <cell r="AI785">
            <v>3490189.6133333333</v>
          </cell>
          <cell r="AJ785">
            <v>3476116.2662499999</v>
          </cell>
        </row>
        <row r="786">
          <cell r="Q786">
            <v>0</v>
          </cell>
          <cell r="R786">
            <v>0</v>
          </cell>
          <cell r="S786">
            <v>0</v>
          </cell>
          <cell r="T786">
            <v>0</v>
          </cell>
          <cell r="AH786">
            <v>31824.977083333335</v>
          </cell>
          <cell r="AI786">
            <v>24693.857083333336</v>
          </cell>
          <cell r="AJ786">
            <v>17596.938749999998</v>
          </cell>
        </row>
        <row r="787">
          <cell r="Q787">
            <v>0</v>
          </cell>
          <cell r="R787">
            <v>0</v>
          </cell>
          <cell r="S787">
            <v>0</v>
          </cell>
          <cell r="T787">
            <v>0</v>
          </cell>
          <cell r="AH787">
            <v>305695.08083333337</v>
          </cell>
          <cell r="AI787">
            <v>236885.61958333335</v>
          </cell>
          <cell r="AJ787">
            <v>168585.51250000001</v>
          </cell>
        </row>
        <row r="788">
          <cell r="Q788">
            <v>0</v>
          </cell>
          <cell r="R788">
            <v>0</v>
          </cell>
          <cell r="S788">
            <v>0</v>
          </cell>
          <cell r="T788">
            <v>0</v>
          </cell>
          <cell r="AH788">
            <v>206415.21083333335</v>
          </cell>
          <cell r="AI788">
            <v>160135.51333333334</v>
          </cell>
          <cell r="AJ788">
            <v>114093.67750000001</v>
          </cell>
        </row>
        <row r="789">
          <cell r="Q789">
            <v>0</v>
          </cell>
          <cell r="R789">
            <v>0</v>
          </cell>
          <cell r="S789">
            <v>0</v>
          </cell>
          <cell r="T789">
            <v>0</v>
          </cell>
          <cell r="AH789">
            <v>131415.95666666667</v>
          </cell>
          <cell r="AI789">
            <v>101986.64750000001</v>
          </cell>
          <cell r="AJ789">
            <v>72688.426666666681</v>
          </cell>
        </row>
        <row r="790">
          <cell r="Q790">
            <v>204998.61</v>
          </cell>
          <cell r="R790">
            <v>163998.88</v>
          </cell>
          <cell r="S790">
            <v>122999.15</v>
          </cell>
          <cell r="T790">
            <v>81999.429999999993</v>
          </cell>
          <cell r="AH790">
            <v>410008.8954166667</v>
          </cell>
          <cell r="AI790">
            <v>369004.97666666663</v>
          </cell>
          <cell r="AJ790">
            <v>328001.98916666658</v>
          </cell>
        </row>
        <row r="791">
          <cell r="Q791">
            <v>51607.44</v>
          </cell>
          <cell r="R791">
            <v>51315.87</v>
          </cell>
          <cell r="S791">
            <v>51024.3</v>
          </cell>
          <cell r="T791">
            <v>50732.73</v>
          </cell>
          <cell r="AH791">
            <v>53065.727499999986</v>
          </cell>
          <cell r="AI791">
            <v>52774</v>
          </cell>
          <cell r="AJ791">
            <v>52482.307500000017</v>
          </cell>
        </row>
        <row r="792">
          <cell r="Q792">
            <v>1246922.58</v>
          </cell>
          <cell r="R792">
            <v>1243132.54</v>
          </cell>
          <cell r="S792">
            <v>1239342.5</v>
          </cell>
          <cell r="T792">
            <v>1235552.46</v>
          </cell>
          <cell r="AH792">
            <v>785801.26416666666</v>
          </cell>
          <cell r="AI792">
            <v>889237.72416666674</v>
          </cell>
          <cell r="AJ792">
            <v>992358.34750000015</v>
          </cell>
        </row>
        <row r="793">
          <cell r="Q793">
            <v>947558.57</v>
          </cell>
          <cell r="R793">
            <v>944678.45</v>
          </cell>
          <cell r="S793">
            <v>941798.33</v>
          </cell>
          <cell r="T793">
            <v>938918.21</v>
          </cell>
          <cell r="AH793">
            <v>597144.31124999991</v>
          </cell>
          <cell r="AI793">
            <v>675747.51041666663</v>
          </cell>
          <cell r="AJ793">
            <v>754110.69958333333</v>
          </cell>
        </row>
        <row r="794">
          <cell r="Q794">
            <v>2901380.85</v>
          </cell>
          <cell r="R794">
            <v>2892562.06</v>
          </cell>
          <cell r="S794">
            <v>2883743.27</v>
          </cell>
          <cell r="T794">
            <v>2874924.48</v>
          </cell>
          <cell r="AH794">
            <v>1828428.4641666666</v>
          </cell>
          <cell r="AI794">
            <v>2069107.8529166665</v>
          </cell>
          <cell r="AJ794">
            <v>2309052.3424999998</v>
          </cell>
        </row>
        <row r="795">
          <cell r="Q795">
            <v>885498.17</v>
          </cell>
          <cell r="R795">
            <v>882806.69</v>
          </cell>
          <cell r="S795">
            <v>880115.21</v>
          </cell>
          <cell r="T795">
            <v>877423.73</v>
          </cell>
          <cell r="AH795">
            <v>518934.30124999996</v>
          </cell>
          <cell r="AI795">
            <v>592389.38041666662</v>
          </cell>
          <cell r="AJ795">
            <v>665620.16958333331</v>
          </cell>
        </row>
        <row r="796">
          <cell r="Q796">
            <v>20824.89</v>
          </cell>
          <cell r="R796">
            <v>20729.8</v>
          </cell>
          <cell r="S796">
            <v>20634.71</v>
          </cell>
          <cell r="T796">
            <v>20539.62</v>
          </cell>
          <cell r="AH796">
            <v>13178.037499999999</v>
          </cell>
          <cell r="AI796">
            <v>14901.558749999998</v>
          </cell>
          <cell r="AJ796">
            <v>16617.155833333331</v>
          </cell>
        </row>
        <row r="797">
          <cell r="Q797">
            <v>48590.85</v>
          </cell>
          <cell r="R797">
            <v>48368.97</v>
          </cell>
          <cell r="S797">
            <v>48147.09</v>
          </cell>
          <cell r="T797">
            <v>47925.21</v>
          </cell>
          <cell r="AH797">
            <v>30748.408749999991</v>
          </cell>
          <cell r="AI797">
            <v>34769.91124999999</v>
          </cell>
          <cell r="AJ797">
            <v>38772.923749999987</v>
          </cell>
        </row>
        <row r="798">
          <cell r="Q798">
            <v>21683.19</v>
          </cell>
          <cell r="R798">
            <v>21178.93</v>
          </cell>
          <cell r="S798">
            <v>20674.669999999998</v>
          </cell>
          <cell r="T798">
            <v>20170.41</v>
          </cell>
          <cell r="AH798">
            <v>14413.437916666668</v>
          </cell>
          <cell r="AI798">
            <v>16157.337916666665</v>
          </cell>
          <cell r="AJ798">
            <v>17859.216250000001</v>
          </cell>
        </row>
        <row r="799">
          <cell r="Q799">
            <v>1182021.1399999999</v>
          </cell>
          <cell r="R799">
            <v>1176814</v>
          </cell>
          <cell r="S799">
            <v>1171606.8600000001</v>
          </cell>
          <cell r="T799">
            <v>1166399.72</v>
          </cell>
          <cell r="AH799">
            <v>545882.0083333333</v>
          </cell>
          <cell r="AI799">
            <v>643732.87749999994</v>
          </cell>
          <cell r="AJ799">
            <v>741149.81833333336</v>
          </cell>
        </row>
        <row r="800">
          <cell r="Q800">
            <v>914262.01</v>
          </cell>
          <cell r="R800">
            <v>906025.42</v>
          </cell>
          <cell r="S800">
            <v>897788.83</v>
          </cell>
          <cell r="T800">
            <v>889552.24</v>
          </cell>
          <cell r="AH800">
            <v>425210.7508333333</v>
          </cell>
          <cell r="AI800">
            <v>500369.67791666667</v>
          </cell>
          <cell r="AJ800">
            <v>574842.22250000003</v>
          </cell>
        </row>
        <row r="801">
          <cell r="Q801">
            <v>131262.21</v>
          </cell>
          <cell r="R801">
            <v>129975.33</v>
          </cell>
          <cell r="S801">
            <v>128688.45</v>
          </cell>
          <cell r="T801">
            <v>127401.57</v>
          </cell>
          <cell r="AH801">
            <v>61029.243749999994</v>
          </cell>
          <cell r="AI801">
            <v>71806.901249999981</v>
          </cell>
          <cell r="AJ801">
            <v>82477.318749999991</v>
          </cell>
        </row>
        <row r="802">
          <cell r="Q802">
            <v>211343.67</v>
          </cell>
          <cell r="R802">
            <v>210455.67999999999</v>
          </cell>
          <cell r="S802">
            <v>209567.69</v>
          </cell>
          <cell r="T802">
            <v>208679.7</v>
          </cell>
          <cell r="AH802">
            <v>44066.930833333339</v>
          </cell>
          <cell r="AI802">
            <v>61567.904583333329</v>
          </cell>
          <cell r="AJ802">
            <v>78994.879166666666</v>
          </cell>
        </row>
        <row r="803">
          <cell r="AH803">
            <v>0</v>
          </cell>
          <cell r="AI803">
            <v>0</v>
          </cell>
          <cell r="AJ803">
            <v>0</v>
          </cell>
        </row>
        <row r="804">
          <cell r="Q804">
            <v>16933402.649999999</v>
          </cell>
          <cell r="R804">
            <v>13097949.35</v>
          </cell>
          <cell r="S804">
            <v>8583069.6799999997</v>
          </cell>
          <cell r="T804">
            <v>4214314.88</v>
          </cell>
          <cell r="AH804">
            <v>3342005.2016666667</v>
          </cell>
          <cell r="AI804">
            <v>3933484.6733333333</v>
          </cell>
          <cell r="AJ804">
            <v>4367690.2812499991</v>
          </cell>
        </row>
        <row r="805">
          <cell r="Q805">
            <v>-7524234.4400000004</v>
          </cell>
          <cell r="R805">
            <v>-11000918.65</v>
          </cell>
          <cell r="S805">
            <v>-10455352.130000001</v>
          </cell>
          <cell r="T805">
            <v>-9729307.6699999999</v>
          </cell>
          <cell r="AH805">
            <v>-16632148.704583332</v>
          </cell>
          <cell r="AI805">
            <v>-9079055.2608333323</v>
          </cell>
          <cell r="AJ805">
            <v>-1771294.1674999997</v>
          </cell>
        </row>
        <row r="806">
          <cell r="Q806">
            <v>0</v>
          </cell>
          <cell r="R806">
            <v>0</v>
          </cell>
          <cell r="S806">
            <v>0</v>
          </cell>
          <cell r="T806">
            <v>0</v>
          </cell>
          <cell r="AH806">
            <v>0</v>
          </cell>
          <cell r="AI806">
            <v>0</v>
          </cell>
          <cell r="AJ806">
            <v>0</v>
          </cell>
        </row>
        <row r="807">
          <cell r="Q807">
            <v>-16440523.59</v>
          </cell>
          <cell r="R807">
            <v>0</v>
          </cell>
          <cell r="S807">
            <v>0</v>
          </cell>
          <cell r="T807">
            <v>0</v>
          </cell>
          <cell r="AH807">
            <v>-26645863.135000002</v>
          </cell>
          <cell r="AI807">
            <v>-26942375.769999996</v>
          </cell>
          <cell r="AJ807">
            <v>-27931581.42625</v>
          </cell>
        </row>
        <row r="808">
          <cell r="Q808">
            <v>135186.18</v>
          </cell>
          <cell r="R808">
            <v>47941.31</v>
          </cell>
          <cell r="S808">
            <v>11201.81</v>
          </cell>
          <cell r="T808">
            <v>-25020.29</v>
          </cell>
          <cell r="AH808">
            <v>-716499.91333333345</v>
          </cell>
          <cell r="AI808">
            <v>-455400.94208333333</v>
          </cell>
          <cell r="AJ808">
            <v>-163836.63291666665</v>
          </cell>
        </row>
        <row r="809">
          <cell r="Q809">
            <v>119544.02</v>
          </cell>
          <cell r="R809">
            <v>102009.45</v>
          </cell>
          <cell r="S809">
            <v>130721.58</v>
          </cell>
          <cell r="T809">
            <v>145289.25</v>
          </cell>
          <cell r="AH809">
            <v>-5789.701666666665</v>
          </cell>
          <cell r="AI809">
            <v>17428.978333333336</v>
          </cell>
          <cell r="AJ809">
            <v>42067.6325</v>
          </cell>
        </row>
        <row r="810">
          <cell r="R810">
            <v>4449982.3899999997</v>
          </cell>
          <cell r="S810">
            <v>3802815.65</v>
          </cell>
          <cell r="T810">
            <v>3111565.34</v>
          </cell>
          <cell r="AH810">
            <v>185415.93291666664</v>
          </cell>
          <cell r="AI810">
            <v>529282.51791666669</v>
          </cell>
          <cell r="AJ810">
            <v>817381.72583333321</v>
          </cell>
        </row>
        <row r="811">
          <cell r="R811">
            <v>-13917373.390000001</v>
          </cell>
          <cell r="S811">
            <v>-11900349.74</v>
          </cell>
          <cell r="T811">
            <v>-9701246.2400000002</v>
          </cell>
          <cell r="AH811">
            <v>-579890.55791666673</v>
          </cell>
          <cell r="AI811">
            <v>-1655629.0216666667</v>
          </cell>
          <cell r="AJ811">
            <v>-2555695.5208333335</v>
          </cell>
        </row>
        <row r="812">
          <cell r="Q812">
            <v>0</v>
          </cell>
          <cell r="R812">
            <v>0</v>
          </cell>
          <cell r="S812">
            <v>0</v>
          </cell>
          <cell r="T812">
            <v>0</v>
          </cell>
          <cell r="AH812">
            <v>0</v>
          </cell>
          <cell r="AI812">
            <v>0</v>
          </cell>
          <cell r="AJ812">
            <v>0</v>
          </cell>
        </row>
        <row r="813">
          <cell r="Q813">
            <v>5176339752.470005</v>
          </cell>
          <cell r="R813">
            <v>5103066150.0200052</v>
          </cell>
          <cell r="S813">
            <v>5248037725.6400003</v>
          </cell>
          <cell r="T813">
            <v>5202564468.2200031</v>
          </cell>
          <cell r="AH813">
            <v>5236581341.7174969</v>
          </cell>
          <cell r="AI813">
            <v>5237726315.5391684</v>
          </cell>
          <cell r="AJ813">
            <v>5235690841.9208317</v>
          </cell>
        </row>
        <row r="815">
          <cell r="Q815">
            <v>-77201680.299999997</v>
          </cell>
          <cell r="R815">
            <v>-80982448.989999995</v>
          </cell>
          <cell r="S815">
            <v>-103711150.29000001</v>
          </cell>
          <cell r="T815">
            <v>-123845658.05</v>
          </cell>
          <cell r="AH815">
            <v>-64862614.49083332</v>
          </cell>
          <cell r="AI815">
            <v>-66192832.274999999</v>
          </cell>
          <cell r="AJ815">
            <v>-67627889.390000001</v>
          </cell>
        </row>
        <row r="816">
          <cell r="AH816">
            <v>0</v>
          </cell>
          <cell r="AI816">
            <v>0</v>
          </cell>
          <cell r="AJ816">
            <v>0</v>
          </cell>
        </row>
        <row r="817">
          <cell r="Q817">
            <v>0</v>
          </cell>
          <cell r="R817">
            <v>0</v>
          </cell>
          <cell r="S817">
            <v>0</v>
          </cell>
          <cell r="T817">
            <v>0</v>
          </cell>
          <cell r="AH817">
            <v>0</v>
          </cell>
          <cell r="AI817">
            <v>0</v>
          </cell>
          <cell r="AJ817">
            <v>0</v>
          </cell>
        </row>
        <row r="818">
          <cell r="Q818">
            <v>48572715</v>
          </cell>
          <cell r="R818">
            <v>48807715</v>
          </cell>
          <cell r="S818">
            <v>49283715</v>
          </cell>
          <cell r="T818">
            <v>50532715</v>
          </cell>
          <cell r="AH818">
            <v>47132131.666666664</v>
          </cell>
          <cell r="AI818">
            <v>47487381.666666664</v>
          </cell>
          <cell r="AJ818">
            <v>47871006.666666664</v>
          </cell>
        </row>
        <row r="819">
          <cell r="AH819">
            <v>0</v>
          </cell>
          <cell r="AI819">
            <v>0</v>
          </cell>
          <cell r="AJ819">
            <v>0</v>
          </cell>
        </row>
        <row r="820">
          <cell r="Q820">
            <v>0</v>
          </cell>
          <cell r="R820">
            <v>0</v>
          </cell>
          <cell r="S820">
            <v>0</v>
          </cell>
          <cell r="T820">
            <v>0</v>
          </cell>
          <cell r="AH820">
            <v>0</v>
          </cell>
          <cell r="AI820">
            <v>0</v>
          </cell>
          <cell r="AJ820">
            <v>0</v>
          </cell>
        </row>
        <row r="821">
          <cell r="Q821">
            <v>-1024751.45</v>
          </cell>
          <cell r="R821">
            <v>-1024751.45</v>
          </cell>
          <cell r="S821">
            <v>-1024751.45</v>
          </cell>
          <cell r="T821">
            <v>-1024751.45</v>
          </cell>
          <cell r="AH821">
            <v>-1024751.4499999998</v>
          </cell>
          <cell r="AI821">
            <v>-1024751.4499999998</v>
          </cell>
          <cell r="AJ821">
            <v>-1024751.4499999998</v>
          </cell>
        </row>
        <row r="822">
          <cell r="Q822">
            <v>-459000</v>
          </cell>
          <cell r="R822">
            <v>-510000</v>
          </cell>
          <cell r="S822">
            <v>-561000</v>
          </cell>
          <cell r="T822">
            <v>-612000</v>
          </cell>
          <cell r="AH822">
            <v>-199750</v>
          </cell>
          <cell r="AI822">
            <v>-244375</v>
          </cell>
          <cell r="AJ822">
            <v>-293250</v>
          </cell>
        </row>
        <row r="823">
          <cell r="Q823">
            <v>33917.58</v>
          </cell>
          <cell r="R823">
            <v>32917.58</v>
          </cell>
          <cell r="S823">
            <v>31917.58</v>
          </cell>
          <cell r="T823">
            <v>29917.58</v>
          </cell>
          <cell r="AH823">
            <v>39459.246666666681</v>
          </cell>
          <cell r="AI823">
            <v>38417.580000000009</v>
          </cell>
          <cell r="AJ823">
            <v>37334.246666666681</v>
          </cell>
        </row>
        <row r="824">
          <cell r="Q824">
            <v>91427</v>
          </cell>
          <cell r="R824">
            <v>88427</v>
          </cell>
          <cell r="S824">
            <v>85427</v>
          </cell>
          <cell r="T824">
            <v>83427</v>
          </cell>
          <cell r="AH824">
            <v>106177</v>
          </cell>
          <cell r="AI824">
            <v>103343.66666666667</v>
          </cell>
          <cell r="AJ824">
            <v>100468.66666666667</v>
          </cell>
        </row>
        <row r="825">
          <cell r="Q825">
            <v>39518432</v>
          </cell>
          <cell r="R825">
            <v>39874432</v>
          </cell>
          <cell r="S825">
            <v>40168432</v>
          </cell>
          <cell r="T825">
            <v>39337432</v>
          </cell>
          <cell r="AH825">
            <v>38672390.333333336</v>
          </cell>
          <cell r="AI825">
            <v>38713723.666666664</v>
          </cell>
          <cell r="AJ825">
            <v>38791140.333333336</v>
          </cell>
        </row>
        <row r="826">
          <cell r="Q826">
            <v>0</v>
          </cell>
          <cell r="R826">
            <v>0</v>
          </cell>
          <cell r="S826">
            <v>0</v>
          </cell>
          <cell r="T826">
            <v>0</v>
          </cell>
          <cell r="AH826">
            <v>0</v>
          </cell>
          <cell r="AI826">
            <v>0</v>
          </cell>
          <cell r="AJ826">
            <v>0</v>
          </cell>
        </row>
        <row r="827">
          <cell r="Q827">
            <v>-29322000</v>
          </cell>
          <cell r="R827">
            <v>-29580000</v>
          </cell>
          <cell r="S827">
            <v>-29838000</v>
          </cell>
          <cell r="T827">
            <v>-29452000</v>
          </cell>
          <cell r="AH827">
            <v>-23938125</v>
          </cell>
          <cell r="AI827">
            <v>-24728000</v>
          </cell>
          <cell r="AJ827">
            <v>-25482958.333333332</v>
          </cell>
        </row>
        <row r="828">
          <cell r="Q828">
            <v>2889000</v>
          </cell>
          <cell r="R828">
            <v>2889000</v>
          </cell>
          <cell r="S828">
            <v>2889000</v>
          </cell>
          <cell r="T828">
            <v>2457000</v>
          </cell>
          <cell r="AH828">
            <v>2497250</v>
          </cell>
          <cell r="AI828">
            <v>2530750</v>
          </cell>
          <cell r="AJ828">
            <v>2544791.6666666665</v>
          </cell>
        </row>
        <row r="829">
          <cell r="Q829">
            <v>1998018</v>
          </cell>
          <cell r="R829">
            <v>1864018</v>
          </cell>
          <cell r="S829">
            <v>1749018</v>
          </cell>
          <cell r="T829">
            <v>2089018</v>
          </cell>
          <cell r="AH829">
            <v>2657934.6666666665</v>
          </cell>
          <cell r="AI829">
            <v>2532643</v>
          </cell>
          <cell r="AJ829">
            <v>2421018</v>
          </cell>
        </row>
        <row r="830">
          <cell r="Q830">
            <v>2718000</v>
          </cell>
          <cell r="R830">
            <v>2718000</v>
          </cell>
          <cell r="S830">
            <v>2718000</v>
          </cell>
          <cell r="T830">
            <v>2224000</v>
          </cell>
          <cell r="AH830">
            <v>2378250</v>
          </cell>
          <cell r="AI830">
            <v>2604750</v>
          </cell>
          <cell r="AJ830">
            <v>2697416.6666666665</v>
          </cell>
        </row>
        <row r="831">
          <cell r="Q831">
            <v>205589</v>
          </cell>
          <cell r="R831">
            <v>205589</v>
          </cell>
          <cell r="S831">
            <v>205589</v>
          </cell>
          <cell r="T831">
            <v>699108</v>
          </cell>
          <cell r="AH831">
            <v>633047.75</v>
          </cell>
          <cell r="AI831">
            <v>553596.08333333337</v>
          </cell>
          <cell r="AJ831">
            <v>519876.25</v>
          </cell>
        </row>
        <row r="832">
          <cell r="Q832">
            <v>4822933</v>
          </cell>
          <cell r="R832">
            <v>4822933</v>
          </cell>
          <cell r="S832">
            <v>4822933</v>
          </cell>
          <cell r="T832">
            <v>4618558</v>
          </cell>
          <cell r="AH832">
            <v>3756276.25</v>
          </cell>
          <cell r="AI832">
            <v>3937714.0833333335</v>
          </cell>
          <cell r="AJ832">
            <v>4072167.375</v>
          </cell>
        </row>
        <row r="833">
          <cell r="Q833">
            <v>10483</v>
          </cell>
          <cell r="R833">
            <v>10483</v>
          </cell>
          <cell r="S833">
            <v>10483</v>
          </cell>
          <cell r="T833">
            <v>2537</v>
          </cell>
          <cell r="AH833">
            <v>53274.25</v>
          </cell>
          <cell r="AI833">
            <v>22394.75</v>
          </cell>
          <cell r="AJ833">
            <v>6878.708333333333</v>
          </cell>
        </row>
        <row r="834">
          <cell r="Q834">
            <v>49000</v>
          </cell>
          <cell r="R834">
            <v>49000</v>
          </cell>
          <cell r="S834">
            <v>49000</v>
          </cell>
          <cell r="T834">
            <v>49000</v>
          </cell>
          <cell r="AH834">
            <v>49000</v>
          </cell>
          <cell r="AI834">
            <v>49000</v>
          </cell>
          <cell r="AJ834">
            <v>49000</v>
          </cell>
        </row>
        <row r="835">
          <cell r="Q835">
            <v>-236000</v>
          </cell>
          <cell r="R835">
            <v>-236000</v>
          </cell>
          <cell r="S835">
            <v>-236000</v>
          </cell>
          <cell r="T835">
            <v>530000</v>
          </cell>
          <cell r="AH835">
            <v>-235000</v>
          </cell>
          <cell r="AI835">
            <v>-249166.66666666666</v>
          </cell>
          <cell r="AJ835">
            <v>-222500</v>
          </cell>
        </row>
        <row r="836">
          <cell r="Q836">
            <v>0</v>
          </cell>
          <cell r="R836">
            <v>0</v>
          </cell>
          <cell r="S836">
            <v>0</v>
          </cell>
          <cell r="T836">
            <v>0</v>
          </cell>
          <cell r="AH836">
            <v>0</v>
          </cell>
          <cell r="AI836">
            <v>0</v>
          </cell>
          <cell r="AJ836">
            <v>0</v>
          </cell>
        </row>
        <row r="837">
          <cell r="Q837">
            <v>2070000</v>
          </cell>
          <cell r="R837">
            <v>2070000</v>
          </cell>
          <cell r="S837">
            <v>2070000</v>
          </cell>
          <cell r="T837">
            <v>2167000</v>
          </cell>
          <cell r="AH837">
            <v>2112250</v>
          </cell>
          <cell r="AI837">
            <v>2108083.3333333335</v>
          </cell>
          <cell r="AJ837">
            <v>2107500</v>
          </cell>
        </row>
        <row r="838">
          <cell r="Q838">
            <v>365575</v>
          </cell>
          <cell r="R838">
            <v>365575</v>
          </cell>
          <cell r="S838">
            <v>365575</v>
          </cell>
          <cell r="T838">
            <v>365575</v>
          </cell>
          <cell r="AH838">
            <v>343809.375</v>
          </cell>
          <cell r="AI838">
            <v>346711.45833333331</v>
          </cell>
          <cell r="AJ838">
            <v>349613.54166666669</v>
          </cell>
        </row>
        <row r="839">
          <cell r="Q839">
            <v>455000</v>
          </cell>
          <cell r="R839">
            <v>455000</v>
          </cell>
          <cell r="S839">
            <v>455000</v>
          </cell>
          <cell r="T839">
            <v>455000</v>
          </cell>
          <cell r="AH839">
            <v>455000</v>
          </cell>
          <cell r="AI839">
            <v>455000</v>
          </cell>
          <cell r="AJ839">
            <v>455000</v>
          </cell>
        </row>
        <row r="840">
          <cell r="Q840">
            <v>960000</v>
          </cell>
          <cell r="R840">
            <v>960000</v>
          </cell>
          <cell r="S840">
            <v>960000</v>
          </cell>
          <cell r="T840">
            <v>926000</v>
          </cell>
          <cell r="AH840">
            <v>1019000</v>
          </cell>
          <cell r="AI840">
            <v>1010500</v>
          </cell>
          <cell r="AJ840">
            <v>1000958.3333333334</v>
          </cell>
        </row>
        <row r="841">
          <cell r="Q841">
            <v>1259000</v>
          </cell>
          <cell r="R841">
            <v>1259000</v>
          </cell>
          <cell r="S841">
            <v>1259000</v>
          </cell>
          <cell r="T841">
            <v>1259000</v>
          </cell>
          <cell r="AH841">
            <v>1259000</v>
          </cell>
          <cell r="AI841">
            <v>1259000</v>
          </cell>
          <cell r="AJ841">
            <v>1259000</v>
          </cell>
        </row>
        <row r="842">
          <cell r="Q842">
            <v>0</v>
          </cell>
          <cell r="R842">
            <v>0</v>
          </cell>
          <cell r="S842">
            <v>0</v>
          </cell>
          <cell r="T842">
            <v>0</v>
          </cell>
          <cell r="AH842">
            <v>0</v>
          </cell>
          <cell r="AI842">
            <v>0</v>
          </cell>
          <cell r="AJ842">
            <v>0</v>
          </cell>
        </row>
        <row r="843">
          <cell r="Q843">
            <v>6917206</v>
          </cell>
          <cell r="R843">
            <v>6917206</v>
          </cell>
          <cell r="S843">
            <v>6917206</v>
          </cell>
          <cell r="T843">
            <v>7044734.3300000001</v>
          </cell>
          <cell r="AH843">
            <v>6166547.75</v>
          </cell>
          <cell r="AI843">
            <v>6395731.583333333</v>
          </cell>
          <cell r="AJ843">
            <v>6564036.7637500009</v>
          </cell>
        </row>
        <row r="844">
          <cell r="Q844">
            <v>0</v>
          </cell>
          <cell r="R844">
            <v>0</v>
          </cell>
          <cell r="S844">
            <v>0</v>
          </cell>
          <cell r="T844">
            <v>0</v>
          </cell>
          <cell r="AH844">
            <v>0</v>
          </cell>
          <cell r="AI844">
            <v>0</v>
          </cell>
          <cell r="AJ844">
            <v>0</v>
          </cell>
        </row>
        <row r="845">
          <cell r="AH845">
            <v>0</v>
          </cell>
          <cell r="AI845">
            <v>0</v>
          </cell>
          <cell r="AJ845">
            <v>0</v>
          </cell>
        </row>
        <row r="846">
          <cell r="Q846">
            <v>2854228</v>
          </cell>
          <cell r="R846">
            <v>2854228</v>
          </cell>
          <cell r="S846">
            <v>2854228</v>
          </cell>
          <cell r="T846">
            <v>3020901</v>
          </cell>
          <cell r="AH846">
            <v>2372903.625</v>
          </cell>
          <cell r="AI846">
            <v>2413922.875</v>
          </cell>
          <cell r="AJ846">
            <v>2464275</v>
          </cell>
        </row>
        <row r="847">
          <cell r="Q847">
            <v>2458000</v>
          </cell>
          <cell r="R847">
            <v>2458000</v>
          </cell>
          <cell r="S847">
            <v>2458000</v>
          </cell>
          <cell r="T847">
            <v>2458000</v>
          </cell>
          <cell r="AH847">
            <v>2458000</v>
          </cell>
          <cell r="AI847">
            <v>2458000</v>
          </cell>
          <cell r="AJ847">
            <v>2458000</v>
          </cell>
        </row>
        <row r="848">
          <cell r="Q848">
            <v>1553352</v>
          </cell>
          <cell r="R848">
            <v>1553352</v>
          </cell>
          <cell r="S848">
            <v>1553352</v>
          </cell>
          <cell r="T848">
            <v>1553352</v>
          </cell>
          <cell r="AH848">
            <v>1510352</v>
          </cell>
          <cell r="AI848">
            <v>1658018.6666666667</v>
          </cell>
          <cell r="AJ848">
            <v>1721935.3333333333</v>
          </cell>
        </row>
        <row r="849">
          <cell r="R849">
            <v>0</v>
          </cell>
          <cell r="S849">
            <v>0</v>
          </cell>
          <cell r="T849">
            <v>340757</v>
          </cell>
          <cell r="AH849">
            <v>0</v>
          </cell>
          <cell r="AI849">
            <v>0</v>
          </cell>
          <cell r="AJ849">
            <v>14198.208333333334</v>
          </cell>
        </row>
        <row r="850">
          <cell r="R850">
            <v>0</v>
          </cell>
          <cell r="S850">
            <v>0</v>
          </cell>
          <cell r="T850">
            <v>16000</v>
          </cell>
          <cell r="AH850">
            <v>0</v>
          </cell>
          <cell r="AI850">
            <v>0</v>
          </cell>
          <cell r="AJ850">
            <v>666.66666666666663</v>
          </cell>
        </row>
        <row r="851">
          <cell r="Q851">
            <v>863861</v>
          </cell>
          <cell r="R851">
            <v>863861</v>
          </cell>
          <cell r="S851">
            <v>863861</v>
          </cell>
          <cell r="T851">
            <v>863861</v>
          </cell>
          <cell r="AH851">
            <v>1406378.375</v>
          </cell>
          <cell r="AI851">
            <v>1044700.125</v>
          </cell>
          <cell r="AJ851">
            <v>863861</v>
          </cell>
        </row>
        <row r="852">
          <cell r="Q852">
            <v>0</v>
          </cell>
          <cell r="R852">
            <v>0</v>
          </cell>
          <cell r="S852">
            <v>0</v>
          </cell>
          <cell r="T852">
            <v>0</v>
          </cell>
          <cell r="AH852">
            <v>0</v>
          </cell>
          <cell r="AI852">
            <v>0</v>
          </cell>
          <cell r="AJ852">
            <v>0</v>
          </cell>
        </row>
        <row r="853">
          <cell r="Q853">
            <v>21000</v>
          </cell>
          <cell r="R853">
            <v>21000</v>
          </cell>
          <cell r="S853">
            <v>21000</v>
          </cell>
          <cell r="T853">
            <v>14000</v>
          </cell>
          <cell r="AH853">
            <v>20250</v>
          </cell>
          <cell r="AI853">
            <v>20916.666666666668</v>
          </cell>
          <cell r="AJ853">
            <v>21041.666666666668</v>
          </cell>
        </row>
        <row r="854">
          <cell r="Q854">
            <v>0</v>
          </cell>
          <cell r="R854">
            <v>0</v>
          </cell>
          <cell r="S854">
            <v>0</v>
          </cell>
          <cell r="T854">
            <v>0</v>
          </cell>
          <cell r="AH854">
            <v>0</v>
          </cell>
          <cell r="AI854">
            <v>0</v>
          </cell>
          <cell r="AJ854">
            <v>0</v>
          </cell>
        </row>
        <row r="855">
          <cell r="Q855">
            <v>159437</v>
          </cell>
          <cell r="R855">
            <v>159437</v>
          </cell>
          <cell r="S855">
            <v>159437</v>
          </cell>
          <cell r="T855">
            <v>159437</v>
          </cell>
          <cell r="AH855">
            <v>159437</v>
          </cell>
          <cell r="AI855">
            <v>159437</v>
          </cell>
          <cell r="AJ855">
            <v>159437</v>
          </cell>
        </row>
        <row r="856">
          <cell r="Q856">
            <v>1080000</v>
          </cell>
          <cell r="R856">
            <v>1080000</v>
          </cell>
          <cell r="S856">
            <v>1080000</v>
          </cell>
          <cell r="T856">
            <v>156000</v>
          </cell>
          <cell r="AH856">
            <v>900333.33333333337</v>
          </cell>
          <cell r="AI856">
            <v>944458.33333333337</v>
          </cell>
          <cell r="AJ856">
            <v>937791.66666666663</v>
          </cell>
        </row>
        <row r="857">
          <cell r="Q857">
            <v>-7000</v>
          </cell>
          <cell r="R857">
            <v>-7000</v>
          </cell>
          <cell r="S857">
            <v>-7000</v>
          </cell>
          <cell r="T857">
            <v>-7000</v>
          </cell>
          <cell r="AH857">
            <v>-7000</v>
          </cell>
          <cell r="AI857">
            <v>-7000</v>
          </cell>
          <cell r="AJ857">
            <v>-7000</v>
          </cell>
        </row>
        <row r="858">
          <cell r="Q858">
            <v>0</v>
          </cell>
          <cell r="R858">
            <v>0</v>
          </cell>
          <cell r="S858">
            <v>0</v>
          </cell>
          <cell r="T858">
            <v>0</v>
          </cell>
          <cell r="AH858">
            <v>0</v>
          </cell>
          <cell r="AI858">
            <v>0</v>
          </cell>
          <cell r="AJ858">
            <v>0</v>
          </cell>
        </row>
        <row r="859">
          <cell r="Q859">
            <v>12777000</v>
          </cell>
          <cell r="R859">
            <v>12777000</v>
          </cell>
          <cell r="S859">
            <v>12777000</v>
          </cell>
          <cell r="T859">
            <v>12777000</v>
          </cell>
          <cell r="AH859">
            <v>12777000</v>
          </cell>
          <cell r="AI859">
            <v>12777000</v>
          </cell>
          <cell r="AJ859">
            <v>12777000</v>
          </cell>
        </row>
        <row r="860">
          <cell r="Q860">
            <v>1044000</v>
          </cell>
          <cell r="R860">
            <v>1044000</v>
          </cell>
          <cell r="S860">
            <v>1044000</v>
          </cell>
          <cell r="T860">
            <v>1044000</v>
          </cell>
          <cell r="AH860">
            <v>1044000</v>
          </cell>
          <cell r="AI860">
            <v>1044000</v>
          </cell>
          <cell r="AJ860">
            <v>1044000</v>
          </cell>
        </row>
        <row r="861">
          <cell r="Q861">
            <v>5292000</v>
          </cell>
          <cell r="R861">
            <v>5292000</v>
          </cell>
          <cell r="S861">
            <v>5292000</v>
          </cell>
          <cell r="T861">
            <v>5292000</v>
          </cell>
          <cell r="AH861">
            <v>5287750</v>
          </cell>
          <cell r="AI861">
            <v>5281375</v>
          </cell>
          <cell r="AJ861">
            <v>5279250</v>
          </cell>
        </row>
        <row r="862">
          <cell r="Q862">
            <v>1074914</v>
          </cell>
          <cell r="R862">
            <v>1074914</v>
          </cell>
          <cell r="S862">
            <v>1074914</v>
          </cell>
          <cell r="T862">
            <v>863211</v>
          </cell>
          <cell r="AH862">
            <v>2472440.875</v>
          </cell>
          <cell r="AI862">
            <v>1540756.2916666667</v>
          </cell>
          <cell r="AJ862">
            <v>1066093.0416666667</v>
          </cell>
        </row>
        <row r="863">
          <cell r="Q863">
            <v>138097</v>
          </cell>
          <cell r="R863">
            <v>138097</v>
          </cell>
          <cell r="S863">
            <v>138097</v>
          </cell>
          <cell r="T863">
            <v>30097</v>
          </cell>
          <cell r="AH863">
            <v>70810.625</v>
          </cell>
          <cell r="AI863">
            <v>82318.708333333328</v>
          </cell>
          <cell r="AJ863">
            <v>89326.791666666672</v>
          </cell>
        </row>
        <row r="864">
          <cell r="AH864">
            <v>0</v>
          </cell>
          <cell r="AI864">
            <v>0</v>
          </cell>
          <cell r="AJ864">
            <v>0</v>
          </cell>
        </row>
        <row r="865">
          <cell r="Q865">
            <v>448000</v>
          </cell>
          <cell r="R865">
            <v>448000</v>
          </cell>
          <cell r="S865">
            <v>448000</v>
          </cell>
          <cell r="T865">
            <v>448000</v>
          </cell>
          <cell r="AH865">
            <v>702625</v>
          </cell>
          <cell r="AI865">
            <v>678375</v>
          </cell>
          <cell r="AJ865">
            <v>654125</v>
          </cell>
        </row>
        <row r="866">
          <cell r="Q866">
            <v>550000</v>
          </cell>
          <cell r="R866">
            <v>550000</v>
          </cell>
          <cell r="S866">
            <v>550000</v>
          </cell>
          <cell r="T866">
            <v>560000</v>
          </cell>
          <cell r="AH866">
            <v>68750</v>
          </cell>
          <cell r="AI866">
            <v>114583.33333333333</v>
          </cell>
          <cell r="AJ866">
            <v>160833.33333333334</v>
          </cell>
        </row>
        <row r="867">
          <cell r="Q867">
            <v>700000</v>
          </cell>
          <cell r="R867">
            <v>700000</v>
          </cell>
          <cell r="S867">
            <v>700000</v>
          </cell>
          <cell r="T867">
            <v>0</v>
          </cell>
          <cell r="AH867">
            <v>87500</v>
          </cell>
          <cell r="AI867">
            <v>145833.33333333334</v>
          </cell>
          <cell r="AJ867">
            <v>175000</v>
          </cell>
        </row>
        <row r="868">
          <cell r="AH868">
            <v>0</v>
          </cell>
          <cell r="AI868">
            <v>0</v>
          </cell>
          <cell r="AJ868">
            <v>0</v>
          </cell>
        </row>
        <row r="869">
          <cell r="AH869">
            <v>0</v>
          </cell>
          <cell r="AI869">
            <v>0</v>
          </cell>
          <cell r="AJ869">
            <v>0</v>
          </cell>
        </row>
        <row r="870">
          <cell r="AH870">
            <v>0</v>
          </cell>
          <cell r="AI870">
            <v>0</v>
          </cell>
          <cell r="AJ870">
            <v>0</v>
          </cell>
        </row>
        <row r="871">
          <cell r="AH871">
            <v>0</v>
          </cell>
          <cell r="AI871">
            <v>0</v>
          </cell>
          <cell r="AJ871">
            <v>0</v>
          </cell>
        </row>
        <row r="872">
          <cell r="AH872">
            <v>0</v>
          </cell>
          <cell r="AI872">
            <v>0</v>
          </cell>
          <cell r="AJ872">
            <v>0</v>
          </cell>
        </row>
        <row r="873">
          <cell r="AH873">
            <v>0</v>
          </cell>
          <cell r="AI873">
            <v>0</v>
          </cell>
          <cell r="AJ873">
            <v>0</v>
          </cell>
        </row>
        <row r="874">
          <cell r="AH874">
            <v>0</v>
          </cell>
          <cell r="AI874">
            <v>0</v>
          </cell>
          <cell r="AJ874">
            <v>0</v>
          </cell>
        </row>
        <row r="875">
          <cell r="AH875">
            <v>0</v>
          </cell>
          <cell r="AI875">
            <v>0</v>
          </cell>
          <cell r="AJ875">
            <v>0</v>
          </cell>
        </row>
        <row r="876">
          <cell r="AH876">
            <v>0</v>
          </cell>
          <cell r="AI876">
            <v>0</v>
          </cell>
          <cell r="AJ876">
            <v>0</v>
          </cell>
        </row>
        <row r="877">
          <cell r="AH877">
            <v>0</v>
          </cell>
          <cell r="AI877">
            <v>0</v>
          </cell>
          <cell r="AJ877">
            <v>0</v>
          </cell>
        </row>
        <row r="878">
          <cell r="AH878">
            <v>0</v>
          </cell>
          <cell r="AI878">
            <v>0</v>
          </cell>
          <cell r="AJ878">
            <v>0</v>
          </cell>
        </row>
        <row r="879">
          <cell r="AH879">
            <v>0</v>
          </cell>
          <cell r="AI879">
            <v>0</v>
          </cell>
          <cell r="AJ879">
            <v>0</v>
          </cell>
        </row>
        <row r="880">
          <cell r="AH880">
            <v>0</v>
          </cell>
          <cell r="AI880">
            <v>0</v>
          </cell>
          <cell r="AJ880">
            <v>0</v>
          </cell>
        </row>
        <row r="881">
          <cell r="AH881">
            <v>0</v>
          </cell>
          <cell r="AI881">
            <v>0</v>
          </cell>
          <cell r="AJ881">
            <v>0</v>
          </cell>
        </row>
        <row r="882">
          <cell r="Q882">
            <v>-859037900</v>
          </cell>
          <cell r="R882">
            <v>-859037900</v>
          </cell>
          <cell r="S882">
            <v>-859037900</v>
          </cell>
          <cell r="T882">
            <v>-859037900</v>
          </cell>
          <cell r="AH882">
            <v>-859037900</v>
          </cell>
          <cell r="AI882">
            <v>-859037900</v>
          </cell>
          <cell r="AJ882">
            <v>-859037900</v>
          </cell>
        </row>
        <row r="883">
          <cell r="Q883">
            <v>-60000000</v>
          </cell>
          <cell r="R883">
            <v>0</v>
          </cell>
          <cell r="S883">
            <v>0</v>
          </cell>
          <cell r="T883">
            <v>0</v>
          </cell>
          <cell r="AH883">
            <v>-57500000</v>
          </cell>
          <cell r="AI883">
            <v>-52500000</v>
          </cell>
          <cell r="AJ883">
            <v>-47500000</v>
          </cell>
        </row>
        <row r="884">
          <cell r="Q884">
            <v>0</v>
          </cell>
          <cell r="R884">
            <v>0</v>
          </cell>
          <cell r="S884">
            <v>0</v>
          </cell>
          <cell r="T884">
            <v>0</v>
          </cell>
          <cell r="AH884">
            <v>0</v>
          </cell>
          <cell r="AI884">
            <v>0</v>
          </cell>
          <cell r="AJ884">
            <v>0</v>
          </cell>
        </row>
        <row r="885">
          <cell r="Q885">
            <v>-431100</v>
          </cell>
          <cell r="R885">
            <v>-431100</v>
          </cell>
          <cell r="S885">
            <v>-431100</v>
          </cell>
          <cell r="T885">
            <v>0</v>
          </cell>
          <cell r="AH885">
            <v>-431100</v>
          </cell>
          <cell r="AI885">
            <v>-431100</v>
          </cell>
          <cell r="AJ885">
            <v>-413137.5</v>
          </cell>
        </row>
        <row r="886">
          <cell r="Q886">
            <v>-1458300</v>
          </cell>
          <cell r="R886">
            <v>-1458300</v>
          </cell>
          <cell r="S886">
            <v>-1458300</v>
          </cell>
          <cell r="T886">
            <v>0</v>
          </cell>
          <cell r="AH886">
            <v>-1468612.5</v>
          </cell>
          <cell r="AI886">
            <v>-1466737.5</v>
          </cell>
          <cell r="AJ886">
            <v>-1404100</v>
          </cell>
        </row>
        <row r="887">
          <cell r="Q887">
            <v>0</v>
          </cell>
          <cell r="R887">
            <v>0</v>
          </cell>
          <cell r="S887">
            <v>0</v>
          </cell>
          <cell r="T887">
            <v>0</v>
          </cell>
          <cell r="AH887">
            <v>-28906250</v>
          </cell>
          <cell r="AI887">
            <v>-25468750</v>
          </cell>
          <cell r="AJ887">
            <v>-22031250</v>
          </cell>
        </row>
        <row r="888">
          <cell r="Q888">
            <v>-80250000</v>
          </cell>
          <cell r="R888">
            <v>-80250000</v>
          </cell>
          <cell r="S888">
            <v>-80250000</v>
          </cell>
          <cell r="T888">
            <v>0</v>
          </cell>
          <cell r="AH888">
            <v>-86010416.666666672</v>
          </cell>
          <cell r="AI888">
            <v>-84364583.333333328</v>
          </cell>
          <cell r="AJ888">
            <v>-79375000</v>
          </cell>
        </row>
        <row r="889">
          <cell r="Q889">
            <v>-200000000</v>
          </cell>
          <cell r="R889">
            <v>-200000000</v>
          </cell>
          <cell r="S889">
            <v>-200000000</v>
          </cell>
          <cell r="T889">
            <v>0</v>
          </cell>
          <cell r="AH889">
            <v>-200000000</v>
          </cell>
          <cell r="AI889">
            <v>-200000000</v>
          </cell>
          <cell r="AJ889">
            <v>-191666666.66666666</v>
          </cell>
        </row>
        <row r="890">
          <cell r="Q890">
            <v>-122847945.22</v>
          </cell>
          <cell r="R890">
            <v>-122847945.22</v>
          </cell>
          <cell r="S890">
            <v>-122847945.22</v>
          </cell>
          <cell r="T890">
            <v>-122847945.22</v>
          </cell>
          <cell r="AH890">
            <v>-122847945.22000001</v>
          </cell>
          <cell r="AI890">
            <v>-122847945.22000001</v>
          </cell>
          <cell r="AJ890">
            <v>-122847945.22000001</v>
          </cell>
        </row>
        <row r="891">
          <cell r="Q891">
            <v>-338395484.31</v>
          </cell>
          <cell r="R891">
            <v>-338395484.31</v>
          </cell>
          <cell r="S891">
            <v>-338395484.31</v>
          </cell>
          <cell r="T891">
            <v>-338395484.31</v>
          </cell>
          <cell r="AH891">
            <v>-338395484.31</v>
          </cell>
          <cell r="AI891">
            <v>-338395484.31</v>
          </cell>
          <cell r="AJ891">
            <v>-338395484.31</v>
          </cell>
        </row>
        <row r="892">
          <cell r="Q892">
            <v>-16901820.34</v>
          </cell>
          <cell r="R892">
            <v>-16901820.34</v>
          </cell>
          <cell r="S892">
            <v>-16901820.34</v>
          </cell>
          <cell r="T892">
            <v>-16901820.34</v>
          </cell>
          <cell r="AH892">
            <v>-16901820.34</v>
          </cell>
          <cell r="AI892">
            <v>-16901820.34</v>
          </cell>
          <cell r="AJ892">
            <v>-16901820.34</v>
          </cell>
        </row>
        <row r="893">
          <cell r="Q893">
            <v>-337.5</v>
          </cell>
          <cell r="R893">
            <v>-337.5</v>
          </cell>
          <cell r="S893">
            <v>-337.5</v>
          </cell>
          <cell r="T893">
            <v>-337.5</v>
          </cell>
          <cell r="AH893">
            <v>-182.8125</v>
          </cell>
          <cell r="AI893">
            <v>-210.9375</v>
          </cell>
          <cell r="AJ893">
            <v>-239.0625</v>
          </cell>
        </row>
        <row r="894">
          <cell r="Q894">
            <v>-32191469.550000001</v>
          </cell>
          <cell r="R894">
            <v>-34883290.670000002</v>
          </cell>
          <cell r="S894">
            <v>-135169757.03</v>
          </cell>
          <cell r="T894">
            <v>-135885329.44</v>
          </cell>
          <cell r="AH894">
            <v>-25999487.185833335</v>
          </cell>
          <cell r="AI894">
            <v>-35437013.589583337</v>
          </cell>
          <cell r="AJ894">
            <v>-44270768.066250004</v>
          </cell>
        </row>
        <row r="895">
          <cell r="Q895">
            <v>0</v>
          </cell>
          <cell r="R895">
            <v>0</v>
          </cell>
          <cell r="S895">
            <v>0</v>
          </cell>
          <cell r="T895">
            <v>0</v>
          </cell>
          <cell r="AH895">
            <v>-153956.5</v>
          </cell>
          <cell r="AI895">
            <v>-51318.833333333336</v>
          </cell>
          <cell r="AJ895">
            <v>0</v>
          </cell>
        </row>
        <row r="896">
          <cell r="Q896">
            <v>0</v>
          </cell>
          <cell r="R896">
            <v>0</v>
          </cell>
          <cell r="S896">
            <v>0</v>
          </cell>
          <cell r="T896">
            <v>0</v>
          </cell>
          <cell r="AH896">
            <v>-2597819.375</v>
          </cell>
          <cell r="AI896">
            <v>-865939.79166666663</v>
          </cell>
          <cell r="AJ896">
            <v>0</v>
          </cell>
        </row>
        <row r="897">
          <cell r="Q897">
            <v>0</v>
          </cell>
          <cell r="R897">
            <v>0</v>
          </cell>
          <cell r="S897">
            <v>0</v>
          </cell>
          <cell r="T897">
            <v>0</v>
          </cell>
          <cell r="AH897">
            <v>3418719.25</v>
          </cell>
          <cell r="AI897">
            <v>1139573.0833333333</v>
          </cell>
          <cell r="AJ897">
            <v>0</v>
          </cell>
        </row>
        <row r="898">
          <cell r="Q898">
            <v>0</v>
          </cell>
          <cell r="R898">
            <v>0</v>
          </cell>
          <cell r="S898">
            <v>0</v>
          </cell>
          <cell r="T898">
            <v>0</v>
          </cell>
          <cell r="AH898">
            <v>6287438.875</v>
          </cell>
          <cell r="AI898">
            <v>2095812.9583333333</v>
          </cell>
          <cell r="AJ898">
            <v>0</v>
          </cell>
        </row>
        <row r="899">
          <cell r="Q899">
            <v>0</v>
          </cell>
          <cell r="R899">
            <v>0</v>
          </cell>
          <cell r="S899">
            <v>0</v>
          </cell>
          <cell r="T899">
            <v>0</v>
          </cell>
          <cell r="AH899">
            <v>643522.125</v>
          </cell>
          <cell r="AI899">
            <v>214507.375</v>
          </cell>
          <cell r="AJ899">
            <v>0</v>
          </cell>
        </row>
        <row r="900">
          <cell r="Q900">
            <v>0</v>
          </cell>
          <cell r="R900">
            <v>0</v>
          </cell>
          <cell r="S900">
            <v>0</v>
          </cell>
          <cell r="T900">
            <v>0</v>
          </cell>
          <cell r="AH900">
            <v>-8088804.5</v>
          </cell>
          <cell r="AI900">
            <v>-2696268.1666666665</v>
          </cell>
          <cell r="AJ900">
            <v>0</v>
          </cell>
        </row>
        <row r="901">
          <cell r="Q901">
            <v>2148854.7200000002</v>
          </cell>
          <cell r="R901">
            <v>2148854.7200000002</v>
          </cell>
          <cell r="S901">
            <v>2148854.7200000002</v>
          </cell>
          <cell r="T901">
            <v>2148854.7200000002</v>
          </cell>
          <cell r="AH901">
            <v>2148854.7199999997</v>
          </cell>
          <cell r="AI901">
            <v>2148854.7199999997</v>
          </cell>
          <cell r="AJ901">
            <v>2148854.7199999997</v>
          </cell>
        </row>
        <row r="902">
          <cell r="Q902">
            <v>1650848.74</v>
          </cell>
          <cell r="R902">
            <v>1650848.74</v>
          </cell>
          <cell r="S902">
            <v>1650848.74</v>
          </cell>
          <cell r="T902">
            <v>1658853.74</v>
          </cell>
          <cell r="AH902">
            <v>1650848.74</v>
          </cell>
          <cell r="AI902">
            <v>1650848.74</v>
          </cell>
          <cell r="AJ902">
            <v>1651182.2816666665</v>
          </cell>
        </row>
        <row r="903">
          <cell r="Q903">
            <v>4985024.68</v>
          </cell>
          <cell r="R903">
            <v>4985024.68</v>
          </cell>
          <cell r="S903">
            <v>4985024.68</v>
          </cell>
          <cell r="T903">
            <v>4985024.68</v>
          </cell>
          <cell r="AH903">
            <v>4985024.68</v>
          </cell>
          <cell r="AI903">
            <v>4985024.68</v>
          </cell>
          <cell r="AJ903">
            <v>4985024.68</v>
          </cell>
        </row>
        <row r="904">
          <cell r="Q904">
            <v>786587.56</v>
          </cell>
          <cell r="R904">
            <v>786587.56</v>
          </cell>
          <cell r="S904">
            <v>786587.56</v>
          </cell>
          <cell r="T904">
            <v>786587.56</v>
          </cell>
          <cell r="AH904">
            <v>786587.56000000017</v>
          </cell>
          <cell r="AI904">
            <v>786587.56000000017</v>
          </cell>
          <cell r="AJ904">
            <v>786587.56000000017</v>
          </cell>
        </row>
        <row r="905">
          <cell r="Q905">
            <v>-5370574</v>
          </cell>
          <cell r="R905">
            <v>-5370574</v>
          </cell>
          <cell r="S905">
            <v>-5370574</v>
          </cell>
          <cell r="T905">
            <v>-5700440</v>
          </cell>
          <cell r="AH905">
            <v>-5335912.875</v>
          </cell>
          <cell r="AI905">
            <v>-5359020.291666667</v>
          </cell>
          <cell r="AJ905">
            <v>-5384318.416666667</v>
          </cell>
        </row>
        <row r="906">
          <cell r="Q906">
            <v>-790188</v>
          </cell>
          <cell r="R906">
            <v>-790188</v>
          </cell>
          <cell r="S906">
            <v>-790188</v>
          </cell>
          <cell r="T906">
            <v>-849343</v>
          </cell>
          <cell r="AH906">
            <v>-784140.5</v>
          </cell>
          <cell r="AI906">
            <v>-788172.16666666663</v>
          </cell>
          <cell r="AJ906">
            <v>-792652.79166666663</v>
          </cell>
        </row>
        <row r="907">
          <cell r="Q907">
            <v>0</v>
          </cell>
          <cell r="R907">
            <v>0</v>
          </cell>
          <cell r="S907">
            <v>0</v>
          </cell>
          <cell r="T907">
            <v>0</v>
          </cell>
          <cell r="AH907">
            <v>0</v>
          </cell>
          <cell r="AI907">
            <v>0</v>
          </cell>
          <cell r="AJ907">
            <v>0</v>
          </cell>
        </row>
        <row r="908">
          <cell r="Q908">
            <v>0</v>
          </cell>
          <cell r="R908">
            <v>0</v>
          </cell>
          <cell r="S908">
            <v>0</v>
          </cell>
          <cell r="T908">
            <v>0</v>
          </cell>
          <cell r="AH908">
            <v>0</v>
          </cell>
          <cell r="AI908">
            <v>0</v>
          </cell>
          <cell r="AJ908">
            <v>0</v>
          </cell>
        </row>
        <row r="909">
          <cell r="Q909">
            <v>-103974220.56</v>
          </cell>
          <cell r="R909">
            <v>-103974220.56</v>
          </cell>
          <cell r="S909">
            <v>-103974220.56</v>
          </cell>
          <cell r="T909">
            <v>-103585199.56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H910">
            <v>77562549.519999996</v>
          </cell>
          <cell r="AI910">
            <v>77562549.519999996</v>
          </cell>
          <cell r="AJ910">
            <v>77562549.519999996</v>
          </cell>
        </row>
        <row r="911">
          <cell r="Q911">
            <v>1755001.25</v>
          </cell>
          <cell r="R911">
            <v>1755001.25</v>
          </cell>
          <cell r="S911">
            <v>1755001.25</v>
          </cell>
          <cell r="T911">
            <v>1755001.25</v>
          </cell>
          <cell r="AH911">
            <v>1755001.25</v>
          </cell>
          <cell r="AI911">
            <v>1755001.25</v>
          </cell>
          <cell r="AJ911">
            <v>1755001.25</v>
          </cell>
        </row>
        <row r="912">
          <cell r="Q912">
            <v>1471103.62</v>
          </cell>
          <cell r="R912">
            <v>1471103.62</v>
          </cell>
          <cell r="S912">
            <v>1471103.62</v>
          </cell>
          <cell r="T912">
            <v>1471103.62</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H913">
            <v>16359946.110000005</v>
          </cell>
          <cell r="AI913">
            <v>16359946.110000005</v>
          </cell>
          <cell r="AJ913">
            <v>16359946.110000005</v>
          </cell>
        </row>
        <row r="914">
          <cell r="Q914">
            <v>-1676293.6</v>
          </cell>
          <cell r="R914">
            <v>-1676293.6</v>
          </cell>
          <cell r="S914">
            <v>-1676293.6</v>
          </cell>
          <cell r="T914">
            <v>-1676293.6</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H916">
            <v>26707385.476250008</v>
          </cell>
          <cell r="AI916">
            <v>26753442.540416673</v>
          </cell>
          <cell r="AJ916">
            <v>26799499.604583338</v>
          </cell>
        </row>
        <row r="917">
          <cell r="Q917">
            <v>0</v>
          </cell>
          <cell r="R917">
            <v>0</v>
          </cell>
          <cell r="S917">
            <v>0</v>
          </cell>
          <cell r="T917">
            <v>0</v>
          </cell>
          <cell r="AH917">
            <v>0</v>
          </cell>
          <cell r="AI917">
            <v>0</v>
          </cell>
          <cell r="AJ917">
            <v>0</v>
          </cell>
        </row>
        <row r="918">
          <cell r="Q918">
            <v>0</v>
          </cell>
          <cell r="R918">
            <v>0</v>
          </cell>
          <cell r="S918">
            <v>0</v>
          </cell>
          <cell r="T918">
            <v>0</v>
          </cell>
          <cell r="AH918">
            <v>0</v>
          </cell>
          <cell r="AI918">
            <v>0</v>
          </cell>
          <cell r="AJ918">
            <v>0</v>
          </cell>
        </row>
        <row r="919">
          <cell r="Q919">
            <v>0</v>
          </cell>
          <cell r="R919">
            <v>0</v>
          </cell>
          <cell r="S919">
            <v>0</v>
          </cell>
          <cell r="T919">
            <v>0</v>
          </cell>
          <cell r="AH919">
            <v>1130385.3333333333</v>
          </cell>
          <cell r="AI919">
            <v>1031720</v>
          </cell>
          <cell r="AJ919">
            <v>933054.66666666663</v>
          </cell>
        </row>
        <row r="920">
          <cell r="Q920">
            <v>0</v>
          </cell>
          <cell r="R920">
            <v>0</v>
          </cell>
          <cell r="S920">
            <v>0</v>
          </cell>
          <cell r="T920">
            <v>0</v>
          </cell>
          <cell r="AH920">
            <v>288236.625</v>
          </cell>
          <cell r="AI920">
            <v>224184.04166666666</v>
          </cell>
          <cell r="AJ920">
            <v>160131.45833333334</v>
          </cell>
        </row>
        <row r="921">
          <cell r="Q921">
            <v>0</v>
          </cell>
          <cell r="R921">
            <v>0</v>
          </cell>
          <cell r="S921">
            <v>0</v>
          </cell>
          <cell r="T921">
            <v>0</v>
          </cell>
          <cell r="AH921">
            <v>2104169.3925000001</v>
          </cell>
          <cell r="AI921">
            <v>1903772.3075000001</v>
          </cell>
          <cell r="AJ921">
            <v>1703375.2225000001</v>
          </cell>
        </row>
        <row r="922">
          <cell r="Q922">
            <v>-20782555</v>
          </cell>
          <cell r="R922">
            <v>-20782555</v>
          </cell>
          <cell r="S922">
            <v>-20782555</v>
          </cell>
          <cell r="T922">
            <v>-20782555</v>
          </cell>
          <cell r="AH922">
            <v>-18184735.625</v>
          </cell>
          <cell r="AI922">
            <v>-19916615.208333332</v>
          </cell>
          <cell r="AJ922">
            <v>-20782555</v>
          </cell>
        </row>
        <row r="923">
          <cell r="Q923">
            <v>20564836</v>
          </cell>
          <cell r="R923">
            <v>20564836</v>
          </cell>
          <cell r="S923">
            <v>20564836</v>
          </cell>
          <cell r="T923">
            <v>20782555</v>
          </cell>
          <cell r="AH923">
            <v>20569057.25</v>
          </cell>
          <cell r="AI923">
            <v>22282793.583333332</v>
          </cell>
          <cell r="AJ923">
            <v>22867406.541666668</v>
          </cell>
        </row>
        <row r="924">
          <cell r="Q924">
            <v>46647134</v>
          </cell>
          <cell r="R924">
            <v>46647134</v>
          </cell>
          <cell r="S924">
            <v>46647134</v>
          </cell>
          <cell r="T924">
            <v>58338233</v>
          </cell>
          <cell r="AH924">
            <v>42703436.25</v>
          </cell>
          <cell r="AI924">
            <v>46590697.416666664</v>
          </cell>
          <cell r="AJ924">
            <v>48845943.541666664</v>
          </cell>
        </row>
        <row r="925">
          <cell r="Q925">
            <v>-59636660</v>
          </cell>
          <cell r="R925">
            <v>-59636660</v>
          </cell>
          <cell r="S925">
            <v>-59636660</v>
          </cell>
          <cell r="T925">
            <v>-58500404</v>
          </cell>
          <cell r="AH925">
            <v>-55264615.75</v>
          </cell>
          <cell r="AI925">
            <v>-60234337.416666664</v>
          </cell>
          <cell r="AJ925">
            <v>-62454490.791666664</v>
          </cell>
        </row>
        <row r="926">
          <cell r="Q926">
            <v>0</v>
          </cell>
          <cell r="R926">
            <v>0</v>
          </cell>
          <cell r="S926">
            <v>0</v>
          </cell>
          <cell r="T926">
            <v>0</v>
          </cell>
          <cell r="AH926">
            <v>-770363.5</v>
          </cell>
          <cell r="AI926">
            <v>-770363.5</v>
          </cell>
          <cell r="AJ926">
            <v>-705222.04166666663</v>
          </cell>
        </row>
        <row r="927">
          <cell r="Q927">
            <v>7246000</v>
          </cell>
          <cell r="R927">
            <v>7246000</v>
          </cell>
          <cell r="S927">
            <v>7246000</v>
          </cell>
          <cell r="T927">
            <v>8368000</v>
          </cell>
          <cell r="AH927">
            <v>6340250</v>
          </cell>
          <cell r="AI927">
            <v>6944083.333333333</v>
          </cell>
          <cell r="AJ927">
            <v>7292750</v>
          </cell>
        </row>
        <row r="928">
          <cell r="AH928">
            <v>0</v>
          </cell>
          <cell r="AI928">
            <v>0</v>
          </cell>
          <cell r="AJ928">
            <v>0</v>
          </cell>
        </row>
        <row r="929">
          <cell r="AH929">
            <v>0</v>
          </cell>
          <cell r="AI929">
            <v>0</v>
          </cell>
          <cell r="AJ929">
            <v>0</v>
          </cell>
        </row>
        <row r="930">
          <cell r="AH930">
            <v>0</v>
          </cell>
          <cell r="AI930">
            <v>0</v>
          </cell>
          <cell r="AJ930">
            <v>0</v>
          </cell>
        </row>
        <row r="931">
          <cell r="Q931">
            <v>0</v>
          </cell>
          <cell r="R931">
            <v>0</v>
          </cell>
          <cell r="S931">
            <v>0</v>
          </cell>
          <cell r="T931">
            <v>0</v>
          </cell>
          <cell r="AH931">
            <v>0</v>
          </cell>
          <cell r="AI931">
            <v>0</v>
          </cell>
          <cell r="AJ931">
            <v>0</v>
          </cell>
        </row>
        <row r="932">
          <cell r="Q932">
            <v>-25000000</v>
          </cell>
          <cell r="R932">
            <v>-25000000</v>
          </cell>
          <cell r="S932">
            <v>-25000000</v>
          </cell>
          <cell r="T932">
            <v>-25000000</v>
          </cell>
          <cell r="AH932">
            <v>-25000000</v>
          </cell>
          <cell r="AI932">
            <v>-25000000</v>
          </cell>
          <cell r="AJ932">
            <v>-25000000</v>
          </cell>
        </row>
        <row r="933">
          <cell r="Q933">
            <v>0</v>
          </cell>
          <cell r="R933">
            <v>0</v>
          </cell>
          <cell r="S933">
            <v>0</v>
          </cell>
          <cell r="T933">
            <v>0</v>
          </cell>
          <cell r="AH933">
            <v>0</v>
          </cell>
          <cell r="AI933">
            <v>0</v>
          </cell>
          <cell r="AJ933">
            <v>0</v>
          </cell>
        </row>
        <row r="934">
          <cell r="Q934">
            <v>0</v>
          </cell>
          <cell r="R934">
            <v>0</v>
          </cell>
          <cell r="S934">
            <v>0</v>
          </cell>
          <cell r="T934">
            <v>0</v>
          </cell>
          <cell r="AH934">
            <v>0</v>
          </cell>
          <cell r="AI934">
            <v>0</v>
          </cell>
          <cell r="AJ934">
            <v>0</v>
          </cell>
        </row>
        <row r="935">
          <cell r="Q935">
            <v>0</v>
          </cell>
          <cell r="R935">
            <v>0</v>
          </cell>
          <cell r="S935">
            <v>0</v>
          </cell>
          <cell r="T935">
            <v>0</v>
          </cell>
          <cell r="AH935">
            <v>-10312500</v>
          </cell>
          <cell r="AI935">
            <v>-8020833.333333333</v>
          </cell>
          <cell r="AJ935">
            <v>-5729166.666666667</v>
          </cell>
        </row>
        <row r="936">
          <cell r="Q936">
            <v>0</v>
          </cell>
          <cell r="R936">
            <v>0</v>
          </cell>
          <cell r="S936">
            <v>0</v>
          </cell>
          <cell r="T936">
            <v>0</v>
          </cell>
          <cell r="AH936">
            <v>0</v>
          </cell>
          <cell r="AI936">
            <v>0</v>
          </cell>
          <cell r="AJ936">
            <v>0</v>
          </cell>
        </row>
        <row r="937">
          <cell r="Q937">
            <v>0</v>
          </cell>
          <cell r="R937">
            <v>0</v>
          </cell>
          <cell r="S937">
            <v>0</v>
          </cell>
          <cell r="T937">
            <v>0</v>
          </cell>
          <cell r="AH937">
            <v>-8775000</v>
          </cell>
          <cell r="AI937">
            <v>-6825000</v>
          </cell>
          <cell r="AJ937">
            <v>-4875000</v>
          </cell>
        </row>
        <row r="938">
          <cell r="Q938">
            <v>0</v>
          </cell>
          <cell r="R938">
            <v>0</v>
          </cell>
          <cell r="S938">
            <v>0</v>
          </cell>
          <cell r="T938">
            <v>0</v>
          </cell>
          <cell r="AH938">
            <v>0</v>
          </cell>
          <cell r="AI938">
            <v>0</v>
          </cell>
          <cell r="AJ938">
            <v>0</v>
          </cell>
        </row>
        <row r="939">
          <cell r="Q939">
            <v>0</v>
          </cell>
          <cell r="R939">
            <v>0</v>
          </cell>
          <cell r="S939">
            <v>0</v>
          </cell>
          <cell r="T939">
            <v>0</v>
          </cell>
          <cell r="AH939">
            <v>-32812500</v>
          </cell>
          <cell r="AI939">
            <v>-25520833.333333332</v>
          </cell>
          <cell r="AJ939">
            <v>-18229166.666666668</v>
          </cell>
        </row>
        <row r="940">
          <cell r="Q940">
            <v>0</v>
          </cell>
          <cell r="R940">
            <v>0</v>
          </cell>
          <cell r="S940">
            <v>0</v>
          </cell>
          <cell r="T940">
            <v>0</v>
          </cell>
          <cell r="AH940">
            <v>0</v>
          </cell>
          <cell r="AI940">
            <v>0</v>
          </cell>
          <cell r="AJ940">
            <v>0</v>
          </cell>
        </row>
        <row r="941">
          <cell r="Q941">
            <v>0</v>
          </cell>
          <cell r="R941">
            <v>0</v>
          </cell>
          <cell r="S941">
            <v>0</v>
          </cell>
          <cell r="T941">
            <v>0</v>
          </cell>
          <cell r="AH941">
            <v>-10752500</v>
          </cell>
          <cell r="AI941">
            <v>-8797500</v>
          </cell>
          <cell r="AJ941">
            <v>-6842500</v>
          </cell>
        </row>
        <row r="942">
          <cell r="Q942">
            <v>0</v>
          </cell>
          <cell r="R942">
            <v>0</v>
          </cell>
          <cell r="S942">
            <v>0</v>
          </cell>
          <cell r="T942">
            <v>0</v>
          </cell>
          <cell r="AH942">
            <v>-1125000</v>
          </cell>
          <cell r="AI942">
            <v>-875000</v>
          </cell>
          <cell r="AJ942">
            <v>-625000</v>
          </cell>
        </row>
        <row r="943">
          <cell r="Q943">
            <v>0</v>
          </cell>
          <cell r="R943">
            <v>0</v>
          </cell>
          <cell r="S943">
            <v>0</v>
          </cell>
          <cell r="T943">
            <v>0</v>
          </cell>
          <cell r="AH943">
            <v>-2625000</v>
          </cell>
          <cell r="AI943">
            <v>-2041666.6666666667</v>
          </cell>
          <cell r="AJ943">
            <v>-1458333.3333333333</v>
          </cell>
        </row>
        <row r="944">
          <cell r="Q944">
            <v>0</v>
          </cell>
          <cell r="R944">
            <v>0</v>
          </cell>
          <cell r="S944">
            <v>0</v>
          </cell>
          <cell r="T944">
            <v>0</v>
          </cell>
          <cell r="AH944">
            <v>0</v>
          </cell>
          <cell r="AI944">
            <v>0</v>
          </cell>
          <cell r="AJ944">
            <v>0</v>
          </cell>
        </row>
        <row r="945">
          <cell r="Q945">
            <v>0</v>
          </cell>
          <cell r="R945">
            <v>0</v>
          </cell>
          <cell r="S945">
            <v>0</v>
          </cell>
          <cell r="T945">
            <v>0</v>
          </cell>
          <cell r="AH945">
            <v>-13541666.666666666</v>
          </cell>
          <cell r="AI945">
            <v>-11458333.333333334</v>
          </cell>
          <cell r="AJ945">
            <v>-9375000</v>
          </cell>
        </row>
        <row r="946">
          <cell r="Q946">
            <v>0</v>
          </cell>
          <cell r="R946">
            <v>0</v>
          </cell>
          <cell r="S946">
            <v>0</v>
          </cell>
          <cell r="T946">
            <v>0</v>
          </cell>
          <cell r="AH946">
            <v>-1187500</v>
          </cell>
          <cell r="AI946">
            <v>-1062500</v>
          </cell>
          <cell r="AJ946">
            <v>-937500</v>
          </cell>
        </row>
        <row r="947">
          <cell r="Q947">
            <v>-3500000</v>
          </cell>
          <cell r="R947">
            <v>-3500000</v>
          </cell>
          <cell r="S947">
            <v>-3500000</v>
          </cell>
          <cell r="T947">
            <v>-3500000</v>
          </cell>
          <cell r="AH947">
            <v>-3500000</v>
          </cell>
          <cell r="AI947">
            <v>-3500000</v>
          </cell>
          <cell r="AJ947">
            <v>-3500000</v>
          </cell>
        </row>
        <row r="948">
          <cell r="Q948">
            <v>0</v>
          </cell>
          <cell r="R948">
            <v>0</v>
          </cell>
          <cell r="S948">
            <v>0</v>
          </cell>
          <cell r="T948">
            <v>0</v>
          </cell>
          <cell r="AH948">
            <v>-3958333.3333333335</v>
          </cell>
          <cell r="AI948">
            <v>-3541666.6666666665</v>
          </cell>
          <cell r="AJ948">
            <v>-3125000</v>
          </cell>
        </row>
        <row r="949">
          <cell r="Q949">
            <v>0</v>
          </cell>
          <cell r="R949">
            <v>0</v>
          </cell>
          <cell r="S949">
            <v>0</v>
          </cell>
          <cell r="T949">
            <v>0</v>
          </cell>
          <cell r="AH949">
            <v>-1187500</v>
          </cell>
          <cell r="AI949">
            <v>-1062500</v>
          </cell>
          <cell r="AJ949">
            <v>-937500</v>
          </cell>
        </row>
        <row r="950">
          <cell r="Q950">
            <v>-3000000</v>
          </cell>
          <cell r="R950">
            <v>-3000000</v>
          </cell>
          <cell r="S950">
            <v>-3000000</v>
          </cell>
          <cell r="T950">
            <v>-3000000</v>
          </cell>
          <cell r="AH950">
            <v>-3000000</v>
          </cell>
          <cell r="AI950">
            <v>-3000000</v>
          </cell>
          <cell r="AJ950">
            <v>-3000000</v>
          </cell>
        </row>
        <row r="951">
          <cell r="Q951">
            <v>0</v>
          </cell>
          <cell r="R951">
            <v>0</v>
          </cell>
          <cell r="S951">
            <v>0</v>
          </cell>
          <cell r="T951">
            <v>0</v>
          </cell>
          <cell r="AH951">
            <v>-15833333.333333334</v>
          </cell>
          <cell r="AI951">
            <v>-14166666.666666666</v>
          </cell>
          <cell r="AJ951">
            <v>-12500000</v>
          </cell>
        </row>
        <row r="952">
          <cell r="Q952">
            <v>-1000000</v>
          </cell>
          <cell r="R952">
            <v>-1000000</v>
          </cell>
          <cell r="S952">
            <v>-1000000</v>
          </cell>
          <cell r="T952">
            <v>-1000000</v>
          </cell>
          <cell r="AH952">
            <v>-1000000</v>
          </cell>
          <cell r="AI952">
            <v>-1000000</v>
          </cell>
          <cell r="AJ952">
            <v>-1000000</v>
          </cell>
        </row>
        <row r="953">
          <cell r="Q953">
            <v>0</v>
          </cell>
          <cell r="R953">
            <v>0</v>
          </cell>
          <cell r="S953">
            <v>0</v>
          </cell>
          <cell r="T953">
            <v>0</v>
          </cell>
          <cell r="AH953">
            <v>-2375000</v>
          </cell>
          <cell r="AI953">
            <v>-2125000</v>
          </cell>
          <cell r="AJ953">
            <v>-1875000</v>
          </cell>
        </row>
        <row r="954">
          <cell r="Q954">
            <v>-8500000</v>
          </cell>
          <cell r="R954">
            <v>-8500000</v>
          </cell>
          <cell r="S954">
            <v>-8500000</v>
          </cell>
          <cell r="T954">
            <v>-8500000</v>
          </cell>
          <cell r="AH954">
            <v>-8500000</v>
          </cell>
          <cell r="AI954">
            <v>-8500000</v>
          </cell>
          <cell r="AJ954">
            <v>-8500000</v>
          </cell>
        </row>
        <row r="955">
          <cell r="Q955">
            <v>-10000000</v>
          </cell>
          <cell r="R955">
            <v>-10000000</v>
          </cell>
          <cell r="S955">
            <v>-10000000</v>
          </cell>
          <cell r="T955">
            <v>-10000000</v>
          </cell>
          <cell r="AH955">
            <v>-10000000</v>
          </cell>
          <cell r="AI955">
            <v>-10000000</v>
          </cell>
          <cell r="AJ955">
            <v>-10000000</v>
          </cell>
        </row>
        <row r="956">
          <cell r="Q956">
            <v>-10000000</v>
          </cell>
          <cell r="R956">
            <v>-10000000</v>
          </cell>
          <cell r="S956">
            <v>-10000000</v>
          </cell>
          <cell r="T956">
            <v>-10000000</v>
          </cell>
          <cell r="AH956">
            <v>-10000000</v>
          </cell>
          <cell r="AI956">
            <v>-10000000</v>
          </cell>
          <cell r="AJ956">
            <v>-10000000</v>
          </cell>
        </row>
        <row r="957">
          <cell r="Q957">
            <v>-8000000</v>
          </cell>
          <cell r="R957">
            <v>-8000000</v>
          </cell>
          <cell r="S957">
            <v>-8000000</v>
          </cell>
          <cell r="T957">
            <v>-8000000</v>
          </cell>
          <cell r="AH957">
            <v>-8000000</v>
          </cell>
          <cell r="AI957">
            <v>-8000000</v>
          </cell>
          <cell r="AJ957">
            <v>-8000000</v>
          </cell>
        </row>
        <row r="958">
          <cell r="Q958">
            <v>-3000000</v>
          </cell>
          <cell r="R958">
            <v>-3000000</v>
          </cell>
          <cell r="S958">
            <v>-3000000</v>
          </cell>
          <cell r="T958">
            <v>-3000000</v>
          </cell>
          <cell r="AH958">
            <v>-3000000</v>
          </cell>
          <cell r="AI958">
            <v>-3000000</v>
          </cell>
          <cell r="AJ958">
            <v>-3000000</v>
          </cell>
        </row>
        <row r="959">
          <cell r="Q959">
            <v>-20000000</v>
          </cell>
          <cell r="R959">
            <v>-20000000</v>
          </cell>
          <cell r="S959">
            <v>-20000000</v>
          </cell>
          <cell r="T959">
            <v>-20000000</v>
          </cell>
          <cell r="AH959">
            <v>-20000000</v>
          </cell>
          <cell r="AI959">
            <v>-20000000</v>
          </cell>
          <cell r="AJ959">
            <v>-20000000</v>
          </cell>
        </row>
        <row r="960">
          <cell r="Q960">
            <v>-20000000</v>
          </cell>
          <cell r="R960">
            <v>-20000000</v>
          </cell>
          <cell r="S960">
            <v>-20000000</v>
          </cell>
          <cell r="T960">
            <v>-20000000</v>
          </cell>
          <cell r="AH960">
            <v>-20000000</v>
          </cell>
          <cell r="AI960">
            <v>-20000000</v>
          </cell>
          <cell r="AJ960">
            <v>-20000000</v>
          </cell>
        </row>
        <row r="961">
          <cell r="Q961">
            <v>-5000000</v>
          </cell>
          <cell r="R961">
            <v>-5000000</v>
          </cell>
          <cell r="S961">
            <v>-5000000</v>
          </cell>
          <cell r="T961">
            <v>-5000000</v>
          </cell>
          <cell r="AH961">
            <v>-5000000</v>
          </cell>
          <cell r="AI961">
            <v>-5000000</v>
          </cell>
          <cell r="AJ961">
            <v>-5000000</v>
          </cell>
        </row>
        <row r="962">
          <cell r="Q962">
            <v>-7000000</v>
          </cell>
          <cell r="R962">
            <v>-7000000</v>
          </cell>
          <cell r="S962">
            <v>-7000000</v>
          </cell>
          <cell r="T962">
            <v>-7000000</v>
          </cell>
          <cell r="AH962">
            <v>-7000000</v>
          </cell>
          <cell r="AI962">
            <v>-7000000</v>
          </cell>
          <cell r="AJ962">
            <v>-7000000</v>
          </cell>
        </row>
        <row r="963">
          <cell r="Q963">
            <v>-10000000</v>
          </cell>
          <cell r="R963">
            <v>-10000000</v>
          </cell>
          <cell r="S963">
            <v>-10000000</v>
          </cell>
          <cell r="T963">
            <v>-10000000</v>
          </cell>
          <cell r="AH963">
            <v>-10000000</v>
          </cell>
          <cell r="AI963">
            <v>-10000000</v>
          </cell>
          <cell r="AJ963">
            <v>-10000000</v>
          </cell>
        </row>
        <row r="964">
          <cell r="Q964">
            <v>-2000000</v>
          </cell>
          <cell r="R964">
            <v>-2000000</v>
          </cell>
          <cell r="S964">
            <v>-2000000</v>
          </cell>
          <cell r="T964">
            <v>-2000000</v>
          </cell>
          <cell r="AH964">
            <v>-2000000</v>
          </cell>
          <cell r="AI964">
            <v>-2000000</v>
          </cell>
          <cell r="AJ964">
            <v>-2000000</v>
          </cell>
        </row>
        <row r="965">
          <cell r="Q965">
            <v>-3000000</v>
          </cell>
          <cell r="R965">
            <v>-3000000</v>
          </cell>
          <cell r="S965">
            <v>-3000000</v>
          </cell>
          <cell r="T965">
            <v>-3000000</v>
          </cell>
          <cell r="AH965">
            <v>-3000000</v>
          </cell>
          <cell r="AI965">
            <v>-3000000</v>
          </cell>
          <cell r="AJ965">
            <v>-3000000</v>
          </cell>
        </row>
        <row r="966">
          <cell r="Q966">
            <v>-5000000</v>
          </cell>
          <cell r="R966">
            <v>-5000000</v>
          </cell>
          <cell r="S966">
            <v>-5000000</v>
          </cell>
          <cell r="T966">
            <v>-5000000</v>
          </cell>
          <cell r="AH966">
            <v>-5000000</v>
          </cell>
          <cell r="AI966">
            <v>-5000000</v>
          </cell>
          <cell r="AJ966">
            <v>-5000000</v>
          </cell>
        </row>
        <row r="967">
          <cell r="Q967">
            <v>-15000000</v>
          </cell>
          <cell r="R967">
            <v>-15000000</v>
          </cell>
          <cell r="S967">
            <v>-15000000</v>
          </cell>
          <cell r="T967">
            <v>-15000000</v>
          </cell>
          <cell r="AH967">
            <v>-15000000</v>
          </cell>
          <cell r="AI967">
            <v>-15000000</v>
          </cell>
          <cell r="AJ967">
            <v>-15000000</v>
          </cell>
        </row>
        <row r="968">
          <cell r="Q968">
            <v>-10000000</v>
          </cell>
          <cell r="R968">
            <v>-10000000</v>
          </cell>
          <cell r="S968">
            <v>-10000000</v>
          </cell>
          <cell r="T968">
            <v>-10000000</v>
          </cell>
          <cell r="AH968">
            <v>-10000000</v>
          </cell>
          <cell r="AI968">
            <v>-10000000</v>
          </cell>
          <cell r="AJ968">
            <v>-10000000</v>
          </cell>
        </row>
        <row r="969">
          <cell r="Q969">
            <v>-2000000</v>
          </cell>
          <cell r="R969">
            <v>-2000000</v>
          </cell>
          <cell r="S969">
            <v>-2000000</v>
          </cell>
          <cell r="T969">
            <v>-2000000</v>
          </cell>
          <cell r="AH969">
            <v>-2000000</v>
          </cell>
          <cell r="AI969">
            <v>-2000000</v>
          </cell>
          <cell r="AJ969">
            <v>-2000000</v>
          </cell>
        </row>
        <row r="970">
          <cell r="Q970">
            <v>-25000000</v>
          </cell>
          <cell r="R970">
            <v>-25000000</v>
          </cell>
          <cell r="S970">
            <v>-25000000</v>
          </cell>
          <cell r="T970">
            <v>-25000000</v>
          </cell>
          <cell r="AH970">
            <v>-25000000</v>
          </cell>
          <cell r="AI970">
            <v>-25000000</v>
          </cell>
          <cell r="AJ970">
            <v>-25000000</v>
          </cell>
        </row>
        <row r="971">
          <cell r="Q971">
            <v>-100000000</v>
          </cell>
          <cell r="R971">
            <v>-100000000</v>
          </cell>
          <cell r="S971">
            <v>-100000000</v>
          </cell>
          <cell r="T971">
            <v>-100000000</v>
          </cell>
          <cell r="AH971">
            <v>-100000000</v>
          </cell>
          <cell r="AI971">
            <v>-100000000</v>
          </cell>
          <cell r="AJ971">
            <v>-100000000</v>
          </cell>
        </row>
        <row r="972">
          <cell r="Q972">
            <v>0</v>
          </cell>
          <cell r="R972">
            <v>0</v>
          </cell>
          <cell r="S972">
            <v>0</v>
          </cell>
          <cell r="T972">
            <v>0</v>
          </cell>
          <cell r="AH972">
            <v>-2708333.3333333335</v>
          </cell>
          <cell r="AI972">
            <v>-2291666.6666666665</v>
          </cell>
          <cell r="AJ972">
            <v>-1875000</v>
          </cell>
        </row>
        <row r="973">
          <cell r="Q973">
            <v>0</v>
          </cell>
          <cell r="R973">
            <v>0</v>
          </cell>
          <cell r="S973">
            <v>0</v>
          </cell>
          <cell r="T973">
            <v>0</v>
          </cell>
          <cell r="AH973">
            <v>-3750000</v>
          </cell>
          <cell r="AI973">
            <v>-2916666.6666666665</v>
          </cell>
          <cell r="AJ973">
            <v>-2083333.3333333333</v>
          </cell>
        </row>
        <row r="974">
          <cell r="Q974">
            <v>0</v>
          </cell>
          <cell r="R974">
            <v>0</v>
          </cell>
          <cell r="S974">
            <v>0</v>
          </cell>
          <cell r="T974">
            <v>0</v>
          </cell>
          <cell r="AH974">
            <v>0</v>
          </cell>
          <cell r="AI974">
            <v>0</v>
          </cell>
          <cell r="AJ974">
            <v>0</v>
          </cell>
        </row>
        <row r="975">
          <cell r="Q975">
            <v>-46000000</v>
          </cell>
          <cell r="R975">
            <v>-46000000</v>
          </cell>
          <cell r="S975">
            <v>-46000000</v>
          </cell>
          <cell r="T975">
            <v>-46000000</v>
          </cell>
          <cell r="AH975">
            <v>-46000000</v>
          </cell>
          <cell r="AI975">
            <v>-46000000</v>
          </cell>
          <cell r="AJ975">
            <v>-46000000</v>
          </cell>
        </row>
        <row r="976">
          <cell r="Q976">
            <v>0</v>
          </cell>
          <cell r="R976">
            <v>0</v>
          </cell>
          <cell r="S976">
            <v>0</v>
          </cell>
          <cell r="T976">
            <v>0</v>
          </cell>
          <cell r="AH976">
            <v>0</v>
          </cell>
          <cell r="AI976">
            <v>0</v>
          </cell>
          <cell r="AJ976">
            <v>0</v>
          </cell>
        </row>
        <row r="977">
          <cell r="Q977">
            <v>0</v>
          </cell>
          <cell r="R977">
            <v>0</v>
          </cell>
          <cell r="S977">
            <v>0</v>
          </cell>
          <cell r="T977">
            <v>0</v>
          </cell>
          <cell r="AH977">
            <v>0</v>
          </cell>
          <cell r="AI977">
            <v>0</v>
          </cell>
          <cell r="AJ977">
            <v>0</v>
          </cell>
        </row>
        <row r="978">
          <cell r="Q978">
            <v>0</v>
          </cell>
          <cell r="R978">
            <v>0</v>
          </cell>
          <cell r="S978">
            <v>0</v>
          </cell>
          <cell r="T978">
            <v>0</v>
          </cell>
          <cell r="AH978">
            <v>0</v>
          </cell>
          <cell r="AI978">
            <v>0</v>
          </cell>
          <cell r="AJ978">
            <v>0</v>
          </cell>
        </row>
        <row r="979">
          <cell r="Q979">
            <v>0</v>
          </cell>
          <cell r="R979">
            <v>0</v>
          </cell>
          <cell r="S979">
            <v>0</v>
          </cell>
          <cell r="T979">
            <v>0</v>
          </cell>
          <cell r="AH979">
            <v>0</v>
          </cell>
          <cell r="AI979">
            <v>0</v>
          </cell>
          <cell r="AJ979">
            <v>0</v>
          </cell>
        </row>
        <row r="980">
          <cell r="Q980">
            <v>0</v>
          </cell>
          <cell r="R980">
            <v>0</v>
          </cell>
          <cell r="S980">
            <v>0</v>
          </cell>
          <cell r="T980">
            <v>0</v>
          </cell>
          <cell r="AH980">
            <v>0</v>
          </cell>
          <cell r="AI980">
            <v>0</v>
          </cell>
          <cell r="AJ980">
            <v>0</v>
          </cell>
        </row>
        <row r="981">
          <cell r="Q981">
            <v>0</v>
          </cell>
          <cell r="R981">
            <v>0</v>
          </cell>
          <cell r="S981">
            <v>0</v>
          </cell>
          <cell r="T981">
            <v>0</v>
          </cell>
          <cell r="AH981">
            <v>0</v>
          </cell>
          <cell r="AI981">
            <v>0</v>
          </cell>
          <cell r="AJ981">
            <v>0</v>
          </cell>
        </row>
        <row r="982">
          <cell r="Q982">
            <v>0</v>
          </cell>
          <cell r="R982">
            <v>0</v>
          </cell>
          <cell r="S982">
            <v>0</v>
          </cell>
          <cell r="T982">
            <v>0</v>
          </cell>
          <cell r="AH982">
            <v>-3125000</v>
          </cell>
          <cell r="AI982">
            <v>-1041666.6666666666</v>
          </cell>
          <cell r="AJ982">
            <v>0</v>
          </cell>
        </row>
        <row r="983">
          <cell r="Q983">
            <v>-50000000</v>
          </cell>
          <cell r="R983">
            <v>-50000000</v>
          </cell>
          <cell r="S983">
            <v>-50000000</v>
          </cell>
          <cell r="T983">
            <v>-50000000</v>
          </cell>
          <cell r="AH983">
            <v>-50000000</v>
          </cell>
          <cell r="AI983">
            <v>-50000000</v>
          </cell>
          <cell r="AJ983">
            <v>-50000000</v>
          </cell>
        </row>
        <row r="984">
          <cell r="Q984">
            <v>0</v>
          </cell>
          <cell r="R984">
            <v>0</v>
          </cell>
          <cell r="S984">
            <v>0</v>
          </cell>
          <cell r="T984">
            <v>0</v>
          </cell>
          <cell r="AH984">
            <v>-16250000</v>
          </cell>
          <cell r="AI984">
            <v>-13750000</v>
          </cell>
          <cell r="AJ984">
            <v>-11250000</v>
          </cell>
        </row>
        <row r="985">
          <cell r="Q985">
            <v>0</v>
          </cell>
          <cell r="R985">
            <v>0</v>
          </cell>
          <cell r="S985">
            <v>0</v>
          </cell>
          <cell r="T985">
            <v>0</v>
          </cell>
          <cell r="AH985">
            <v>0</v>
          </cell>
          <cell r="AI985">
            <v>0</v>
          </cell>
          <cell r="AJ985">
            <v>0</v>
          </cell>
        </row>
        <row r="986">
          <cell r="Q986">
            <v>0</v>
          </cell>
          <cell r="R986">
            <v>0</v>
          </cell>
          <cell r="S986">
            <v>0</v>
          </cell>
          <cell r="T986">
            <v>0</v>
          </cell>
          <cell r="AH986">
            <v>-8750000</v>
          </cell>
          <cell r="AI986">
            <v>-6250000</v>
          </cell>
          <cell r="AJ986">
            <v>-3750000</v>
          </cell>
        </row>
        <row r="987">
          <cell r="Q987">
            <v>-3000000</v>
          </cell>
          <cell r="R987">
            <v>-3000000</v>
          </cell>
          <cell r="S987">
            <v>-3000000</v>
          </cell>
          <cell r="T987">
            <v>0</v>
          </cell>
          <cell r="AH987">
            <v>-3000000</v>
          </cell>
          <cell r="AI987">
            <v>-3000000</v>
          </cell>
          <cell r="AJ987">
            <v>-2875000</v>
          </cell>
        </row>
        <row r="988">
          <cell r="Q988">
            <v>-11000000</v>
          </cell>
          <cell r="R988">
            <v>-11000000</v>
          </cell>
          <cell r="S988">
            <v>-11000000</v>
          </cell>
          <cell r="T988">
            <v>0</v>
          </cell>
          <cell r="AH988">
            <v>-11000000</v>
          </cell>
          <cell r="AI988">
            <v>-11000000</v>
          </cell>
          <cell r="AJ988">
            <v>-10541666.666666666</v>
          </cell>
        </row>
        <row r="989">
          <cell r="Q989">
            <v>-7967792.54</v>
          </cell>
          <cell r="R989">
            <v>-4158309.36</v>
          </cell>
          <cell r="S989">
            <v>-4158309.36</v>
          </cell>
          <cell r="T989">
            <v>-4158309.36</v>
          </cell>
          <cell r="AH989">
            <v>-2165211.0249999999</v>
          </cell>
          <cell r="AI989">
            <v>-2511736.8050000002</v>
          </cell>
          <cell r="AJ989">
            <v>-2858262.5850000004</v>
          </cell>
        </row>
        <row r="990">
          <cell r="Q990">
            <v>-55000000</v>
          </cell>
          <cell r="R990">
            <v>-55000000</v>
          </cell>
          <cell r="S990">
            <v>-55000000</v>
          </cell>
          <cell r="T990">
            <v>-55000000</v>
          </cell>
          <cell r="AH990">
            <v>-55000000</v>
          </cell>
          <cell r="AI990">
            <v>-55000000</v>
          </cell>
          <cell r="AJ990">
            <v>-55000000</v>
          </cell>
        </row>
        <row r="991">
          <cell r="Q991">
            <v>-30000000</v>
          </cell>
          <cell r="R991">
            <v>-30000000</v>
          </cell>
          <cell r="S991">
            <v>-30000000</v>
          </cell>
          <cell r="T991">
            <v>-30000000</v>
          </cell>
          <cell r="AH991">
            <v>-30000000</v>
          </cell>
          <cell r="AI991">
            <v>-30000000</v>
          </cell>
          <cell r="AJ991">
            <v>-30000000</v>
          </cell>
        </row>
        <row r="992">
          <cell r="Q992">
            <v>-300000000</v>
          </cell>
          <cell r="R992">
            <v>-300000000</v>
          </cell>
          <cell r="S992">
            <v>-300000000</v>
          </cell>
          <cell r="T992">
            <v>-300000000</v>
          </cell>
          <cell r="AH992">
            <v>-300000000</v>
          </cell>
          <cell r="AI992">
            <v>-300000000</v>
          </cell>
          <cell r="AJ992">
            <v>-300000000</v>
          </cell>
        </row>
        <row r="993">
          <cell r="Q993">
            <v>-200000000</v>
          </cell>
          <cell r="R993">
            <v>-200000000</v>
          </cell>
          <cell r="S993">
            <v>-200000000</v>
          </cell>
          <cell r="T993">
            <v>-200000000</v>
          </cell>
          <cell r="AH993">
            <v>-200000000</v>
          </cell>
          <cell r="AI993">
            <v>-200000000</v>
          </cell>
          <cell r="AJ993">
            <v>-200000000</v>
          </cell>
        </row>
        <row r="994">
          <cell r="Q994">
            <v>-150000000</v>
          </cell>
          <cell r="R994">
            <v>-150000000</v>
          </cell>
          <cell r="S994">
            <v>-150000000</v>
          </cell>
          <cell r="T994">
            <v>-150000000</v>
          </cell>
          <cell r="AH994">
            <v>-150000000</v>
          </cell>
          <cell r="AI994">
            <v>-150000000</v>
          </cell>
          <cell r="AJ994">
            <v>-150000000</v>
          </cell>
        </row>
        <row r="995">
          <cell r="Q995">
            <v>-100000000</v>
          </cell>
          <cell r="R995">
            <v>-100000000</v>
          </cell>
          <cell r="S995">
            <v>-100000000</v>
          </cell>
          <cell r="T995">
            <v>-100000000</v>
          </cell>
          <cell r="AH995">
            <v>-100000000</v>
          </cell>
          <cell r="AI995">
            <v>-100000000</v>
          </cell>
          <cell r="AJ995">
            <v>-100000000</v>
          </cell>
        </row>
        <row r="996">
          <cell r="Q996">
            <v>-225000000</v>
          </cell>
          <cell r="R996">
            <v>-225000000</v>
          </cell>
          <cell r="S996">
            <v>-225000000</v>
          </cell>
          <cell r="T996">
            <v>-225000000</v>
          </cell>
          <cell r="AH996">
            <v>-225000000</v>
          </cell>
          <cell r="AI996">
            <v>-225000000</v>
          </cell>
          <cell r="AJ996">
            <v>-225000000</v>
          </cell>
        </row>
        <row r="997">
          <cell r="Q997">
            <v>-25000000</v>
          </cell>
          <cell r="R997">
            <v>-25000000</v>
          </cell>
          <cell r="S997">
            <v>-25000000</v>
          </cell>
          <cell r="T997">
            <v>-25000000</v>
          </cell>
          <cell r="AH997">
            <v>-25000000</v>
          </cell>
          <cell r="AI997">
            <v>-25000000</v>
          </cell>
          <cell r="AJ997">
            <v>-25000000</v>
          </cell>
        </row>
        <row r="998">
          <cell r="Q998">
            <v>-260000000</v>
          </cell>
          <cell r="R998">
            <v>-260000000</v>
          </cell>
          <cell r="S998">
            <v>-260000000</v>
          </cell>
          <cell r="T998">
            <v>-260000000</v>
          </cell>
          <cell r="AH998">
            <v>-260000000</v>
          </cell>
          <cell r="AI998">
            <v>-260000000</v>
          </cell>
          <cell r="AJ998">
            <v>-260000000</v>
          </cell>
        </row>
        <row r="999">
          <cell r="Q999">
            <v>-40000000</v>
          </cell>
          <cell r="R999">
            <v>-40000000</v>
          </cell>
          <cell r="S999">
            <v>-40000000</v>
          </cell>
          <cell r="T999">
            <v>0</v>
          </cell>
          <cell r="AH999">
            <v>-40000000</v>
          </cell>
          <cell r="AI999">
            <v>-40000000</v>
          </cell>
          <cell r="AJ999">
            <v>-38333333.333333336</v>
          </cell>
        </row>
        <row r="1000">
          <cell r="Q1000">
            <v>-138460000</v>
          </cell>
          <cell r="R1000">
            <v>-138460000</v>
          </cell>
          <cell r="S1000">
            <v>-138460000</v>
          </cell>
          <cell r="T1000">
            <v>-138460000</v>
          </cell>
          <cell r="AH1000">
            <v>-86537500</v>
          </cell>
          <cell r="AI1000">
            <v>-98075833.333333328</v>
          </cell>
          <cell r="AJ1000">
            <v>-109614166.66666667</v>
          </cell>
        </row>
        <row r="1001">
          <cell r="Q1001">
            <v>-23400000</v>
          </cell>
          <cell r="R1001">
            <v>-23400000</v>
          </cell>
          <cell r="S1001">
            <v>-23400000</v>
          </cell>
          <cell r="T1001">
            <v>-23400000</v>
          </cell>
          <cell r="AH1001">
            <v>-14625000</v>
          </cell>
          <cell r="AI1001">
            <v>-16575000</v>
          </cell>
          <cell r="AJ1001">
            <v>-18525000</v>
          </cell>
        </row>
        <row r="1002">
          <cell r="Q1002">
            <v>-150000000</v>
          </cell>
          <cell r="R1002">
            <v>-150000000</v>
          </cell>
          <cell r="S1002">
            <v>-150000000</v>
          </cell>
          <cell r="T1002">
            <v>-150000000</v>
          </cell>
          <cell r="AH1002">
            <v>-56250000</v>
          </cell>
          <cell r="AI1002">
            <v>-68750000</v>
          </cell>
          <cell r="AJ1002">
            <v>-81250000</v>
          </cell>
        </row>
        <row r="1003">
          <cell r="Q1003">
            <v>0</v>
          </cell>
          <cell r="R1003">
            <v>0</v>
          </cell>
          <cell r="S1003">
            <v>0</v>
          </cell>
          <cell r="T1003">
            <v>0</v>
          </cell>
          <cell r="AH1003">
            <v>0</v>
          </cell>
          <cell r="AI1003">
            <v>0</v>
          </cell>
          <cell r="AJ1003">
            <v>0</v>
          </cell>
        </row>
        <row r="1004">
          <cell r="T1004">
            <v>-80250000</v>
          </cell>
          <cell r="AH1004">
            <v>0</v>
          </cell>
          <cell r="AI1004">
            <v>0</v>
          </cell>
          <cell r="AJ1004">
            <v>-3343750</v>
          </cell>
        </row>
        <row r="1005">
          <cell r="T1005">
            <v>-200000000</v>
          </cell>
          <cell r="AH1005">
            <v>0</v>
          </cell>
          <cell r="AI1005">
            <v>0</v>
          </cell>
          <cell r="AJ1005">
            <v>-8333333.333333333</v>
          </cell>
        </row>
        <row r="1006">
          <cell r="Q1006">
            <v>0</v>
          </cell>
          <cell r="R1006">
            <v>0</v>
          </cell>
          <cell r="S1006">
            <v>0</v>
          </cell>
          <cell r="T1006">
            <v>0</v>
          </cell>
          <cell r="AH1006">
            <v>0</v>
          </cell>
          <cell r="AI1006">
            <v>0</v>
          </cell>
          <cell r="AJ1006">
            <v>0</v>
          </cell>
        </row>
        <row r="1007">
          <cell r="T1007">
            <v>-431100</v>
          </cell>
          <cell r="AH1007">
            <v>0</v>
          </cell>
          <cell r="AI1007">
            <v>0</v>
          </cell>
          <cell r="AJ1007">
            <v>-17962.5</v>
          </cell>
        </row>
        <row r="1008">
          <cell r="T1008">
            <v>-1458300</v>
          </cell>
          <cell r="AH1008">
            <v>0</v>
          </cell>
          <cell r="AI1008">
            <v>0</v>
          </cell>
          <cell r="AJ1008">
            <v>-60762.5</v>
          </cell>
        </row>
        <row r="1009">
          <cell r="Q1009">
            <v>0</v>
          </cell>
          <cell r="R1009">
            <v>0</v>
          </cell>
          <cell r="S1009">
            <v>0</v>
          </cell>
          <cell r="T1009">
            <v>0</v>
          </cell>
          <cell r="AH1009">
            <v>0</v>
          </cell>
          <cell r="AI1009">
            <v>0</v>
          </cell>
          <cell r="AJ1009">
            <v>0</v>
          </cell>
        </row>
        <row r="1010">
          <cell r="Q1010">
            <v>0</v>
          </cell>
          <cell r="R1010">
            <v>0</v>
          </cell>
          <cell r="S1010">
            <v>0</v>
          </cell>
          <cell r="T1010">
            <v>0</v>
          </cell>
          <cell r="AH1010">
            <v>0</v>
          </cell>
          <cell r="AI1010">
            <v>0</v>
          </cell>
          <cell r="AJ1010">
            <v>0</v>
          </cell>
        </row>
        <row r="1011">
          <cell r="Q1011">
            <v>0</v>
          </cell>
          <cell r="R1011">
            <v>0</v>
          </cell>
          <cell r="S1011">
            <v>0</v>
          </cell>
          <cell r="T1011">
            <v>0</v>
          </cell>
          <cell r="AH1011">
            <v>0</v>
          </cell>
          <cell r="AI1011">
            <v>0</v>
          </cell>
          <cell r="AJ1011">
            <v>0</v>
          </cell>
        </row>
        <row r="1012">
          <cell r="Q1012">
            <v>0</v>
          </cell>
          <cell r="R1012">
            <v>0</v>
          </cell>
          <cell r="S1012">
            <v>0</v>
          </cell>
          <cell r="T1012">
            <v>0</v>
          </cell>
          <cell r="AH1012">
            <v>0</v>
          </cell>
          <cell r="AI1012">
            <v>0</v>
          </cell>
          <cell r="AJ1012">
            <v>0</v>
          </cell>
        </row>
        <row r="1013">
          <cell r="Q1013">
            <v>0</v>
          </cell>
          <cell r="R1013">
            <v>0</v>
          </cell>
          <cell r="S1013">
            <v>0</v>
          </cell>
          <cell r="T1013">
            <v>0</v>
          </cell>
          <cell r="AH1013">
            <v>11.761666666666668</v>
          </cell>
          <cell r="AI1013">
            <v>3.3333333333333335E-3</v>
          </cell>
          <cell r="AJ1013">
            <v>0</v>
          </cell>
        </row>
        <row r="1014">
          <cell r="Q1014">
            <v>16907.330000000002</v>
          </cell>
          <cell r="R1014">
            <v>15699.66</v>
          </cell>
          <cell r="S1014">
            <v>14491.99</v>
          </cell>
          <cell r="T1014">
            <v>13284.32</v>
          </cell>
          <cell r="AH1014">
            <v>22945.680000000004</v>
          </cell>
          <cell r="AI1014">
            <v>21738.010000000002</v>
          </cell>
          <cell r="AJ1014">
            <v>20530.34</v>
          </cell>
        </row>
        <row r="1015">
          <cell r="Q1015">
            <v>-1125000</v>
          </cell>
          <cell r="R1015">
            <v>-912500</v>
          </cell>
          <cell r="S1015">
            <v>-912500</v>
          </cell>
          <cell r="T1015">
            <v>-1475000</v>
          </cell>
          <cell r="AH1015">
            <v>-802604.16666666663</v>
          </cell>
          <cell r="AI1015">
            <v>-811979.16666666663</v>
          </cell>
          <cell r="AJ1015">
            <v>-853125</v>
          </cell>
        </row>
        <row r="1016">
          <cell r="Q1016">
            <v>0</v>
          </cell>
          <cell r="R1016">
            <v>0</v>
          </cell>
          <cell r="S1016">
            <v>0</v>
          </cell>
          <cell r="T1016">
            <v>0</v>
          </cell>
          <cell r="AH1016">
            <v>0</v>
          </cell>
          <cell r="AI1016">
            <v>0</v>
          </cell>
          <cell r="AJ1016">
            <v>0</v>
          </cell>
        </row>
        <row r="1017">
          <cell r="Q1017">
            <v>-31873025.359999999</v>
          </cell>
          <cell r="R1017">
            <v>-31873025.359999999</v>
          </cell>
          <cell r="S1017">
            <v>-31873025.359999999</v>
          </cell>
          <cell r="T1017">
            <v>-32315807.579999998</v>
          </cell>
          <cell r="AH1017">
            <v>-33982500.458750002</v>
          </cell>
          <cell r="AI1017">
            <v>-33218177.329583336</v>
          </cell>
          <cell r="AJ1017">
            <v>-32780157.304166671</v>
          </cell>
        </row>
        <row r="1018">
          <cell r="Q1018">
            <v>-75000</v>
          </cell>
          <cell r="R1018">
            <v>-75000</v>
          </cell>
          <cell r="S1018">
            <v>-75000</v>
          </cell>
          <cell r="T1018">
            <v>-75000</v>
          </cell>
          <cell r="AH1018">
            <v>-81662.2</v>
          </cell>
          <cell r="AI1018">
            <v>-81662.2</v>
          </cell>
          <cell r="AJ1018">
            <v>-81662.2</v>
          </cell>
        </row>
        <row r="1019">
          <cell r="Q1019">
            <v>-1471645.26</v>
          </cell>
          <cell r="R1019">
            <v>-1471645.26</v>
          </cell>
          <cell r="S1019">
            <v>-1471645.26</v>
          </cell>
          <cell r="T1019">
            <v>-1499216.5</v>
          </cell>
          <cell r="AH1019">
            <v>-1525162.5337499997</v>
          </cell>
          <cell r="AI1019">
            <v>-1511638.824583333</v>
          </cell>
          <cell r="AJ1019">
            <v>-1502216.3170833329</v>
          </cell>
        </row>
        <row r="1020">
          <cell r="Q1020">
            <v>-132020.75</v>
          </cell>
          <cell r="R1020">
            <v>-132020.75</v>
          </cell>
          <cell r="S1020">
            <v>-129471.05</v>
          </cell>
          <cell r="T1020">
            <v>-129471.05</v>
          </cell>
          <cell r="AH1020">
            <v>-134306</v>
          </cell>
          <cell r="AI1020">
            <v>-133691.92916666667</v>
          </cell>
          <cell r="AJ1020">
            <v>-132971.62083333332</v>
          </cell>
        </row>
        <row r="1021">
          <cell r="Q1021">
            <v>-8761.4500000000007</v>
          </cell>
          <cell r="R1021">
            <v>-8761.4500000000007</v>
          </cell>
          <cell r="S1021">
            <v>-8761.4500000000007</v>
          </cell>
          <cell r="T1021">
            <v>-8761.4500000000007</v>
          </cell>
          <cell r="AH1021">
            <v>-10119.148333333333</v>
          </cell>
          <cell r="AI1021">
            <v>-9840.8883333333324</v>
          </cell>
          <cell r="AJ1021">
            <v>-9572.0450000000001</v>
          </cell>
        </row>
        <row r="1022">
          <cell r="Q1022">
            <v>-15000</v>
          </cell>
          <cell r="R1022">
            <v>-15000</v>
          </cell>
          <cell r="S1022">
            <v>-15000</v>
          </cell>
          <cell r="T1022">
            <v>-15000</v>
          </cell>
          <cell r="AH1022">
            <v>-15000</v>
          </cell>
          <cell r="AI1022">
            <v>-15000</v>
          </cell>
          <cell r="AJ1022">
            <v>-15000</v>
          </cell>
        </row>
        <row r="1023">
          <cell r="Q1023">
            <v>-60027.26</v>
          </cell>
          <cell r="R1023">
            <v>-60027.26</v>
          </cell>
          <cell r="S1023">
            <v>-60027.26</v>
          </cell>
          <cell r="T1023">
            <v>-58618.63</v>
          </cell>
          <cell r="AH1023">
            <v>-61233.872500000005</v>
          </cell>
          <cell r="AI1023">
            <v>-60984.201666666668</v>
          </cell>
          <cell r="AJ1023">
            <v>-60721.556666666664</v>
          </cell>
        </row>
        <row r="1024">
          <cell r="Q1024">
            <v>0</v>
          </cell>
          <cell r="R1024">
            <v>0</v>
          </cell>
          <cell r="S1024">
            <v>0</v>
          </cell>
          <cell r="T1024">
            <v>0</v>
          </cell>
          <cell r="AH1024">
            <v>-2500</v>
          </cell>
          <cell r="AI1024">
            <v>-833.33333333333337</v>
          </cell>
          <cell r="AJ1024">
            <v>0</v>
          </cell>
        </row>
        <row r="1025">
          <cell r="Q1025">
            <v>-341136.66</v>
          </cell>
          <cell r="R1025">
            <v>-341136.66</v>
          </cell>
          <cell r="S1025">
            <v>-341136.66</v>
          </cell>
          <cell r="T1025">
            <v>-341045.91</v>
          </cell>
          <cell r="AH1025">
            <v>-341835.78166666668</v>
          </cell>
          <cell r="AI1025">
            <v>-342435.16666666669</v>
          </cell>
          <cell r="AJ1025">
            <v>-342629.16041666671</v>
          </cell>
        </row>
        <row r="1026">
          <cell r="Q1026">
            <v>-141634.19</v>
          </cell>
          <cell r="R1026">
            <v>-141634.19</v>
          </cell>
          <cell r="S1026">
            <v>-141634.19</v>
          </cell>
          <cell r="T1026">
            <v>-141634.19</v>
          </cell>
          <cell r="AH1026">
            <v>-141705.03374999997</v>
          </cell>
          <cell r="AI1026">
            <v>-141657.80458333329</v>
          </cell>
          <cell r="AJ1026">
            <v>-141634.18999999997</v>
          </cell>
        </row>
        <row r="1027">
          <cell r="Q1027">
            <v>-140000</v>
          </cell>
          <cell r="R1027">
            <v>-140000</v>
          </cell>
          <cell r="S1027">
            <v>-140000</v>
          </cell>
          <cell r="T1027">
            <v>-140000</v>
          </cell>
          <cell r="AH1027">
            <v>-140000</v>
          </cell>
          <cell r="AI1027">
            <v>-140000</v>
          </cell>
          <cell r="AJ1027">
            <v>-140000</v>
          </cell>
        </row>
        <row r="1028">
          <cell r="Q1028">
            <v>-20000</v>
          </cell>
          <cell r="R1028">
            <v>-20000</v>
          </cell>
          <cell r="S1028">
            <v>-20000</v>
          </cell>
          <cell r="T1028">
            <v>-20000</v>
          </cell>
          <cell r="AH1028">
            <v>-18750</v>
          </cell>
          <cell r="AI1028">
            <v>-19583.333333333332</v>
          </cell>
          <cell r="AJ1028">
            <v>-20000</v>
          </cell>
        </row>
        <row r="1029">
          <cell r="Q1029">
            <v>0</v>
          </cell>
          <cell r="R1029">
            <v>0</v>
          </cell>
          <cell r="S1029">
            <v>0</v>
          </cell>
          <cell r="T1029">
            <v>0</v>
          </cell>
          <cell r="AH1029">
            <v>0</v>
          </cell>
          <cell r="AI1029">
            <v>0</v>
          </cell>
          <cell r="AJ1029">
            <v>0</v>
          </cell>
        </row>
        <row r="1030">
          <cell r="Q1030">
            <v>-1451218.87</v>
          </cell>
          <cell r="R1030">
            <v>-1528011.81</v>
          </cell>
          <cell r="S1030">
            <v>-1528011.81</v>
          </cell>
          <cell r="T1030">
            <v>-1451218.87</v>
          </cell>
          <cell r="AH1030">
            <v>-1436928.6258333335</v>
          </cell>
          <cell r="AI1030">
            <v>-1448325.8041666672</v>
          </cell>
          <cell r="AJ1030">
            <v>-1455689.9433333336</v>
          </cell>
        </row>
        <row r="1031">
          <cell r="Q1031">
            <v>-530050</v>
          </cell>
          <cell r="R1031">
            <v>-530050</v>
          </cell>
          <cell r="S1031">
            <v>-530050</v>
          </cell>
          <cell r="T1031">
            <v>-530050</v>
          </cell>
          <cell r="AH1031">
            <v>-331281.25</v>
          </cell>
          <cell r="AI1031">
            <v>-375452.08333333331</v>
          </cell>
          <cell r="AJ1031">
            <v>-419622.91666666669</v>
          </cell>
        </row>
        <row r="1032">
          <cell r="Q1032">
            <v>-305246.25</v>
          </cell>
          <cell r="R1032">
            <v>-307636</v>
          </cell>
          <cell r="S1032">
            <v>-307636</v>
          </cell>
          <cell r="T1032">
            <v>-307636</v>
          </cell>
          <cell r="AH1032">
            <v>-189086.16666666666</v>
          </cell>
          <cell r="AI1032">
            <v>-214722.5</v>
          </cell>
          <cell r="AJ1032">
            <v>-240358.83333333334</v>
          </cell>
        </row>
        <row r="1033">
          <cell r="Q1033">
            <v>-1022339</v>
          </cell>
          <cell r="R1033">
            <v>-1030343</v>
          </cell>
          <cell r="S1033">
            <v>-1030343</v>
          </cell>
          <cell r="T1033">
            <v>-1030343</v>
          </cell>
          <cell r="AH1033">
            <v>-633292.375</v>
          </cell>
          <cell r="AI1033">
            <v>-719154.29166666663</v>
          </cell>
          <cell r="AJ1033">
            <v>-805016.20833333337</v>
          </cell>
        </row>
        <row r="1034">
          <cell r="Q1034">
            <v>-632180.5</v>
          </cell>
          <cell r="R1034">
            <v>-637130</v>
          </cell>
          <cell r="S1034">
            <v>-637130</v>
          </cell>
          <cell r="T1034">
            <v>-637130</v>
          </cell>
          <cell r="AH1034">
            <v>-391606.91666666669</v>
          </cell>
          <cell r="AI1034">
            <v>-444701.08333333331</v>
          </cell>
          <cell r="AJ1034">
            <v>-497795.25</v>
          </cell>
        </row>
        <row r="1035">
          <cell r="Q1035">
            <v>-914480.43</v>
          </cell>
          <cell r="R1035">
            <v>-914480.43</v>
          </cell>
          <cell r="S1035">
            <v>-921534.43</v>
          </cell>
          <cell r="T1035">
            <v>-915481.96</v>
          </cell>
          <cell r="AH1035">
            <v>-693857.05374999996</v>
          </cell>
          <cell r="AI1035">
            <v>-770357.6729166666</v>
          </cell>
          <cell r="AJ1035">
            <v>-846900.02249999996</v>
          </cell>
        </row>
        <row r="1036">
          <cell r="Q1036">
            <v>0</v>
          </cell>
          <cell r="R1036">
            <v>0</v>
          </cell>
          <cell r="S1036">
            <v>0</v>
          </cell>
          <cell r="T1036">
            <v>0</v>
          </cell>
          <cell r="AH1036">
            <v>0</v>
          </cell>
          <cell r="AI1036">
            <v>0</v>
          </cell>
          <cell r="AJ1036">
            <v>0</v>
          </cell>
        </row>
        <row r="1037">
          <cell r="Q1037">
            <v>0</v>
          </cell>
          <cell r="R1037">
            <v>0</v>
          </cell>
          <cell r="S1037">
            <v>0</v>
          </cell>
          <cell r="T1037">
            <v>0</v>
          </cell>
          <cell r="AH1037">
            <v>0</v>
          </cell>
          <cell r="AI1037">
            <v>0</v>
          </cell>
          <cell r="AJ1037">
            <v>0</v>
          </cell>
        </row>
        <row r="1038">
          <cell r="Q1038">
            <v>0</v>
          </cell>
          <cell r="R1038">
            <v>0</v>
          </cell>
          <cell r="S1038">
            <v>0</v>
          </cell>
          <cell r="T1038">
            <v>0</v>
          </cell>
          <cell r="AH1038">
            <v>0</v>
          </cell>
          <cell r="AI1038">
            <v>0</v>
          </cell>
          <cell r="AJ1038">
            <v>0</v>
          </cell>
        </row>
        <row r="1039">
          <cell r="Q1039">
            <v>0</v>
          </cell>
          <cell r="R1039">
            <v>0</v>
          </cell>
          <cell r="S1039">
            <v>0</v>
          </cell>
          <cell r="T1039">
            <v>0</v>
          </cell>
          <cell r="AH1039">
            <v>0</v>
          </cell>
          <cell r="AI1039">
            <v>0</v>
          </cell>
          <cell r="AJ1039">
            <v>0</v>
          </cell>
        </row>
        <row r="1040">
          <cell r="Q1040">
            <v>0</v>
          </cell>
          <cell r="R1040">
            <v>0</v>
          </cell>
          <cell r="S1040">
            <v>0</v>
          </cell>
          <cell r="T1040">
            <v>0</v>
          </cell>
          <cell r="AH1040">
            <v>0</v>
          </cell>
          <cell r="AI1040">
            <v>0</v>
          </cell>
          <cell r="AJ1040">
            <v>0</v>
          </cell>
        </row>
        <row r="1041">
          <cell r="Q1041">
            <v>0</v>
          </cell>
          <cell r="R1041">
            <v>-250000</v>
          </cell>
          <cell r="S1041">
            <v>0</v>
          </cell>
          <cell r="T1041">
            <v>0</v>
          </cell>
          <cell r="AH1041">
            <v>-14818166.666666666</v>
          </cell>
          <cell r="AI1041">
            <v>-12819958.333333334</v>
          </cell>
          <cell r="AJ1041">
            <v>-12167333.333333334</v>
          </cell>
        </row>
        <row r="1042">
          <cell r="Q1042">
            <v>-9330000</v>
          </cell>
          <cell r="R1042">
            <v>-2000000</v>
          </cell>
          <cell r="S1042">
            <v>0</v>
          </cell>
          <cell r="T1042">
            <v>0</v>
          </cell>
          <cell r="AH1042">
            <v>-24196833.333333332</v>
          </cell>
          <cell r="AI1042">
            <v>-22214375</v>
          </cell>
          <cell r="AJ1042">
            <v>-19498166.666666668</v>
          </cell>
        </row>
        <row r="1043">
          <cell r="Q1043">
            <v>0</v>
          </cell>
          <cell r="R1043">
            <v>0</v>
          </cell>
          <cell r="S1043">
            <v>0</v>
          </cell>
          <cell r="T1043">
            <v>0</v>
          </cell>
          <cell r="AH1043">
            <v>0</v>
          </cell>
          <cell r="AI1043">
            <v>0</v>
          </cell>
          <cell r="AJ1043">
            <v>0</v>
          </cell>
        </row>
        <row r="1044">
          <cell r="Q1044">
            <v>0</v>
          </cell>
          <cell r="R1044">
            <v>0</v>
          </cell>
          <cell r="S1044">
            <v>0</v>
          </cell>
          <cell r="T1044">
            <v>0</v>
          </cell>
          <cell r="AH1044">
            <v>0</v>
          </cell>
          <cell r="AI1044">
            <v>0</v>
          </cell>
          <cell r="AJ1044">
            <v>0</v>
          </cell>
        </row>
        <row r="1045">
          <cell r="Q1045">
            <v>0</v>
          </cell>
          <cell r="R1045">
            <v>0</v>
          </cell>
          <cell r="S1045">
            <v>0</v>
          </cell>
          <cell r="T1045">
            <v>0</v>
          </cell>
          <cell r="AH1045">
            <v>0</v>
          </cell>
          <cell r="AI1045">
            <v>0</v>
          </cell>
          <cell r="AJ1045">
            <v>0</v>
          </cell>
        </row>
        <row r="1046">
          <cell r="AH1046">
            <v>0</v>
          </cell>
          <cell r="AI1046">
            <v>0</v>
          </cell>
          <cell r="AJ1046">
            <v>0</v>
          </cell>
        </row>
        <row r="1047">
          <cell r="Q1047">
            <v>0</v>
          </cell>
          <cell r="R1047">
            <v>0</v>
          </cell>
          <cell r="S1047">
            <v>0</v>
          </cell>
          <cell r="T1047">
            <v>0</v>
          </cell>
          <cell r="AH1047">
            <v>0</v>
          </cell>
          <cell r="AI1047">
            <v>0</v>
          </cell>
          <cell r="AJ1047">
            <v>0</v>
          </cell>
        </row>
        <row r="1048">
          <cell r="Q1048">
            <v>0</v>
          </cell>
          <cell r="R1048">
            <v>0</v>
          </cell>
          <cell r="S1048">
            <v>0</v>
          </cell>
          <cell r="T1048">
            <v>0</v>
          </cell>
          <cell r="AH1048">
            <v>0</v>
          </cell>
          <cell r="AI1048">
            <v>0</v>
          </cell>
          <cell r="AJ1048">
            <v>0</v>
          </cell>
        </row>
        <row r="1049">
          <cell r="Q1049">
            <v>0</v>
          </cell>
          <cell r="R1049">
            <v>0</v>
          </cell>
          <cell r="S1049">
            <v>0</v>
          </cell>
          <cell r="T1049">
            <v>0</v>
          </cell>
          <cell r="AH1049">
            <v>0</v>
          </cell>
          <cell r="AI1049">
            <v>0</v>
          </cell>
          <cell r="AJ1049">
            <v>0</v>
          </cell>
        </row>
        <row r="1050">
          <cell r="Q1050">
            <v>0</v>
          </cell>
          <cell r="R1050">
            <v>0</v>
          </cell>
          <cell r="S1050">
            <v>0</v>
          </cell>
          <cell r="T1050">
            <v>0</v>
          </cell>
          <cell r="AH1050">
            <v>0</v>
          </cell>
          <cell r="AI1050">
            <v>0</v>
          </cell>
          <cell r="AJ1050">
            <v>0</v>
          </cell>
        </row>
        <row r="1051">
          <cell r="Q1051">
            <v>0</v>
          </cell>
          <cell r="R1051">
            <v>0</v>
          </cell>
          <cell r="S1051">
            <v>0</v>
          </cell>
          <cell r="T1051">
            <v>0</v>
          </cell>
          <cell r="AH1051">
            <v>0</v>
          </cell>
          <cell r="AI1051">
            <v>0</v>
          </cell>
          <cell r="AJ1051">
            <v>0</v>
          </cell>
        </row>
        <row r="1052">
          <cell r="Q1052">
            <v>0</v>
          </cell>
          <cell r="R1052">
            <v>0</v>
          </cell>
          <cell r="S1052">
            <v>0</v>
          </cell>
          <cell r="T1052">
            <v>0</v>
          </cell>
          <cell r="AH1052">
            <v>0</v>
          </cell>
          <cell r="AI1052">
            <v>0</v>
          </cell>
          <cell r="AJ1052">
            <v>0</v>
          </cell>
        </row>
        <row r="1053">
          <cell r="Q1053">
            <v>0</v>
          </cell>
          <cell r="R1053">
            <v>0</v>
          </cell>
          <cell r="S1053">
            <v>0</v>
          </cell>
          <cell r="T1053">
            <v>0</v>
          </cell>
          <cell r="AH1053">
            <v>0</v>
          </cell>
          <cell r="AI1053">
            <v>0</v>
          </cell>
          <cell r="AJ1053">
            <v>0</v>
          </cell>
        </row>
        <row r="1054">
          <cell r="Q1054">
            <v>0</v>
          </cell>
          <cell r="R1054">
            <v>0</v>
          </cell>
          <cell r="S1054">
            <v>0</v>
          </cell>
          <cell r="T1054">
            <v>0</v>
          </cell>
          <cell r="AH1054">
            <v>0</v>
          </cell>
          <cell r="AI1054">
            <v>0</v>
          </cell>
          <cell r="AJ1054">
            <v>0</v>
          </cell>
        </row>
        <row r="1055">
          <cell r="Q1055">
            <v>-3427082.05</v>
          </cell>
          <cell r="R1055">
            <v>-2922887.05</v>
          </cell>
          <cell r="S1055">
            <v>-3305106.24</v>
          </cell>
          <cell r="T1055">
            <v>-3313385.05</v>
          </cell>
          <cell r="AH1055">
            <v>-2754919.2058333331</v>
          </cell>
          <cell r="AI1055">
            <v>-2784825.6308333334</v>
          </cell>
          <cell r="AJ1055">
            <v>-2826979.3683333336</v>
          </cell>
        </row>
        <row r="1056">
          <cell r="Q1056">
            <v>-6971750.0700000003</v>
          </cell>
          <cell r="R1056">
            <v>-3819611.43</v>
          </cell>
          <cell r="S1056">
            <v>-4362291.74</v>
          </cell>
          <cell r="T1056">
            <v>-5692441.0599999996</v>
          </cell>
          <cell r="AH1056">
            <v>-4905512.9733333336</v>
          </cell>
          <cell r="AI1056">
            <v>-5046630.8924999991</v>
          </cell>
          <cell r="AJ1056">
            <v>-5135598.467083334</v>
          </cell>
        </row>
        <row r="1057">
          <cell r="Q1057">
            <v>-734148.67</v>
          </cell>
          <cell r="R1057">
            <v>-1120076.6599999999</v>
          </cell>
          <cell r="S1057">
            <v>-1495650.08</v>
          </cell>
          <cell r="T1057">
            <v>-363227.21</v>
          </cell>
          <cell r="AH1057">
            <v>-856705.28374999994</v>
          </cell>
          <cell r="AI1057">
            <v>-886506.96083333343</v>
          </cell>
          <cell r="AJ1057">
            <v>-889854.02541666664</v>
          </cell>
        </row>
        <row r="1058">
          <cell r="Q1058">
            <v>-3307266</v>
          </cell>
          <cell r="R1058">
            <v>-3361224</v>
          </cell>
          <cell r="S1058">
            <v>-3438420</v>
          </cell>
          <cell r="T1058">
            <v>-3348425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H1060">
            <v>-13835352.448750002</v>
          </cell>
          <cell r="AI1060">
            <v>-14092332.892083334</v>
          </cell>
          <cell r="AJ1060">
            <v>-14782795.624166667</v>
          </cell>
        </row>
        <row r="1061">
          <cell r="Q1061">
            <v>-1690953.58</v>
          </cell>
          <cell r="R1061">
            <v>-10299.41</v>
          </cell>
          <cell r="S1061">
            <v>-10679.41</v>
          </cell>
          <cell r="T1061">
            <v>-25008.13</v>
          </cell>
          <cell r="AH1061">
            <v>-609897.125</v>
          </cell>
          <cell r="AI1061">
            <v>-609251.66916666669</v>
          </cell>
          <cell r="AJ1061">
            <v>-608027.1133333334</v>
          </cell>
        </row>
        <row r="1062">
          <cell r="Q1062">
            <v>-26552128.91</v>
          </cell>
          <cell r="R1062">
            <v>-27459818.190000001</v>
          </cell>
          <cell r="S1062">
            <v>-28185127.870000001</v>
          </cell>
          <cell r="T1062">
            <v>-25455779.129999999</v>
          </cell>
          <cell r="AH1062">
            <v>-23485065.015833333</v>
          </cell>
          <cell r="AI1062">
            <v>-23698333.02416667</v>
          </cell>
          <cell r="AJ1062">
            <v>-23676654.00375</v>
          </cell>
        </row>
        <row r="1063">
          <cell r="Q1063">
            <v>-171009.14</v>
          </cell>
          <cell r="R1063">
            <v>-146020.71</v>
          </cell>
          <cell r="S1063">
            <v>-137546.72</v>
          </cell>
          <cell r="T1063">
            <v>-152576.69</v>
          </cell>
          <cell r="AH1063">
            <v>-154654.04374999998</v>
          </cell>
          <cell r="AI1063">
            <v>-153278.74166666667</v>
          </cell>
          <cell r="AJ1063">
            <v>-153603.59083333335</v>
          </cell>
        </row>
        <row r="1064">
          <cell r="AH1064">
            <v>0</v>
          </cell>
          <cell r="AI1064">
            <v>0</v>
          </cell>
          <cell r="AJ1064">
            <v>0</v>
          </cell>
        </row>
        <row r="1065">
          <cell r="Q1065">
            <v>-176019.76</v>
          </cell>
          <cell r="R1065">
            <v>-176019.76</v>
          </cell>
          <cell r="S1065">
            <v>-253031</v>
          </cell>
          <cell r="T1065">
            <v>-176019.76</v>
          </cell>
          <cell r="AH1065">
            <v>-212392.95208333331</v>
          </cell>
          <cell r="AI1065">
            <v>-204952.31958333333</v>
          </cell>
          <cell r="AJ1065">
            <v>-199448.38208333333</v>
          </cell>
        </row>
        <row r="1066">
          <cell r="Q1066">
            <v>-49409.61</v>
          </cell>
          <cell r="R1066">
            <v>-57534.47</v>
          </cell>
          <cell r="S1066">
            <v>-62051.03</v>
          </cell>
          <cell r="T1066">
            <v>-84021.54</v>
          </cell>
          <cell r="AH1066">
            <v>-64646.902500000004</v>
          </cell>
          <cell r="AI1066">
            <v>-64711.473333333328</v>
          </cell>
          <cell r="AJ1066">
            <v>-64715.558749999997</v>
          </cell>
        </row>
        <row r="1067">
          <cell r="Q1067">
            <v>-11734.42</v>
          </cell>
          <cell r="R1067">
            <v>-12589.88</v>
          </cell>
          <cell r="S1067">
            <v>-18558.580000000002</v>
          </cell>
          <cell r="T1067">
            <v>-3910.46</v>
          </cell>
          <cell r="AH1067">
            <v>-47581.639166666668</v>
          </cell>
          <cell r="AI1067">
            <v>-41225.745833333327</v>
          </cell>
          <cell r="AJ1067">
            <v>-35016.967916666668</v>
          </cell>
        </row>
        <row r="1068">
          <cell r="Q1068">
            <v>-386.92</v>
          </cell>
          <cell r="R1068">
            <v>-386.92</v>
          </cell>
          <cell r="S1068">
            <v>-386.92</v>
          </cell>
          <cell r="T1068">
            <v>-386.92</v>
          </cell>
          <cell r="AH1068">
            <v>-116.185</v>
          </cell>
          <cell r="AI1068">
            <v>-131.68166666666667</v>
          </cell>
          <cell r="AJ1068">
            <v>-147.17833333333334</v>
          </cell>
        </row>
        <row r="1069">
          <cell r="Q1069">
            <v>0</v>
          </cell>
          <cell r="R1069">
            <v>0</v>
          </cell>
          <cell r="S1069">
            <v>0</v>
          </cell>
          <cell r="T1069">
            <v>0</v>
          </cell>
          <cell r="AH1069">
            <v>0</v>
          </cell>
          <cell r="AI1069">
            <v>0</v>
          </cell>
          <cell r="AJ1069">
            <v>0</v>
          </cell>
        </row>
        <row r="1070">
          <cell r="Q1070">
            <v>-182829.27</v>
          </cell>
          <cell r="R1070">
            <v>-17186.650000000001</v>
          </cell>
          <cell r="S1070">
            <v>134246.04</v>
          </cell>
          <cell r="T1070">
            <v>134387.28</v>
          </cell>
          <cell r="AH1070">
            <v>-53349.608333333337</v>
          </cell>
          <cell r="AI1070">
            <v>-40286.375416666669</v>
          </cell>
          <cell r="AJ1070">
            <v>-27149.699166666673</v>
          </cell>
        </row>
        <row r="1071">
          <cell r="Q1071">
            <v>0</v>
          </cell>
          <cell r="R1071">
            <v>733255.82</v>
          </cell>
          <cell r="S1071">
            <v>1132675.19</v>
          </cell>
          <cell r="T1071">
            <v>0</v>
          </cell>
          <cell r="AH1071">
            <v>862508.5458333334</v>
          </cell>
          <cell r="AI1071">
            <v>809211.24750000006</v>
          </cell>
          <cell r="AJ1071">
            <v>791527.61541666684</v>
          </cell>
        </row>
        <row r="1072">
          <cell r="Q1072">
            <v>0</v>
          </cell>
          <cell r="R1072">
            <v>0</v>
          </cell>
          <cell r="S1072">
            <v>0</v>
          </cell>
          <cell r="T1072">
            <v>0</v>
          </cell>
          <cell r="AH1072">
            <v>0</v>
          </cell>
          <cell r="AI1072">
            <v>0</v>
          </cell>
          <cell r="AJ1072">
            <v>0</v>
          </cell>
        </row>
        <row r="1073">
          <cell r="Q1073">
            <v>-639100.06000000006</v>
          </cell>
          <cell r="R1073">
            <v>-618080.13</v>
          </cell>
          <cell r="S1073">
            <v>-468304.26</v>
          </cell>
          <cell r="T1073">
            <v>-743560.13</v>
          </cell>
          <cell r="AH1073">
            <v>-841483.81583333353</v>
          </cell>
          <cell r="AI1073">
            <v>-865712.80166666687</v>
          </cell>
          <cell r="AJ1073">
            <v>-892135.27458333352</v>
          </cell>
        </row>
        <row r="1074">
          <cell r="Q1074">
            <v>-3355177.32</v>
          </cell>
          <cell r="R1074">
            <v>-3778765.82</v>
          </cell>
          <cell r="S1074">
            <v>-3673239.55</v>
          </cell>
          <cell r="T1074">
            <v>-4181209.27</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H1075">
            <v>-44804800.610416673</v>
          </cell>
          <cell r="AI1075">
            <v>-45700673.250833333</v>
          </cell>
          <cell r="AJ1075">
            <v>-47127786.718750007</v>
          </cell>
        </row>
        <row r="1076">
          <cell r="Q1076">
            <v>-1685.02</v>
          </cell>
          <cell r="R1076">
            <v>-1353.82</v>
          </cell>
          <cell r="S1076">
            <v>-1675.79</v>
          </cell>
          <cell r="T1076">
            <v>-1353.82</v>
          </cell>
          <cell r="AH1076">
            <v>-1604.9320833333334</v>
          </cell>
          <cell r="AI1076">
            <v>-1621.5920833333332</v>
          </cell>
          <cell r="AJ1076">
            <v>-1638.1391666666666</v>
          </cell>
        </row>
        <row r="1077">
          <cell r="Q1077">
            <v>-3256.62</v>
          </cell>
          <cell r="R1077">
            <v>0</v>
          </cell>
          <cell r="S1077">
            <v>0</v>
          </cell>
          <cell r="T1077">
            <v>0</v>
          </cell>
          <cell r="AH1077">
            <v>-1193.4529166666666</v>
          </cell>
          <cell r="AI1077">
            <v>-1050.7470833333334</v>
          </cell>
          <cell r="AJ1077">
            <v>-908.04124999999988</v>
          </cell>
        </row>
        <row r="1078">
          <cell r="Q1078">
            <v>0</v>
          </cell>
          <cell r="R1078">
            <v>0</v>
          </cell>
          <cell r="S1078">
            <v>0</v>
          </cell>
          <cell r="T1078">
            <v>0</v>
          </cell>
          <cell r="AH1078">
            <v>0</v>
          </cell>
          <cell r="AI1078">
            <v>0</v>
          </cell>
          <cell r="AJ1078">
            <v>0</v>
          </cell>
        </row>
        <row r="1079">
          <cell r="Q1079">
            <v>-236975</v>
          </cell>
          <cell r="R1079">
            <v>-291435</v>
          </cell>
          <cell r="S1079">
            <v>-364745</v>
          </cell>
          <cell r="T1079">
            <v>-92570</v>
          </cell>
          <cell r="AH1079">
            <v>-198189.375</v>
          </cell>
          <cell r="AI1079">
            <v>-204143.54166666666</v>
          </cell>
          <cell r="AJ1079">
            <v>-207833.125</v>
          </cell>
        </row>
        <row r="1080">
          <cell r="Q1080">
            <v>0</v>
          </cell>
          <cell r="R1080">
            <v>0</v>
          </cell>
          <cell r="S1080">
            <v>0</v>
          </cell>
          <cell r="T1080">
            <v>0</v>
          </cell>
          <cell r="AH1080">
            <v>0</v>
          </cell>
          <cell r="AI1080">
            <v>0</v>
          </cell>
          <cell r="AJ1080">
            <v>0</v>
          </cell>
        </row>
        <row r="1081">
          <cell r="Q1081">
            <v>50</v>
          </cell>
          <cell r="R1081">
            <v>0</v>
          </cell>
          <cell r="S1081">
            <v>0</v>
          </cell>
          <cell r="T1081">
            <v>0</v>
          </cell>
          <cell r="AH1081">
            <v>4.166666666666667</v>
          </cell>
          <cell r="AI1081">
            <v>4.166666666666667</v>
          </cell>
          <cell r="AJ1081">
            <v>4.166666666666667</v>
          </cell>
        </row>
        <row r="1082">
          <cell r="Q1082">
            <v>0</v>
          </cell>
          <cell r="R1082">
            <v>0</v>
          </cell>
          <cell r="S1082">
            <v>0</v>
          </cell>
          <cell r="T1082">
            <v>0</v>
          </cell>
          <cell r="AH1082">
            <v>-2139.7925</v>
          </cell>
          <cell r="AI1082">
            <v>-2136.4416666666671</v>
          </cell>
          <cell r="AJ1082">
            <v>-1632.45875</v>
          </cell>
        </row>
        <row r="1083">
          <cell r="Q1083">
            <v>0</v>
          </cell>
          <cell r="R1083">
            <v>0</v>
          </cell>
          <cell r="S1083">
            <v>0</v>
          </cell>
          <cell r="T1083">
            <v>0</v>
          </cell>
          <cell r="AH1083">
            <v>0</v>
          </cell>
          <cell r="AI1083">
            <v>0</v>
          </cell>
          <cell r="AJ1083">
            <v>0</v>
          </cell>
        </row>
        <row r="1084">
          <cell r="Q1084">
            <v>0</v>
          </cell>
          <cell r="R1084">
            <v>0</v>
          </cell>
          <cell r="S1084">
            <v>0</v>
          </cell>
          <cell r="T1084">
            <v>0</v>
          </cell>
          <cell r="AH1084">
            <v>0</v>
          </cell>
          <cell r="AI1084">
            <v>0</v>
          </cell>
          <cell r="AJ1084">
            <v>0</v>
          </cell>
        </row>
        <row r="1085">
          <cell r="Q1085">
            <v>-7155458.9400000004</v>
          </cell>
          <cell r="R1085">
            <v>-8074800.9800000004</v>
          </cell>
          <cell r="S1085">
            <v>-8738659.7400000002</v>
          </cell>
          <cell r="T1085">
            <v>-7744277</v>
          </cell>
          <cell r="AH1085">
            <v>-7734301.9374999991</v>
          </cell>
          <cell r="AI1085">
            <v>-7682291.194583334</v>
          </cell>
          <cell r="AJ1085">
            <v>-7672375.7575000003</v>
          </cell>
        </row>
        <row r="1086">
          <cell r="Q1086">
            <v>0</v>
          </cell>
          <cell r="R1086">
            <v>0</v>
          </cell>
          <cell r="S1086">
            <v>0</v>
          </cell>
          <cell r="T1086">
            <v>0</v>
          </cell>
          <cell r="AH1086">
            <v>0</v>
          </cell>
          <cell r="AI1086">
            <v>0</v>
          </cell>
          <cell r="AJ1086">
            <v>0</v>
          </cell>
        </row>
        <row r="1087">
          <cell r="Q1087">
            <v>0</v>
          </cell>
          <cell r="R1087">
            <v>0</v>
          </cell>
          <cell r="S1087">
            <v>0</v>
          </cell>
          <cell r="T1087">
            <v>0</v>
          </cell>
          <cell r="AH1087">
            <v>0</v>
          </cell>
          <cell r="AI1087">
            <v>0</v>
          </cell>
          <cell r="AJ1087">
            <v>0</v>
          </cell>
        </row>
        <row r="1088">
          <cell r="Q1088">
            <v>0</v>
          </cell>
          <cell r="R1088">
            <v>0</v>
          </cell>
          <cell r="S1088">
            <v>0</v>
          </cell>
          <cell r="T1088">
            <v>0</v>
          </cell>
          <cell r="AH1088">
            <v>0</v>
          </cell>
          <cell r="AI1088">
            <v>0</v>
          </cell>
          <cell r="AJ1088">
            <v>0</v>
          </cell>
        </row>
        <row r="1089">
          <cell r="Q1089">
            <v>0</v>
          </cell>
          <cell r="R1089">
            <v>0</v>
          </cell>
          <cell r="S1089">
            <v>0</v>
          </cell>
          <cell r="T1089">
            <v>0</v>
          </cell>
          <cell r="AH1089">
            <v>0</v>
          </cell>
          <cell r="AI1089">
            <v>0</v>
          </cell>
          <cell r="AJ1089">
            <v>0</v>
          </cell>
        </row>
        <row r="1090">
          <cell r="Q1090">
            <v>0</v>
          </cell>
          <cell r="R1090">
            <v>0</v>
          </cell>
          <cell r="S1090">
            <v>0</v>
          </cell>
          <cell r="T1090">
            <v>0</v>
          </cell>
          <cell r="AH1090">
            <v>0</v>
          </cell>
          <cell r="AI1090">
            <v>0</v>
          </cell>
          <cell r="AJ1090">
            <v>0</v>
          </cell>
        </row>
        <row r="1091">
          <cell r="Q1091">
            <v>0</v>
          </cell>
          <cell r="R1091">
            <v>0</v>
          </cell>
          <cell r="S1091">
            <v>0</v>
          </cell>
          <cell r="T1091">
            <v>0</v>
          </cell>
          <cell r="AH1091">
            <v>0</v>
          </cell>
          <cell r="AI1091">
            <v>0</v>
          </cell>
          <cell r="AJ1091">
            <v>0</v>
          </cell>
        </row>
        <row r="1092">
          <cell r="Q1092">
            <v>0</v>
          </cell>
          <cell r="R1092">
            <v>0</v>
          </cell>
          <cell r="S1092">
            <v>0</v>
          </cell>
          <cell r="T1092">
            <v>0</v>
          </cell>
          <cell r="AH1092">
            <v>0</v>
          </cell>
          <cell r="AI1092">
            <v>0</v>
          </cell>
          <cell r="AJ1092">
            <v>0</v>
          </cell>
        </row>
        <row r="1093">
          <cell r="Q1093">
            <v>0</v>
          </cell>
          <cell r="R1093">
            <v>0</v>
          </cell>
          <cell r="S1093">
            <v>0</v>
          </cell>
          <cell r="T1093">
            <v>0</v>
          </cell>
          <cell r="AH1093">
            <v>0</v>
          </cell>
          <cell r="AI1093">
            <v>0</v>
          </cell>
          <cell r="AJ1093">
            <v>0</v>
          </cell>
        </row>
        <row r="1094">
          <cell r="Q1094">
            <v>-1958850</v>
          </cell>
          <cell r="R1094">
            <v>-2471614.91</v>
          </cell>
          <cell r="S1094">
            <v>-2935952.51</v>
          </cell>
          <cell r="T1094">
            <v>-3091688</v>
          </cell>
          <cell r="AH1094">
            <v>-4205769.6424999991</v>
          </cell>
          <cell r="AI1094">
            <v>-3749316.9941666662</v>
          </cell>
          <cell r="AJ1094">
            <v>-3212088.8808333334</v>
          </cell>
        </row>
        <row r="1095">
          <cell r="Q1095">
            <v>0</v>
          </cell>
          <cell r="R1095">
            <v>0</v>
          </cell>
          <cell r="S1095">
            <v>0</v>
          </cell>
          <cell r="T1095">
            <v>0</v>
          </cell>
          <cell r="AH1095">
            <v>0</v>
          </cell>
          <cell r="AI1095">
            <v>0</v>
          </cell>
          <cell r="AJ1095">
            <v>0</v>
          </cell>
        </row>
        <row r="1096">
          <cell r="Q1096">
            <v>-18576151.010000002</v>
          </cell>
          <cell r="R1096">
            <v>-19801345.960000001</v>
          </cell>
          <cell r="S1096">
            <v>-26427913.710000001</v>
          </cell>
          <cell r="T1096">
            <v>-36034934.590000004</v>
          </cell>
          <cell r="AH1096">
            <v>-21799845.046666663</v>
          </cell>
          <cell r="AI1096">
            <v>-22069381.293749999</v>
          </cell>
          <cell r="AJ1096">
            <v>-22184091.411666665</v>
          </cell>
        </row>
        <row r="1097">
          <cell r="Q1097">
            <v>0</v>
          </cell>
          <cell r="R1097">
            <v>0</v>
          </cell>
          <cell r="S1097">
            <v>0</v>
          </cell>
          <cell r="T1097">
            <v>0</v>
          </cell>
          <cell r="AH1097">
            <v>0</v>
          </cell>
          <cell r="AI1097">
            <v>0</v>
          </cell>
          <cell r="AJ1097">
            <v>0</v>
          </cell>
        </row>
        <row r="1098">
          <cell r="AH1098">
            <v>0</v>
          </cell>
          <cell r="AI1098">
            <v>0</v>
          </cell>
          <cell r="AJ1098">
            <v>0</v>
          </cell>
        </row>
        <row r="1099">
          <cell r="AH1099">
            <v>0</v>
          </cell>
          <cell r="AI1099">
            <v>0</v>
          </cell>
          <cell r="AJ1099">
            <v>0</v>
          </cell>
        </row>
        <row r="1100">
          <cell r="AH1100">
            <v>0</v>
          </cell>
          <cell r="AI1100">
            <v>0</v>
          </cell>
          <cell r="AJ1100">
            <v>0</v>
          </cell>
        </row>
        <row r="1101">
          <cell r="AH1101">
            <v>0</v>
          </cell>
          <cell r="AI1101">
            <v>0</v>
          </cell>
          <cell r="AJ1101">
            <v>0</v>
          </cell>
        </row>
        <row r="1102">
          <cell r="AH1102">
            <v>0</v>
          </cell>
          <cell r="AI1102">
            <v>0</v>
          </cell>
          <cell r="AJ1102">
            <v>0</v>
          </cell>
        </row>
        <row r="1103">
          <cell r="AH1103">
            <v>0</v>
          </cell>
          <cell r="AI1103">
            <v>0</v>
          </cell>
          <cell r="AJ1103">
            <v>0</v>
          </cell>
        </row>
        <row r="1104">
          <cell r="AH1104">
            <v>0</v>
          </cell>
          <cell r="AI1104">
            <v>0</v>
          </cell>
          <cell r="AJ1104">
            <v>0</v>
          </cell>
        </row>
        <row r="1105">
          <cell r="AH1105">
            <v>0</v>
          </cell>
          <cell r="AI1105">
            <v>0</v>
          </cell>
          <cell r="AJ1105">
            <v>0</v>
          </cell>
        </row>
        <row r="1106">
          <cell r="Q1106">
            <v>-2644809.08</v>
          </cell>
          <cell r="R1106">
            <v>-3165001.86</v>
          </cell>
          <cell r="S1106">
            <v>-2961651.93</v>
          </cell>
          <cell r="T1106">
            <v>-3705847.36</v>
          </cell>
          <cell r="AH1106">
            <v>-2887084.9420833327</v>
          </cell>
          <cell r="AI1106">
            <v>-2916215.8212499996</v>
          </cell>
          <cell r="AJ1106">
            <v>-2953218.8491666666</v>
          </cell>
        </row>
        <row r="1107">
          <cell r="Q1107">
            <v>-260060.97</v>
          </cell>
          <cell r="R1107">
            <v>-746641.37</v>
          </cell>
          <cell r="S1107">
            <v>-885410.29</v>
          </cell>
          <cell r="T1107">
            <v>-1237191.98</v>
          </cell>
          <cell r="AH1107">
            <v>-737606.52916666667</v>
          </cell>
          <cell r="AI1107">
            <v>-755718.87666666659</v>
          </cell>
          <cell r="AJ1107">
            <v>-766630.87416666653</v>
          </cell>
        </row>
        <row r="1108">
          <cell r="AH1108">
            <v>0</v>
          </cell>
          <cell r="AI1108">
            <v>0</v>
          </cell>
          <cell r="AJ1108">
            <v>0</v>
          </cell>
        </row>
        <row r="1109">
          <cell r="AH1109">
            <v>0</v>
          </cell>
          <cell r="AI1109">
            <v>0</v>
          </cell>
          <cell r="AJ1109">
            <v>0</v>
          </cell>
        </row>
        <row r="1110">
          <cell r="AH1110">
            <v>0</v>
          </cell>
          <cell r="AI1110">
            <v>0</v>
          </cell>
          <cell r="AJ1110">
            <v>0</v>
          </cell>
        </row>
        <row r="1111">
          <cell r="Q1111">
            <v>187.07</v>
          </cell>
          <cell r="R1111">
            <v>-59.6</v>
          </cell>
          <cell r="S1111">
            <v>191.16</v>
          </cell>
          <cell r="T1111">
            <v>-59.6</v>
          </cell>
          <cell r="AH1111">
            <v>495.94666666666666</v>
          </cell>
          <cell r="AI1111">
            <v>452.9783333333333</v>
          </cell>
          <cell r="AJ1111">
            <v>385.78500000000003</v>
          </cell>
        </row>
        <row r="1112">
          <cell r="Q1112">
            <v>-201242.5</v>
          </cell>
          <cell r="R1112">
            <v>-201242.5</v>
          </cell>
          <cell r="S1112">
            <v>-201242.5</v>
          </cell>
          <cell r="T1112">
            <v>-200000</v>
          </cell>
          <cell r="AH1112">
            <v>-450849.32291666669</v>
          </cell>
          <cell r="AI1112">
            <v>-428342.96875</v>
          </cell>
          <cell r="AJ1112">
            <v>-400423.125</v>
          </cell>
        </row>
        <row r="1113">
          <cell r="Q1113">
            <v>-204947.22</v>
          </cell>
          <cell r="R1113">
            <v>-203011.17</v>
          </cell>
          <cell r="S1113">
            <v>-210724.8</v>
          </cell>
          <cell r="T1113">
            <v>-254303.85</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H1114">
            <v>-12039812.150833333</v>
          </cell>
          <cell r="AI1114">
            <v>-12146462.725833334</v>
          </cell>
          <cell r="AJ1114">
            <v>-12492969.471249999</v>
          </cell>
        </row>
        <row r="1115">
          <cell r="Q1115">
            <v>-1806064.93</v>
          </cell>
          <cell r="R1115">
            <v>-1743749.83</v>
          </cell>
          <cell r="S1115">
            <v>-1704599.12</v>
          </cell>
          <cell r="T1115">
            <v>-1659968.74</v>
          </cell>
          <cell r="AH1115">
            <v>-1685941.0354166667</v>
          </cell>
          <cell r="AI1115">
            <v>-1694073.1758333333</v>
          </cell>
          <cell r="AJ1115">
            <v>-1696804.91625</v>
          </cell>
        </row>
        <row r="1116">
          <cell r="Q1116">
            <v>-88403.199999999997</v>
          </cell>
          <cell r="R1116">
            <v>-1606085.36</v>
          </cell>
          <cell r="S1116">
            <v>-2975105.16</v>
          </cell>
          <cell r="T1116">
            <v>-4281065.3899999997</v>
          </cell>
          <cell r="AH1116">
            <v>-2388917.7687500003</v>
          </cell>
          <cell r="AI1116">
            <v>-2436725.4612500006</v>
          </cell>
          <cell r="AJ1116">
            <v>-2535723.4045833335</v>
          </cell>
        </row>
        <row r="1117">
          <cell r="AH1117">
            <v>0</v>
          </cell>
          <cell r="AI1117">
            <v>0</v>
          </cell>
          <cell r="AJ1117">
            <v>0</v>
          </cell>
        </row>
        <row r="1118">
          <cell r="Q1118">
            <v>-16885.48</v>
          </cell>
          <cell r="R1118">
            <v>-41222.480000000003</v>
          </cell>
          <cell r="S1118">
            <v>3219.63</v>
          </cell>
          <cell r="T1118">
            <v>-5748.95</v>
          </cell>
          <cell r="AH1118">
            <v>-13755.269166666667</v>
          </cell>
          <cell r="AI1118">
            <v>-15026.009583333334</v>
          </cell>
          <cell r="AJ1118">
            <v>-15250.182083333335</v>
          </cell>
        </row>
        <row r="1119">
          <cell r="Q1119">
            <v>-38256.370000000003</v>
          </cell>
          <cell r="R1119">
            <v>-47237.8</v>
          </cell>
          <cell r="S1119">
            <v>-41166.01</v>
          </cell>
          <cell r="T1119">
            <v>-39435.879999999997</v>
          </cell>
          <cell r="AH1119">
            <v>-31822.446249999994</v>
          </cell>
          <cell r="AI1119">
            <v>-34772.059166666659</v>
          </cell>
          <cell r="AJ1119">
            <v>-37311.448333333334</v>
          </cell>
        </row>
        <row r="1120">
          <cell r="Q1120">
            <v>-22968.82</v>
          </cell>
          <cell r="R1120">
            <v>-22968.82</v>
          </cell>
          <cell r="S1120">
            <v>-22968.82</v>
          </cell>
          <cell r="T1120">
            <v>-22968.82</v>
          </cell>
          <cell r="AH1120">
            <v>-22968.820000000003</v>
          </cell>
          <cell r="AI1120">
            <v>-22968.820000000003</v>
          </cell>
          <cell r="AJ1120">
            <v>-22968.820000000003</v>
          </cell>
        </row>
        <row r="1121">
          <cell r="Q1121">
            <v>-17201.98</v>
          </cell>
          <cell r="R1121">
            <v>-15427.19</v>
          </cell>
          <cell r="S1121">
            <v>-15310.19</v>
          </cell>
          <cell r="T1121">
            <v>-15314.19</v>
          </cell>
          <cell r="AH1121">
            <v>-4217.9145833333332</v>
          </cell>
          <cell r="AI1121">
            <v>-5515.5037499999999</v>
          </cell>
          <cell r="AJ1121">
            <v>-6822.0254166666664</v>
          </cell>
        </row>
        <row r="1122">
          <cell r="Q1122">
            <v>-339750.73</v>
          </cell>
          <cell r="R1122">
            <v>-62630.22</v>
          </cell>
          <cell r="S1122">
            <v>-63774.18</v>
          </cell>
          <cell r="T1122">
            <v>-64922.46</v>
          </cell>
          <cell r="AH1122">
            <v>-44998.558333333327</v>
          </cell>
          <cell r="AI1122">
            <v>-48377.430416666662</v>
          </cell>
          <cell r="AJ1122">
            <v>-63632.673750000009</v>
          </cell>
        </row>
        <row r="1123">
          <cell r="Q1123">
            <v>-15981.42</v>
          </cell>
          <cell r="R1123">
            <v>-3676.61</v>
          </cell>
          <cell r="S1123">
            <v>-3947.01</v>
          </cell>
          <cell r="T1123">
            <v>-3806.36</v>
          </cell>
          <cell r="AH1123">
            <v>-7940.09</v>
          </cell>
          <cell r="AI1123">
            <v>-7951.3566666666666</v>
          </cell>
          <cell r="AJ1123">
            <v>-7968.029583333333</v>
          </cell>
        </row>
        <row r="1124">
          <cell r="R1124">
            <v>1.19</v>
          </cell>
          <cell r="S1124">
            <v>5.95</v>
          </cell>
          <cell r="T1124">
            <v>14.76</v>
          </cell>
          <cell r="AH1124">
            <v>4.9583333333333333E-2</v>
          </cell>
          <cell r="AI1124">
            <v>0.34708333333333335</v>
          </cell>
          <cell r="AJ1124">
            <v>1.21</v>
          </cell>
        </row>
        <row r="1125">
          <cell r="Q1125">
            <v>3889.48</v>
          </cell>
          <cell r="R1125">
            <v>5120.5600000000004</v>
          </cell>
          <cell r="S1125">
            <v>3427.14</v>
          </cell>
          <cell r="T1125">
            <v>3289.24</v>
          </cell>
          <cell r="AH1125">
            <v>2576.35</v>
          </cell>
          <cell r="AI1125">
            <v>2708.874166666667</v>
          </cell>
          <cell r="AJ1125">
            <v>2812.8595833333334</v>
          </cell>
        </row>
        <row r="1126">
          <cell r="Q1126">
            <v>0</v>
          </cell>
          <cell r="R1126">
            <v>0</v>
          </cell>
          <cell r="S1126">
            <v>0</v>
          </cell>
          <cell r="T1126">
            <v>0</v>
          </cell>
          <cell r="AH1126">
            <v>0</v>
          </cell>
          <cell r="AI1126">
            <v>0</v>
          </cell>
          <cell r="AJ1126">
            <v>0</v>
          </cell>
        </row>
        <row r="1127">
          <cell r="Q1127">
            <v>0</v>
          </cell>
          <cell r="R1127">
            <v>0</v>
          </cell>
          <cell r="S1127">
            <v>0</v>
          </cell>
          <cell r="T1127">
            <v>0</v>
          </cell>
          <cell r="AH1127">
            <v>-25261.674166666675</v>
          </cell>
          <cell r="AI1127">
            <v>-21032.681250000005</v>
          </cell>
          <cell r="AJ1127">
            <v>-17834.037499999999</v>
          </cell>
        </row>
        <row r="1128">
          <cell r="Q1128">
            <v>0</v>
          </cell>
          <cell r="R1128">
            <v>0</v>
          </cell>
          <cell r="S1128">
            <v>0</v>
          </cell>
          <cell r="T1128">
            <v>0</v>
          </cell>
          <cell r="AH1128">
            <v>0</v>
          </cell>
          <cell r="AI1128">
            <v>0</v>
          </cell>
          <cell r="AJ1128">
            <v>0</v>
          </cell>
        </row>
        <row r="1129">
          <cell r="Q1129">
            <v>0</v>
          </cell>
          <cell r="R1129">
            <v>0</v>
          </cell>
          <cell r="S1129">
            <v>0</v>
          </cell>
          <cell r="T1129">
            <v>0</v>
          </cell>
          <cell r="AH1129">
            <v>-1857.55</v>
          </cell>
          <cell r="AI1129">
            <v>-1609.8766666666668</v>
          </cell>
          <cell r="AJ1129">
            <v>-1362.2033333333331</v>
          </cell>
        </row>
        <row r="1130">
          <cell r="Q1130">
            <v>0</v>
          </cell>
          <cell r="R1130">
            <v>0</v>
          </cell>
          <cell r="S1130">
            <v>0</v>
          </cell>
          <cell r="T1130">
            <v>0</v>
          </cell>
          <cell r="AH1130">
            <v>-4438893.5587499999</v>
          </cell>
          <cell r="AI1130">
            <v>-3452472.7679166663</v>
          </cell>
          <cell r="AJ1130">
            <v>-2466051.9770833333</v>
          </cell>
        </row>
        <row r="1131">
          <cell r="Q1131">
            <v>-396.93</v>
          </cell>
          <cell r="R1131">
            <v>-396.93</v>
          </cell>
          <cell r="S1131">
            <v>-396.93</v>
          </cell>
          <cell r="T1131">
            <v>0</v>
          </cell>
          <cell r="AH1131">
            <v>-180899.45499999996</v>
          </cell>
          <cell r="AI1131">
            <v>-140795.13333333327</v>
          </cell>
          <cell r="AJ1131">
            <v>-100674.2729166667</v>
          </cell>
        </row>
        <row r="1132">
          <cell r="Q1132">
            <v>0</v>
          </cell>
          <cell r="R1132">
            <v>-932.46</v>
          </cell>
          <cell r="S1132">
            <v>-683.71</v>
          </cell>
          <cell r="T1132">
            <v>0</v>
          </cell>
          <cell r="AH1132">
            <v>-132679.96041666667</v>
          </cell>
          <cell r="AI1132">
            <v>-122598.01916666665</v>
          </cell>
          <cell r="AJ1132">
            <v>-108276.85374999999</v>
          </cell>
        </row>
        <row r="1133">
          <cell r="Q1133">
            <v>11227.23</v>
          </cell>
          <cell r="R1133">
            <v>4275.88</v>
          </cell>
          <cell r="S1133">
            <v>14580.19</v>
          </cell>
          <cell r="T1133">
            <v>10881.55</v>
          </cell>
          <cell r="AH1133">
            <v>158321.28916666665</v>
          </cell>
          <cell r="AI1133">
            <v>144222.59791666665</v>
          </cell>
          <cell r="AJ1133">
            <v>127107.82041666664</v>
          </cell>
        </row>
        <row r="1134">
          <cell r="Q1134">
            <v>-11230.33</v>
          </cell>
          <cell r="R1134">
            <v>-9864.61</v>
          </cell>
          <cell r="S1134">
            <v>-72742.080000000002</v>
          </cell>
          <cell r="T1134">
            <v>-1702.53</v>
          </cell>
          <cell r="AH1134">
            <v>-17858.679583333331</v>
          </cell>
          <cell r="AI1134">
            <v>-21300.624999999996</v>
          </cell>
          <cell r="AJ1134">
            <v>-24402.483749999999</v>
          </cell>
        </row>
        <row r="1135">
          <cell r="Q1135">
            <v>0</v>
          </cell>
          <cell r="R1135">
            <v>0</v>
          </cell>
          <cell r="S1135">
            <v>0</v>
          </cell>
          <cell r="T1135">
            <v>0</v>
          </cell>
          <cell r="AH1135">
            <v>0</v>
          </cell>
          <cell r="AI1135">
            <v>0</v>
          </cell>
          <cell r="AJ1135">
            <v>0</v>
          </cell>
        </row>
        <row r="1136">
          <cell r="Q1136">
            <v>-3922.66</v>
          </cell>
          <cell r="R1136">
            <v>-4872.72</v>
          </cell>
          <cell r="S1136">
            <v>-5802.06</v>
          </cell>
          <cell r="T1136">
            <v>-6731.4</v>
          </cell>
          <cell r="AH1136">
            <v>-1026.8958333333333</v>
          </cell>
          <cell r="AI1136">
            <v>-1471.6783333333333</v>
          </cell>
          <cell r="AJ1136">
            <v>-1993.9058333333335</v>
          </cell>
        </row>
        <row r="1137">
          <cell r="Q1137">
            <v>0</v>
          </cell>
          <cell r="R1137">
            <v>0</v>
          </cell>
          <cell r="S1137">
            <v>-11318.85</v>
          </cell>
          <cell r="T1137">
            <v>-50.4</v>
          </cell>
          <cell r="AH1137">
            <v>-1767.86</v>
          </cell>
          <cell r="AI1137">
            <v>-2239.4787499999998</v>
          </cell>
          <cell r="AJ1137">
            <v>-2713.1974999999998</v>
          </cell>
        </row>
        <row r="1138">
          <cell r="Q1138">
            <v>-2000</v>
          </cell>
          <cell r="R1138">
            <v>-2000</v>
          </cell>
          <cell r="S1138">
            <v>-2000</v>
          </cell>
          <cell r="T1138">
            <v>-2000</v>
          </cell>
          <cell r="AH1138">
            <v>-2000</v>
          </cell>
          <cell r="AI1138">
            <v>-2000</v>
          </cell>
          <cell r="AJ1138">
            <v>-2000</v>
          </cell>
        </row>
        <row r="1139">
          <cell r="Q1139">
            <v>-826786.86</v>
          </cell>
          <cell r="R1139">
            <v>-852038.02</v>
          </cell>
          <cell r="S1139">
            <v>-866722.91</v>
          </cell>
          <cell r="T1139">
            <v>-978083.62</v>
          </cell>
          <cell r="AH1139">
            <v>-993630.01416666666</v>
          </cell>
          <cell r="AI1139">
            <v>-1000604.2783333333</v>
          </cell>
          <cell r="AJ1139">
            <v>-923920.08375000011</v>
          </cell>
        </row>
        <row r="1140">
          <cell r="Q1140">
            <v>0</v>
          </cell>
          <cell r="R1140">
            <v>0</v>
          </cell>
          <cell r="S1140">
            <v>0</v>
          </cell>
          <cell r="T1140">
            <v>0</v>
          </cell>
          <cell r="AH1140">
            <v>0</v>
          </cell>
          <cell r="AI1140">
            <v>0</v>
          </cell>
          <cell r="AJ1140">
            <v>0</v>
          </cell>
        </row>
        <row r="1141">
          <cell r="Q1141">
            <v>0</v>
          </cell>
          <cell r="R1141">
            <v>0</v>
          </cell>
          <cell r="S1141">
            <v>0</v>
          </cell>
          <cell r="T1141">
            <v>0</v>
          </cell>
          <cell r="AH1141">
            <v>0</v>
          </cell>
          <cell r="AI1141">
            <v>0</v>
          </cell>
          <cell r="AJ1141">
            <v>0</v>
          </cell>
        </row>
        <row r="1142">
          <cell r="Q1142">
            <v>-1139135.01</v>
          </cell>
          <cell r="R1142">
            <v>-1139135.01</v>
          </cell>
          <cell r="S1142">
            <v>-1084835.01</v>
          </cell>
          <cell r="T1142">
            <v>-1149635.01</v>
          </cell>
          <cell r="AH1142">
            <v>-871057.40583333327</v>
          </cell>
          <cell r="AI1142">
            <v>-915501.78083333327</v>
          </cell>
          <cell r="AJ1142">
            <v>-960383.65583333327</v>
          </cell>
        </row>
        <row r="1143">
          <cell r="Q1143">
            <v>-2858658.49</v>
          </cell>
          <cell r="R1143">
            <v>-2858658.49</v>
          </cell>
          <cell r="S1143">
            <v>-2858658.49</v>
          </cell>
          <cell r="T1143">
            <v>-2858658.49</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H1144">
            <v>-7794312.3408333333</v>
          </cell>
          <cell r="AI1144">
            <v>-7866197.4220833331</v>
          </cell>
          <cell r="AJ1144">
            <v>-7922028.9691666663</v>
          </cell>
        </row>
        <row r="1145">
          <cell r="Q1145">
            <v>-80000</v>
          </cell>
          <cell r="R1145">
            <v>-80000</v>
          </cell>
          <cell r="S1145">
            <v>0</v>
          </cell>
          <cell r="T1145">
            <v>0</v>
          </cell>
          <cell r="AH1145">
            <v>-80000</v>
          </cell>
          <cell r="AI1145">
            <v>-76666.666666666672</v>
          </cell>
          <cell r="AJ1145">
            <v>-70000</v>
          </cell>
        </row>
        <row r="1146">
          <cell r="Q1146">
            <v>-289026.49</v>
          </cell>
          <cell r="R1146">
            <v>-409268.06</v>
          </cell>
          <cell r="S1146">
            <v>-453386.92</v>
          </cell>
          <cell r="T1146">
            <v>-544533.78</v>
          </cell>
          <cell r="AH1146">
            <v>-77919.13</v>
          </cell>
          <cell r="AI1146">
            <v>-113863.08750000001</v>
          </cell>
          <cell r="AJ1146">
            <v>-155443.11666666667</v>
          </cell>
        </row>
        <row r="1147">
          <cell r="Q1147">
            <v>-909482.87</v>
          </cell>
          <cell r="R1147">
            <v>-1124086.72</v>
          </cell>
          <cell r="S1147">
            <v>-1296860.3999999999</v>
          </cell>
          <cell r="T1147">
            <v>-1344649.1</v>
          </cell>
          <cell r="AH1147">
            <v>-306110.21083333332</v>
          </cell>
          <cell r="AI1147">
            <v>-406983.00750000001</v>
          </cell>
          <cell r="AJ1147">
            <v>-517045.90333333326</v>
          </cell>
        </row>
        <row r="1148">
          <cell r="Q1148">
            <v>0</v>
          </cell>
          <cell r="R1148">
            <v>0</v>
          </cell>
          <cell r="S1148">
            <v>0</v>
          </cell>
          <cell r="T1148">
            <v>0</v>
          </cell>
          <cell r="AH1148">
            <v>0</v>
          </cell>
          <cell r="AI1148">
            <v>0</v>
          </cell>
          <cell r="AJ1148">
            <v>0</v>
          </cell>
        </row>
        <row r="1149">
          <cell r="Q1149">
            <v>0</v>
          </cell>
          <cell r="R1149">
            <v>0</v>
          </cell>
          <cell r="S1149">
            <v>0</v>
          </cell>
          <cell r="T1149">
            <v>0</v>
          </cell>
          <cell r="AH1149">
            <v>0</v>
          </cell>
          <cell r="AI1149">
            <v>0</v>
          </cell>
          <cell r="AJ1149">
            <v>0</v>
          </cell>
        </row>
        <row r="1150">
          <cell r="Q1150">
            <v>0</v>
          </cell>
          <cell r="R1150">
            <v>0</v>
          </cell>
          <cell r="S1150">
            <v>0</v>
          </cell>
          <cell r="T1150">
            <v>0</v>
          </cell>
          <cell r="AH1150">
            <v>0</v>
          </cell>
          <cell r="AI1150">
            <v>0</v>
          </cell>
          <cell r="AJ1150">
            <v>0</v>
          </cell>
        </row>
        <row r="1151">
          <cell r="Q1151">
            <v>178889.45</v>
          </cell>
          <cell r="R1151">
            <v>1372046.45</v>
          </cell>
          <cell r="S1151">
            <v>-12108938.550000001</v>
          </cell>
          <cell r="T1151">
            <v>-20660612.550000001</v>
          </cell>
          <cell r="AH1151">
            <v>-15958732.468750006</v>
          </cell>
          <cell r="AI1151">
            <v>-14813946.714583337</v>
          </cell>
          <cell r="AJ1151">
            <v>-15382877.127083339</v>
          </cell>
        </row>
        <row r="1152">
          <cell r="AH1152">
            <v>0</v>
          </cell>
          <cell r="AI1152">
            <v>0</v>
          </cell>
          <cell r="AJ1152">
            <v>0</v>
          </cell>
        </row>
        <row r="1153">
          <cell r="Q1153">
            <v>-275</v>
          </cell>
          <cell r="R1153">
            <v>-275</v>
          </cell>
          <cell r="S1153">
            <v>-693</v>
          </cell>
          <cell r="T1153">
            <v>-693</v>
          </cell>
          <cell r="AH1153">
            <v>-102.53875000000001</v>
          </cell>
          <cell r="AI1153">
            <v>-80.209583333333327</v>
          </cell>
          <cell r="AJ1153">
            <v>-96.626666666666665</v>
          </cell>
        </row>
        <row r="1154">
          <cell r="Q1154">
            <v>-496269.28</v>
          </cell>
          <cell r="R1154">
            <v>-186616.62</v>
          </cell>
          <cell r="S1154">
            <v>25876.43</v>
          </cell>
          <cell r="T1154">
            <v>24170.19</v>
          </cell>
          <cell r="AH1154">
            <v>-118535.32791666668</v>
          </cell>
          <cell r="AI1154">
            <v>-119777.01125</v>
          </cell>
          <cell r="AJ1154">
            <v>-112438.23208333335</v>
          </cell>
        </row>
        <row r="1155">
          <cell r="Q1155">
            <v>-343.67</v>
          </cell>
          <cell r="R1155">
            <v>-343.67</v>
          </cell>
          <cell r="S1155">
            <v>-343.67</v>
          </cell>
          <cell r="T1155">
            <v>-343.67</v>
          </cell>
          <cell r="AH1155">
            <v>-343.67</v>
          </cell>
          <cell r="AI1155">
            <v>-343.67</v>
          </cell>
          <cell r="AJ1155">
            <v>-343.67</v>
          </cell>
        </row>
        <row r="1156">
          <cell r="Q1156">
            <v>-188029.15</v>
          </cell>
          <cell r="R1156">
            <v>-29959.23</v>
          </cell>
          <cell r="S1156">
            <v>-60184.52</v>
          </cell>
          <cell r="T1156">
            <v>-87779.58</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H1157">
            <v>-8678.4599999999973</v>
          </cell>
          <cell r="AI1157">
            <v>-8678.4599999999973</v>
          </cell>
          <cell r="AJ1157">
            <v>-8678.4599999999973</v>
          </cell>
        </row>
        <row r="1158">
          <cell r="Q1158">
            <v>0</v>
          </cell>
          <cell r="R1158">
            <v>0</v>
          </cell>
          <cell r="S1158">
            <v>0</v>
          </cell>
          <cell r="T1158">
            <v>0</v>
          </cell>
          <cell r="AH1158">
            <v>0</v>
          </cell>
          <cell r="AI1158">
            <v>0</v>
          </cell>
          <cell r="AJ1158">
            <v>0</v>
          </cell>
        </row>
        <row r="1159">
          <cell r="Q1159">
            <v>-18952495.640000001</v>
          </cell>
          <cell r="R1159">
            <v>-20918532.18</v>
          </cell>
          <cell r="S1159">
            <v>-22884583.039999999</v>
          </cell>
          <cell r="T1159">
            <v>-24848199.280000001</v>
          </cell>
          <cell r="AH1159">
            <v>-23211875.221666668</v>
          </cell>
          <cell r="AI1159">
            <v>-23376498.850833338</v>
          </cell>
          <cell r="AJ1159">
            <v>-23545867.956666667</v>
          </cell>
        </row>
        <row r="1160">
          <cell r="Q1160">
            <v>-6898099.8499999996</v>
          </cell>
          <cell r="R1160">
            <v>-7664183.8499999996</v>
          </cell>
          <cell r="S1160">
            <v>-3722478.2</v>
          </cell>
          <cell r="T1160">
            <v>-4487858.2</v>
          </cell>
          <cell r="AH1160">
            <v>-6035083.4637500001</v>
          </cell>
          <cell r="AI1160">
            <v>-5875760.3691666676</v>
          </cell>
          <cell r="AJ1160">
            <v>-5698384.7612500014</v>
          </cell>
        </row>
        <row r="1161">
          <cell r="Q1161">
            <v>-214450.37</v>
          </cell>
          <cell r="R1161">
            <v>-285527.37</v>
          </cell>
          <cell r="S1161">
            <v>583187.69999999995</v>
          </cell>
          <cell r="T1161">
            <v>499397.15</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H1162">
            <v>-12089390.14875</v>
          </cell>
          <cell r="AI1162">
            <v>-12070635.307916669</v>
          </cell>
          <cell r="AJ1162">
            <v>-12085571.910833335</v>
          </cell>
        </row>
        <row r="1163">
          <cell r="Q1163">
            <v>-2278.3200000000002</v>
          </cell>
          <cell r="R1163">
            <v>-539.52</v>
          </cell>
          <cell r="S1163">
            <v>-539.52</v>
          </cell>
          <cell r="T1163">
            <v>0</v>
          </cell>
          <cell r="AH1163">
            <v>-212.34</v>
          </cell>
          <cell r="AI1163">
            <v>-257.3</v>
          </cell>
          <cell r="AJ1163">
            <v>-279.78000000000003</v>
          </cell>
        </row>
        <row r="1164">
          <cell r="Q1164">
            <v>-4317687.5199999996</v>
          </cell>
          <cell r="R1164">
            <v>-3387882.84</v>
          </cell>
          <cell r="S1164">
            <v>-4422732.03</v>
          </cell>
          <cell r="T1164">
            <v>-5678283.46</v>
          </cell>
          <cell r="AH1164">
            <v>-3676175.6279166662</v>
          </cell>
          <cell r="AI1164">
            <v>-3897287.7045833343</v>
          </cell>
          <cell r="AJ1164">
            <v>-4126235.862916667</v>
          </cell>
        </row>
        <row r="1165">
          <cell r="Q1165">
            <v>-476089</v>
          </cell>
          <cell r="R1165">
            <v>-476089</v>
          </cell>
          <cell r="S1165">
            <v>-476089</v>
          </cell>
          <cell r="T1165">
            <v>-476089</v>
          </cell>
          <cell r="AH1165">
            <v>-476089</v>
          </cell>
          <cell r="AI1165">
            <v>-476089</v>
          </cell>
          <cell r="AJ1165">
            <v>-476089</v>
          </cell>
        </row>
        <row r="1166">
          <cell r="Q1166">
            <v>0</v>
          </cell>
          <cell r="R1166">
            <v>0</v>
          </cell>
          <cell r="S1166">
            <v>0</v>
          </cell>
          <cell r="T1166">
            <v>0</v>
          </cell>
          <cell r="AH1166">
            <v>0</v>
          </cell>
          <cell r="AI1166">
            <v>0</v>
          </cell>
          <cell r="AJ1166">
            <v>0</v>
          </cell>
        </row>
        <row r="1167">
          <cell r="Q1167">
            <v>-398788.3</v>
          </cell>
          <cell r="R1167">
            <v>-68677.25</v>
          </cell>
          <cell r="S1167">
            <v>-208677.25</v>
          </cell>
          <cell r="T1167">
            <v>-348677.25</v>
          </cell>
          <cell r="AH1167">
            <v>-258841.22666666665</v>
          </cell>
          <cell r="AI1167">
            <v>-252600.20000000004</v>
          </cell>
          <cell r="AJ1167">
            <v>-246359.17333333334</v>
          </cell>
        </row>
        <row r="1168">
          <cell r="Q1168">
            <v>53356</v>
          </cell>
          <cell r="R1168">
            <v>45356</v>
          </cell>
          <cell r="S1168">
            <v>1327356</v>
          </cell>
          <cell r="T1168">
            <v>955494</v>
          </cell>
          <cell r="AH1168">
            <v>-671668.82583333331</v>
          </cell>
          <cell r="AI1168">
            <v>-437146.16416666663</v>
          </cell>
          <cell r="AJ1168">
            <v>-234195.5</v>
          </cell>
        </row>
        <row r="1169">
          <cell r="Q1169">
            <v>-3725287</v>
          </cell>
          <cell r="R1169">
            <v>-4163092.12</v>
          </cell>
          <cell r="S1169">
            <v>-4868567.28</v>
          </cell>
          <cell r="T1169">
            <v>-5184513.0599999996</v>
          </cell>
          <cell r="AH1169">
            <v>-4130707.2883333326</v>
          </cell>
          <cell r="AI1169">
            <v>-4149694.9445833336</v>
          </cell>
          <cell r="AJ1169">
            <v>-4181186.4983333331</v>
          </cell>
        </row>
        <row r="1170">
          <cell r="Q1170">
            <v>-999476.06</v>
          </cell>
          <cell r="R1170">
            <v>-1873038.83</v>
          </cell>
          <cell r="S1170">
            <v>-3788727.32</v>
          </cell>
          <cell r="T1170">
            <v>-4006125.79</v>
          </cell>
          <cell r="AH1170">
            <v>-1786443.3358333334</v>
          </cell>
          <cell r="AI1170">
            <v>-1854618.9958333333</v>
          </cell>
          <cell r="AJ1170">
            <v>-1980157.4920833334</v>
          </cell>
        </row>
        <row r="1171">
          <cell r="Q1171">
            <v>0</v>
          </cell>
          <cell r="R1171">
            <v>0</v>
          </cell>
          <cell r="S1171">
            <v>0</v>
          </cell>
          <cell r="T1171">
            <v>0</v>
          </cell>
          <cell r="AH1171">
            <v>0</v>
          </cell>
          <cell r="AI1171">
            <v>0</v>
          </cell>
          <cell r="AJ1171">
            <v>0</v>
          </cell>
        </row>
        <row r="1172">
          <cell r="Q1172">
            <v>-1184180.93</v>
          </cell>
          <cell r="R1172">
            <v>-1402233.98</v>
          </cell>
          <cell r="S1172">
            <v>-3061195.35</v>
          </cell>
          <cell r="T1172">
            <v>-4490665.0999999996</v>
          </cell>
          <cell r="AH1172">
            <v>-1992858.3187499999</v>
          </cell>
          <cell r="AI1172">
            <v>-2036224.6658333335</v>
          </cell>
          <cell r="AJ1172">
            <v>-2140287.5366666671</v>
          </cell>
        </row>
        <row r="1173">
          <cell r="Q1173">
            <v>0</v>
          </cell>
          <cell r="R1173">
            <v>0</v>
          </cell>
          <cell r="S1173">
            <v>0</v>
          </cell>
          <cell r="T1173">
            <v>0</v>
          </cell>
          <cell r="AH1173">
            <v>0</v>
          </cell>
          <cell r="AI1173">
            <v>0</v>
          </cell>
          <cell r="AJ1173">
            <v>0</v>
          </cell>
        </row>
        <row r="1174">
          <cell r="Q1174">
            <v>-132132.84</v>
          </cell>
          <cell r="R1174">
            <v>-132132.84</v>
          </cell>
          <cell r="S1174">
            <v>-132132.84</v>
          </cell>
          <cell r="T1174">
            <v>-132132.84</v>
          </cell>
          <cell r="AH1174">
            <v>-702475.64999999991</v>
          </cell>
          <cell r="AI1174">
            <v>-611422.8866666666</v>
          </cell>
          <cell r="AJ1174">
            <v>-520370.12333333323</v>
          </cell>
        </row>
        <row r="1175">
          <cell r="Q1175">
            <v>-1098.8699999999999</v>
          </cell>
          <cell r="R1175">
            <v>-1203.8499999999999</v>
          </cell>
          <cell r="S1175">
            <v>-1185.3599999999999</v>
          </cell>
          <cell r="T1175">
            <v>-1333.16</v>
          </cell>
          <cell r="AH1175">
            <v>-1940.5474999999999</v>
          </cell>
          <cell r="AI1175">
            <v>-1885.0508333333335</v>
          </cell>
          <cell r="AJ1175">
            <v>-1791.2995833333334</v>
          </cell>
        </row>
        <row r="1176">
          <cell r="Q1176">
            <v>-125236.23</v>
          </cell>
          <cell r="R1176">
            <v>-97093.51</v>
          </cell>
          <cell r="S1176">
            <v>-53884.98</v>
          </cell>
          <cell r="T1176">
            <v>-173512.32000000001</v>
          </cell>
          <cell r="AH1176">
            <v>-130832.84166666667</v>
          </cell>
          <cell r="AI1176">
            <v>-133325.20500000002</v>
          </cell>
          <cell r="AJ1176">
            <v>-136603.89250000002</v>
          </cell>
        </row>
        <row r="1177">
          <cell r="Q1177">
            <v>-636014.97</v>
          </cell>
          <cell r="R1177">
            <v>-188841.77</v>
          </cell>
          <cell r="S1177">
            <v>-302691.63</v>
          </cell>
          <cell r="T1177">
            <v>-414244.35</v>
          </cell>
          <cell r="AH1177">
            <v>-258597.32458333333</v>
          </cell>
          <cell r="AI1177">
            <v>-270137.24208333332</v>
          </cell>
          <cell r="AJ1177">
            <v>-279151.74666666664</v>
          </cell>
        </row>
        <row r="1178">
          <cell r="Q1178">
            <v>-92229.47</v>
          </cell>
          <cell r="R1178">
            <v>-76757.25</v>
          </cell>
          <cell r="S1178">
            <v>-73601.34</v>
          </cell>
          <cell r="T1178">
            <v>-103984.42</v>
          </cell>
          <cell r="AH1178">
            <v>-58489.914166666662</v>
          </cell>
          <cell r="AI1178">
            <v>-60603.145416666674</v>
          </cell>
          <cell r="AJ1178">
            <v>-63187.496666666666</v>
          </cell>
        </row>
        <row r="1179">
          <cell r="Q1179">
            <v>-1016253</v>
          </cell>
          <cell r="R1179">
            <v>-1129170</v>
          </cell>
          <cell r="S1179">
            <v>-1242087</v>
          </cell>
          <cell r="T1179">
            <v>-1355004</v>
          </cell>
          <cell r="AH1179">
            <v>-1786814.75</v>
          </cell>
          <cell r="AI1179">
            <v>-1678190.0416666667</v>
          </cell>
          <cell r="AJ1179">
            <v>-1624616.625</v>
          </cell>
        </row>
        <row r="1180">
          <cell r="Q1180">
            <v>-2869</v>
          </cell>
          <cell r="R1180">
            <v>-311.39999999999998</v>
          </cell>
          <cell r="S1180">
            <v>-1561.4</v>
          </cell>
          <cell r="T1180">
            <v>-14314.4</v>
          </cell>
          <cell r="AH1180">
            <v>-3413.8724999999999</v>
          </cell>
          <cell r="AI1180">
            <v>-3445.8741666666665</v>
          </cell>
          <cell r="AJ1180">
            <v>-3470.2874999999999</v>
          </cell>
        </row>
        <row r="1181">
          <cell r="Q1181">
            <v>-322.33999999999997</v>
          </cell>
          <cell r="R1181">
            <v>-353.13</v>
          </cell>
          <cell r="S1181">
            <v>-347.71</v>
          </cell>
          <cell r="T1181">
            <v>-391.06</v>
          </cell>
          <cell r="AH1181">
            <v>-569.22749999999996</v>
          </cell>
          <cell r="AI1181">
            <v>-552.94875000000002</v>
          </cell>
          <cell r="AJ1181">
            <v>-525.44875000000002</v>
          </cell>
        </row>
        <row r="1182">
          <cell r="AH1182">
            <v>0</v>
          </cell>
          <cell r="AI1182">
            <v>0</v>
          </cell>
          <cell r="AJ1182">
            <v>0</v>
          </cell>
        </row>
        <row r="1183">
          <cell r="Q1183">
            <v>0</v>
          </cell>
          <cell r="R1183">
            <v>0</v>
          </cell>
          <cell r="S1183">
            <v>0</v>
          </cell>
          <cell r="T1183">
            <v>0</v>
          </cell>
          <cell r="AH1183">
            <v>0</v>
          </cell>
          <cell r="AI1183">
            <v>0</v>
          </cell>
          <cell r="AJ1183">
            <v>0</v>
          </cell>
        </row>
        <row r="1184">
          <cell r="Q1184">
            <v>0</v>
          </cell>
          <cell r="R1184">
            <v>0</v>
          </cell>
          <cell r="S1184">
            <v>0</v>
          </cell>
          <cell r="T1184">
            <v>0</v>
          </cell>
          <cell r="AH1184">
            <v>0</v>
          </cell>
          <cell r="AI1184">
            <v>0</v>
          </cell>
          <cell r="AJ1184">
            <v>0</v>
          </cell>
        </row>
        <row r="1185">
          <cell r="Q1185">
            <v>0</v>
          </cell>
          <cell r="R1185">
            <v>0</v>
          </cell>
          <cell r="S1185">
            <v>0</v>
          </cell>
          <cell r="T1185">
            <v>0</v>
          </cell>
          <cell r="AH1185">
            <v>0</v>
          </cell>
          <cell r="AI1185">
            <v>0</v>
          </cell>
          <cell r="AJ1185">
            <v>0</v>
          </cell>
        </row>
        <row r="1186">
          <cell r="Q1186">
            <v>0</v>
          </cell>
          <cell r="R1186">
            <v>0</v>
          </cell>
          <cell r="S1186">
            <v>0</v>
          </cell>
          <cell r="T1186">
            <v>0</v>
          </cell>
          <cell r="AH1186">
            <v>0</v>
          </cell>
          <cell r="AI1186">
            <v>0</v>
          </cell>
          <cell r="AJ1186">
            <v>0</v>
          </cell>
        </row>
        <row r="1187">
          <cell r="Q1187">
            <v>-199375</v>
          </cell>
          <cell r="R1187">
            <v>-398750</v>
          </cell>
          <cell r="S1187">
            <v>-598125</v>
          </cell>
          <cell r="T1187">
            <v>-797500</v>
          </cell>
          <cell r="AH1187">
            <v>-697812.5</v>
          </cell>
          <cell r="AI1187">
            <v>-697812.5</v>
          </cell>
          <cell r="AJ1187">
            <v>-697812.5</v>
          </cell>
        </row>
        <row r="1188">
          <cell r="Q1188">
            <v>0</v>
          </cell>
          <cell r="R1188">
            <v>0</v>
          </cell>
          <cell r="S1188">
            <v>0</v>
          </cell>
          <cell r="T1188">
            <v>0</v>
          </cell>
          <cell r="AH1188">
            <v>0</v>
          </cell>
          <cell r="AI1188">
            <v>0</v>
          </cell>
          <cell r="AJ1188">
            <v>0</v>
          </cell>
        </row>
        <row r="1189">
          <cell r="Q1189">
            <v>0</v>
          </cell>
          <cell r="R1189">
            <v>0</v>
          </cell>
          <cell r="S1189">
            <v>0</v>
          </cell>
          <cell r="T1189">
            <v>0</v>
          </cell>
          <cell r="AH1189">
            <v>0</v>
          </cell>
          <cell r="AI1189">
            <v>0</v>
          </cell>
          <cell r="AJ1189">
            <v>0</v>
          </cell>
        </row>
        <row r="1190">
          <cell r="Q1190">
            <v>0</v>
          </cell>
          <cell r="R1190">
            <v>0</v>
          </cell>
          <cell r="S1190">
            <v>0</v>
          </cell>
          <cell r="T1190">
            <v>0</v>
          </cell>
          <cell r="AH1190">
            <v>0</v>
          </cell>
          <cell r="AI1190">
            <v>0</v>
          </cell>
          <cell r="AJ1190">
            <v>0</v>
          </cell>
        </row>
        <row r="1191">
          <cell r="Q1191">
            <v>0</v>
          </cell>
          <cell r="R1191">
            <v>0</v>
          </cell>
          <cell r="S1191">
            <v>0</v>
          </cell>
          <cell r="T1191">
            <v>0</v>
          </cell>
          <cell r="AH1191">
            <v>0</v>
          </cell>
          <cell r="AI1191">
            <v>0</v>
          </cell>
          <cell r="AJ1191">
            <v>0</v>
          </cell>
        </row>
        <row r="1192">
          <cell r="Q1192">
            <v>0</v>
          </cell>
          <cell r="R1192">
            <v>0</v>
          </cell>
          <cell r="S1192">
            <v>0</v>
          </cell>
          <cell r="T1192">
            <v>0</v>
          </cell>
          <cell r="AH1192">
            <v>0</v>
          </cell>
          <cell r="AI1192">
            <v>0</v>
          </cell>
          <cell r="AJ1192">
            <v>0</v>
          </cell>
        </row>
        <row r="1193">
          <cell r="Q1193">
            <v>0</v>
          </cell>
          <cell r="R1193">
            <v>0</v>
          </cell>
          <cell r="S1193">
            <v>0</v>
          </cell>
          <cell r="T1193">
            <v>0</v>
          </cell>
          <cell r="AH1193">
            <v>-235611.97916666666</v>
          </cell>
          <cell r="AI1193">
            <v>-188489.58333333334</v>
          </cell>
          <cell r="AJ1193">
            <v>-127903.64583333333</v>
          </cell>
        </row>
        <row r="1194">
          <cell r="Q1194">
            <v>0</v>
          </cell>
          <cell r="R1194">
            <v>0</v>
          </cell>
          <cell r="S1194">
            <v>0</v>
          </cell>
          <cell r="T1194">
            <v>0</v>
          </cell>
          <cell r="AH1194">
            <v>0</v>
          </cell>
          <cell r="AI1194">
            <v>0</v>
          </cell>
          <cell r="AJ1194">
            <v>0</v>
          </cell>
        </row>
        <row r="1195">
          <cell r="Q1195">
            <v>0</v>
          </cell>
          <cell r="R1195">
            <v>0</v>
          </cell>
          <cell r="S1195">
            <v>0</v>
          </cell>
          <cell r="T1195">
            <v>0</v>
          </cell>
          <cell r="AH1195">
            <v>-206171.875</v>
          </cell>
          <cell r="AI1195">
            <v>-164937.5</v>
          </cell>
          <cell r="AJ1195">
            <v>-111921.875</v>
          </cell>
        </row>
        <row r="1196">
          <cell r="Q1196">
            <v>0</v>
          </cell>
          <cell r="R1196">
            <v>0</v>
          </cell>
          <cell r="S1196">
            <v>0</v>
          </cell>
          <cell r="T1196">
            <v>0</v>
          </cell>
          <cell r="AH1196">
            <v>-26687.5</v>
          </cell>
          <cell r="AI1196">
            <v>-21437.5</v>
          </cell>
          <cell r="AJ1196">
            <v>-14437.5</v>
          </cell>
        </row>
        <row r="1197">
          <cell r="Q1197">
            <v>0</v>
          </cell>
          <cell r="R1197">
            <v>0</v>
          </cell>
          <cell r="S1197">
            <v>0</v>
          </cell>
          <cell r="T1197">
            <v>0</v>
          </cell>
          <cell r="AH1197">
            <v>-785069.65833333333</v>
          </cell>
          <cell r="AI1197">
            <v>-681771.00208333333</v>
          </cell>
          <cell r="AJ1197">
            <v>-537152.9</v>
          </cell>
        </row>
        <row r="1198">
          <cell r="Q1198">
            <v>0</v>
          </cell>
          <cell r="R1198">
            <v>0</v>
          </cell>
          <cell r="S1198">
            <v>0</v>
          </cell>
          <cell r="T1198">
            <v>0</v>
          </cell>
          <cell r="AH1198">
            <v>-62196.776666666672</v>
          </cell>
          <cell r="AI1198">
            <v>-49961.34375</v>
          </cell>
          <cell r="AJ1198">
            <v>-33647.438333333332</v>
          </cell>
        </row>
        <row r="1199">
          <cell r="Q1199">
            <v>0</v>
          </cell>
          <cell r="R1199">
            <v>0</v>
          </cell>
          <cell r="S1199">
            <v>0</v>
          </cell>
          <cell r="T1199">
            <v>0</v>
          </cell>
          <cell r="AH1199">
            <v>-196212.80208333334</v>
          </cell>
          <cell r="AI1199">
            <v>-181855.77083333334</v>
          </cell>
          <cell r="AJ1199">
            <v>-157927.38541666666</v>
          </cell>
        </row>
        <row r="1200">
          <cell r="Q1200">
            <v>0</v>
          </cell>
          <cell r="R1200">
            <v>0</v>
          </cell>
          <cell r="S1200">
            <v>0</v>
          </cell>
          <cell r="T1200">
            <v>0</v>
          </cell>
          <cell r="AH1200">
            <v>0</v>
          </cell>
          <cell r="AI1200">
            <v>0</v>
          </cell>
          <cell r="AJ1200">
            <v>0</v>
          </cell>
        </row>
        <row r="1201">
          <cell r="Q1201">
            <v>0</v>
          </cell>
          <cell r="R1201">
            <v>0</v>
          </cell>
          <cell r="S1201">
            <v>0</v>
          </cell>
          <cell r="T1201">
            <v>0</v>
          </cell>
          <cell r="AH1201">
            <v>-275716.14583333331</v>
          </cell>
          <cell r="AI1201">
            <v>-232747.39583333334</v>
          </cell>
          <cell r="AJ1201">
            <v>-175455.72916666666</v>
          </cell>
        </row>
        <row r="1202">
          <cell r="Q1202">
            <v>0</v>
          </cell>
          <cell r="R1202">
            <v>0</v>
          </cell>
          <cell r="S1202">
            <v>0</v>
          </cell>
          <cell r="T1202">
            <v>0</v>
          </cell>
          <cell r="AH1202">
            <v>-18037.5</v>
          </cell>
          <cell r="AI1202">
            <v>-14787.5</v>
          </cell>
          <cell r="AJ1202">
            <v>-12837.5</v>
          </cell>
        </row>
        <row r="1203">
          <cell r="Q1203">
            <v>-66660.2</v>
          </cell>
          <cell r="R1203">
            <v>-85706.03</v>
          </cell>
          <cell r="S1203">
            <v>-104751.86</v>
          </cell>
          <cell r="T1203">
            <v>-9522.69</v>
          </cell>
          <cell r="AH1203">
            <v>-57137.30000000001</v>
          </cell>
          <cell r="AI1203">
            <v>-57137.296666666669</v>
          </cell>
          <cell r="AJ1203">
            <v>-57137.293333333328</v>
          </cell>
        </row>
        <row r="1204">
          <cell r="Q1204">
            <v>0</v>
          </cell>
          <cell r="R1204">
            <v>0</v>
          </cell>
          <cell r="S1204">
            <v>0</v>
          </cell>
          <cell r="T1204">
            <v>0</v>
          </cell>
          <cell r="AH1204">
            <v>-60799.634166666663</v>
          </cell>
          <cell r="AI1204">
            <v>-49844.757916666662</v>
          </cell>
          <cell r="AJ1204">
            <v>-43271.825833333336</v>
          </cell>
        </row>
        <row r="1205">
          <cell r="Q1205">
            <v>0</v>
          </cell>
          <cell r="R1205">
            <v>0</v>
          </cell>
          <cell r="S1205">
            <v>0</v>
          </cell>
          <cell r="T1205">
            <v>0</v>
          </cell>
          <cell r="AH1205">
            <v>-18008.59375</v>
          </cell>
          <cell r="AI1205">
            <v>-14763.802083333334</v>
          </cell>
          <cell r="AJ1205">
            <v>-12816.927083333334</v>
          </cell>
        </row>
        <row r="1206">
          <cell r="Q1206">
            <v>-59762.5</v>
          </cell>
          <cell r="R1206">
            <v>-76837.5</v>
          </cell>
          <cell r="S1206">
            <v>-93912.5</v>
          </cell>
          <cell r="T1206">
            <v>-8537.5</v>
          </cell>
          <cell r="AH1206">
            <v>-51225</v>
          </cell>
          <cell r="AI1206">
            <v>-51225</v>
          </cell>
          <cell r="AJ1206">
            <v>-51225</v>
          </cell>
        </row>
        <row r="1207">
          <cell r="Q1207">
            <v>0</v>
          </cell>
          <cell r="R1207">
            <v>0</v>
          </cell>
          <cell r="S1207">
            <v>0</v>
          </cell>
          <cell r="T1207">
            <v>0</v>
          </cell>
          <cell r="AH1207">
            <v>-242812.5</v>
          </cell>
          <cell r="AI1207">
            <v>-199062.5</v>
          </cell>
          <cell r="AJ1207">
            <v>-172812.5</v>
          </cell>
        </row>
        <row r="1208">
          <cell r="Q1208">
            <v>-18987.5</v>
          </cell>
          <cell r="R1208">
            <v>-24412.5</v>
          </cell>
          <cell r="S1208">
            <v>-29837.5</v>
          </cell>
          <cell r="T1208">
            <v>-2712.5</v>
          </cell>
          <cell r="AH1208">
            <v>-16275</v>
          </cell>
          <cell r="AI1208">
            <v>-16275</v>
          </cell>
          <cell r="AJ1208">
            <v>-16275</v>
          </cell>
        </row>
        <row r="1209">
          <cell r="Q1209">
            <v>0</v>
          </cell>
          <cell r="R1209">
            <v>0</v>
          </cell>
          <cell r="S1209">
            <v>0</v>
          </cell>
          <cell r="T1209">
            <v>0</v>
          </cell>
          <cell r="AH1209">
            <v>-39986.13416666667</v>
          </cell>
          <cell r="AI1209">
            <v>-32662.977500000005</v>
          </cell>
          <cell r="AJ1209">
            <v>-28335.654166666671</v>
          </cell>
        </row>
        <row r="1210">
          <cell r="Q1210">
            <v>-151228.95000000001</v>
          </cell>
          <cell r="R1210">
            <v>-194437.28</v>
          </cell>
          <cell r="S1210">
            <v>-237645.61</v>
          </cell>
          <cell r="T1210">
            <v>-21603.94</v>
          </cell>
          <cell r="AH1210">
            <v>-129624.8</v>
          </cell>
          <cell r="AI1210">
            <v>-129624.79666666668</v>
          </cell>
          <cell r="AJ1210">
            <v>-129624.79333333333</v>
          </cell>
        </row>
        <row r="1211">
          <cell r="Q1211">
            <v>-177041.45</v>
          </cell>
          <cell r="R1211">
            <v>-227624.78</v>
          </cell>
          <cell r="S1211">
            <v>-278208.11</v>
          </cell>
          <cell r="T1211">
            <v>-25291.439999999999</v>
          </cell>
          <cell r="AH1211">
            <v>-151749.80000000002</v>
          </cell>
          <cell r="AI1211">
            <v>-151749.79666666666</v>
          </cell>
          <cell r="AJ1211">
            <v>-151749.79333333333</v>
          </cell>
        </row>
        <row r="1212">
          <cell r="Q1212">
            <v>-201250</v>
          </cell>
          <cell r="R1212">
            <v>-258750</v>
          </cell>
          <cell r="S1212">
            <v>-316250</v>
          </cell>
          <cell r="T1212">
            <v>-28750</v>
          </cell>
          <cell r="AH1212">
            <v>-172500</v>
          </cell>
          <cell r="AI1212">
            <v>-172500</v>
          </cell>
          <cell r="AJ1212">
            <v>-172500</v>
          </cell>
        </row>
        <row r="1213">
          <cell r="Q1213">
            <v>-161466.45000000001</v>
          </cell>
          <cell r="R1213">
            <v>-207599.78</v>
          </cell>
          <cell r="S1213">
            <v>-253733.11</v>
          </cell>
          <cell r="T1213">
            <v>-23066.44</v>
          </cell>
          <cell r="AH1213">
            <v>-138399.80000000002</v>
          </cell>
          <cell r="AI1213">
            <v>-138399.79666666666</v>
          </cell>
          <cell r="AJ1213">
            <v>-138399.79333333333</v>
          </cell>
        </row>
        <row r="1214">
          <cell r="Q1214">
            <v>-60550</v>
          </cell>
          <cell r="R1214">
            <v>-77850</v>
          </cell>
          <cell r="S1214">
            <v>-95150</v>
          </cell>
          <cell r="T1214">
            <v>-8650</v>
          </cell>
          <cell r="AH1214">
            <v>-51900</v>
          </cell>
          <cell r="AI1214">
            <v>-51900</v>
          </cell>
          <cell r="AJ1214">
            <v>-51900</v>
          </cell>
        </row>
        <row r="1215">
          <cell r="Q1215">
            <v>-404250</v>
          </cell>
          <cell r="R1215">
            <v>-519750</v>
          </cell>
          <cell r="S1215">
            <v>-635250</v>
          </cell>
          <cell r="T1215">
            <v>-57750</v>
          </cell>
          <cell r="AH1215">
            <v>-346500</v>
          </cell>
          <cell r="AI1215">
            <v>-346500</v>
          </cell>
          <cell r="AJ1215">
            <v>-346500</v>
          </cell>
        </row>
        <row r="1216">
          <cell r="Q1216">
            <v>-409500</v>
          </cell>
          <cell r="R1216">
            <v>-526500</v>
          </cell>
          <cell r="S1216">
            <v>-643500</v>
          </cell>
          <cell r="T1216">
            <v>-58500</v>
          </cell>
          <cell r="AH1216">
            <v>-351000</v>
          </cell>
          <cell r="AI1216">
            <v>-351000</v>
          </cell>
          <cell r="AJ1216">
            <v>-351000</v>
          </cell>
        </row>
        <row r="1217">
          <cell r="Q1217">
            <v>-102666.45</v>
          </cell>
          <cell r="R1217">
            <v>-131999.78</v>
          </cell>
          <cell r="S1217">
            <v>-161333.10999999999</v>
          </cell>
          <cell r="T1217">
            <v>-14666.44</v>
          </cell>
          <cell r="AH1217">
            <v>-87999.8</v>
          </cell>
          <cell r="AI1217">
            <v>-87999.796666666676</v>
          </cell>
          <cell r="AJ1217">
            <v>-87999.793333333335</v>
          </cell>
        </row>
        <row r="1218">
          <cell r="Q1218">
            <v>-145366.45000000001</v>
          </cell>
          <cell r="R1218">
            <v>-186899.78</v>
          </cell>
          <cell r="S1218">
            <v>-228433.11</v>
          </cell>
          <cell r="T1218">
            <v>-20766.439999999999</v>
          </cell>
          <cell r="AH1218">
            <v>-124599.8</v>
          </cell>
          <cell r="AI1218">
            <v>-124599.79666666668</v>
          </cell>
          <cell r="AJ1218">
            <v>-124599.79333333333</v>
          </cell>
        </row>
        <row r="1219">
          <cell r="Q1219">
            <v>-214375</v>
          </cell>
          <cell r="R1219">
            <v>-275625</v>
          </cell>
          <cell r="S1219">
            <v>-336875</v>
          </cell>
          <cell r="T1219">
            <v>-30625</v>
          </cell>
          <cell r="AH1219">
            <v>-183750</v>
          </cell>
          <cell r="AI1219">
            <v>-183750</v>
          </cell>
          <cell r="AJ1219">
            <v>-183750</v>
          </cell>
        </row>
        <row r="1220">
          <cell r="Q1220">
            <v>-42933.55</v>
          </cell>
          <cell r="R1220">
            <v>-55200.22</v>
          </cell>
          <cell r="S1220">
            <v>-67466.89</v>
          </cell>
          <cell r="T1220">
            <v>-6133.56</v>
          </cell>
          <cell r="AH1220">
            <v>-36800.200000000004</v>
          </cell>
          <cell r="AI1220">
            <v>-36800.203333333331</v>
          </cell>
          <cell r="AJ1220">
            <v>-36800.206666666658</v>
          </cell>
        </row>
        <row r="1221">
          <cell r="Q1221">
            <v>-57837.5</v>
          </cell>
          <cell r="R1221">
            <v>-74362.5</v>
          </cell>
          <cell r="S1221">
            <v>-90887.5</v>
          </cell>
          <cell r="T1221">
            <v>-8262.5</v>
          </cell>
          <cell r="AH1221">
            <v>-49575</v>
          </cell>
          <cell r="AI1221">
            <v>-49575</v>
          </cell>
          <cell r="AJ1221">
            <v>-49575</v>
          </cell>
        </row>
        <row r="1222">
          <cell r="Q1222">
            <v>-96541.45</v>
          </cell>
          <cell r="R1222">
            <v>-124124.78</v>
          </cell>
          <cell r="S1222">
            <v>-151708.10999999999</v>
          </cell>
          <cell r="T1222">
            <v>-13791.44</v>
          </cell>
          <cell r="AH1222">
            <v>-82749.8</v>
          </cell>
          <cell r="AI1222">
            <v>-82749.796666666676</v>
          </cell>
          <cell r="AJ1222">
            <v>-82749.79333333332</v>
          </cell>
        </row>
        <row r="1223">
          <cell r="Q1223">
            <v>-312812.5</v>
          </cell>
          <cell r="R1223">
            <v>-402187.5</v>
          </cell>
          <cell r="S1223">
            <v>-491562.5</v>
          </cell>
          <cell r="T1223">
            <v>-44687.5</v>
          </cell>
          <cell r="AH1223">
            <v>-268125</v>
          </cell>
          <cell r="AI1223">
            <v>-268125</v>
          </cell>
          <cell r="AJ1223">
            <v>-268125</v>
          </cell>
        </row>
        <row r="1224">
          <cell r="Q1224">
            <v>-191916.45</v>
          </cell>
          <cell r="R1224">
            <v>-246749.78</v>
          </cell>
          <cell r="S1224">
            <v>-301583.11</v>
          </cell>
          <cell r="T1224">
            <v>-27416.44</v>
          </cell>
          <cell r="AH1224">
            <v>-164499.80000000002</v>
          </cell>
          <cell r="AI1224">
            <v>-164499.79666666663</v>
          </cell>
          <cell r="AJ1224">
            <v>-164499.79333333331</v>
          </cell>
        </row>
        <row r="1225">
          <cell r="Q1225">
            <v>-42000</v>
          </cell>
          <cell r="R1225">
            <v>-54000</v>
          </cell>
          <cell r="S1225">
            <v>-66000</v>
          </cell>
          <cell r="T1225">
            <v>-6000</v>
          </cell>
          <cell r="AH1225">
            <v>-36000</v>
          </cell>
          <cell r="AI1225">
            <v>-36000</v>
          </cell>
          <cell r="AJ1225">
            <v>-36000</v>
          </cell>
        </row>
        <row r="1226">
          <cell r="Q1226">
            <v>-932707.49</v>
          </cell>
          <cell r="R1226">
            <v>-84790.82</v>
          </cell>
          <cell r="S1226">
            <v>-254374.15</v>
          </cell>
          <cell r="T1226">
            <v>-423957.48</v>
          </cell>
          <cell r="AH1226">
            <v>-508749.17333333334</v>
          </cell>
          <cell r="AI1226">
            <v>-508749.17</v>
          </cell>
          <cell r="AJ1226">
            <v>-508749.16666666674</v>
          </cell>
        </row>
        <row r="1227">
          <cell r="Q1227">
            <v>-3552082.53</v>
          </cell>
          <cell r="R1227">
            <v>-322915.86</v>
          </cell>
          <cell r="S1227">
            <v>-968749.19</v>
          </cell>
          <cell r="T1227">
            <v>-1614582.52</v>
          </cell>
          <cell r="AH1227">
            <v>-1937499.2133333331</v>
          </cell>
          <cell r="AI1227">
            <v>-1937499.21</v>
          </cell>
          <cell r="AJ1227">
            <v>-1937499.2066666668</v>
          </cell>
        </row>
        <row r="1228">
          <cell r="Q1228">
            <v>0</v>
          </cell>
          <cell r="R1228">
            <v>0</v>
          </cell>
          <cell r="S1228">
            <v>0</v>
          </cell>
          <cell r="T1228">
            <v>0</v>
          </cell>
          <cell r="AH1228">
            <v>-54432.344583333346</v>
          </cell>
          <cell r="AI1228">
            <v>-51449.82958333334</v>
          </cell>
          <cell r="AJ1228">
            <v>-45484.676249999997</v>
          </cell>
        </row>
        <row r="1229">
          <cell r="Q1229">
            <v>0</v>
          </cell>
          <cell r="R1229">
            <v>0</v>
          </cell>
          <cell r="S1229">
            <v>0</v>
          </cell>
          <cell r="T1229">
            <v>0</v>
          </cell>
          <cell r="AH1229">
            <v>-71458.333333333328</v>
          </cell>
          <cell r="AI1229">
            <v>-65625</v>
          </cell>
          <cell r="AJ1229">
            <v>-53958.333333333336</v>
          </cell>
        </row>
        <row r="1230">
          <cell r="Q1230">
            <v>0</v>
          </cell>
          <cell r="R1230">
            <v>0</v>
          </cell>
          <cell r="S1230">
            <v>0</v>
          </cell>
          <cell r="T1230">
            <v>0</v>
          </cell>
          <cell r="AH1230">
            <v>0</v>
          </cell>
          <cell r="AI1230">
            <v>0</v>
          </cell>
          <cell r="AJ1230">
            <v>0</v>
          </cell>
        </row>
        <row r="1231">
          <cell r="Q1231">
            <v>-1699316.75</v>
          </cell>
          <cell r="R1231">
            <v>-154483.42000000001</v>
          </cell>
          <cell r="S1231">
            <v>-463450.09</v>
          </cell>
          <cell r="T1231">
            <v>-772416.76</v>
          </cell>
          <cell r="AH1231">
            <v>-926900.08708333329</v>
          </cell>
          <cell r="AI1231">
            <v>-926900.08499999996</v>
          </cell>
          <cell r="AJ1231">
            <v>-926900.08375000011</v>
          </cell>
        </row>
        <row r="1232">
          <cell r="Q1232">
            <v>0</v>
          </cell>
          <cell r="R1232">
            <v>0</v>
          </cell>
          <cell r="S1232">
            <v>0</v>
          </cell>
          <cell r="T1232">
            <v>0</v>
          </cell>
          <cell r="AH1232">
            <v>0</v>
          </cell>
          <cell r="AI1232">
            <v>0</v>
          </cell>
          <cell r="AJ1232">
            <v>0</v>
          </cell>
        </row>
        <row r="1233">
          <cell r="Q1233">
            <v>0</v>
          </cell>
          <cell r="R1233">
            <v>0</v>
          </cell>
          <cell r="S1233">
            <v>0</v>
          </cell>
          <cell r="T1233">
            <v>0</v>
          </cell>
          <cell r="AH1233">
            <v>0</v>
          </cell>
          <cell r="AI1233">
            <v>0</v>
          </cell>
          <cell r="AJ1233">
            <v>0</v>
          </cell>
        </row>
        <row r="1234">
          <cell r="Q1234">
            <v>0</v>
          </cell>
          <cell r="R1234">
            <v>0</v>
          </cell>
          <cell r="S1234">
            <v>0</v>
          </cell>
          <cell r="T1234">
            <v>0</v>
          </cell>
          <cell r="AH1234">
            <v>0</v>
          </cell>
          <cell r="AI1234">
            <v>0</v>
          </cell>
          <cell r="AJ1234">
            <v>0</v>
          </cell>
        </row>
        <row r="1235">
          <cell r="Q1235">
            <v>0</v>
          </cell>
          <cell r="R1235">
            <v>0</v>
          </cell>
          <cell r="S1235">
            <v>0</v>
          </cell>
          <cell r="T1235">
            <v>0</v>
          </cell>
          <cell r="AH1235">
            <v>0</v>
          </cell>
          <cell r="AI1235">
            <v>0</v>
          </cell>
          <cell r="AJ1235">
            <v>0</v>
          </cell>
        </row>
        <row r="1236">
          <cell r="Q1236">
            <v>0</v>
          </cell>
          <cell r="R1236">
            <v>0</v>
          </cell>
          <cell r="S1236">
            <v>0</v>
          </cell>
          <cell r="T1236">
            <v>0</v>
          </cell>
          <cell r="AH1236">
            <v>0</v>
          </cell>
          <cell r="AI1236">
            <v>0</v>
          </cell>
          <cell r="AJ1236">
            <v>0</v>
          </cell>
        </row>
        <row r="1237">
          <cell r="Q1237">
            <v>0</v>
          </cell>
          <cell r="R1237">
            <v>0</v>
          </cell>
          <cell r="S1237">
            <v>0</v>
          </cell>
          <cell r="T1237">
            <v>0</v>
          </cell>
          <cell r="AH1237">
            <v>0</v>
          </cell>
          <cell r="AI1237">
            <v>0</v>
          </cell>
          <cell r="AJ1237">
            <v>0</v>
          </cell>
        </row>
        <row r="1238">
          <cell r="Q1238">
            <v>0</v>
          </cell>
          <cell r="R1238">
            <v>0</v>
          </cell>
          <cell r="S1238">
            <v>0</v>
          </cell>
          <cell r="T1238">
            <v>0</v>
          </cell>
          <cell r="AH1238">
            <v>-82729.81041666666</v>
          </cell>
          <cell r="AI1238">
            <v>-29782.911250000001</v>
          </cell>
          <cell r="AJ1238">
            <v>0</v>
          </cell>
        </row>
        <row r="1239">
          <cell r="Q1239">
            <v>-802132.01</v>
          </cell>
          <cell r="R1239">
            <v>-1122965.3400000001</v>
          </cell>
          <cell r="S1239">
            <v>-1443798.67</v>
          </cell>
          <cell r="T1239">
            <v>-1764632</v>
          </cell>
          <cell r="AH1239">
            <v>-962548.69333333324</v>
          </cell>
          <cell r="AI1239">
            <v>-962548.69</v>
          </cell>
          <cell r="AJ1239">
            <v>-962548.68666666653</v>
          </cell>
        </row>
        <row r="1240">
          <cell r="Q1240">
            <v>0</v>
          </cell>
          <cell r="R1240">
            <v>0</v>
          </cell>
          <cell r="S1240">
            <v>0</v>
          </cell>
          <cell r="T1240">
            <v>0</v>
          </cell>
          <cell r="AH1240">
            <v>-337395.83333333331</v>
          </cell>
          <cell r="AI1240">
            <v>-269062.5</v>
          </cell>
          <cell r="AJ1240">
            <v>-183645.83333333334</v>
          </cell>
        </row>
        <row r="1241">
          <cell r="Q1241">
            <v>0</v>
          </cell>
          <cell r="R1241">
            <v>0</v>
          </cell>
          <cell r="S1241">
            <v>0</v>
          </cell>
          <cell r="T1241">
            <v>0</v>
          </cell>
          <cell r="AH1241">
            <v>0</v>
          </cell>
          <cell r="AI1241">
            <v>0</v>
          </cell>
          <cell r="AJ1241">
            <v>0</v>
          </cell>
        </row>
        <row r="1242">
          <cell r="Q1242">
            <v>0</v>
          </cell>
          <cell r="R1242">
            <v>0</v>
          </cell>
          <cell r="S1242">
            <v>0</v>
          </cell>
          <cell r="T1242">
            <v>0</v>
          </cell>
          <cell r="AH1242">
            <v>-179156.25</v>
          </cell>
          <cell r="AI1242">
            <v>-120656.25</v>
          </cell>
          <cell r="AJ1242">
            <v>-47531.25</v>
          </cell>
        </row>
        <row r="1243">
          <cell r="Q1243">
            <v>-38750</v>
          </cell>
          <cell r="R1243">
            <v>-54250</v>
          </cell>
          <cell r="S1243">
            <v>-69750</v>
          </cell>
          <cell r="T1243">
            <v>0</v>
          </cell>
          <cell r="AH1243">
            <v>-46500</v>
          </cell>
          <cell r="AI1243">
            <v>-46500</v>
          </cell>
          <cell r="AJ1243">
            <v>-42947.916666666664</v>
          </cell>
        </row>
        <row r="1244">
          <cell r="Q1244">
            <v>-146626.66</v>
          </cell>
          <cell r="R1244">
            <v>-205293.32</v>
          </cell>
          <cell r="S1244">
            <v>-263959.98</v>
          </cell>
          <cell r="T1244">
            <v>0</v>
          </cell>
          <cell r="AH1244">
            <v>-175960.0266666667</v>
          </cell>
          <cell r="AI1244">
            <v>-175960.02000000002</v>
          </cell>
          <cell r="AJ1244">
            <v>-162517.23666666666</v>
          </cell>
        </row>
        <row r="1245">
          <cell r="Q1245">
            <v>-842187.5</v>
          </cell>
          <cell r="R1245">
            <v>-1179062.5</v>
          </cell>
          <cell r="S1245">
            <v>-1515937.5</v>
          </cell>
          <cell r="T1245">
            <v>-1852812.5</v>
          </cell>
          <cell r="AH1245">
            <v>-1010625</v>
          </cell>
          <cell r="AI1245">
            <v>-1010625</v>
          </cell>
          <cell r="AJ1245">
            <v>-1010625</v>
          </cell>
        </row>
        <row r="1246">
          <cell r="Q1246">
            <v>-487500</v>
          </cell>
          <cell r="R1246">
            <v>-682500</v>
          </cell>
          <cell r="S1246">
            <v>-877500</v>
          </cell>
          <cell r="T1246">
            <v>-1072500</v>
          </cell>
          <cell r="AH1246">
            <v>-585000</v>
          </cell>
          <cell r="AI1246">
            <v>-585000</v>
          </cell>
          <cell r="AJ1246">
            <v>-585000</v>
          </cell>
        </row>
        <row r="1247">
          <cell r="Q1247">
            <v>-2201792.52</v>
          </cell>
          <cell r="R1247">
            <v>-2752240.65</v>
          </cell>
          <cell r="S1247">
            <v>-3302688.78</v>
          </cell>
          <cell r="T1247">
            <v>-550448.16</v>
          </cell>
          <cell r="AH1247">
            <v>-2060155.3262500002</v>
          </cell>
          <cell r="AI1247">
            <v>-1998065.6066666667</v>
          </cell>
          <cell r="AJ1247">
            <v>-1958553.9783333335</v>
          </cell>
        </row>
        <row r="1248">
          <cell r="Q1248">
            <v>-1968.42</v>
          </cell>
          <cell r="R1248">
            <v>-81301.72</v>
          </cell>
          <cell r="S1248">
            <v>-128134.61</v>
          </cell>
          <cell r="T1248">
            <v>-193252.52</v>
          </cell>
          <cell r="AH1248">
            <v>-64910.628333333356</v>
          </cell>
          <cell r="AI1248">
            <v>-68714.197083333347</v>
          </cell>
          <cell r="AJ1248">
            <v>-78156.269166666665</v>
          </cell>
        </row>
        <row r="1249">
          <cell r="Q1249">
            <v>-128480.64</v>
          </cell>
          <cell r="R1249">
            <v>-22350.91</v>
          </cell>
          <cell r="S1249">
            <v>-44701.82</v>
          </cell>
          <cell r="T1249">
            <v>-67052.73</v>
          </cell>
          <cell r="AH1249">
            <v>-22344.727916666667</v>
          </cell>
          <cell r="AI1249">
            <v>-25138.59166666666</v>
          </cell>
          <cell r="AJ1249">
            <v>-29795.031249999996</v>
          </cell>
        </row>
        <row r="1250">
          <cell r="Q1250">
            <v>-11355.43</v>
          </cell>
          <cell r="R1250">
            <v>-18925.72</v>
          </cell>
          <cell r="S1250">
            <v>-3785.14</v>
          </cell>
          <cell r="T1250">
            <v>-11355.43</v>
          </cell>
          <cell r="AH1250">
            <v>-20845.205833333337</v>
          </cell>
          <cell r="AI1250">
            <v>-21791.491666666669</v>
          </cell>
          <cell r="AJ1250">
            <v>-22422.348750000005</v>
          </cell>
        </row>
        <row r="1251">
          <cell r="Q1251">
            <v>0</v>
          </cell>
          <cell r="R1251">
            <v>0</v>
          </cell>
          <cell r="S1251">
            <v>0</v>
          </cell>
          <cell r="T1251">
            <v>0</v>
          </cell>
          <cell r="AH1251">
            <v>-7028.3149999999996</v>
          </cell>
          <cell r="AI1251">
            <v>3350.8537499999998</v>
          </cell>
          <cell r="AJ1251">
            <v>7369.4920833333335</v>
          </cell>
        </row>
        <row r="1252">
          <cell r="Q1252">
            <v>0</v>
          </cell>
          <cell r="R1252">
            <v>0</v>
          </cell>
          <cell r="S1252">
            <v>0</v>
          </cell>
          <cell r="T1252">
            <v>0</v>
          </cell>
          <cell r="AH1252">
            <v>-32899.863333333335</v>
          </cell>
          <cell r="AI1252">
            <v>-25382.65625</v>
          </cell>
          <cell r="AJ1252">
            <v>-19995.236249999998</v>
          </cell>
        </row>
        <row r="1253">
          <cell r="Q1253">
            <v>-4441250</v>
          </cell>
          <cell r="R1253">
            <v>-403750</v>
          </cell>
          <cell r="S1253">
            <v>-1211250</v>
          </cell>
          <cell r="T1253">
            <v>-2018750</v>
          </cell>
          <cell r="AH1253">
            <v>-2422500</v>
          </cell>
          <cell r="AI1253">
            <v>-2422500</v>
          </cell>
          <cell r="AJ1253">
            <v>-2422500</v>
          </cell>
        </row>
        <row r="1254">
          <cell r="Q1254">
            <v>-3208333.15</v>
          </cell>
          <cell r="R1254">
            <v>-291666.48</v>
          </cell>
          <cell r="S1254">
            <v>-874999.81</v>
          </cell>
          <cell r="T1254">
            <v>-1458333.14</v>
          </cell>
          <cell r="AH1254">
            <v>-1749999.8333333333</v>
          </cell>
          <cell r="AI1254">
            <v>-1749999.83</v>
          </cell>
          <cell r="AJ1254">
            <v>-1749999.8266666664</v>
          </cell>
        </row>
        <row r="1255">
          <cell r="Q1255">
            <v>-16785.45</v>
          </cell>
          <cell r="R1255">
            <v>-21811.97</v>
          </cell>
          <cell r="S1255">
            <v>-27705.86</v>
          </cell>
          <cell r="T1255">
            <v>56687.97</v>
          </cell>
          <cell r="AH1255">
            <v>-3643.0712500000004</v>
          </cell>
          <cell r="AI1255">
            <v>-5706.314166666667</v>
          </cell>
          <cell r="AJ1255">
            <v>-4498.7262500000006</v>
          </cell>
        </row>
        <row r="1256">
          <cell r="Q1256">
            <v>-45879.18</v>
          </cell>
          <cell r="R1256">
            <v>-44448.160000000003</v>
          </cell>
          <cell r="S1256">
            <v>-43220.74</v>
          </cell>
          <cell r="T1256">
            <v>-8778.4</v>
          </cell>
          <cell r="AH1256">
            <v>-17716.624166666665</v>
          </cell>
          <cell r="AI1256">
            <v>-21369.494999999999</v>
          </cell>
          <cell r="AJ1256">
            <v>-23536.125833333335</v>
          </cell>
        </row>
        <row r="1257">
          <cell r="Q1257">
            <v>-561666.5</v>
          </cell>
          <cell r="R1257">
            <v>-1684999.83</v>
          </cell>
          <cell r="S1257">
            <v>-2808333.16</v>
          </cell>
          <cell r="T1257">
            <v>-3931666.49</v>
          </cell>
          <cell r="AH1257">
            <v>-3369999.85</v>
          </cell>
          <cell r="AI1257">
            <v>-3369999.8466666662</v>
          </cell>
          <cell r="AJ1257">
            <v>-3369999.8433333333</v>
          </cell>
        </row>
        <row r="1258">
          <cell r="Q1258">
            <v>-53523.61</v>
          </cell>
          <cell r="R1258">
            <v>-53523.61</v>
          </cell>
          <cell r="S1258">
            <v>-53523.61</v>
          </cell>
          <cell r="T1258">
            <v>-61504.03</v>
          </cell>
          <cell r="AH1258">
            <v>-20071.353749999998</v>
          </cell>
          <cell r="AI1258">
            <v>-24531.654583333333</v>
          </cell>
          <cell r="AJ1258">
            <v>-29324.472916666666</v>
          </cell>
        </row>
        <row r="1259">
          <cell r="Q1259">
            <v>-88660.63</v>
          </cell>
          <cell r="R1259">
            <v>-88660.63</v>
          </cell>
          <cell r="S1259">
            <v>-87313.61</v>
          </cell>
          <cell r="T1259">
            <v>-99566.01</v>
          </cell>
          <cell r="AH1259">
            <v>-71658.199166666658</v>
          </cell>
          <cell r="AI1259">
            <v>-74203.868333333332</v>
          </cell>
          <cell r="AJ1259">
            <v>-76964.37000000001</v>
          </cell>
        </row>
        <row r="1260">
          <cell r="Q1260">
            <v>-8208750</v>
          </cell>
          <cell r="R1260">
            <v>-746250</v>
          </cell>
          <cell r="S1260">
            <v>-2238750</v>
          </cell>
          <cell r="T1260">
            <v>-3731250</v>
          </cell>
          <cell r="AH1260">
            <v>-4477500</v>
          </cell>
          <cell r="AI1260">
            <v>-4477500</v>
          </cell>
          <cell r="AJ1260">
            <v>-4477500</v>
          </cell>
        </row>
        <row r="1261">
          <cell r="Q1261">
            <v>-871979.18</v>
          </cell>
          <cell r="R1261">
            <v>-79270.850000000006</v>
          </cell>
          <cell r="S1261">
            <v>-237812.52</v>
          </cell>
          <cell r="T1261">
            <v>-396354.19</v>
          </cell>
          <cell r="AH1261">
            <v>-480469.37833333336</v>
          </cell>
          <cell r="AI1261">
            <v>-479588.58499999996</v>
          </cell>
          <cell r="AJ1261">
            <v>-478707.79166666657</v>
          </cell>
        </row>
        <row r="1262">
          <cell r="Q1262">
            <v>0</v>
          </cell>
          <cell r="R1262">
            <v>0</v>
          </cell>
          <cell r="S1262">
            <v>0</v>
          </cell>
          <cell r="T1262">
            <v>0</v>
          </cell>
          <cell r="AH1262">
            <v>-2945.7937500000003</v>
          </cell>
          <cell r="AI1262">
            <v>-2291.1729166666664</v>
          </cell>
          <cell r="AJ1262">
            <v>-1636.5520833333333</v>
          </cell>
        </row>
        <row r="1263">
          <cell r="Q1263">
            <v>-877500</v>
          </cell>
          <cell r="R1263">
            <v>-2632500</v>
          </cell>
          <cell r="S1263">
            <v>-4387500</v>
          </cell>
          <cell r="T1263">
            <v>-6142500</v>
          </cell>
          <cell r="AH1263">
            <v>-5265000</v>
          </cell>
          <cell r="AI1263">
            <v>-5265000</v>
          </cell>
          <cell r="AJ1263">
            <v>-5265000</v>
          </cell>
        </row>
        <row r="1264">
          <cell r="Q1264">
            <v>0</v>
          </cell>
          <cell r="R1264">
            <v>0</v>
          </cell>
          <cell r="S1264">
            <v>0</v>
          </cell>
          <cell r="T1264">
            <v>0</v>
          </cell>
          <cell r="AH1264">
            <v>0</v>
          </cell>
          <cell r="AI1264">
            <v>0</v>
          </cell>
          <cell r="AJ1264">
            <v>0</v>
          </cell>
        </row>
        <row r="1265">
          <cell r="Q1265">
            <v>-7497750.0199999996</v>
          </cell>
          <cell r="R1265">
            <v>-9163916.6899999995</v>
          </cell>
          <cell r="S1265">
            <v>-833083.36</v>
          </cell>
          <cell r="T1265">
            <v>-2499250.0299999998</v>
          </cell>
          <cell r="AH1265">
            <v>-5023700.82</v>
          </cell>
          <cell r="AI1265">
            <v>-5019118.8566666665</v>
          </cell>
          <cell r="AJ1265">
            <v>-5014536.8933333335</v>
          </cell>
        </row>
        <row r="1266">
          <cell r="Q1266">
            <v>0</v>
          </cell>
          <cell r="R1266">
            <v>0</v>
          </cell>
          <cell r="S1266">
            <v>0</v>
          </cell>
          <cell r="T1266">
            <v>0</v>
          </cell>
          <cell r="AH1266">
            <v>0</v>
          </cell>
          <cell r="AI1266">
            <v>0</v>
          </cell>
          <cell r="AJ1266">
            <v>0</v>
          </cell>
        </row>
        <row r="1267">
          <cell r="Q1267">
            <v>0</v>
          </cell>
          <cell r="R1267">
            <v>-1400000</v>
          </cell>
          <cell r="S1267">
            <v>-2800000</v>
          </cell>
          <cell r="T1267">
            <v>0</v>
          </cell>
          <cell r="AH1267">
            <v>-1437280.8333333333</v>
          </cell>
          <cell r="AI1267">
            <v>-1430502.5</v>
          </cell>
          <cell r="AJ1267">
            <v>-1423724.1666666667</v>
          </cell>
        </row>
        <row r="1268">
          <cell r="Q1268">
            <v>-937499.98</v>
          </cell>
          <cell r="R1268">
            <v>-1145833.31</v>
          </cell>
          <cell r="S1268">
            <v>-104166.64</v>
          </cell>
          <cell r="T1268">
            <v>0</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H1269">
            <v>-1009604.1733333333</v>
          </cell>
          <cell r="AI1269">
            <v>-1129795.1479166667</v>
          </cell>
          <cell r="AJ1269">
            <v>-1298062.5116666665</v>
          </cell>
        </row>
        <row r="1270">
          <cell r="Q1270">
            <v>-99450</v>
          </cell>
          <cell r="R1270">
            <v>-198900</v>
          </cell>
          <cell r="S1270">
            <v>-298350</v>
          </cell>
          <cell r="T1270">
            <v>-397800</v>
          </cell>
          <cell r="AH1270">
            <v>-174037.5</v>
          </cell>
          <cell r="AI1270">
            <v>-194756.25</v>
          </cell>
          <cell r="AJ1270">
            <v>-223762.5</v>
          </cell>
        </row>
        <row r="1271">
          <cell r="AH1271">
            <v>0</v>
          </cell>
          <cell r="AI1271">
            <v>0</v>
          </cell>
          <cell r="AJ1271">
            <v>0</v>
          </cell>
        </row>
        <row r="1272">
          <cell r="Q1272">
            <v>2345.3200000000002</v>
          </cell>
          <cell r="R1272">
            <v>2345.3200000000002</v>
          </cell>
          <cell r="S1272">
            <v>2345.3200000000002</v>
          </cell>
          <cell r="T1272">
            <v>0</v>
          </cell>
          <cell r="AH1272">
            <v>-3334.4924999999998</v>
          </cell>
          <cell r="AI1272">
            <v>-3139.0491666666662</v>
          </cell>
          <cell r="AJ1272">
            <v>-3041.3274999999999</v>
          </cell>
        </row>
        <row r="1273">
          <cell r="Q1273">
            <v>-25878.49</v>
          </cell>
          <cell r="R1273">
            <v>-26043.200000000001</v>
          </cell>
          <cell r="S1273">
            <v>-19798.150000000001</v>
          </cell>
          <cell r="T1273">
            <v>0</v>
          </cell>
          <cell r="AH1273">
            <v>-16685.532499999998</v>
          </cell>
          <cell r="AI1273">
            <v>-18475.638750000002</v>
          </cell>
          <cell r="AJ1273">
            <v>-18211.62875</v>
          </cell>
        </row>
        <row r="1274">
          <cell r="Q1274">
            <v>-1639462.5</v>
          </cell>
          <cell r="R1274">
            <v>-2059837.5</v>
          </cell>
          <cell r="S1274">
            <v>-2480212.5</v>
          </cell>
          <cell r="T1274">
            <v>-420375</v>
          </cell>
          <cell r="AH1274">
            <v>-422126.5625</v>
          </cell>
          <cell r="AI1274">
            <v>-611295.3125</v>
          </cell>
          <cell r="AJ1274">
            <v>-732153.125</v>
          </cell>
        </row>
        <row r="1275">
          <cell r="Q1275">
            <v>0</v>
          </cell>
          <cell r="R1275">
            <v>0</v>
          </cell>
          <cell r="S1275">
            <v>0</v>
          </cell>
          <cell r="T1275">
            <v>0</v>
          </cell>
          <cell r="AH1275">
            <v>0</v>
          </cell>
          <cell r="AI1275">
            <v>0</v>
          </cell>
          <cell r="AJ1275">
            <v>0</v>
          </cell>
        </row>
        <row r="1276">
          <cell r="Q1276">
            <v>-1473607.13</v>
          </cell>
          <cell r="R1276">
            <v>0</v>
          </cell>
          <cell r="S1276">
            <v>0</v>
          </cell>
          <cell r="T1276">
            <v>0</v>
          </cell>
          <cell r="AH1276">
            <v>-1284158.7908333335</v>
          </cell>
          <cell r="AI1276">
            <v>-1156775.3800000001</v>
          </cell>
          <cell r="AJ1276">
            <v>-1064291.8404166666</v>
          </cell>
        </row>
        <row r="1277">
          <cell r="Q1277">
            <v>-914398.34</v>
          </cell>
          <cell r="R1277">
            <v>-371782.12</v>
          </cell>
          <cell r="S1277">
            <v>46918.06</v>
          </cell>
          <cell r="T1277">
            <v>26736.880000000001</v>
          </cell>
          <cell r="AH1277">
            <v>-189064.78958333333</v>
          </cell>
          <cell r="AI1277">
            <v>-199668.61833333338</v>
          </cell>
          <cell r="AJ1277">
            <v>-191356.60500000001</v>
          </cell>
        </row>
        <row r="1278">
          <cell r="Q1278">
            <v>-495678.29</v>
          </cell>
          <cell r="R1278">
            <v>-186025.63</v>
          </cell>
          <cell r="S1278">
            <v>26467.42</v>
          </cell>
          <cell r="T1278">
            <v>19822.240000000002</v>
          </cell>
          <cell r="AH1278">
            <v>-117203.72833333333</v>
          </cell>
          <cell r="AI1278">
            <v>-118586.17583333334</v>
          </cell>
          <cell r="AJ1278">
            <v>-111620.41833333333</v>
          </cell>
        </row>
        <row r="1279">
          <cell r="Q1279">
            <v>-21336.74</v>
          </cell>
          <cell r="R1279">
            <v>-68156.289999999994</v>
          </cell>
          <cell r="S1279">
            <v>-27492.53</v>
          </cell>
          <cell r="T1279">
            <v>-78660.91</v>
          </cell>
          <cell r="AH1279">
            <v>-10807.308333333334</v>
          </cell>
          <cell r="AI1279">
            <v>-16533.897499999999</v>
          </cell>
          <cell r="AJ1279">
            <v>-22453.91</v>
          </cell>
        </row>
        <row r="1280">
          <cell r="Q1280">
            <v>0</v>
          </cell>
          <cell r="R1280">
            <v>0</v>
          </cell>
          <cell r="S1280">
            <v>0</v>
          </cell>
          <cell r="T1280">
            <v>0</v>
          </cell>
          <cell r="AH1280">
            <v>0</v>
          </cell>
          <cell r="AI1280">
            <v>0</v>
          </cell>
          <cell r="AJ1280">
            <v>0</v>
          </cell>
        </row>
        <row r="1281">
          <cell r="Q1281">
            <v>0</v>
          </cell>
          <cell r="R1281">
            <v>0</v>
          </cell>
          <cell r="S1281">
            <v>0</v>
          </cell>
          <cell r="T1281">
            <v>0</v>
          </cell>
          <cell r="AH1281">
            <v>902.25916666666672</v>
          </cell>
          <cell r="AI1281">
            <v>902.25916666666672</v>
          </cell>
          <cell r="AJ1281">
            <v>902.25916666666672</v>
          </cell>
        </row>
        <row r="1282">
          <cell r="Q1282">
            <v>0</v>
          </cell>
          <cell r="R1282">
            <v>0</v>
          </cell>
          <cell r="S1282">
            <v>0</v>
          </cell>
          <cell r="T1282">
            <v>0</v>
          </cell>
          <cell r="AH1282">
            <v>0</v>
          </cell>
          <cell r="AI1282">
            <v>0</v>
          </cell>
          <cell r="AJ1282">
            <v>0</v>
          </cell>
        </row>
        <row r="1283">
          <cell r="Q1283">
            <v>0</v>
          </cell>
          <cell r="R1283">
            <v>0</v>
          </cell>
          <cell r="S1283">
            <v>0</v>
          </cell>
          <cell r="T1283">
            <v>0</v>
          </cell>
          <cell r="AH1283">
            <v>0</v>
          </cell>
          <cell r="AI1283">
            <v>0</v>
          </cell>
          <cell r="AJ1283">
            <v>0</v>
          </cell>
        </row>
        <row r="1284">
          <cell r="Q1284">
            <v>0</v>
          </cell>
          <cell r="R1284">
            <v>0</v>
          </cell>
          <cell r="S1284">
            <v>0</v>
          </cell>
          <cell r="T1284">
            <v>0</v>
          </cell>
          <cell r="AH1284">
            <v>0</v>
          </cell>
          <cell r="AI1284">
            <v>0</v>
          </cell>
          <cell r="AJ1284">
            <v>0</v>
          </cell>
        </row>
        <row r="1285">
          <cell r="AH1285">
            <v>0</v>
          </cell>
          <cell r="AI1285">
            <v>0</v>
          </cell>
          <cell r="AJ1285">
            <v>0</v>
          </cell>
        </row>
        <row r="1286">
          <cell r="AH1286">
            <v>0</v>
          </cell>
          <cell r="AI1286">
            <v>0</v>
          </cell>
          <cell r="AJ1286">
            <v>0</v>
          </cell>
        </row>
        <row r="1287">
          <cell r="AH1287">
            <v>0</v>
          </cell>
          <cell r="AI1287">
            <v>0</v>
          </cell>
          <cell r="AJ1287">
            <v>0</v>
          </cell>
        </row>
        <row r="1288">
          <cell r="R1288">
            <v>0</v>
          </cell>
          <cell r="S1288">
            <v>0</v>
          </cell>
          <cell r="T1288">
            <v>-130769.23</v>
          </cell>
          <cell r="AH1288">
            <v>0</v>
          </cell>
          <cell r="AI1288">
            <v>0</v>
          </cell>
          <cell r="AJ1288">
            <v>-5448.7179166666665</v>
          </cell>
        </row>
        <row r="1289">
          <cell r="Q1289">
            <v>0</v>
          </cell>
          <cell r="R1289">
            <v>0</v>
          </cell>
          <cell r="S1289">
            <v>0</v>
          </cell>
          <cell r="T1289">
            <v>0</v>
          </cell>
          <cell r="AH1289">
            <v>0</v>
          </cell>
          <cell r="AI1289">
            <v>0</v>
          </cell>
          <cell r="AJ1289">
            <v>0</v>
          </cell>
        </row>
        <row r="1290">
          <cell r="Q1290">
            <v>0</v>
          </cell>
          <cell r="R1290">
            <v>0</v>
          </cell>
          <cell r="S1290">
            <v>0</v>
          </cell>
          <cell r="T1290">
            <v>0</v>
          </cell>
          <cell r="AH1290">
            <v>0</v>
          </cell>
          <cell r="AI1290">
            <v>0</v>
          </cell>
          <cell r="AJ1290">
            <v>0</v>
          </cell>
        </row>
        <row r="1291">
          <cell r="Q1291">
            <v>0</v>
          </cell>
          <cell r="R1291">
            <v>0</v>
          </cell>
          <cell r="S1291">
            <v>0</v>
          </cell>
          <cell r="T1291">
            <v>0</v>
          </cell>
          <cell r="AH1291">
            <v>0</v>
          </cell>
          <cell r="AI1291">
            <v>0</v>
          </cell>
          <cell r="AJ1291">
            <v>0</v>
          </cell>
        </row>
        <row r="1292">
          <cell r="Q1292">
            <v>0</v>
          </cell>
          <cell r="R1292">
            <v>0</v>
          </cell>
          <cell r="S1292">
            <v>0</v>
          </cell>
          <cell r="T1292">
            <v>0</v>
          </cell>
          <cell r="AH1292">
            <v>0</v>
          </cell>
          <cell r="AI1292">
            <v>0</v>
          </cell>
          <cell r="AJ1292">
            <v>0</v>
          </cell>
        </row>
        <row r="1293">
          <cell r="Q1293">
            <v>-733011.79</v>
          </cell>
          <cell r="R1293">
            <v>-1099517.69</v>
          </cell>
          <cell r="S1293">
            <v>-1466023.59</v>
          </cell>
          <cell r="T1293">
            <v>-1832529.49</v>
          </cell>
          <cell r="AH1293">
            <v>-1280780.6045833335</v>
          </cell>
          <cell r="AI1293">
            <v>-1281076.9933333332</v>
          </cell>
          <cell r="AJ1293">
            <v>-1281458.0645833334</v>
          </cell>
        </row>
        <row r="1294">
          <cell r="Q1294">
            <v>-1792788</v>
          </cell>
          <cell r="R1294">
            <v>-1976845</v>
          </cell>
          <cell r="S1294">
            <v>-2192944</v>
          </cell>
          <cell r="T1294">
            <v>-2429690</v>
          </cell>
          <cell r="AH1294">
            <v>-2001591.2433333334</v>
          </cell>
          <cell r="AI1294">
            <v>-1989328.6600000001</v>
          </cell>
          <cell r="AJ1294">
            <v>-1976196.5350000001</v>
          </cell>
        </row>
        <row r="1295">
          <cell r="AH1295">
            <v>0</v>
          </cell>
          <cell r="AI1295">
            <v>0</v>
          </cell>
          <cell r="AJ1295">
            <v>0</v>
          </cell>
        </row>
        <row r="1296">
          <cell r="Q1296">
            <v>-40464.239999999998</v>
          </cell>
          <cell r="R1296">
            <v>-60696.36</v>
          </cell>
          <cell r="S1296">
            <v>-80928.479999999996</v>
          </cell>
          <cell r="T1296">
            <v>-101160.6</v>
          </cell>
          <cell r="AH1296">
            <v>-84336.357499999998</v>
          </cell>
          <cell r="AI1296">
            <v>-86582.66333333333</v>
          </cell>
          <cell r="AJ1296">
            <v>-89470.770833333328</v>
          </cell>
        </row>
        <row r="1297">
          <cell r="Q1297">
            <v>-40464.239999999998</v>
          </cell>
          <cell r="R1297">
            <v>-60696.36</v>
          </cell>
          <cell r="S1297">
            <v>-80928.479999999996</v>
          </cell>
          <cell r="T1297">
            <v>-101160.6</v>
          </cell>
          <cell r="AH1297">
            <v>-84336.357499999998</v>
          </cell>
          <cell r="AI1297">
            <v>-86582.66333333333</v>
          </cell>
          <cell r="AJ1297">
            <v>-89470.770833333328</v>
          </cell>
        </row>
        <row r="1298">
          <cell r="Q1298">
            <v>-6876.8</v>
          </cell>
          <cell r="R1298">
            <v>-10315.200000000001</v>
          </cell>
          <cell r="S1298">
            <v>-13753.6</v>
          </cell>
          <cell r="T1298">
            <v>-17192</v>
          </cell>
          <cell r="AH1298">
            <v>-55223.087500000001</v>
          </cell>
          <cell r="AI1298">
            <v>-53657.683333333342</v>
          </cell>
          <cell r="AJ1298">
            <v>-51645.020833333336</v>
          </cell>
        </row>
        <row r="1299">
          <cell r="Q1299">
            <v>-6876.8</v>
          </cell>
          <cell r="R1299">
            <v>-10315.200000000001</v>
          </cell>
          <cell r="S1299">
            <v>-13753.6</v>
          </cell>
          <cell r="T1299">
            <v>-17192</v>
          </cell>
          <cell r="AH1299">
            <v>-55223.087500000001</v>
          </cell>
          <cell r="AI1299">
            <v>-53657.683333333342</v>
          </cell>
          <cell r="AJ1299">
            <v>-51645.020833333336</v>
          </cell>
        </row>
        <row r="1300">
          <cell r="Q1300">
            <v>-14434.16</v>
          </cell>
          <cell r="R1300">
            <v>-21651.24</v>
          </cell>
          <cell r="S1300">
            <v>-28868.32</v>
          </cell>
          <cell r="T1300">
            <v>-36085.4</v>
          </cell>
          <cell r="AH1300">
            <v>-68850.28</v>
          </cell>
          <cell r="AI1300">
            <v>-67805.55333333333</v>
          </cell>
          <cell r="AJ1300">
            <v>-66462.333333333328</v>
          </cell>
        </row>
        <row r="1301">
          <cell r="Q1301">
            <v>0</v>
          </cell>
          <cell r="R1301">
            <v>0</v>
          </cell>
          <cell r="S1301">
            <v>0</v>
          </cell>
          <cell r="T1301">
            <v>0</v>
          </cell>
          <cell r="AH1301">
            <v>-895178.02625</v>
          </cell>
          <cell r="AI1301">
            <v>-778925.55125000002</v>
          </cell>
          <cell r="AJ1301">
            <v>-692040.90125</v>
          </cell>
        </row>
        <row r="1302">
          <cell r="Q1302">
            <v>-991249.05</v>
          </cell>
          <cell r="R1302">
            <v>-981185.82</v>
          </cell>
          <cell r="S1302">
            <v>-981185.82</v>
          </cell>
          <cell r="T1302">
            <v>-1156166.42</v>
          </cell>
          <cell r="AH1302">
            <v>-837546.30958333332</v>
          </cell>
          <cell r="AI1302">
            <v>-861072.92374999996</v>
          </cell>
          <cell r="AJ1302">
            <v>-887701.89124999987</v>
          </cell>
        </row>
        <row r="1303">
          <cell r="Q1303">
            <v>0</v>
          </cell>
          <cell r="R1303">
            <v>0</v>
          </cell>
          <cell r="S1303">
            <v>0</v>
          </cell>
          <cell r="T1303">
            <v>0</v>
          </cell>
          <cell r="AH1303">
            <v>0</v>
          </cell>
          <cell r="AI1303">
            <v>0</v>
          </cell>
          <cell r="AJ1303">
            <v>0</v>
          </cell>
        </row>
        <row r="1304">
          <cell r="Q1304">
            <v>0</v>
          </cell>
          <cell r="R1304">
            <v>0</v>
          </cell>
          <cell r="S1304">
            <v>0</v>
          </cell>
          <cell r="T1304">
            <v>0</v>
          </cell>
          <cell r="AH1304">
            <v>-2477.9149999999995</v>
          </cell>
          <cell r="AI1304">
            <v>-533.72000000000014</v>
          </cell>
          <cell r="AJ1304">
            <v>1426.4712499999998</v>
          </cell>
        </row>
        <row r="1305">
          <cell r="Q1305">
            <v>0</v>
          </cell>
          <cell r="R1305">
            <v>-33333</v>
          </cell>
          <cell r="S1305">
            <v>-66666</v>
          </cell>
          <cell r="T1305">
            <v>-99999</v>
          </cell>
          <cell r="AH1305">
            <v>-223885.18083333332</v>
          </cell>
          <cell r="AI1305">
            <v>-221801.80583333332</v>
          </cell>
          <cell r="AJ1305">
            <v>-219371.13916666666</v>
          </cell>
        </row>
        <row r="1306">
          <cell r="AH1306">
            <v>0</v>
          </cell>
          <cell r="AI1306">
            <v>0</v>
          </cell>
          <cell r="AJ1306">
            <v>0</v>
          </cell>
        </row>
        <row r="1307">
          <cell r="Q1307">
            <v>-755793</v>
          </cell>
          <cell r="R1307">
            <v>-819989</v>
          </cell>
          <cell r="S1307">
            <v>-957404</v>
          </cell>
          <cell r="T1307">
            <v>-1166935</v>
          </cell>
          <cell r="AH1307">
            <v>-1044869.9766666666</v>
          </cell>
          <cell r="AI1307">
            <v>-1013082.6016666666</v>
          </cell>
          <cell r="AJ1307">
            <v>-985980.85166666657</v>
          </cell>
        </row>
        <row r="1308">
          <cell r="Q1308">
            <v>-1141872.83</v>
          </cell>
          <cell r="R1308">
            <v>-1212878.25</v>
          </cell>
          <cell r="S1308">
            <v>-1285453.22</v>
          </cell>
          <cell r="T1308">
            <v>-1359785.96</v>
          </cell>
          <cell r="AH1308">
            <v>-920407.7300000001</v>
          </cell>
          <cell r="AI1308">
            <v>-934628.79083333339</v>
          </cell>
          <cell r="AJ1308">
            <v>-949485.35041666683</v>
          </cell>
        </row>
        <row r="1309">
          <cell r="AH1309">
            <v>0</v>
          </cell>
          <cell r="AI1309">
            <v>0</v>
          </cell>
          <cell r="AJ1309">
            <v>0</v>
          </cell>
        </row>
        <row r="1310">
          <cell r="Q1310">
            <v>-745021.63</v>
          </cell>
          <cell r="R1310">
            <v>-740895</v>
          </cell>
          <cell r="S1310">
            <v>-737773.73</v>
          </cell>
          <cell r="T1310">
            <v>-731890.17</v>
          </cell>
          <cell r="AH1310">
            <v>-769856.07833333348</v>
          </cell>
          <cell r="AI1310">
            <v>-764959.41166666674</v>
          </cell>
          <cell r="AJ1310">
            <v>-760111.6958333333</v>
          </cell>
        </row>
        <row r="1311">
          <cell r="Q1311">
            <v>-239434.99</v>
          </cell>
          <cell r="R1311">
            <v>-239434.99</v>
          </cell>
          <cell r="S1311">
            <v>-239434.99</v>
          </cell>
          <cell r="T1311">
            <v>-298241.32</v>
          </cell>
          <cell r="AH1311">
            <v>-288789.78625000006</v>
          </cell>
          <cell r="AI1311">
            <v>-273849.92041666672</v>
          </cell>
          <cell r="AJ1311">
            <v>-254247.5625</v>
          </cell>
        </row>
        <row r="1312">
          <cell r="Q1312">
            <v>0</v>
          </cell>
          <cell r="R1312">
            <v>0</v>
          </cell>
          <cell r="S1312">
            <v>0</v>
          </cell>
          <cell r="T1312">
            <v>0</v>
          </cell>
          <cell r="AH1312">
            <v>0</v>
          </cell>
          <cell r="AI1312">
            <v>0</v>
          </cell>
          <cell r="AJ1312">
            <v>0</v>
          </cell>
        </row>
        <row r="1313">
          <cell r="Q1313">
            <v>0</v>
          </cell>
          <cell r="R1313">
            <v>0</v>
          </cell>
          <cell r="S1313">
            <v>0</v>
          </cell>
          <cell r="T1313">
            <v>0</v>
          </cell>
          <cell r="AH1313">
            <v>-12500</v>
          </cell>
          <cell r="AI1313">
            <v>-4166.666666666667</v>
          </cell>
          <cell r="AJ1313">
            <v>0</v>
          </cell>
        </row>
        <row r="1314">
          <cell r="Q1314">
            <v>0</v>
          </cell>
          <cell r="R1314">
            <v>0</v>
          </cell>
          <cell r="S1314">
            <v>0</v>
          </cell>
          <cell r="T1314">
            <v>0</v>
          </cell>
          <cell r="AH1314">
            <v>0</v>
          </cell>
          <cell r="AI1314">
            <v>0</v>
          </cell>
          <cell r="AJ1314">
            <v>0</v>
          </cell>
        </row>
        <row r="1315">
          <cell r="Q1315">
            <v>0</v>
          </cell>
          <cell r="R1315">
            <v>0</v>
          </cell>
          <cell r="S1315">
            <v>0</v>
          </cell>
          <cell r="T1315">
            <v>0</v>
          </cell>
          <cell r="AH1315">
            <v>141.07041666666666</v>
          </cell>
          <cell r="AI1315">
            <v>100.76458333333333</v>
          </cell>
          <cell r="AJ1315">
            <v>80.611666666666665</v>
          </cell>
        </row>
        <row r="1316">
          <cell r="Q1316">
            <v>0</v>
          </cell>
          <cell r="R1316">
            <v>0</v>
          </cell>
          <cell r="S1316">
            <v>0</v>
          </cell>
          <cell r="T1316">
            <v>0</v>
          </cell>
          <cell r="AH1316">
            <v>-1200000</v>
          </cell>
          <cell r="AI1316">
            <v>-866666.66666666663</v>
          </cell>
          <cell r="AJ1316">
            <v>-616666.66666666663</v>
          </cell>
        </row>
        <row r="1317">
          <cell r="Q1317">
            <v>0</v>
          </cell>
          <cell r="R1317">
            <v>0</v>
          </cell>
          <cell r="S1317">
            <v>0</v>
          </cell>
          <cell r="T1317">
            <v>0</v>
          </cell>
          <cell r="AH1317">
            <v>0</v>
          </cell>
          <cell r="AI1317">
            <v>0</v>
          </cell>
          <cell r="AJ1317">
            <v>0</v>
          </cell>
        </row>
        <row r="1318">
          <cell r="R1318">
            <v>0</v>
          </cell>
          <cell r="S1318">
            <v>0</v>
          </cell>
          <cell r="T1318">
            <v>-385313</v>
          </cell>
          <cell r="AH1318">
            <v>0</v>
          </cell>
          <cell r="AI1318">
            <v>0</v>
          </cell>
          <cell r="AJ1318">
            <v>-16054.708333333334</v>
          </cell>
        </row>
        <row r="1319">
          <cell r="Q1319">
            <v>0</v>
          </cell>
          <cell r="R1319">
            <v>0</v>
          </cell>
          <cell r="S1319">
            <v>0</v>
          </cell>
          <cell r="T1319">
            <v>0</v>
          </cell>
          <cell r="AH1319">
            <v>-1122855</v>
          </cell>
          <cell r="AI1319">
            <v>-1122855</v>
          </cell>
          <cell r="AJ1319">
            <v>-1022437.0833333334</v>
          </cell>
        </row>
        <row r="1320">
          <cell r="T1320">
            <v>-3250409</v>
          </cell>
          <cell r="AH1320">
            <v>0</v>
          </cell>
          <cell r="AI1320">
            <v>0</v>
          </cell>
          <cell r="AJ1320">
            <v>-135433.70833333334</v>
          </cell>
        </row>
        <row r="1321">
          <cell r="AH1321">
            <v>0</v>
          </cell>
          <cell r="AI1321">
            <v>0</v>
          </cell>
          <cell r="AJ1321">
            <v>0</v>
          </cell>
        </row>
        <row r="1322">
          <cell r="AH1322">
            <v>0</v>
          </cell>
          <cell r="AI1322">
            <v>0</v>
          </cell>
          <cell r="AJ1322">
            <v>0</v>
          </cell>
        </row>
        <row r="1323">
          <cell r="Q1323">
            <v>-633689.44999999995</v>
          </cell>
          <cell r="R1323">
            <v>-633689.44999999995</v>
          </cell>
          <cell r="S1323">
            <v>-633689.44999999995</v>
          </cell>
          <cell r="T1323">
            <v>-633689.44999999995</v>
          </cell>
          <cell r="AH1323">
            <v>-676484.6987500001</v>
          </cell>
          <cell r="AI1323">
            <v>-657896.68000000005</v>
          </cell>
          <cell r="AJ1323">
            <v>-646790.05166666675</v>
          </cell>
        </row>
        <row r="1324">
          <cell r="Q1324">
            <v>-3306489.7</v>
          </cell>
          <cell r="R1324">
            <v>-3254591.93</v>
          </cell>
          <cell r="S1324">
            <v>-3252247.21</v>
          </cell>
          <cell r="T1324">
            <v>-1571118.16</v>
          </cell>
          <cell r="AH1324">
            <v>-4571534.2208333341</v>
          </cell>
          <cell r="AI1324">
            <v>-4413978.149583335</v>
          </cell>
          <cell r="AJ1324">
            <v>-4195858.4437500006</v>
          </cell>
        </row>
        <row r="1325">
          <cell r="Q1325">
            <v>-337286.52</v>
          </cell>
          <cell r="R1325">
            <v>-337286.52</v>
          </cell>
          <cell r="S1325">
            <v>-332898</v>
          </cell>
          <cell r="T1325">
            <v>-332898</v>
          </cell>
          <cell r="AH1325">
            <v>-343470.315</v>
          </cell>
          <cell r="AI1325">
            <v>-342676.17</v>
          </cell>
          <cell r="AJ1325">
            <v>-341699.17</v>
          </cell>
        </row>
        <row r="1326">
          <cell r="Q1326">
            <v>0</v>
          </cell>
          <cell r="R1326">
            <v>0</v>
          </cell>
          <cell r="S1326">
            <v>0</v>
          </cell>
          <cell r="T1326">
            <v>0</v>
          </cell>
          <cell r="AH1326">
            <v>0</v>
          </cell>
          <cell r="AI1326">
            <v>0</v>
          </cell>
          <cell r="AJ1326">
            <v>0</v>
          </cell>
        </row>
        <row r="1327">
          <cell r="Q1327">
            <v>0</v>
          </cell>
          <cell r="R1327">
            <v>0</v>
          </cell>
          <cell r="S1327">
            <v>0</v>
          </cell>
          <cell r="T1327">
            <v>0</v>
          </cell>
          <cell r="AH1327">
            <v>0</v>
          </cell>
          <cell r="AI1327">
            <v>0</v>
          </cell>
          <cell r="AJ1327">
            <v>0</v>
          </cell>
        </row>
        <row r="1328">
          <cell r="Q1328">
            <v>0</v>
          </cell>
          <cell r="R1328">
            <v>0</v>
          </cell>
          <cell r="S1328">
            <v>0</v>
          </cell>
          <cell r="T1328">
            <v>0</v>
          </cell>
          <cell r="AH1328">
            <v>0</v>
          </cell>
          <cell r="AI1328">
            <v>0</v>
          </cell>
          <cell r="AJ1328">
            <v>0</v>
          </cell>
        </row>
        <row r="1329">
          <cell r="Q1329">
            <v>0</v>
          </cell>
          <cell r="R1329">
            <v>0</v>
          </cell>
          <cell r="S1329">
            <v>0</v>
          </cell>
          <cell r="T1329">
            <v>0</v>
          </cell>
          <cell r="AH1329">
            <v>0</v>
          </cell>
          <cell r="AI1329">
            <v>0</v>
          </cell>
          <cell r="AJ1329">
            <v>0</v>
          </cell>
        </row>
        <row r="1330">
          <cell r="Q1330">
            <v>0</v>
          </cell>
          <cell r="R1330">
            <v>0</v>
          </cell>
          <cell r="S1330">
            <v>0</v>
          </cell>
          <cell r="T1330">
            <v>0</v>
          </cell>
          <cell r="AH1330">
            <v>0</v>
          </cell>
          <cell r="AI1330">
            <v>0</v>
          </cell>
          <cell r="AJ1330">
            <v>0</v>
          </cell>
        </row>
        <row r="1331">
          <cell r="Q1331">
            <v>0</v>
          </cell>
          <cell r="R1331">
            <v>0</v>
          </cell>
          <cell r="S1331">
            <v>0</v>
          </cell>
          <cell r="T1331">
            <v>0</v>
          </cell>
          <cell r="AH1331">
            <v>0</v>
          </cell>
          <cell r="AI1331">
            <v>0</v>
          </cell>
          <cell r="AJ1331">
            <v>0</v>
          </cell>
        </row>
        <row r="1332">
          <cell r="Q1332">
            <v>-3304.85</v>
          </cell>
          <cell r="R1332">
            <v>-3304.85</v>
          </cell>
          <cell r="S1332">
            <v>-3304.85</v>
          </cell>
          <cell r="T1332">
            <v>0</v>
          </cell>
          <cell r="AH1332">
            <v>-258107.38125000001</v>
          </cell>
          <cell r="AI1332">
            <v>-86010.751666666678</v>
          </cell>
          <cell r="AJ1332">
            <v>-1101.6166666666666</v>
          </cell>
        </row>
        <row r="1333">
          <cell r="Q1333">
            <v>-2555632.5299999998</v>
          </cell>
          <cell r="R1333">
            <v>-2524598.0499999998</v>
          </cell>
          <cell r="S1333">
            <v>-2524598.0499999998</v>
          </cell>
          <cell r="T1333">
            <v>0</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H1334">
            <v>-18623120.981666666</v>
          </cell>
          <cell r="AI1334">
            <v>-18680650.69875</v>
          </cell>
          <cell r="AJ1334">
            <v>-18697028.14875</v>
          </cell>
        </row>
        <row r="1335">
          <cell r="Q1335">
            <v>-12354716.17</v>
          </cell>
          <cell r="R1335">
            <v>-12395293.32</v>
          </cell>
          <cell r="S1335">
            <v>-12740467.49</v>
          </cell>
          <cell r="T1335">
            <v>-12572166.720000001</v>
          </cell>
          <cell r="AH1335">
            <v>-11112311.605416667</v>
          </cell>
          <cell r="AI1335">
            <v>-11336841.451666668</v>
          </cell>
          <cell r="AJ1335">
            <v>-11543551.073749999</v>
          </cell>
        </row>
        <row r="1336">
          <cell r="Q1336">
            <v>-464683.58</v>
          </cell>
          <cell r="R1336">
            <v>-448447.58</v>
          </cell>
          <cell r="S1336">
            <v>-459289.58</v>
          </cell>
          <cell r="T1336">
            <v>-448783.58</v>
          </cell>
          <cell r="AH1336">
            <v>-448650.88708333328</v>
          </cell>
          <cell r="AI1336">
            <v>-450603.84791666665</v>
          </cell>
          <cell r="AJ1336">
            <v>-452589.68375000003</v>
          </cell>
        </row>
        <row r="1337">
          <cell r="Q1337">
            <v>-10000</v>
          </cell>
          <cell r="R1337">
            <v>-10000</v>
          </cell>
          <cell r="S1337">
            <v>-10000</v>
          </cell>
          <cell r="T1337">
            <v>-10000</v>
          </cell>
          <cell r="AH1337">
            <v>-10000</v>
          </cell>
          <cell r="AI1337">
            <v>-10000</v>
          </cell>
          <cell r="AJ1337">
            <v>-10000</v>
          </cell>
        </row>
        <row r="1338">
          <cell r="Q1338">
            <v>-25524.85</v>
          </cell>
          <cell r="R1338">
            <v>-24066.26</v>
          </cell>
          <cell r="S1338">
            <v>-32580.98</v>
          </cell>
          <cell r="T1338">
            <v>-24591.59</v>
          </cell>
          <cell r="AH1338">
            <v>-21272.57</v>
          </cell>
          <cell r="AI1338">
            <v>-21500.908333333333</v>
          </cell>
          <cell r="AJ1338">
            <v>-21935.035833333339</v>
          </cell>
        </row>
        <row r="1339">
          <cell r="Q1339">
            <v>-42021.78</v>
          </cell>
          <cell r="R1339">
            <v>-41714.14</v>
          </cell>
          <cell r="S1339">
            <v>-64228.41</v>
          </cell>
          <cell r="T1339">
            <v>-64228.41</v>
          </cell>
          <cell r="AH1339">
            <v>-53942.474166666674</v>
          </cell>
          <cell r="AI1339">
            <v>-51847.07666666666</v>
          </cell>
          <cell r="AJ1339">
            <v>-51593.698333333341</v>
          </cell>
        </row>
        <row r="1340">
          <cell r="Q1340">
            <v>-652279.19999999995</v>
          </cell>
          <cell r="R1340">
            <v>-798080.24</v>
          </cell>
          <cell r="S1340">
            <v>-888659.9</v>
          </cell>
          <cell r="T1340">
            <v>-1021394.54</v>
          </cell>
          <cell r="AH1340">
            <v>-335600.39416666667</v>
          </cell>
          <cell r="AI1340">
            <v>-399029.6166666667</v>
          </cell>
          <cell r="AJ1340">
            <v>-468978.63125000009</v>
          </cell>
        </row>
        <row r="1341">
          <cell r="Q1341">
            <v>-2851582.64</v>
          </cell>
          <cell r="R1341">
            <v>-3642130.7</v>
          </cell>
          <cell r="S1341">
            <v>-4557336.57</v>
          </cell>
          <cell r="T1341">
            <v>-5010649.67</v>
          </cell>
          <cell r="AH1341">
            <v>-1010451.57625</v>
          </cell>
          <cell r="AI1341">
            <v>-1346807.3187500003</v>
          </cell>
          <cell r="AJ1341">
            <v>-1737149.3583333334</v>
          </cell>
        </row>
        <row r="1342">
          <cell r="Q1342">
            <v>-1589346.19</v>
          </cell>
          <cell r="R1342">
            <v>-1904263.28</v>
          </cell>
          <cell r="S1342">
            <v>-2008591.19</v>
          </cell>
          <cell r="T1342">
            <v>-1856903.08</v>
          </cell>
          <cell r="AH1342">
            <v>-819880.6366666666</v>
          </cell>
          <cell r="AI1342">
            <v>-965124.53874999995</v>
          </cell>
          <cell r="AJ1342">
            <v>-1103202.5545833332</v>
          </cell>
        </row>
        <row r="1343">
          <cell r="Q1343">
            <v>-1016768.79</v>
          </cell>
          <cell r="R1343">
            <v>-1016768.79</v>
          </cell>
          <cell r="S1343">
            <v>-1016768.79</v>
          </cell>
          <cell r="T1343">
            <v>-1659473.13</v>
          </cell>
          <cell r="AH1343">
            <v>-453990.98208333337</v>
          </cell>
          <cell r="AI1343">
            <v>-538721.71458333323</v>
          </cell>
          <cell r="AJ1343">
            <v>-637717.37958333327</v>
          </cell>
        </row>
        <row r="1344">
          <cell r="R1344">
            <v>0</v>
          </cell>
          <cell r="S1344">
            <v>0</v>
          </cell>
          <cell r="T1344">
            <v>-256699</v>
          </cell>
          <cell r="AH1344">
            <v>0</v>
          </cell>
          <cell r="AI1344">
            <v>0</v>
          </cell>
          <cell r="AJ1344">
            <v>-10695.791666666666</v>
          </cell>
        </row>
        <row r="1345">
          <cell r="Q1345">
            <v>0</v>
          </cell>
          <cell r="R1345">
            <v>0</v>
          </cell>
          <cell r="S1345">
            <v>0</v>
          </cell>
          <cell r="T1345">
            <v>0</v>
          </cell>
          <cell r="AH1345">
            <v>0</v>
          </cell>
          <cell r="AI1345">
            <v>0</v>
          </cell>
          <cell r="AJ1345">
            <v>0</v>
          </cell>
        </row>
        <row r="1346">
          <cell r="R1346">
            <v>0</v>
          </cell>
          <cell r="S1346">
            <v>0</v>
          </cell>
          <cell r="T1346">
            <v>-15482</v>
          </cell>
          <cell r="AH1346">
            <v>0</v>
          </cell>
          <cell r="AI1346">
            <v>0</v>
          </cell>
          <cell r="AJ1346">
            <v>-645.08333333333337</v>
          </cell>
        </row>
        <row r="1347">
          <cell r="Q1347">
            <v>0</v>
          </cell>
          <cell r="R1347">
            <v>0</v>
          </cell>
          <cell r="S1347">
            <v>0</v>
          </cell>
          <cell r="T1347">
            <v>0</v>
          </cell>
          <cell r="AH1347">
            <v>0</v>
          </cell>
          <cell r="AI1347">
            <v>0</v>
          </cell>
          <cell r="AJ1347">
            <v>0</v>
          </cell>
        </row>
        <row r="1348">
          <cell r="R1348">
            <v>0</v>
          </cell>
          <cell r="S1348">
            <v>0</v>
          </cell>
          <cell r="T1348">
            <v>-5353</v>
          </cell>
          <cell r="AH1348">
            <v>0</v>
          </cell>
          <cell r="AI1348">
            <v>0</v>
          </cell>
          <cell r="AJ1348">
            <v>-223.04166666666666</v>
          </cell>
        </row>
        <row r="1349">
          <cell r="AH1349">
            <v>0</v>
          </cell>
          <cell r="AI1349">
            <v>0</v>
          </cell>
          <cell r="AJ1349">
            <v>0</v>
          </cell>
        </row>
        <row r="1350">
          <cell r="Q1350">
            <v>-3089713.86</v>
          </cell>
          <cell r="R1350">
            <v>-3178321.44</v>
          </cell>
          <cell r="S1350">
            <v>-450988.29</v>
          </cell>
          <cell r="T1350">
            <v>-521234.38</v>
          </cell>
          <cell r="AH1350">
            <v>-2605610.4145833333</v>
          </cell>
          <cell r="AI1350">
            <v>-2626031.3375000004</v>
          </cell>
          <cell r="AJ1350">
            <v>-2500111.6</v>
          </cell>
        </row>
        <row r="1351">
          <cell r="Q1351">
            <v>0</v>
          </cell>
          <cell r="R1351">
            <v>0</v>
          </cell>
          <cell r="S1351">
            <v>0</v>
          </cell>
          <cell r="T1351">
            <v>0</v>
          </cell>
          <cell r="AH1351">
            <v>0</v>
          </cell>
          <cell r="AI1351">
            <v>0</v>
          </cell>
          <cell r="AJ1351">
            <v>0</v>
          </cell>
        </row>
        <row r="1352">
          <cell r="Q1352">
            <v>-5000</v>
          </cell>
          <cell r="R1352">
            <v>-5000</v>
          </cell>
          <cell r="S1352">
            <v>-5000</v>
          </cell>
          <cell r="T1352">
            <v>-5000</v>
          </cell>
          <cell r="AH1352">
            <v>-5000</v>
          </cell>
          <cell r="AI1352">
            <v>-5000</v>
          </cell>
          <cell r="AJ1352">
            <v>-5000</v>
          </cell>
        </row>
        <row r="1353">
          <cell r="Q1353">
            <v>0</v>
          </cell>
          <cell r="R1353">
            <v>0</v>
          </cell>
          <cell r="S1353">
            <v>0</v>
          </cell>
          <cell r="T1353">
            <v>0</v>
          </cell>
          <cell r="AH1353">
            <v>0</v>
          </cell>
          <cell r="AI1353">
            <v>0</v>
          </cell>
          <cell r="AJ1353">
            <v>0</v>
          </cell>
        </row>
        <row r="1354">
          <cell r="Q1354">
            <v>-26668727.57</v>
          </cell>
          <cell r="R1354">
            <v>-26609467.66</v>
          </cell>
          <cell r="S1354">
            <v>-26557967.809999999</v>
          </cell>
          <cell r="T1354">
            <v>-27795522.609999999</v>
          </cell>
          <cell r="AH1354">
            <v>-25149565.306666661</v>
          </cell>
          <cell r="AI1354">
            <v>-25466550.409166664</v>
          </cell>
          <cell r="AJ1354">
            <v>-25793579.436249997</v>
          </cell>
        </row>
        <row r="1355">
          <cell r="Q1355">
            <v>0</v>
          </cell>
          <cell r="R1355">
            <v>0</v>
          </cell>
          <cell r="S1355">
            <v>0</v>
          </cell>
          <cell r="T1355">
            <v>0</v>
          </cell>
          <cell r="AH1355">
            <v>0</v>
          </cell>
          <cell r="AI1355">
            <v>0</v>
          </cell>
          <cell r="AJ1355">
            <v>0</v>
          </cell>
        </row>
        <row r="1356">
          <cell r="Q1356">
            <v>0</v>
          </cell>
          <cell r="R1356">
            <v>0</v>
          </cell>
          <cell r="S1356">
            <v>0</v>
          </cell>
          <cell r="T1356">
            <v>0</v>
          </cell>
          <cell r="AH1356">
            <v>-808150</v>
          </cell>
          <cell r="AI1356">
            <v>-808150</v>
          </cell>
          <cell r="AJ1356">
            <v>-808150</v>
          </cell>
        </row>
        <row r="1357">
          <cell r="Q1357">
            <v>-2410058.23</v>
          </cell>
          <cell r="R1357">
            <v>-2193006.52</v>
          </cell>
          <cell r="S1357">
            <v>-1584592.72</v>
          </cell>
          <cell r="T1357">
            <v>-1337770.54</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H1358">
            <v>-10139004.51375</v>
          </cell>
          <cell r="AI1358">
            <v>-10135732.717916667</v>
          </cell>
          <cell r="AJ1358">
            <v>-10134938.937083334</v>
          </cell>
        </row>
        <row r="1359">
          <cell r="Q1359">
            <v>-2992.04</v>
          </cell>
          <cell r="R1359">
            <v>121480.78</v>
          </cell>
          <cell r="S1359">
            <v>-53288.59</v>
          </cell>
          <cell r="T1359">
            <v>-76485.03</v>
          </cell>
          <cell r="AH1359">
            <v>4750.9816666666666</v>
          </cell>
          <cell r="AI1359">
            <v>7592.322916666667</v>
          </cell>
          <cell r="AJ1359">
            <v>2185.0887500000003</v>
          </cell>
        </row>
        <row r="1360">
          <cell r="Q1360">
            <v>0</v>
          </cell>
          <cell r="R1360">
            <v>0</v>
          </cell>
          <cell r="S1360">
            <v>0</v>
          </cell>
          <cell r="T1360">
            <v>0</v>
          </cell>
          <cell r="AH1360">
            <v>0</v>
          </cell>
          <cell r="AI1360">
            <v>0</v>
          </cell>
          <cell r="AJ1360">
            <v>0</v>
          </cell>
        </row>
        <row r="1361">
          <cell r="Q1361">
            <v>-28224</v>
          </cell>
          <cell r="R1361">
            <v>-28224</v>
          </cell>
          <cell r="S1361">
            <v>-25849.83</v>
          </cell>
          <cell r="T1361">
            <v>-7248</v>
          </cell>
          <cell r="AH1361">
            <v>-15480</v>
          </cell>
          <cell r="AI1361">
            <v>-17733.076250000002</v>
          </cell>
          <cell r="AJ1361">
            <v>-18592.1525</v>
          </cell>
        </row>
        <row r="1362">
          <cell r="Q1362">
            <v>0</v>
          </cell>
          <cell r="R1362">
            <v>0</v>
          </cell>
          <cell r="S1362">
            <v>0</v>
          </cell>
          <cell r="T1362">
            <v>0</v>
          </cell>
          <cell r="AH1362">
            <v>0</v>
          </cell>
          <cell r="AI1362">
            <v>0</v>
          </cell>
          <cell r="AJ1362">
            <v>0</v>
          </cell>
        </row>
        <row r="1363">
          <cell r="Q1363">
            <v>0</v>
          </cell>
          <cell r="R1363">
            <v>0</v>
          </cell>
          <cell r="S1363">
            <v>0</v>
          </cell>
          <cell r="T1363">
            <v>0</v>
          </cell>
          <cell r="AH1363">
            <v>0</v>
          </cell>
          <cell r="AI1363">
            <v>0</v>
          </cell>
          <cell r="AJ1363">
            <v>0</v>
          </cell>
        </row>
        <row r="1364">
          <cell r="Q1364">
            <v>-2106234.98</v>
          </cell>
          <cell r="R1364">
            <v>-2118100.98</v>
          </cell>
          <cell r="S1364">
            <v>-2117341.98</v>
          </cell>
          <cell r="T1364">
            <v>-2163988</v>
          </cell>
          <cell r="AH1364">
            <v>-1839328.2891666666</v>
          </cell>
          <cell r="AI1364">
            <v>-1881791.8291666666</v>
          </cell>
          <cell r="AJ1364">
            <v>-1919680.62</v>
          </cell>
        </row>
        <row r="1365">
          <cell r="Q1365">
            <v>-17801000</v>
          </cell>
          <cell r="R1365">
            <v>-17801000</v>
          </cell>
          <cell r="S1365">
            <v>-17801000</v>
          </cell>
          <cell r="T1365">
            <v>-17411000</v>
          </cell>
          <cell r="AH1365">
            <v>-17458307.625</v>
          </cell>
          <cell r="AI1365">
            <v>-17686769.208333332</v>
          </cell>
          <cell r="AJ1365">
            <v>-17784750</v>
          </cell>
        </row>
        <row r="1366">
          <cell r="Q1366">
            <v>-58986.21</v>
          </cell>
          <cell r="R1366">
            <v>-58986.21</v>
          </cell>
          <cell r="S1366">
            <v>-58986.21</v>
          </cell>
          <cell r="T1366">
            <v>-40198.51</v>
          </cell>
          <cell r="AH1366">
            <v>-56969.80124999999</v>
          </cell>
          <cell r="AI1366">
            <v>-58803.990416666646</v>
          </cell>
          <cell r="AJ1366">
            <v>-59173.164999999986</v>
          </cell>
        </row>
        <row r="1367">
          <cell r="Q1367">
            <v>-8277452.4500000002</v>
          </cell>
          <cell r="R1367">
            <v>-8273285.7800000003</v>
          </cell>
          <cell r="S1367">
            <v>-8250942.4000000004</v>
          </cell>
          <cell r="T1367">
            <v>-8631142</v>
          </cell>
          <cell r="AH1367">
            <v>-6446678.7495833337</v>
          </cell>
          <cell r="AI1367">
            <v>-6701387.0174999991</v>
          </cell>
          <cell r="AJ1367">
            <v>-6913644.0783333331</v>
          </cell>
        </row>
        <row r="1368">
          <cell r="Q1368">
            <v>-39032.26</v>
          </cell>
          <cell r="R1368">
            <v>24177.73</v>
          </cell>
          <cell r="S1368">
            <v>24162.73</v>
          </cell>
          <cell r="T1368">
            <v>-66899.399999999994</v>
          </cell>
          <cell r="AH1368">
            <v>-19559.830833333333</v>
          </cell>
          <cell r="AI1368">
            <v>-17539.012083333331</v>
          </cell>
          <cell r="AJ1368">
            <v>-17882.338333333333</v>
          </cell>
        </row>
        <row r="1369">
          <cell r="Q1369">
            <v>0</v>
          </cell>
          <cell r="R1369">
            <v>0</v>
          </cell>
          <cell r="S1369">
            <v>0</v>
          </cell>
          <cell r="T1369">
            <v>0</v>
          </cell>
          <cell r="AH1369">
            <v>0</v>
          </cell>
          <cell r="AI1369">
            <v>0</v>
          </cell>
          <cell r="AJ1369">
            <v>0</v>
          </cell>
        </row>
        <row r="1370">
          <cell r="Q1370">
            <v>0</v>
          </cell>
          <cell r="R1370">
            <v>0</v>
          </cell>
          <cell r="S1370">
            <v>0</v>
          </cell>
          <cell r="T1370">
            <v>0</v>
          </cell>
          <cell r="AH1370">
            <v>0</v>
          </cell>
          <cell r="AI1370">
            <v>0</v>
          </cell>
          <cell r="AJ1370">
            <v>0</v>
          </cell>
        </row>
        <row r="1371">
          <cell r="Q1371">
            <v>-222809.33</v>
          </cell>
          <cell r="R1371">
            <v>-221663.5</v>
          </cell>
          <cell r="S1371">
            <v>-220517.67</v>
          </cell>
          <cell r="T1371">
            <v>-219371.84</v>
          </cell>
          <cell r="AH1371">
            <v>-228538.48</v>
          </cell>
          <cell r="AI1371">
            <v>-227392.65</v>
          </cell>
          <cell r="AJ1371">
            <v>-226246.81999999995</v>
          </cell>
        </row>
        <row r="1372">
          <cell r="Q1372">
            <v>0</v>
          </cell>
          <cell r="R1372">
            <v>0</v>
          </cell>
          <cell r="S1372">
            <v>0</v>
          </cell>
          <cell r="T1372">
            <v>-67293.86</v>
          </cell>
          <cell r="AH1372">
            <v>-2127799.8633333333</v>
          </cell>
          <cell r="AI1372">
            <v>-2127799.8633333333</v>
          </cell>
          <cell r="AJ1372">
            <v>-2129442.0083333333</v>
          </cell>
        </row>
        <row r="1373">
          <cell r="R1373">
            <v>0</v>
          </cell>
          <cell r="S1373">
            <v>0</v>
          </cell>
          <cell r="T1373">
            <v>-967879</v>
          </cell>
          <cell r="AH1373">
            <v>0</v>
          </cell>
          <cell r="AI1373">
            <v>0</v>
          </cell>
          <cell r="AJ1373">
            <v>-40328.291666666664</v>
          </cell>
        </row>
        <row r="1374">
          <cell r="Q1374">
            <v>0</v>
          </cell>
          <cell r="R1374">
            <v>0</v>
          </cell>
          <cell r="S1374">
            <v>0</v>
          </cell>
          <cell r="T1374">
            <v>0</v>
          </cell>
          <cell r="AH1374">
            <v>-68000.208333333328</v>
          </cell>
          <cell r="AI1374">
            <v>-60842.291666666664</v>
          </cell>
          <cell r="AJ1374">
            <v>-53684.375</v>
          </cell>
        </row>
        <row r="1375">
          <cell r="Q1375">
            <v>-250015</v>
          </cell>
          <cell r="R1375">
            <v>-250015</v>
          </cell>
          <cell r="S1375">
            <v>-250015</v>
          </cell>
          <cell r="T1375">
            <v>0</v>
          </cell>
          <cell r="AH1375">
            <v>-122926.04166666667</v>
          </cell>
          <cell r="AI1375">
            <v>-143760.625</v>
          </cell>
          <cell r="AJ1375">
            <v>-154177.91666666666</v>
          </cell>
        </row>
        <row r="1376">
          <cell r="Q1376">
            <v>0</v>
          </cell>
          <cell r="R1376">
            <v>0</v>
          </cell>
          <cell r="S1376">
            <v>0</v>
          </cell>
          <cell r="T1376">
            <v>0</v>
          </cell>
          <cell r="AH1376">
            <v>0</v>
          </cell>
          <cell r="AI1376">
            <v>0</v>
          </cell>
          <cell r="AJ1376">
            <v>0</v>
          </cell>
        </row>
        <row r="1377">
          <cell r="Q1377">
            <v>-13807132</v>
          </cell>
          <cell r="R1377">
            <v>-13661299</v>
          </cell>
          <cell r="S1377">
            <v>-13515466</v>
          </cell>
          <cell r="T1377">
            <v>-13369633</v>
          </cell>
          <cell r="AH1377">
            <v>-14536297</v>
          </cell>
          <cell r="AI1377">
            <v>-14390464</v>
          </cell>
          <cell r="AJ1377">
            <v>-14244631</v>
          </cell>
        </row>
        <row r="1378">
          <cell r="Q1378">
            <v>-8447.35</v>
          </cell>
          <cell r="R1378">
            <v>-37711.35</v>
          </cell>
          <cell r="S1378">
            <v>-10623.83</v>
          </cell>
          <cell r="T1378">
            <v>-3939.83</v>
          </cell>
          <cell r="AH1378">
            <v>-2585.9429166666664</v>
          </cell>
          <cell r="AI1378">
            <v>-4599.9087499999996</v>
          </cell>
          <cell r="AJ1378">
            <v>-5206.7279166666667</v>
          </cell>
        </row>
        <row r="1379">
          <cell r="Q1379">
            <v>0</v>
          </cell>
          <cell r="R1379">
            <v>0</v>
          </cell>
          <cell r="S1379">
            <v>0</v>
          </cell>
          <cell r="T1379">
            <v>0</v>
          </cell>
          <cell r="AH1379">
            <v>0</v>
          </cell>
          <cell r="AI1379">
            <v>0</v>
          </cell>
          <cell r="AJ1379">
            <v>0</v>
          </cell>
        </row>
        <row r="1380">
          <cell r="Q1380">
            <v>0</v>
          </cell>
          <cell r="R1380">
            <v>0</v>
          </cell>
          <cell r="S1380">
            <v>0</v>
          </cell>
          <cell r="T1380">
            <v>0</v>
          </cell>
          <cell r="AH1380">
            <v>0</v>
          </cell>
          <cell r="AI1380">
            <v>0</v>
          </cell>
          <cell r="AJ1380">
            <v>0</v>
          </cell>
        </row>
        <row r="1381">
          <cell r="Q1381">
            <v>0</v>
          </cell>
          <cell r="R1381">
            <v>0</v>
          </cell>
          <cell r="S1381">
            <v>0</v>
          </cell>
          <cell r="T1381">
            <v>0</v>
          </cell>
          <cell r="AH1381">
            <v>0</v>
          </cell>
          <cell r="AI1381">
            <v>0</v>
          </cell>
          <cell r="AJ1381">
            <v>0</v>
          </cell>
        </row>
        <row r="1382">
          <cell r="Q1382">
            <v>-2140.5700000000002</v>
          </cell>
          <cell r="R1382">
            <v>27518.13</v>
          </cell>
          <cell r="S1382">
            <v>27518.13</v>
          </cell>
          <cell r="T1382">
            <v>0</v>
          </cell>
          <cell r="AH1382">
            <v>7203.7949999999992</v>
          </cell>
          <cell r="AI1382">
            <v>3103.947083333333</v>
          </cell>
          <cell r="AJ1382">
            <v>4250.5358333333334</v>
          </cell>
        </row>
        <row r="1383">
          <cell r="Q1383">
            <v>0</v>
          </cell>
          <cell r="R1383">
            <v>0</v>
          </cell>
          <cell r="S1383">
            <v>0</v>
          </cell>
          <cell r="T1383">
            <v>0</v>
          </cell>
          <cell r="AH1383">
            <v>24.171250000000001</v>
          </cell>
          <cell r="AI1383">
            <v>8.0570833333333329</v>
          </cell>
          <cell r="AJ1383">
            <v>0</v>
          </cell>
        </row>
        <row r="1384">
          <cell r="AH1384">
            <v>0</v>
          </cell>
          <cell r="AI1384">
            <v>0</v>
          </cell>
          <cell r="AJ1384">
            <v>0</v>
          </cell>
        </row>
        <row r="1385">
          <cell r="Q1385">
            <v>-27312000</v>
          </cell>
          <cell r="R1385">
            <v>-25354000</v>
          </cell>
          <cell r="S1385">
            <v>-25354000</v>
          </cell>
          <cell r="T1385">
            <v>0</v>
          </cell>
          <cell r="AH1385">
            <v>-27017333.333333332</v>
          </cell>
          <cell r="AI1385">
            <v>-27587041.666666668</v>
          </cell>
          <cell r="AJ1385">
            <v>-26858041.666666668</v>
          </cell>
        </row>
        <row r="1386">
          <cell r="Q1386">
            <v>-8686177.8599999994</v>
          </cell>
          <cell r="R1386">
            <v>-10611582.27</v>
          </cell>
          <cell r="S1386">
            <v>-7180375.75</v>
          </cell>
          <cell r="T1386">
            <v>-1284031.29</v>
          </cell>
          <cell r="AH1386">
            <v>-15196029.645833334</v>
          </cell>
          <cell r="AI1386">
            <v>-13169429.251666667</v>
          </cell>
          <cell r="AJ1386">
            <v>-11047494.6175</v>
          </cell>
        </row>
        <row r="1387">
          <cell r="AH1387">
            <v>0</v>
          </cell>
          <cell r="AI1387">
            <v>0</v>
          </cell>
          <cell r="AJ1387">
            <v>0</v>
          </cell>
        </row>
        <row r="1388">
          <cell r="AH1388">
            <v>0</v>
          </cell>
          <cell r="AI1388">
            <v>0</v>
          </cell>
          <cell r="AJ1388">
            <v>0</v>
          </cell>
        </row>
        <row r="1389">
          <cell r="Q1389">
            <v>-19900488.379999999</v>
          </cell>
          <cell r="R1389">
            <v>-20301164.41</v>
          </cell>
          <cell r="S1389">
            <v>-20701840.440000001</v>
          </cell>
          <cell r="T1389">
            <v>-21102516.469999999</v>
          </cell>
          <cell r="AH1389">
            <v>-17816988.059583332</v>
          </cell>
          <cell r="AI1389">
            <v>-18175343.062083334</v>
          </cell>
          <cell r="AJ1389">
            <v>-18548340.589583334</v>
          </cell>
        </row>
        <row r="1390">
          <cell r="Q1390">
            <v>0</v>
          </cell>
          <cell r="R1390">
            <v>0</v>
          </cell>
          <cell r="S1390">
            <v>0</v>
          </cell>
          <cell r="T1390">
            <v>0</v>
          </cell>
          <cell r="AH1390">
            <v>0</v>
          </cell>
          <cell r="AI1390">
            <v>0</v>
          </cell>
          <cell r="AJ1390">
            <v>0</v>
          </cell>
        </row>
        <row r="1391">
          <cell r="Q1391">
            <v>0</v>
          </cell>
          <cell r="R1391">
            <v>0</v>
          </cell>
          <cell r="S1391">
            <v>0</v>
          </cell>
          <cell r="T1391">
            <v>0</v>
          </cell>
          <cell r="AH1391">
            <v>0</v>
          </cell>
          <cell r="AI1391">
            <v>0</v>
          </cell>
          <cell r="AJ1391">
            <v>0</v>
          </cell>
        </row>
        <row r="1392">
          <cell r="Q1392">
            <v>0</v>
          </cell>
          <cell r="R1392">
            <v>0</v>
          </cell>
          <cell r="S1392">
            <v>0</v>
          </cell>
          <cell r="T1392">
            <v>0</v>
          </cell>
          <cell r="AH1392">
            <v>0</v>
          </cell>
          <cell r="AI1392">
            <v>0</v>
          </cell>
          <cell r="AJ1392">
            <v>0</v>
          </cell>
        </row>
        <row r="1393">
          <cell r="Q1393">
            <v>0</v>
          </cell>
          <cell r="R1393">
            <v>0</v>
          </cell>
          <cell r="S1393">
            <v>0</v>
          </cell>
          <cell r="T1393">
            <v>0</v>
          </cell>
          <cell r="AH1393">
            <v>0</v>
          </cell>
          <cell r="AI1393">
            <v>0</v>
          </cell>
          <cell r="AJ1393">
            <v>0</v>
          </cell>
        </row>
        <row r="1394">
          <cell r="Q1394">
            <v>0</v>
          </cell>
          <cell r="R1394">
            <v>0</v>
          </cell>
          <cell r="S1394">
            <v>0</v>
          </cell>
          <cell r="T1394">
            <v>0</v>
          </cell>
          <cell r="AH1394">
            <v>-38766.375</v>
          </cell>
          <cell r="AI1394">
            <v>-12922.125</v>
          </cell>
          <cell r="AJ1394">
            <v>0</v>
          </cell>
        </row>
        <row r="1395">
          <cell r="Q1395">
            <v>0</v>
          </cell>
          <cell r="R1395">
            <v>0</v>
          </cell>
          <cell r="S1395">
            <v>0</v>
          </cell>
          <cell r="T1395">
            <v>0</v>
          </cell>
          <cell r="AH1395">
            <v>0</v>
          </cell>
          <cell r="AI1395">
            <v>0</v>
          </cell>
          <cell r="AJ1395">
            <v>0</v>
          </cell>
        </row>
        <row r="1396">
          <cell r="Q1396">
            <v>0</v>
          </cell>
          <cell r="R1396">
            <v>0</v>
          </cell>
          <cell r="S1396">
            <v>0</v>
          </cell>
          <cell r="T1396">
            <v>0</v>
          </cell>
          <cell r="AH1396">
            <v>0</v>
          </cell>
          <cell r="AI1396">
            <v>0</v>
          </cell>
          <cell r="AJ1396">
            <v>0</v>
          </cell>
        </row>
        <row r="1397">
          <cell r="Q1397">
            <v>0</v>
          </cell>
          <cell r="R1397">
            <v>0</v>
          </cell>
          <cell r="S1397">
            <v>0</v>
          </cell>
          <cell r="T1397">
            <v>0</v>
          </cell>
          <cell r="AH1397">
            <v>-291666.66666666669</v>
          </cell>
          <cell r="AI1397">
            <v>-291666.66666666669</v>
          </cell>
          <cell r="AJ1397">
            <v>-291666.66666666669</v>
          </cell>
        </row>
        <row r="1398">
          <cell r="Q1398">
            <v>0</v>
          </cell>
          <cell r="R1398">
            <v>0</v>
          </cell>
          <cell r="S1398">
            <v>0</v>
          </cell>
          <cell r="T1398">
            <v>0</v>
          </cell>
          <cell r="AH1398">
            <v>-337500</v>
          </cell>
          <cell r="AI1398">
            <v>-337500</v>
          </cell>
          <cell r="AJ1398">
            <v>-337500</v>
          </cell>
        </row>
        <row r="1399">
          <cell r="Q1399">
            <v>-513276.41</v>
          </cell>
          <cell r="R1399">
            <v>-511029.97</v>
          </cell>
          <cell r="S1399">
            <v>-508783.53</v>
          </cell>
          <cell r="T1399">
            <v>-506537.09</v>
          </cell>
          <cell r="AH1399">
            <v>-457447.4070833333</v>
          </cell>
          <cell r="AI1399">
            <v>-499939.63624999992</v>
          </cell>
          <cell r="AJ1399">
            <v>-520015.73</v>
          </cell>
        </row>
        <row r="1400">
          <cell r="R1400">
            <v>0</v>
          </cell>
          <cell r="S1400">
            <v>0</v>
          </cell>
          <cell r="T1400">
            <v>-97579</v>
          </cell>
          <cell r="AH1400">
            <v>0</v>
          </cell>
          <cell r="AI1400">
            <v>0</v>
          </cell>
          <cell r="AJ1400">
            <v>-4065.7916666666665</v>
          </cell>
        </row>
        <row r="1401">
          <cell r="Q1401">
            <v>-225000</v>
          </cell>
          <cell r="R1401">
            <v>-225000</v>
          </cell>
          <cell r="S1401">
            <v>-225000</v>
          </cell>
          <cell r="T1401">
            <v>-225000</v>
          </cell>
          <cell r="AH1401">
            <v>-195833.33333333334</v>
          </cell>
          <cell r="AI1401">
            <v>-204166.66666666666</v>
          </cell>
          <cell r="AJ1401">
            <v>-212500</v>
          </cell>
        </row>
        <row r="1402">
          <cell r="Q1402">
            <v>-1982106.78</v>
          </cell>
          <cell r="R1402">
            <v>-1982106.78</v>
          </cell>
          <cell r="S1402">
            <v>-1982106.78</v>
          </cell>
          <cell r="T1402">
            <v>0</v>
          </cell>
          <cell r="AH1402">
            <v>-985105.77499999991</v>
          </cell>
          <cell r="AI1402">
            <v>-1119031.3400000001</v>
          </cell>
          <cell r="AJ1402">
            <v>-1170369.1224999998</v>
          </cell>
        </row>
        <row r="1403">
          <cell r="Q1403">
            <v>0</v>
          </cell>
          <cell r="R1403">
            <v>0</v>
          </cell>
          <cell r="S1403">
            <v>0</v>
          </cell>
          <cell r="T1403">
            <v>0</v>
          </cell>
          <cell r="AH1403">
            <v>0</v>
          </cell>
          <cell r="AI1403">
            <v>0</v>
          </cell>
          <cell r="AJ1403">
            <v>0</v>
          </cell>
        </row>
        <row r="1404">
          <cell r="Q1404">
            <v>0</v>
          </cell>
          <cell r="R1404">
            <v>0</v>
          </cell>
          <cell r="S1404">
            <v>0</v>
          </cell>
          <cell r="T1404">
            <v>0</v>
          </cell>
          <cell r="AH1404">
            <v>0</v>
          </cell>
          <cell r="AI1404">
            <v>0</v>
          </cell>
          <cell r="AJ1404">
            <v>0</v>
          </cell>
        </row>
        <row r="1405">
          <cell r="Q1405">
            <v>0</v>
          </cell>
          <cell r="R1405">
            <v>0</v>
          </cell>
          <cell r="S1405">
            <v>0</v>
          </cell>
          <cell r="T1405">
            <v>0</v>
          </cell>
          <cell r="AH1405">
            <v>0</v>
          </cell>
          <cell r="AI1405">
            <v>0</v>
          </cell>
          <cell r="AJ1405">
            <v>0</v>
          </cell>
        </row>
        <row r="1406">
          <cell r="Q1406">
            <v>0</v>
          </cell>
          <cell r="R1406">
            <v>0</v>
          </cell>
          <cell r="S1406">
            <v>0</v>
          </cell>
          <cell r="T1406">
            <v>0</v>
          </cell>
          <cell r="AH1406">
            <v>0</v>
          </cell>
          <cell r="AI1406">
            <v>0</v>
          </cell>
          <cell r="AJ1406">
            <v>0</v>
          </cell>
        </row>
        <row r="1407">
          <cell r="Q1407">
            <v>0</v>
          </cell>
          <cell r="R1407">
            <v>0</v>
          </cell>
          <cell r="S1407">
            <v>0</v>
          </cell>
          <cell r="T1407">
            <v>0</v>
          </cell>
          <cell r="AH1407">
            <v>0</v>
          </cell>
          <cell r="AI1407">
            <v>0</v>
          </cell>
          <cell r="AJ1407">
            <v>0</v>
          </cell>
        </row>
        <row r="1408">
          <cell r="Q1408">
            <v>0</v>
          </cell>
          <cell r="R1408">
            <v>0</v>
          </cell>
          <cell r="S1408">
            <v>0</v>
          </cell>
          <cell r="T1408">
            <v>0</v>
          </cell>
          <cell r="AH1408">
            <v>0</v>
          </cell>
          <cell r="AI1408">
            <v>0</v>
          </cell>
          <cell r="AJ1408">
            <v>0</v>
          </cell>
        </row>
        <row r="1409">
          <cell r="Q1409">
            <v>-7416.29</v>
          </cell>
          <cell r="R1409">
            <v>-7416.29</v>
          </cell>
          <cell r="S1409">
            <v>-7416.29</v>
          </cell>
          <cell r="T1409">
            <v>-7416.29</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H1410">
            <v>-5140.3599999999997</v>
          </cell>
          <cell r="AI1410">
            <v>-5140.3599999999997</v>
          </cell>
          <cell r="AJ1410">
            <v>-5140.3599999999997</v>
          </cell>
        </row>
        <row r="1411">
          <cell r="Q1411">
            <v>-11459.63</v>
          </cell>
          <cell r="R1411">
            <v>-11459.63</v>
          </cell>
          <cell r="S1411">
            <v>-11459.63</v>
          </cell>
          <cell r="T1411">
            <v>-11459.63</v>
          </cell>
          <cell r="AH1411">
            <v>-11459.630000000003</v>
          </cell>
          <cell r="AI1411">
            <v>-11459.630000000003</v>
          </cell>
          <cell r="AJ1411">
            <v>-11459.630000000003</v>
          </cell>
        </row>
        <row r="1412">
          <cell r="Q1412">
            <v>-1479.6</v>
          </cell>
          <cell r="R1412">
            <v>-1479.6</v>
          </cell>
          <cell r="S1412">
            <v>-1479.6</v>
          </cell>
          <cell r="T1412">
            <v>-1479.6</v>
          </cell>
          <cell r="AH1412">
            <v>-1479.6000000000001</v>
          </cell>
          <cell r="AI1412">
            <v>-1479.6000000000001</v>
          </cell>
          <cell r="AJ1412">
            <v>-1479.6000000000001</v>
          </cell>
        </row>
        <row r="1413">
          <cell r="Q1413">
            <v>-959.98</v>
          </cell>
          <cell r="R1413">
            <v>-959.98</v>
          </cell>
          <cell r="S1413">
            <v>-959.98</v>
          </cell>
          <cell r="T1413">
            <v>-959.98</v>
          </cell>
          <cell r="AH1413">
            <v>-959.97999999999968</v>
          </cell>
          <cell r="AI1413">
            <v>-959.97999999999968</v>
          </cell>
          <cell r="AJ1413">
            <v>-959.97999999999968</v>
          </cell>
        </row>
        <row r="1414">
          <cell r="Q1414">
            <v>-876.25</v>
          </cell>
          <cell r="R1414">
            <v>-876.25</v>
          </cell>
          <cell r="S1414">
            <v>-876.25</v>
          </cell>
          <cell r="T1414">
            <v>-876.25</v>
          </cell>
          <cell r="AH1414">
            <v>-871.18791666666664</v>
          </cell>
          <cell r="AI1414">
            <v>-874.77333333333343</v>
          </cell>
          <cell r="AJ1414">
            <v>-876.25</v>
          </cell>
        </row>
        <row r="1415">
          <cell r="Q1415">
            <v>-912.01</v>
          </cell>
          <cell r="R1415">
            <v>-963.45</v>
          </cell>
          <cell r="S1415">
            <v>-999.59</v>
          </cell>
          <cell r="T1415">
            <v>-982.54</v>
          </cell>
          <cell r="AH1415">
            <v>-437.61958333333337</v>
          </cell>
          <cell r="AI1415">
            <v>-519.41291666666666</v>
          </cell>
          <cell r="AJ1415">
            <v>-602.00166666666667</v>
          </cell>
        </row>
        <row r="1416">
          <cell r="AH1416">
            <v>0</v>
          </cell>
          <cell r="AI1416">
            <v>0</v>
          </cell>
          <cell r="AJ1416">
            <v>0</v>
          </cell>
        </row>
        <row r="1417">
          <cell r="Q1417">
            <v>-12.55</v>
          </cell>
          <cell r="R1417">
            <v>-12.55</v>
          </cell>
          <cell r="S1417">
            <v>-12.55</v>
          </cell>
          <cell r="T1417">
            <v>-12.55</v>
          </cell>
          <cell r="AH1417">
            <v>-12.549999999999999</v>
          </cell>
          <cell r="AI1417">
            <v>-12.549999999999999</v>
          </cell>
          <cell r="AJ1417">
            <v>-12.549999999999999</v>
          </cell>
        </row>
        <row r="1418">
          <cell r="Q1418">
            <v>-598.99</v>
          </cell>
          <cell r="R1418">
            <v>-598.99</v>
          </cell>
          <cell r="S1418">
            <v>-598.99</v>
          </cell>
          <cell r="T1418">
            <v>-598.99</v>
          </cell>
          <cell r="AH1418">
            <v>-598.9899999999999</v>
          </cell>
          <cell r="AI1418">
            <v>-598.9899999999999</v>
          </cell>
          <cell r="AJ1418">
            <v>-598.9899999999999</v>
          </cell>
        </row>
        <row r="1419">
          <cell r="Q1419">
            <v>-168.86</v>
          </cell>
          <cell r="R1419">
            <v>-168.86</v>
          </cell>
          <cell r="S1419">
            <v>-168.86</v>
          </cell>
          <cell r="T1419">
            <v>-168.86</v>
          </cell>
          <cell r="AH1419">
            <v>-168.86000000000004</v>
          </cell>
          <cell r="AI1419">
            <v>-168.86000000000004</v>
          </cell>
          <cell r="AJ1419">
            <v>-168.86000000000004</v>
          </cell>
        </row>
        <row r="1420">
          <cell r="Q1420">
            <v>0</v>
          </cell>
          <cell r="R1420">
            <v>0</v>
          </cell>
          <cell r="S1420">
            <v>0</v>
          </cell>
          <cell r="T1420">
            <v>0</v>
          </cell>
          <cell r="AH1420">
            <v>8.9737500000000008</v>
          </cell>
          <cell r="AI1420">
            <v>2.9912500000000004</v>
          </cell>
          <cell r="AJ1420">
            <v>0</v>
          </cell>
        </row>
        <row r="1421">
          <cell r="Q1421">
            <v>-123.17</v>
          </cell>
          <cell r="R1421">
            <v>-123.17</v>
          </cell>
          <cell r="S1421">
            <v>-123.17</v>
          </cell>
          <cell r="T1421">
            <v>-123.17</v>
          </cell>
          <cell r="AH1421">
            <v>-208.72083333333333</v>
          </cell>
          <cell r="AI1421">
            <v>-218.93416666666667</v>
          </cell>
          <cell r="AJ1421">
            <v>-224.04083333333335</v>
          </cell>
        </row>
        <row r="1422">
          <cell r="Q1422">
            <v>-574.46</v>
          </cell>
          <cell r="R1422">
            <v>-574.46</v>
          </cell>
          <cell r="S1422">
            <v>-574.46</v>
          </cell>
          <cell r="T1422">
            <v>-574.46</v>
          </cell>
          <cell r="AH1422">
            <v>-71.807500000000005</v>
          </cell>
          <cell r="AI1422">
            <v>-119.67916666666667</v>
          </cell>
          <cell r="AJ1422">
            <v>-167.55083333333334</v>
          </cell>
        </row>
        <row r="1423">
          <cell r="Q1423">
            <v>0</v>
          </cell>
          <cell r="R1423">
            <v>0</v>
          </cell>
          <cell r="S1423">
            <v>0</v>
          </cell>
          <cell r="T1423">
            <v>0</v>
          </cell>
          <cell r="AH1423">
            <v>0</v>
          </cell>
          <cell r="AI1423">
            <v>0</v>
          </cell>
          <cell r="AJ1423">
            <v>0</v>
          </cell>
        </row>
        <row r="1424">
          <cell r="Q1424">
            <v>-5718285</v>
          </cell>
          <cell r="R1424">
            <v>-5910020</v>
          </cell>
          <cell r="S1424">
            <v>-3742205.18</v>
          </cell>
          <cell r="T1424">
            <v>-3095341.7</v>
          </cell>
          <cell r="AH1424">
            <v>-4705187.5</v>
          </cell>
          <cell r="AI1424">
            <v>-4819926.0491666673</v>
          </cell>
          <cell r="AJ1424">
            <v>-4796094.6691666665</v>
          </cell>
        </row>
        <row r="1425">
          <cell r="Q1425">
            <v>0</v>
          </cell>
          <cell r="R1425">
            <v>0</v>
          </cell>
          <cell r="S1425">
            <v>0</v>
          </cell>
          <cell r="T1425">
            <v>0</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H1426">
            <v>-4757318.1654166663</v>
          </cell>
          <cell r="AI1426">
            <v>-5248666.3395833336</v>
          </cell>
          <cell r="AJ1426">
            <v>-5696779.8783333329</v>
          </cell>
        </row>
        <row r="1427">
          <cell r="Q1427">
            <v>-2870186.23</v>
          </cell>
          <cell r="R1427">
            <v>-3051412.23</v>
          </cell>
          <cell r="S1427">
            <v>-3440051.23</v>
          </cell>
          <cell r="T1427">
            <v>-3236838.23</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H1428">
            <v>2235390.89</v>
          </cell>
          <cell r="AI1428">
            <v>2715690.137083333</v>
          </cell>
          <cell r="AJ1428">
            <v>3219850.4250000003</v>
          </cell>
        </row>
        <row r="1429">
          <cell r="Q1429">
            <v>1100761.99</v>
          </cell>
          <cell r="R1429">
            <v>1183385.24</v>
          </cell>
          <cell r="S1429">
            <v>1221429.51</v>
          </cell>
          <cell r="T1429">
            <v>1374229.18</v>
          </cell>
          <cell r="AH1429">
            <v>482200.97583333333</v>
          </cell>
          <cell r="AI1429">
            <v>582401.5904166667</v>
          </cell>
          <cell r="AJ1429">
            <v>685980.5083333333</v>
          </cell>
        </row>
        <row r="1430">
          <cell r="Q1430">
            <v>-27589.17</v>
          </cell>
          <cell r="R1430">
            <v>-30654.63</v>
          </cell>
          <cell r="S1430">
            <v>-33720.089999999997</v>
          </cell>
          <cell r="T1430">
            <v>-45158.6</v>
          </cell>
          <cell r="AH1430">
            <v>-8940.9362500000007</v>
          </cell>
          <cell r="AI1430">
            <v>-11623.216249999999</v>
          </cell>
          <cell r="AJ1430">
            <v>-14909.828333333333</v>
          </cell>
        </row>
        <row r="1431">
          <cell r="Q1431">
            <v>0</v>
          </cell>
          <cell r="R1431">
            <v>0</v>
          </cell>
          <cell r="S1431">
            <v>0</v>
          </cell>
          <cell r="T1431">
            <v>0</v>
          </cell>
          <cell r="AH1431">
            <v>0</v>
          </cell>
          <cell r="AI1431">
            <v>0</v>
          </cell>
          <cell r="AJ1431">
            <v>0</v>
          </cell>
        </row>
        <row r="1432">
          <cell r="Q1432">
            <v>0</v>
          </cell>
          <cell r="R1432">
            <v>0</v>
          </cell>
          <cell r="S1432">
            <v>0</v>
          </cell>
          <cell r="T1432">
            <v>0</v>
          </cell>
          <cell r="AH1432">
            <v>0</v>
          </cell>
          <cell r="AI1432">
            <v>0</v>
          </cell>
          <cell r="AJ1432">
            <v>0</v>
          </cell>
        </row>
        <row r="1433">
          <cell r="AH1433">
            <v>0</v>
          </cell>
          <cell r="AI1433">
            <v>0</v>
          </cell>
          <cell r="AJ1433">
            <v>0</v>
          </cell>
        </row>
        <row r="1434">
          <cell r="Q1434">
            <v>-1552657.3</v>
          </cell>
          <cell r="R1434">
            <v>-1535084.96</v>
          </cell>
          <cell r="S1434">
            <v>-1517512.62</v>
          </cell>
          <cell r="T1434">
            <v>-1499940.28</v>
          </cell>
          <cell r="AH1434">
            <v>-1648329.0266666666</v>
          </cell>
          <cell r="AI1434">
            <v>-1628926.2116666669</v>
          </cell>
          <cell r="AJ1434">
            <v>-1609767.4600000002</v>
          </cell>
        </row>
        <row r="1435">
          <cell r="Q1435">
            <v>-45410</v>
          </cell>
          <cell r="R1435">
            <v>-40869</v>
          </cell>
          <cell r="S1435">
            <v>-36328</v>
          </cell>
          <cell r="T1435">
            <v>-31787</v>
          </cell>
          <cell r="AH1435">
            <v>-68115</v>
          </cell>
          <cell r="AI1435">
            <v>-63574</v>
          </cell>
          <cell r="AJ1435">
            <v>-59033</v>
          </cell>
        </row>
        <row r="1436">
          <cell r="Q1436">
            <v>-30265.78</v>
          </cell>
          <cell r="R1436">
            <v>-29909.71</v>
          </cell>
          <cell r="S1436">
            <v>-29553.64</v>
          </cell>
          <cell r="T1436">
            <v>-29197.57</v>
          </cell>
          <cell r="AH1436">
            <v>-31912.581250000007</v>
          </cell>
          <cell r="AI1436">
            <v>-31645.533750000002</v>
          </cell>
          <cell r="AJ1436">
            <v>-31333.975833333334</v>
          </cell>
        </row>
        <row r="1437">
          <cell r="Q1437">
            <v>0</v>
          </cell>
          <cell r="R1437">
            <v>0</v>
          </cell>
          <cell r="S1437">
            <v>0</v>
          </cell>
          <cell r="T1437">
            <v>0</v>
          </cell>
          <cell r="AH1437">
            <v>0</v>
          </cell>
          <cell r="AI1437">
            <v>0</v>
          </cell>
          <cell r="AJ1437">
            <v>0</v>
          </cell>
        </row>
        <row r="1438">
          <cell r="Q1438">
            <v>0</v>
          </cell>
          <cell r="R1438">
            <v>0</v>
          </cell>
          <cell r="S1438">
            <v>0</v>
          </cell>
          <cell r="T1438">
            <v>0</v>
          </cell>
          <cell r="AH1438">
            <v>0</v>
          </cell>
          <cell r="AI1438">
            <v>0</v>
          </cell>
          <cell r="AJ1438">
            <v>0</v>
          </cell>
        </row>
        <row r="1439">
          <cell r="Q1439">
            <v>-2702244.02</v>
          </cell>
          <cell r="R1439">
            <v>-2671954.54</v>
          </cell>
          <cell r="S1439">
            <v>-2641665.06</v>
          </cell>
          <cell r="T1439">
            <v>-2611375.58</v>
          </cell>
          <cell r="AH1439">
            <v>-2827086.4520833329</v>
          </cell>
          <cell r="AI1439">
            <v>-2803735.6162499995</v>
          </cell>
          <cell r="AJ1439">
            <v>-2778103.3970833332</v>
          </cell>
        </row>
        <row r="1440">
          <cell r="Q1440">
            <v>-33762.980000000003</v>
          </cell>
          <cell r="R1440">
            <v>-33392.92</v>
          </cell>
          <cell r="S1440">
            <v>-33022.86</v>
          </cell>
          <cell r="T1440">
            <v>-32652.799999999999</v>
          </cell>
          <cell r="AH1440">
            <v>-31174.413749999996</v>
          </cell>
          <cell r="AI1440">
            <v>-31345.054166666669</v>
          </cell>
          <cell r="AJ1440">
            <v>-31511.419583333332</v>
          </cell>
        </row>
        <row r="1441">
          <cell r="Q1441">
            <v>0</v>
          </cell>
          <cell r="R1441">
            <v>0</v>
          </cell>
          <cell r="S1441">
            <v>0</v>
          </cell>
          <cell r="T1441">
            <v>0</v>
          </cell>
          <cell r="AH1441">
            <v>0</v>
          </cell>
          <cell r="AI1441">
            <v>0</v>
          </cell>
          <cell r="AJ1441">
            <v>0</v>
          </cell>
        </row>
        <row r="1442">
          <cell r="Q1442">
            <v>-92276.94</v>
          </cell>
          <cell r="R1442">
            <v>-91240.12</v>
          </cell>
          <cell r="S1442">
            <v>-90203.3</v>
          </cell>
          <cell r="T1442">
            <v>-89166.48</v>
          </cell>
          <cell r="AH1442">
            <v>-97461.037499999991</v>
          </cell>
          <cell r="AI1442">
            <v>-96424.219166666662</v>
          </cell>
          <cell r="AJ1442">
            <v>-95387.39999999998</v>
          </cell>
        </row>
        <row r="1443">
          <cell r="Q1443">
            <v>-8165809</v>
          </cell>
          <cell r="R1443">
            <v>-8165809</v>
          </cell>
          <cell r="S1443">
            <v>-8165809</v>
          </cell>
          <cell r="T1443">
            <v>-8165809</v>
          </cell>
          <cell r="AH1443">
            <v>-8165809</v>
          </cell>
          <cell r="AI1443">
            <v>-8165809</v>
          </cell>
          <cell r="AJ1443">
            <v>-8165809</v>
          </cell>
        </row>
        <row r="1444">
          <cell r="Q1444">
            <v>4614264</v>
          </cell>
          <cell r="R1444">
            <v>4667264</v>
          </cell>
          <cell r="S1444">
            <v>4719264</v>
          </cell>
          <cell r="T1444">
            <v>4778763</v>
          </cell>
          <cell r="AH1444">
            <v>4352798.125</v>
          </cell>
          <cell r="AI1444">
            <v>4405150.375</v>
          </cell>
          <cell r="AJ1444">
            <v>4457743.125</v>
          </cell>
        </row>
        <row r="1445">
          <cell r="Q1445">
            <v>-10135707.039999999</v>
          </cell>
          <cell r="R1445">
            <v>-9661376.1099999994</v>
          </cell>
          <cell r="S1445">
            <v>-9241170.2300000004</v>
          </cell>
          <cell r="T1445">
            <v>-10126911.07</v>
          </cell>
          <cell r="AH1445">
            <v>-12476150.602916665</v>
          </cell>
          <cell r="AI1445">
            <v>-12026705.808333332</v>
          </cell>
          <cell r="AJ1445">
            <v>-11622112.477499999</v>
          </cell>
        </row>
        <row r="1446">
          <cell r="AH1446">
            <v>0</v>
          </cell>
          <cell r="AI1446">
            <v>0</v>
          </cell>
          <cell r="AJ1446">
            <v>0</v>
          </cell>
        </row>
        <row r="1447">
          <cell r="Q1447">
            <v>-887313.59</v>
          </cell>
          <cell r="R1447">
            <v>-877230.48</v>
          </cell>
          <cell r="S1447">
            <v>-867147.37</v>
          </cell>
          <cell r="T1447">
            <v>-857064.26</v>
          </cell>
          <cell r="AH1447">
            <v>-937729.14</v>
          </cell>
          <cell r="AI1447">
            <v>-927646.02999999991</v>
          </cell>
          <cell r="AJ1447">
            <v>-917562.91999999993</v>
          </cell>
        </row>
        <row r="1448">
          <cell r="Q1448">
            <v>0</v>
          </cell>
          <cell r="R1448">
            <v>0</v>
          </cell>
          <cell r="S1448">
            <v>0</v>
          </cell>
          <cell r="T1448">
            <v>0</v>
          </cell>
          <cell r="AH1448">
            <v>-15818.82625</v>
          </cell>
          <cell r="AI1448">
            <v>-12274.253750000002</v>
          </cell>
          <cell r="AJ1448">
            <v>-8746.6812499999996</v>
          </cell>
        </row>
        <row r="1449">
          <cell r="Q1449">
            <v>-192765.41</v>
          </cell>
          <cell r="R1449">
            <v>-192089.04</v>
          </cell>
          <cell r="S1449">
            <v>-191412.67</v>
          </cell>
          <cell r="T1449">
            <v>-190736.3</v>
          </cell>
          <cell r="AH1449">
            <v>-138092.18</v>
          </cell>
          <cell r="AI1449">
            <v>-154071.41791666666</v>
          </cell>
          <cell r="AJ1449">
            <v>-169994.29166666666</v>
          </cell>
        </row>
        <row r="1450">
          <cell r="R1450">
            <v>0</v>
          </cell>
          <cell r="S1450">
            <v>0</v>
          </cell>
          <cell r="T1450">
            <v>-13468.61</v>
          </cell>
          <cell r="AH1450">
            <v>0</v>
          </cell>
          <cell r="AI1450">
            <v>0</v>
          </cell>
          <cell r="AJ1450">
            <v>-561.19208333333336</v>
          </cell>
        </row>
        <row r="1451">
          <cell r="Q1451">
            <v>-71851894.799999997</v>
          </cell>
          <cell r="R1451">
            <v>-71851894.799999997</v>
          </cell>
          <cell r="S1451">
            <v>-71851894.799999997</v>
          </cell>
          <cell r="T1451">
            <v>-71851894.799999997</v>
          </cell>
          <cell r="AH1451">
            <v>-71851894.799999982</v>
          </cell>
          <cell r="AI1451">
            <v>-71851894.799999982</v>
          </cell>
          <cell r="AJ1451">
            <v>-71851894.799999982</v>
          </cell>
        </row>
        <row r="1452">
          <cell r="Q1452">
            <v>-3497000</v>
          </cell>
          <cell r="R1452">
            <v>-3475000</v>
          </cell>
          <cell r="S1452">
            <v>-3453000</v>
          </cell>
          <cell r="T1452">
            <v>-3436000</v>
          </cell>
          <cell r="AH1452">
            <v>-3602333.3333333335</v>
          </cell>
          <cell r="AI1452">
            <v>-3581291.6666666665</v>
          </cell>
          <cell r="AJ1452">
            <v>-3560291.6666666665</v>
          </cell>
        </row>
        <row r="1453">
          <cell r="Q1453">
            <v>-647743</v>
          </cell>
          <cell r="R1453">
            <v>-647743</v>
          </cell>
          <cell r="S1453">
            <v>-449743</v>
          </cell>
          <cell r="T1453">
            <v>-351092</v>
          </cell>
          <cell r="AH1453">
            <v>-1170766.4166666667</v>
          </cell>
          <cell r="AI1453">
            <v>-1061486.9166666667</v>
          </cell>
          <cell r="AJ1453">
            <v>-956924.20833333337</v>
          </cell>
        </row>
        <row r="1454">
          <cell r="Q1454">
            <v>-337279618</v>
          </cell>
          <cell r="R1454">
            <v>-338717618</v>
          </cell>
          <cell r="S1454">
            <v>-340780618</v>
          </cell>
          <cell r="T1454">
            <v>-342703778</v>
          </cell>
          <cell r="AH1454">
            <v>-329851809.04166669</v>
          </cell>
          <cell r="AI1454">
            <v>-330967626.125</v>
          </cell>
          <cell r="AJ1454">
            <v>-332370749.66666669</v>
          </cell>
        </row>
        <row r="1455">
          <cell r="Q1455">
            <v>-939000</v>
          </cell>
          <cell r="R1455">
            <v>-938000</v>
          </cell>
          <cell r="S1455">
            <v>-937000</v>
          </cell>
          <cell r="T1455">
            <v>-939000</v>
          </cell>
          <cell r="AH1455">
            <v>-942041.66666666663</v>
          </cell>
          <cell r="AI1455">
            <v>-941416.66666666663</v>
          </cell>
          <cell r="AJ1455">
            <v>-940875</v>
          </cell>
        </row>
        <row r="1456">
          <cell r="Q1456">
            <v>-32874</v>
          </cell>
          <cell r="R1456">
            <v>-32874</v>
          </cell>
          <cell r="S1456">
            <v>-32874</v>
          </cell>
          <cell r="T1456">
            <v>-32874</v>
          </cell>
          <cell r="AH1456">
            <v>-32874</v>
          </cell>
          <cell r="AI1456">
            <v>-32874</v>
          </cell>
          <cell r="AJ1456">
            <v>-32874</v>
          </cell>
        </row>
        <row r="1457">
          <cell r="Q1457">
            <v>-55683000</v>
          </cell>
          <cell r="R1457">
            <v>-57597000</v>
          </cell>
          <cell r="S1457">
            <v>-58932000</v>
          </cell>
          <cell r="T1457">
            <v>-63753000</v>
          </cell>
          <cell r="AH1457">
            <v>-46975375</v>
          </cell>
          <cell r="AI1457">
            <v>-48516291.666666664</v>
          </cell>
          <cell r="AJ1457">
            <v>-50230458.333333336</v>
          </cell>
        </row>
        <row r="1458">
          <cell r="AH1458">
            <v>0</v>
          </cell>
          <cell r="AI1458">
            <v>0</v>
          </cell>
          <cell r="AJ1458">
            <v>0</v>
          </cell>
        </row>
        <row r="1459">
          <cell r="AH1459">
            <v>0</v>
          </cell>
          <cell r="AI1459">
            <v>0</v>
          </cell>
          <cell r="AJ1459">
            <v>0</v>
          </cell>
        </row>
        <row r="1460">
          <cell r="AH1460">
            <v>0</v>
          </cell>
          <cell r="AI1460">
            <v>0</v>
          </cell>
          <cell r="AJ1460">
            <v>0</v>
          </cell>
        </row>
        <row r="1461">
          <cell r="AH1461">
            <v>0</v>
          </cell>
          <cell r="AI1461">
            <v>0</v>
          </cell>
          <cell r="AJ1461">
            <v>0</v>
          </cell>
        </row>
        <row r="1462">
          <cell r="Q1462">
            <v>141000</v>
          </cell>
          <cell r="R1462">
            <v>141000</v>
          </cell>
          <cell r="S1462">
            <v>141000</v>
          </cell>
          <cell r="T1462">
            <v>141000</v>
          </cell>
          <cell r="AH1462">
            <v>5625</v>
          </cell>
          <cell r="AI1462">
            <v>17375</v>
          </cell>
          <cell r="AJ1462">
            <v>29125</v>
          </cell>
        </row>
        <row r="1463">
          <cell r="Q1463">
            <v>904152.97</v>
          </cell>
          <cell r="R1463">
            <v>904152.97</v>
          </cell>
          <cell r="S1463">
            <v>904152.97</v>
          </cell>
          <cell r="T1463">
            <v>904152.97</v>
          </cell>
          <cell r="AH1463">
            <v>904152.97000000009</v>
          </cell>
          <cell r="AI1463">
            <v>904152.97000000009</v>
          </cell>
          <cell r="AJ1463">
            <v>904152.97000000009</v>
          </cell>
        </row>
        <row r="1464">
          <cell r="Q1464">
            <v>-796000</v>
          </cell>
          <cell r="R1464">
            <v>-881000</v>
          </cell>
          <cell r="S1464">
            <v>-966000</v>
          </cell>
          <cell r="T1464">
            <v>-1047000</v>
          </cell>
          <cell r="AH1464">
            <v>-336291.66666666669</v>
          </cell>
          <cell r="AI1464">
            <v>-413250</v>
          </cell>
          <cell r="AJ1464">
            <v>-497125</v>
          </cell>
        </row>
        <row r="1465">
          <cell r="Q1465">
            <v>-27673328.77</v>
          </cell>
          <cell r="R1465">
            <v>-27673328.77</v>
          </cell>
          <cell r="S1465">
            <v>-27673328.77</v>
          </cell>
          <cell r="T1465">
            <v>-27673328.77</v>
          </cell>
          <cell r="AH1465">
            <v>-27673328.77</v>
          </cell>
          <cell r="AI1465">
            <v>-27673328.77</v>
          </cell>
          <cell r="AJ1465">
            <v>-27673328.77</v>
          </cell>
        </row>
        <row r="1466">
          <cell r="AH1466">
            <v>0</v>
          </cell>
          <cell r="AI1466">
            <v>0</v>
          </cell>
          <cell r="AJ1466">
            <v>0</v>
          </cell>
        </row>
        <row r="1467">
          <cell r="Q1467">
            <v>-4489581</v>
          </cell>
          <cell r="R1467">
            <v>-4489581</v>
          </cell>
          <cell r="S1467">
            <v>-4489581</v>
          </cell>
          <cell r="T1467">
            <v>-4489581</v>
          </cell>
          <cell r="AH1467">
            <v>-4489581</v>
          </cell>
          <cell r="AI1467">
            <v>-4489581</v>
          </cell>
          <cell r="AJ1467">
            <v>-4489581</v>
          </cell>
        </row>
        <row r="1468">
          <cell r="AH1468">
            <v>0</v>
          </cell>
          <cell r="AI1468">
            <v>0</v>
          </cell>
          <cell r="AJ1468">
            <v>0</v>
          </cell>
        </row>
        <row r="1469">
          <cell r="Q1469">
            <v>-269554.90999999997</v>
          </cell>
          <cell r="R1469">
            <v>-269554.90999999997</v>
          </cell>
          <cell r="S1469">
            <v>-269554.90999999997</v>
          </cell>
          <cell r="T1469">
            <v>-269554.90999999997</v>
          </cell>
          <cell r="AH1469">
            <v>-269554.91000000003</v>
          </cell>
          <cell r="AI1469">
            <v>-269554.91000000003</v>
          </cell>
          <cell r="AJ1469">
            <v>-269554.91000000003</v>
          </cell>
        </row>
        <row r="1470">
          <cell r="Q1470">
            <v>-443787.06</v>
          </cell>
          <cell r="R1470">
            <v>-443787.06</v>
          </cell>
          <cell r="S1470">
            <v>-443787.06</v>
          </cell>
          <cell r="T1470">
            <v>-443787.06</v>
          </cell>
          <cell r="AH1470">
            <v>-443787.05999999988</v>
          </cell>
          <cell r="AI1470">
            <v>-443787.05999999988</v>
          </cell>
          <cell r="AJ1470">
            <v>-443787.05999999988</v>
          </cell>
        </row>
        <row r="1471">
          <cell r="Q1471">
            <v>-1614.97</v>
          </cell>
          <cell r="R1471">
            <v>-1614.97</v>
          </cell>
          <cell r="S1471">
            <v>-1614.97</v>
          </cell>
          <cell r="T1471">
            <v>-1614.97</v>
          </cell>
          <cell r="AH1471">
            <v>-1614.97</v>
          </cell>
          <cell r="AI1471">
            <v>-1614.97</v>
          </cell>
          <cell r="AJ1471">
            <v>-1614.97</v>
          </cell>
        </row>
        <row r="1472">
          <cell r="Q1472">
            <v>-48687.62</v>
          </cell>
          <cell r="R1472">
            <v>-48687.62</v>
          </cell>
          <cell r="S1472">
            <v>-48687.62</v>
          </cell>
          <cell r="T1472">
            <v>-48687.62</v>
          </cell>
          <cell r="AH1472">
            <v>-48687.62</v>
          </cell>
          <cell r="AI1472">
            <v>-48687.62</v>
          </cell>
          <cell r="AJ1472">
            <v>-48687.62</v>
          </cell>
        </row>
        <row r="1473">
          <cell r="Q1473">
            <v>-76732.02</v>
          </cell>
          <cell r="R1473">
            <v>-76732.02</v>
          </cell>
          <cell r="S1473">
            <v>-76732.02</v>
          </cell>
          <cell r="T1473">
            <v>-76732.02</v>
          </cell>
          <cell r="AH1473">
            <v>-76732.02</v>
          </cell>
          <cell r="AI1473">
            <v>-76732.02</v>
          </cell>
          <cell r="AJ1473">
            <v>-76732.02</v>
          </cell>
        </row>
        <row r="1474">
          <cell r="Q1474">
            <v>-2475</v>
          </cell>
          <cell r="R1474">
            <v>-2475</v>
          </cell>
          <cell r="S1474">
            <v>-2475</v>
          </cell>
          <cell r="T1474">
            <v>-2475</v>
          </cell>
          <cell r="AH1474">
            <v>-2475</v>
          </cell>
          <cell r="AI1474">
            <v>-2475</v>
          </cell>
          <cell r="AJ1474">
            <v>-2475</v>
          </cell>
        </row>
        <row r="1475">
          <cell r="Q1475">
            <v>97405</v>
          </cell>
          <cell r="R1475">
            <v>97405</v>
          </cell>
          <cell r="S1475">
            <v>97405</v>
          </cell>
          <cell r="T1475">
            <v>97405</v>
          </cell>
          <cell r="AH1475">
            <v>97405</v>
          </cell>
          <cell r="AI1475">
            <v>97405</v>
          </cell>
          <cell r="AJ1475">
            <v>97405</v>
          </cell>
        </row>
        <row r="1476">
          <cell r="Q1476">
            <v>-4106</v>
          </cell>
          <cell r="R1476">
            <v>-4106</v>
          </cell>
          <cell r="S1476">
            <v>-4106</v>
          </cell>
          <cell r="T1476">
            <v>-4106</v>
          </cell>
          <cell r="AH1476">
            <v>-4106</v>
          </cell>
          <cell r="AI1476">
            <v>-4106</v>
          </cell>
          <cell r="AJ1476">
            <v>-4106</v>
          </cell>
        </row>
        <row r="1477">
          <cell r="Q1477">
            <v>-171529</v>
          </cell>
          <cell r="R1477">
            <v>-171529</v>
          </cell>
          <cell r="S1477">
            <v>-171529</v>
          </cell>
          <cell r="T1477">
            <v>-171529</v>
          </cell>
          <cell r="AH1477">
            <v>-171529</v>
          </cell>
          <cell r="AI1477">
            <v>-171529</v>
          </cell>
          <cell r="AJ1477">
            <v>-171529</v>
          </cell>
        </row>
        <row r="1478">
          <cell r="R1478">
            <v>0</v>
          </cell>
          <cell r="S1478">
            <v>0</v>
          </cell>
          <cell r="T1478">
            <v>8644960</v>
          </cell>
          <cell r="AH1478">
            <v>0</v>
          </cell>
          <cell r="AI1478">
            <v>0</v>
          </cell>
          <cell r="AJ1478">
            <v>360206.66666666669</v>
          </cell>
        </row>
        <row r="1479">
          <cell r="Q1479">
            <v>-152467</v>
          </cell>
          <cell r="R1479">
            <v>-152467</v>
          </cell>
          <cell r="S1479">
            <v>-152467</v>
          </cell>
          <cell r="T1479">
            <v>-152467</v>
          </cell>
          <cell r="AH1479">
            <v>-152467</v>
          </cell>
          <cell r="AI1479">
            <v>-152467</v>
          </cell>
          <cell r="AJ1479">
            <v>-152467</v>
          </cell>
        </row>
        <row r="1480">
          <cell r="Q1480">
            <v>1365117.79</v>
          </cell>
          <cell r="R1480">
            <v>1365117.79</v>
          </cell>
          <cell r="S1480">
            <v>1365117.79</v>
          </cell>
          <cell r="T1480">
            <v>1365117.79</v>
          </cell>
          <cell r="AH1480">
            <v>1365117.7899999998</v>
          </cell>
          <cell r="AI1480">
            <v>1365117.7899999998</v>
          </cell>
          <cell r="AJ1480">
            <v>1365117.7899999998</v>
          </cell>
        </row>
        <row r="1481">
          <cell r="Q1481">
            <v>0</v>
          </cell>
          <cell r="R1481">
            <v>0</v>
          </cell>
          <cell r="S1481">
            <v>0</v>
          </cell>
          <cell r="T1481">
            <v>0</v>
          </cell>
          <cell r="AH1481">
            <v>0</v>
          </cell>
          <cell r="AI1481">
            <v>0</v>
          </cell>
          <cell r="AJ1481">
            <v>0</v>
          </cell>
        </row>
        <row r="1482">
          <cell r="Q1482">
            <v>0</v>
          </cell>
          <cell r="R1482">
            <v>0</v>
          </cell>
          <cell r="S1482">
            <v>0</v>
          </cell>
          <cell r="T1482">
            <v>0</v>
          </cell>
          <cell r="AH1482">
            <v>0</v>
          </cell>
          <cell r="AI1482">
            <v>0</v>
          </cell>
          <cell r="AJ1482">
            <v>0</v>
          </cell>
        </row>
        <row r="1483">
          <cell r="Q1483">
            <v>-477999.57</v>
          </cell>
          <cell r="R1483">
            <v>-477999.57</v>
          </cell>
          <cell r="S1483">
            <v>-477999.57</v>
          </cell>
          <cell r="T1483">
            <v>-477999.57</v>
          </cell>
          <cell r="AH1483">
            <v>-477999.57000000007</v>
          </cell>
          <cell r="AI1483">
            <v>-477999.57000000007</v>
          </cell>
          <cell r="AJ1483">
            <v>-477999.57000000007</v>
          </cell>
        </row>
        <row r="1484">
          <cell r="Q1484">
            <v>-3665</v>
          </cell>
          <cell r="R1484">
            <v>-3665</v>
          </cell>
          <cell r="S1484">
            <v>-3665</v>
          </cell>
          <cell r="T1484">
            <v>-3665</v>
          </cell>
          <cell r="AH1484">
            <v>-3665</v>
          </cell>
          <cell r="AI1484">
            <v>-3665</v>
          </cell>
          <cell r="AJ1484">
            <v>-3665</v>
          </cell>
        </row>
        <row r="1485">
          <cell r="Q1485">
            <v>-7054000</v>
          </cell>
          <cell r="R1485">
            <v>-6931000</v>
          </cell>
          <cell r="S1485">
            <v>-6808000</v>
          </cell>
          <cell r="T1485">
            <v>-6685000</v>
          </cell>
          <cell r="AH1485">
            <v>-6600125</v>
          </cell>
          <cell r="AI1485">
            <v>-7172583.333333333</v>
          </cell>
          <cell r="AJ1485">
            <v>-7397458.333333333</v>
          </cell>
        </row>
        <row r="1486">
          <cell r="Q1486">
            <v>-947000</v>
          </cell>
          <cell r="R1486">
            <v>-947000</v>
          </cell>
          <cell r="S1486">
            <v>-947000</v>
          </cell>
          <cell r="T1486">
            <v>-947000</v>
          </cell>
          <cell r="AH1486">
            <v>-947000</v>
          </cell>
          <cell r="AI1486">
            <v>-947000</v>
          </cell>
          <cell r="AJ1486">
            <v>-947000</v>
          </cell>
        </row>
        <row r="1487">
          <cell r="Q1487">
            <v>-4409226</v>
          </cell>
          <cell r="R1487">
            <v>-4374226</v>
          </cell>
          <cell r="S1487">
            <v>-4339226</v>
          </cell>
          <cell r="T1487">
            <v>-4292226</v>
          </cell>
          <cell r="AH1487">
            <v>-3504361.5833333335</v>
          </cell>
          <cell r="AI1487">
            <v>-3671880.4166666665</v>
          </cell>
          <cell r="AJ1487">
            <v>-3838274.25</v>
          </cell>
        </row>
        <row r="1488">
          <cell r="Q1488">
            <v>0</v>
          </cell>
          <cell r="R1488">
            <v>0</v>
          </cell>
          <cell r="S1488">
            <v>0</v>
          </cell>
          <cell r="T1488">
            <v>0</v>
          </cell>
          <cell r="AH1488">
            <v>0</v>
          </cell>
          <cell r="AI1488">
            <v>0</v>
          </cell>
          <cell r="AJ1488">
            <v>0</v>
          </cell>
        </row>
        <row r="1489">
          <cell r="R1489">
            <v>0</v>
          </cell>
          <cell r="S1489">
            <v>0</v>
          </cell>
          <cell r="T1489">
            <v>-3551000</v>
          </cell>
          <cell r="AH1489">
            <v>0</v>
          </cell>
          <cell r="AI1489">
            <v>0</v>
          </cell>
          <cell r="AJ1489">
            <v>-147958.33333333334</v>
          </cell>
        </row>
        <row r="1490">
          <cell r="Q1490">
            <v>-68738.990000000005</v>
          </cell>
          <cell r="R1490">
            <v>-63587.75</v>
          </cell>
          <cell r="S1490">
            <v>-58436.51</v>
          </cell>
          <cell r="T1490">
            <v>-53285.27</v>
          </cell>
          <cell r="AH1490">
            <v>-126583.81791666668</v>
          </cell>
          <cell r="AI1490">
            <v>-115868.40833333333</v>
          </cell>
          <cell r="AJ1490">
            <v>-105680.22125</v>
          </cell>
        </row>
        <row r="1491">
          <cell r="Q1491">
            <v>16256</v>
          </cell>
          <cell r="R1491">
            <v>16256</v>
          </cell>
          <cell r="S1491">
            <v>16256</v>
          </cell>
          <cell r="T1491">
            <v>-53286</v>
          </cell>
          <cell r="AH1491">
            <v>16097.375</v>
          </cell>
          <cell r="AI1491">
            <v>16203.125</v>
          </cell>
          <cell r="AJ1491">
            <v>13358.416666666666</v>
          </cell>
        </row>
        <row r="1492">
          <cell r="Q1492">
            <v>-148493689</v>
          </cell>
          <cell r="R1492">
            <v>-148493689</v>
          </cell>
          <cell r="S1492">
            <v>-148493689</v>
          </cell>
          <cell r="T1492">
            <v>-132630689</v>
          </cell>
          <cell r="AH1492">
            <v>-159102314</v>
          </cell>
          <cell r="AI1492">
            <v>-157261564</v>
          </cell>
          <cell r="AJ1492">
            <v>-155009272.33333334</v>
          </cell>
        </row>
        <row r="1493">
          <cell r="AH1493">
            <v>0</v>
          </cell>
          <cell r="AI1493">
            <v>0</v>
          </cell>
          <cell r="AJ1493">
            <v>0</v>
          </cell>
        </row>
        <row r="1494">
          <cell r="Q1494">
            <v>353000</v>
          </cell>
          <cell r="R1494">
            <v>353000</v>
          </cell>
          <cell r="S1494">
            <v>353000</v>
          </cell>
          <cell r="T1494">
            <v>546000</v>
          </cell>
          <cell r="AH1494">
            <v>64000</v>
          </cell>
          <cell r="AI1494">
            <v>104166.66666666667</v>
          </cell>
          <cell r="AJ1494">
            <v>150208.33333333334</v>
          </cell>
        </row>
        <row r="1495">
          <cell r="Q1495">
            <v>0</v>
          </cell>
          <cell r="R1495">
            <v>0</v>
          </cell>
          <cell r="S1495">
            <v>0</v>
          </cell>
          <cell r="T1495">
            <v>0</v>
          </cell>
          <cell r="AH1495">
            <v>0</v>
          </cell>
          <cell r="AI1495">
            <v>0</v>
          </cell>
          <cell r="AJ1495">
            <v>0</v>
          </cell>
        </row>
        <row r="1496">
          <cell r="Q1496">
            <v>-3454000</v>
          </cell>
          <cell r="R1496">
            <v>-3279000</v>
          </cell>
          <cell r="S1496">
            <v>-3104000</v>
          </cell>
          <cell r="T1496">
            <v>-2929000</v>
          </cell>
          <cell r="AH1496">
            <v>-4329000</v>
          </cell>
          <cell r="AI1496">
            <v>-4154000</v>
          </cell>
          <cell r="AJ1496">
            <v>-3979000</v>
          </cell>
        </row>
        <row r="1497">
          <cell r="Q1497">
            <v>-1673000</v>
          </cell>
          <cell r="R1497">
            <v>-1673000</v>
          </cell>
          <cell r="S1497">
            <v>-1673000</v>
          </cell>
          <cell r="T1497">
            <v>-1673000</v>
          </cell>
          <cell r="AH1497">
            <v>-1673000</v>
          </cell>
          <cell r="AI1497">
            <v>-1673000</v>
          </cell>
          <cell r="AJ1497">
            <v>-1673000</v>
          </cell>
        </row>
        <row r="1498">
          <cell r="Q1498">
            <v>0</v>
          </cell>
          <cell r="R1498">
            <v>0</v>
          </cell>
          <cell r="S1498">
            <v>0</v>
          </cell>
          <cell r="T1498">
            <v>0</v>
          </cell>
          <cell r="AH1498">
            <v>0</v>
          </cell>
          <cell r="AI1498">
            <v>0</v>
          </cell>
          <cell r="AJ1498">
            <v>0</v>
          </cell>
        </row>
        <row r="1499">
          <cell r="Q1499">
            <v>-15485174</v>
          </cell>
          <cell r="R1499">
            <v>-15391174</v>
          </cell>
          <cell r="S1499">
            <v>-15297174</v>
          </cell>
          <cell r="T1499">
            <v>-15203956</v>
          </cell>
          <cell r="AH1499">
            <v>-15954701.25</v>
          </cell>
          <cell r="AI1499">
            <v>-15860849.75</v>
          </cell>
          <cell r="AJ1499">
            <v>-15766998.25</v>
          </cell>
        </row>
        <row r="1500">
          <cell r="Q1500">
            <v>-41303000</v>
          </cell>
          <cell r="R1500">
            <v>-41617000</v>
          </cell>
          <cell r="S1500">
            <v>-41940000</v>
          </cell>
          <cell r="T1500">
            <v>-43839000</v>
          </cell>
          <cell r="AH1500">
            <v>-37439791.666666664</v>
          </cell>
          <cell r="AI1500">
            <v>-38133625</v>
          </cell>
          <cell r="AJ1500">
            <v>-38845666.666666664</v>
          </cell>
        </row>
        <row r="1501">
          <cell r="Q1501">
            <v>-13198000</v>
          </cell>
          <cell r="R1501">
            <v>-13139000</v>
          </cell>
          <cell r="S1501">
            <v>-13080000</v>
          </cell>
          <cell r="T1501">
            <v>-12256000</v>
          </cell>
          <cell r="AH1501">
            <v>-13448333.333333334</v>
          </cell>
          <cell r="AI1501">
            <v>-13422833.333333334</v>
          </cell>
          <cell r="AJ1501">
            <v>-13343125</v>
          </cell>
        </row>
        <row r="1502">
          <cell r="Q1502">
            <v>1332692</v>
          </cell>
          <cell r="R1502">
            <v>1332692</v>
          </cell>
          <cell r="S1502">
            <v>1332692</v>
          </cell>
          <cell r="T1502">
            <v>1332692</v>
          </cell>
          <cell r="AH1502">
            <v>1332692</v>
          </cell>
          <cell r="AI1502">
            <v>1332692</v>
          </cell>
          <cell r="AJ1502">
            <v>1332692</v>
          </cell>
        </row>
        <row r="1503">
          <cell r="Q1503">
            <v>-3727000</v>
          </cell>
          <cell r="R1503">
            <v>-3679000</v>
          </cell>
          <cell r="S1503">
            <v>-3631000</v>
          </cell>
          <cell r="T1503">
            <v>-3503000</v>
          </cell>
          <cell r="AH1503">
            <v>-3962000</v>
          </cell>
          <cell r="AI1503">
            <v>-3916958.3333333335</v>
          </cell>
          <cell r="AJ1503">
            <v>-3866750</v>
          </cell>
        </row>
        <row r="1504">
          <cell r="Q1504">
            <v>5635154.54</v>
          </cell>
          <cell r="R1504">
            <v>5635154.54</v>
          </cell>
          <cell r="S1504">
            <v>5635154.54</v>
          </cell>
          <cell r="T1504">
            <v>5635154.54</v>
          </cell>
          <cell r="AH1504">
            <v>5635154.54</v>
          </cell>
          <cell r="AI1504">
            <v>5635154.54</v>
          </cell>
          <cell r="AJ1504">
            <v>5635154.54</v>
          </cell>
        </row>
        <row r="1505">
          <cell r="Q1505">
            <v>-10664000</v>
          </cell>
          <cell r="R1505">
            <v>-10845000</v>
          </cell>
          <cell r="S1505">
            <v>-10898000</v>
          </cell>
          <cell r="T1505">
            <v>-10961000</v>
          </cell>
          <cell r="AH1505">
            <v>-10360791.666666666</v>
          </cell>
          <cell r="AI1505">
            <v>-10433166.666666666</v>
          </cell>
          <cell r="AJ1505">
            <v>-10509458.333333334</v>
          </cell>
        </row>
        <row r="1506">
          <cell r="Q1506">
            <v>98028</v>
          </cell>
          <cell r="R1506">
            <v>69764</v>
          </cell>
          <cell r="S1506">
            <v>101684</v>
          </cell>
          <cell r="T1506">
            <v>879</v>
          </cell>
          <cell r="AH1506">
            <v>-96466.916666666672</v>
          </cell>
          <cell r="AI1506">
            <v>-78842.75</v>
          </cell>
          <cell r="AJ1506">
            <v>-68560.666666666672</v>
          </cell>
        </row>
        <row r="1507">
          <cell r="Q1507">
            <v>0</v>
          </cell>
          <cell r="R1507">
            <v>0</v>
          </cell>
          <cell r="S1507">
            <v>0</v>
          </cell>
          <cell r="T1507">
            <v>0</v>
          </cell>
          <cell r="AH1507">
            <v>-218750</v>
          </cell>
          <cell r="AI1507">
            <v>-72916.666666666672</v>
          </cell>
          <cell r="AJ1507">
            <v>0</v>
          </cell>
        </row>
        <row r="1508">
          <cell r="Q1508">
            <v>-33312000</v>
          </cell>
          <cell r="R1508">
            <v>-33312000</v>
          </cell>
          <cell r="S1508">
            <v>-33312000</v>
          </cell>
          <cell r="T1508">
            <v>-33312000</v>
          </cell>
          <cell r="AH1508">
            <v>-30724750</v>
          </cell>
          <cell r="AI1508">
            <v>-32463750</v>
          </cell>
          <cell r="AJ1508">
            <v>-33333250</v>
          </cell>
        </row>
        <row r="1509">
          <cell r="Q1509">
            <v>-1430000</v>
          </cell>
          <cell r="R1509">
            <v>-1430000</v>
          </cell>
          <cell r="S1509">
            <v>-1430000</v>
          </cell>
          <cell r="T1509">
            <v>-1243000</v>
          </cell>
          <cell r="AH1509">
            <v>-178750</v>
          </cell>
          <cell r="AI1509">
            <v>-297916.66666666669</v>
          </cell>
          <cell r="AJ1509">
            <v>-409291.66666666669</v>
          </cell>
        </row>
        <row r="1510">
          <cell r="Q1510">
            <v>-72564653</v>
          </cell>
          <cell r="R1510">
            <v>-72912653</v>
          </cell>
          <cell r="S1510">
            <v>-73260653</v>
          </cell>
          <cell r="T1510">
            <v>-70833653</v>
          </cell>
          <cell r="AH1510">
            <v>-73010696.375</v>
          </cell>
          <cell r="AI1510">
            <v>-73663167.458333328</v>
          </cell>
          <cell r="AJ1510">
            <v>-73938903</v>
          </cell>
        </row>
        <row r="1511">
          <cell r="Q1511">
            <v>12663.58</v>
          </cell>
          <cell r="R1511">
            <v>12663.58</v>
          </cell>
          <cell r="S1511">
            <v>12663.58</v>
          </cell>
          <cell r="T1511">
            <v>12663.58</v>
          </cell>
          <cell r="AH1511">
            <v>11713.808333333334</v>
          </cell>
          <cell r="AI1511">
            <v>11080.63</v>
          </cell>
          <cell r="AJ1511">
            <v>10447.451666666668</v>
          </cell>
        </row>
        <row r="1512">
          <cell r="Q1512">
            <v>44658.07</v>
          </cell>
          <cell r="R1512">
            <v>44658.07</v>
          </cell>
          <cell r="S1512">
            <v>44658.07</v>
          </cell>
          <cell r="T1512">
            <v>44658.07</v>
          </cell>
          <cell r="AH1512">
            <v>41394.930416666662</v>
          </cell>
          <cell r="AI1512">
            <v>39143.876250000001</v>
          </cell>
          <cell r="AJ1512">
            <v>36892.82208333334</v>
          </cell>
        </row>
        <row r="1513">
          <cell r="Q1513">
            <v>1780078.13</v>
          </cell>
          <cell r="R1513">
            <v>1780078.13</v>
          </cell>
          <cell r="S1513">
            <v>1780078.13</v>
          </cell>
          <cell r="T1513">
            <v>1780078.13</v>
          </cell>
          <cell r="AH1513">
            <v>1778564.4545833331</v>
          </cell>
          <cell r="AI1513">
            <v>1648388.6737499998</v>
          </cell>
          <cell r="AJ1513">
            <v>1518212.8929166663</v>
          </cell>
        </row>
        <row r="1514">
          <cell r="Q1514">
            <v>0</v>
          </cell>
          <cell r="R1514">
            <v>0</v>
          </cell>
          <cell r="S1514">
            <v>0</v>
          </cell>
          <cell r="T1514">
            <v>0</v>
          </cell>
          <cell r="AH1514">
            <v>0</v>
          </cell>
          <cell r="AI1514">
            <v>0</v>
          </cell>
          <cell r="AJ1514">
            <v>0</v>
          </cell>
        </row>
        <row r="1515">
          <cell r="Q1515">
            <v>3724980.33</v>
          </cell>
          <cell r="R1515">
            <v>3724980.44</v>
          </cell>
          <cell r="S1515">
            <v>3724980.44</v>
          </cell>
          <cell r="T1515">
            <v>3724980.44</v>
          </cell>
          <cell r="AH1515">
            <v>2793747.7604166665</v>
          </cell>
          <cell r="AI1515">
            <v>2731662.7662500003</v>
          </cell>
          <cell r="AJ1515">
            <v>2669577.7720833342</v>
          </cell>
        </row>
        <row r="1516">
          <cell r="Q1516">
            <v>0</v>
          </cell>
          <cell r="R1516">
            <v>0</v>
          </cell>
          <cell r="S1516">
            <v>0</v>
          </cell>
          <cell r="T1516">
            <v>0</v>
          </cell>
          <cell r="AH1516">
            <v>0</v>
          </cell>
          <cell r="AI1516">
            <v>0</v>
          </cell>
          <cell r="AJ1516">
            <v>0</v>
          </cell>
        </row>
        <row r="1517">
          <cell r="Q1517">
            <v>0</v>
          </cell>
          <cell r="R1517">
            <v>0</v>
          </cell>
          <cell r="S1517">
            <v>0</v>
          </cell>
          <cell r="T1517">
            <v>0</v>
          </cell>
          <cell r="AH1517">
            <v>0</v>
          </cell>
          <cell r="AI1517">
            <v>0</v>
          </cell>
          <cell r="AJ1517">
            <v>0</v>
          </cell>
        </row>
        <row r="1518">
          <cell r="Q1518">
            <v>60710442.049999997</v>
          </cell>
          <cell r="R1518">
            <v>60710442.049999997</v>
          </cell>
          <cell r="S1518">
            <v>81108562.739999995</v>
          </cell>
          <cell r="T1518">
            <v>81108562.739999995</v>
          </cell>
          <cell r="AH1518">
            <v>45646765.828333341</v>
          </cell>
          <cell r="AI1518">
            <v>44881609.965000004</v>
          </cell>
          <cell r="AJ1518">
            <v>44189249.208333336</v>
          </cell>
        </row>
        <row r="1519">
          <cell r="Q1519">
            <v>0</v>
          </cell>
          <cell r="R1519">
            <v>0</v>
          </cell>
          <cell r="S1519">
            <v>0</v>
          </cell>
          <cell r="T1519">
            <v>0</v>
          </cell>
          <cell r="AH1519">
            <v>0</v>
          </cell>
          <cell r="AI1519">
            <v>0</v>
          </cell>
          <cell r="AJ1519">
            <v>0</v>
          </cell>
        </row>
        <row r="1520">
          <cell r="Q1520">
            <v>-5176339752.4699955</v>
          </cell>
          <cell r="R1520">
            <v>-5103066150.0200014</v>
          </cell>
          <cell r="S1520">
            <v>-5248037725.6400032</v>
          </cell>
          <cell r="T1520">
            <v>-5202564468.2200012</v>
          </cell>
          <cell r="AH1520">
            <v>-5236581341.7175074</v>
          </cell>
          <cell r="AI1520">
            <v>-5237726315.5391712</v>
          </cell>
          <cell r="AJ1520">
            <v>-5235690841.9208345</v>
          </cell>
        </row>
        <row r="1521">
          <cell r="Q1521">
            <v>9.5367431640625E-6</v>
          </cell>
          <cell r="R1521">
            <v>0</v>
          </cell>
          <cell r="S1521">
            <v>0</v>
          </cell>
          <cell r="T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R20" t="str">
            <v>50</v>
          </cell>
        </row>
        <row r="21">
          <cell r="AA21">
            <v>516650</v>
          </cell>
          <cell r="AB21">
            <v>516650</v>
          </cell>
          <cell r="AC21">
            <v>-166150.04999999999</v>
          </cell>
          <cell r="AM21">
            <v>21527.083333333332</v>
          </cell>
          <cell r="AN21">
            <v>64581.25</v>
          </cell>
          <cell r="AO21">
            <v>79185.414583333331</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_Dscrp"/>
      <sheetName val="Data"/>
      <sheetName val="Haulage"/>
      <sheetName val="Draglines"/>
      <sheetName val="Quant"/>
      <sheetName val="Equip Hours"/>
      <sheetName val=" Labor Hrs"/>
      <sheetName val="Supply_Cost"/>
      <sheetName val="SALE_INV"/>
      <sheetName val="Dozer"/>
      <sheetName val="Hrs_by_acc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Budget Assumptions"/>
      <sheetName val="Area AB 2011"/>
      <sheetName val="Area AB 2012"/>
      <sheetName val="Area AB 2013 - 2020"/>
      <sheetName val="Area D 2011"/>
      <sheetName val="Area D 2012"/>
      <sheetName val="Area D 2013 - 2020"/>
      <sheetName val="Prod"/>
      <sheetName val="AB Equip. Hrs."/>
      <sheetName val="D Equip. Hrs."/>
      <sheetName val="Sales Vs. Inventor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1&amp;2 Staffing Summary"/>
      <sheetName val="2012 Budget Assumptions "/>
      <sheetName val="2012 Area AB BudgetSummary"/>
      <sheetName val="2013 Area AB Budget Summary"/>
      <sheetName val="2014-2021 Area AB Bdgt Summary"/>
      <sheetName val="2012 Area D Budget Summary"/>
      <sheetName val="2013 Area D Budget Summary"/>
      <sheetName val="2014 - 2021 Area D Bdgt Summary"/>
      <sheetName val="Area AB Productivity"/>
      <sheetName val="Area D Productivity"/>
      <sheetName val="Area AB Equipment Hrs. Summary"/>
      <sheetName val="Area D Equipment Hrs. Summary"/>
      <sheetName val="Area AB Sales Vs. Inventory"/>
      <sheetName val="Area D Sales Vs. Inventory"/>
      <sheetName val="2012 1&amp;2 Budget"/>
      <sheetName val="2013 1&amp;2 Budget"/>
      <sheetName val="2014 - 2021 1&amp;2 Budget"/>
      <sheetName val="SUM BY FUNC 2012"/>
      <sheetName val="2012 Variable AOP Budget"/>
      <sheetName val="SUM BY FUNC 2013"/>
      <sheetName val="SUM BY FUNC 2014-2021"/>
      <sheetName val="A&amp;G For 1&amp;2 AOP"/>
      <sheetName val="2012 1&amp;2 Capital Recap"/>
      <sheetName val="1&amp;2 2012 Capital Summary "/>
      <sheetName val="1&amp;2 2012 Cashflow"/>
      <sheetName val="1&amp;2 Capital Sched 2013 - 2021"/>
      <sheetName val="Environmental Charts"/>
      <sheetName val="2012 NFDL Summary"/>
      <sheetName val="2012 Reportable Incident Rate"/>
      <sheetName val="Outside Coal"/>
      <sheetName val="2012 Contract Basis"/>
      <sheetName val="Final Reclamtion"/>
      <sheetName val="Table of Content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Summary"/>
      <sheetName val="Combined"/>
      <sheetName val="BillSPRD"/>
      <sheetName val="Rate Design"/>
      <sheetName val="DSM-Combined"/>
      <sheetName val="DSM-191"/>
      <sheetName val="DSM-192"/>
      <sheetName val="Decoupling"/>
      <sheetName val="D-R"/>
      <sheetName val="D-C"/>
      <sheetName val="D-I"/>
      <sheetName val="D-T"/>
      <sheetName val="FullSPRD"/>
      <sheetName val="AllowSPD"/>
      <sheetName val="DSM2"/>
      <sheetName val="Decoupling S"/>
      <sheetName val="Table 1"/>
      <sheetName val="Sch 4"/>
      <sheetName val="Sch 25"/>
      <sheetName val="Sch 27"/>
      <sheetName val="Sch 48T"/>
      <sheetName val="Sch 41"/>
      <sheetName val="Sch 47T"/>
      <sheetName val="Sch 6"/>
      <sheetName val="Sch 15"/>
      <sheetName val="Sch 50"/>
      <sheetName val="Sch 51"/>
      <sheetName val="Sch 52"/>
      <sheetName val="Sch 53"/>
      <sheetName val="Sch 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Sch 40 Feeder OH"/>
      <sheetName val="Sch 40 Substation O&amp;M"/>
      <sheetName val="Sch 40 Substation A&amp;G"/>
      <sheetName val="Account Summary"/>
      <sheetName val="BC detail"/>
    </sheetNames>
    <sheetDataSet>
      <sheetData sheetId="0" refreshError="1"/>
      <sheetData sheetId="1" refreshError="1">
        <row r="25">
          <cell r="F25">
            <v>3.408125E-2</v>
          </cell>
        </row>
        <row r="29">
          <cell r="F29">
            <v>0</v>
          </cell>
        </row>
        <row r="30">
          <cell r="F30">
            <v>0</v>
          </cell>
        </row>
        <row r="31">
          <cell r="F31">
            <v>0</v>
          </cell>
        </row>
        <row r="34">
          <cell r="F34">
            <v>0</v>
          </cell>
        </row>
        <row r="35">
          <cell r="F35">
            <v>0</v>
          </cell>
        </row>
        <row r="36">
          <cell r="F36">
            <v>0</v>
          </cell>
        </row>
      </sheetData>
      <sheetData sheetId="2" refreshError="1">
        <row r="4">
          <cell r="A4" t="str">
            <v>DEM</v>
          </cell>
          <cell r="B4" t="str">
            <v>Demand</v>
          </cell>
          <cell r="C4">
            <v>1</v>
          </cell>
          <cell r="D4">
            <v>1</v>
          </cell>
        </row>
        <row r="5">
          <cell r="A5" t="str">
            <v>NRG</v>
          </cell>
          <cell r="B5" t="str">
            <v>Energy</v>
          </cell>
          <cell r="C5">
            <v>1</v>
          </cell>
          <cell r="E5">
            <v>1</v>
          </cell>
        </row>
        <row r="6">
          <cell r="A6" t="str">
            <v>CUS</v>
          </cell>
          <cell r="B6" t="str">
            <v>Customer</v>
          </cell>
          <cell r="C6">
            <v>1</v>
          </cell>
          <cell r="F6">
            <v>1</v>
          </cell>
        </row>
        <row r="7">
          <cell r="A7" t="str">
            <v>PC1</v>
          </cell>
          <cell r="B7" t="str">
            <v>Peak Credit - No Transportation Top 200</v>
          </cell>
          <cell r="C7">
            <v>1</v>
          </cell>
          <cell r="D7">
            <v>0.13</v>
          </cell>
          <cell r="E7">
            <v>0.87</v>
          </cell>
        </row>
        <row r="8">
          <cell r="A8" t="str">
            <v>OH</v>
          </cell>
          <cell r="B8" t="str">
            <v>Pri / Sec Voltage</v>
          </cell>
          <cell r="C8">
            <v>1</v>
          </cell>
          <cell r="G8">
            <v>0.92</v>
          </cell>
          <cell r="H8">
            <v>0.08</v>
          </cell>
        </row>
        <row r="9">
          <cell r="A9" t="str">
            <v>UG</v>
          </cell>
          <cell r="B9" t="str">
            <v>Pri / Sec Voltage</v>
          </cell>
          <cell r="C9">
            <v>1</v>
          </cell>
          <cell r="G9">
            <v>0.8</v>
          </cell>
          <cell r="H9">
            <v>0.2</v>
          </cell>
        </row>
        <row r="10">
          <cell r="A10" t="str">
            <v>PC2</v>
          </cell>
          <cell r="B10" t="str">
            <v>Peak Credit - All Customers Top 200</v>
          </cell>
          <cell r="C10">
            <v>1</v>
          </cell>
          <cell r="D10">
            <v>0.13</v>
          </cell>
          <cell r="E10">
            <v>0.87</v>
          </cell>
        </row>
        <row r="11">
          <cell r="A11" t="str">
            <v>TFR</v>
          </cell>
          <cell r="B11" t="str">
            <v>Transformers</v>
          </cell>
          <cell r="C11">
            <v>1</v>
          </cell>
          <cell r="D11">
            <v>0</v>
          </cell>
          <cell r="F11">
            <v>1</v>
          </cell>
        </row>
        <row r="12">
          <cell r="A12" t="str">
            <v>PC3</v>
          </cell>
          <cell r="B12" t="str">
            <v>Peak Credit - No Transportation Top 75</v>
          </cell>
          <cell r="C12">
            <v>1</v>
          </cell>
          <cell r="D12">
            <v>0.2</v>
          </cell>
          <cell r="E12">
            <v>0.8</v>
          </cell>
        </row>
        <row r="13">
          <cell r="A13" t="str">
            <v>PC4</v>
          </cell>
          <cell r="B13" t="str">
            <v>Peak Credit - All Customers Top 75</v>
          </cell>
          <cell r="C13">
            <v>1</v>
          </cell>
          <cell r="D13">
            <v>0.2</v>
          </cell>
          <cell r="E13">
            <v>0.8</v>
          </cell>
        </row>
      </sheetData>
      <sheetData sheetId="3" refreshError="1">
        <row r="4">
          <cell r="A4" t="str">
            <v>ENERGY_1</v>
          </cell>
          <cell r="B4" t="str">
            <v>Annual kWhs</v>
          </cell>
          <cell r="C4" t="str">
            <v>NRG</v>
          </cell>
          <cell r="E4">
            <v>0.46156404591758265</v>
          </cell>
          <cell r="F4">
            <v>0.11184030612701876</v>
          </cell>
          <cell r="G4">
            <v>0.1330117764232478</v>
          </cell>
          <cell r="H4">
            <v>8.5947576971571321E-2</v>
          </cell>
          <cell r="I4">
            <v>6.0326706292810998E-2</v>
          </cell>
          <cell r="J4">
            <v>2.4623579678621587E-4</v>
          </cell>
          <cell r="K4">
            <v>7.45924169993033E-3</v>
          </cell>
          <cell r="L4">
            <v>2.2066893850063527E-2</v>
          </cell>
          <cell r="M4">
            <v>2.0268871035032752E-2</v>
          </cell>
          <cell r="N4">
            <v>5.0185465531079488E-3</v>
          </cell>
          <cell r="O4">
            <v>8.1937900590374924E-2</v>
          </cell>
          <cell r="P4">
            <v>3.7871758568948769E-3</v>
          </cell>
          <cell r="Q4">
            <v>6.20252109705236E-3</v>
          </cell>
          <cell r="R4">
            <v>3.2220178852558027E-4</v>
          </cell>
          <cell r="S4">
            <v>0</v>
          </cell>
          <cell r="T4">
            <v>0</v>
          </cell>
          <cell r="U4">
            <v>0</v>
          </cell>
          <cell r="V4">
            <v>0</v>
          </cell>
          <cell r="W4">
            <v>0</v>
          </cell>
          <cell r="X4">
            <v>0</v>
          </cell>
        </row>
        <row r="5">
          <cell r="A5" t="str">
            <v/>
          </cell>
          <cell r="B5" t="str">
            <v>Historical Test Year Twelve Months ended September 2005</v>
          </cell>
          <cell r="D5">
            <v>23994289527</v>
          </cell>
          <cell r="E5">
            <v>11074901353</v>
          </cell>
          <cell r="F5">
            <v>2683528686</v>
          </cell>
          <cell r="G5">
            <v>3191523074</v>
          </cell>
          <cell r="H5">
            <v>2062251046</v>
          </cell>
          <cell r="I5">
            <v>1447496457</v>
          </cell>
          <cell r="J5">
            <v>5908253</v>
          </cell>
          <cell r="K5">
            <v>178979205</v>
          </cell>
          <cell r="L5">
            <v>529479440</v>
          </cell>
          <cell r="M5">
            <v>486337160</v>
          </cell>
          <cell r="N5">
            <v>120416459</v>
          </cell>
          <cell r="O5">
            <v>1966041710</v>
          </cell>
          <cell r="P5">
            <v>90870594</v>
          </cell>
          <cell r="Q5">
            <v>148825087</v>
          </cell>
          <cell r="R5">
            <v>7731003</v>
          </cell>
        </row>
        <row r="6">
          <cell r="A6" t="str">
            <v/>
          </cell>
        </row>
        <row r="7">
          <cell r="A7" t="str">
            <v>DEM_1</v>
          </cell>
          <cell r="B7" t="str">
            <v>Annual Kw</v>
          </cell>
          <cell r="C7" t="str">
            <v>DEM</v>
          </cell>
          <cell r="E7">
            <v>0.5484110078399288</v>
          </cell>
          <cell r="F7">
            <v>0.11094322378070802</v>
          </cell>
          <cell r="G7">
            <v>0.11823231839299886</v>
          </cell>
          <cell r="H7">
            <v>6.5240934698380174E-2</v>
          </cell>
          <cell r="I7">
            <v>4.642068306393559E-2</v>
          </cell>
          <cell r="J7">
            <v>7.3706632859891057E-7</v>
          </cell>
          <cell r="K7">
            <v>1.0441772988484567E-2</v>
          </cell>
          <cell r="L7">
            <v>1.5727521319643556E-2</v>
          </cell>
          <cell r="M7">
            <v>1.5063915935128335E-2</v>
          </cell>
          <cell r="N7">
            <v>3.4251472289991377E-3</v>
          </cell>
          <cell r="O7">
            <v>5.8168046209145029E-2</v>
          </cell>
          <cell r="P7">
            <v>3.4020524840363718E-3</v>
          </cell>
          <cell r="Q7">
            <v>4.1494377412356672E-3</v>
          </cell>
          <cell r="R7">
            <v>3.732012510472484E-4</v>
          </cell>
          <cell r="S7">
            <v>0</v>
          </cell>
          <cell r="T7">
            <v>0</v>
          </cell>
          <cell r="U7">
            <v>0</v>
          </cell>
          <cell r="V7">
            <v>0</v>
          </cell>
          <cell r="W7">
            <v>0</v>
          </cell>
          <cell r="X7">
            <v>0</v>
          </cell>
        </row>
        <row r="8">
          <cell r="A8" t="str">
            <v/>
          </cell>
          <cell r="B8" t="str">
            <v>Historical Test Year Twelve Months ended September 2005</v>
          </cell>
          <cell r="D8">
            <v>4070190</v>
          </cell>
          <cell r="E8">
            <v>2232137</v>
          </cell>
          <cell r="F8">
            <v>451560</v>
          </cell>
          <cell r="G8">
            <v>481228</v>
          </cell>
          <cell r="H8">
            <v>265543</v>
          </cell>
          <cell r="I8">
            <v>188941</v>
          </cell>
          <cell r="J8">
            <v>3</v>
          </cell>
          <cell r="K8">
            <v>42500</v>
          </cell>
          <cell r="L8">
            <v>64014</v>
          </cell>
          <cell r="M8">
            <v>61313</v>
          </cell>
          <cell r="N8">
            <v>13941</v>
          </cell>
          <cell r="O8">
            <v>236755</v>
          </cell>
          <cell r="P8">
            <v>13847</v>
          </cell>
          <cell r="Q8">
            <v>16889</v>
          </cell>
          <cell r="R8">
            <v>1519</v>
          </cell>
        </row>
        <row r="9">
          <cell r="A9" t="str">
            <v/>
          </cell>
        </row>
        <row r="10">
          <cell r="A10" t="str">
            <v>DIR450.01</v>
          </cell>
          <cell r="B10" t="str">
            <v>Late Payment Interest Rev</v>
          </cell>
          <cell r="C10" t="str">
            <v>CUS</v>
          </cell>
          <cell r="E10">
            <v>0.77637157085197672</v>
          </cell>
          <cell r="F10">
            <v>0.12330309745460201</v>
          </cell>
          <cell r="G10">
            <v>6.2249506966091987E-2</v>
          </cell>
          <cell r="H10">
            <v>1.4418149302683942E-2</v>
          </cell>
          <cell r="I10">
            <v>1.377004827844576E-2</v>
          </cell>
          <cell r="J10">
            <v>0</v>
          </cell>
          <cell r="K10">
            <v>7.2938976892790745E-4</v>
          </cell>
          <cell r="L10">
            <v>1.0611715475256412E-3</v>
          </cell>
          <cell r="M10">
            <v>2.4616352467996976E-3</v>
          </cell>
          <cell r="N10">
            <v>0</v>
          </cell>
          <cell r="O10">
            <v>4.0304196619801941E-3</v>
          </cell>
          <cell r="P10">
            <v>1.6050109209661343E-3</v>
          </cell>
          <cell r="Q10">
            <v>0</v>
          </cell>
          <cell r="R10">
            <v>0</v>
          </cell>
          <cell r="S10">
            <v>0</v>
          </cell>
          <cell r="T10">
            <v>0</v>
          </cell>
          <cell r="U10">
            <v>0</v>
          </cell>
          <cell r="V10">
            <v>0</v>
          </cell>
          <cell r="W10">
            <v>0</v>
          </cell>
          <cell r="X10">
            <v>0</v>
          </cell>
        </row>
        <row r="11">
          <cell r="A11" t="str">
            <v/>
          </cell>
          <cell r="B11" t="str">
            <v>Historical Test Year Twelve Months ended September 2005</v>
          </cell>
          <cell r="D11">
            <v>2263536</v>
          </cell>
          <cell r="E11">
            <v>1757345</v>
          </cell>
          <cell r="F11">
            <v>279101</v>
          </cell>
          <cell r="G11">
            <v>140904</v>
          </cell>
          <cell r="H11">
            <v>32636</v>
          </cell>
          <cell r="I11">
            <v>31169</v>
          </cell>
          <cell r="J11">
            <v>0</v>
          </cell>
          <cell r="K11">
            <v>1651</v>
          </cell>
          <cell r="L11">
            <v>2402</v>
          </cell>
          <cell r="M11">
            <v>5572</v>
          </cell>
          <cell r="N11">
            <v>0</v>
          </cell>
          <cell r="O11">
            <v>9123</v>
          </cell>
          <cell r="P11">
            <v>3633</v>
          </cell>
          <cell r="Q11">
            <v>0</v>
          </cell>
          <cell r="R11">
            <v>0</v>
          </cell>
        </row>
        <row r="12">
          <cell r="A12" t="str">
            <v/>
          </cell>
        </row>
        <row r="13">
          <cell r="A13" t="str">
            <v>NCP_360</v>
          </cell>
          <cell r="B13" t="str">
            <v>Allocate Substation Land - 12 NCP</v>
          </cell>
          <cell r="C13" t="str">
            <v>DEM</v>
          </cell>
          <cell r="E13">
            <v>0.38233768229206183</v>
          </cell>
          <cell r="F13">
            <v>0.12994735154862891</v>
          </cell>
          <cell r="G13">
            <v>0.19344954689388996</v>
          </cell>
          <cell r="H13">
            <v>0.14995490120946325</v>
          </cell>
          <cell r="I13">
            <v>8.557293958753813E-2</v>
          </cell>
          <cell r="J13">
            <v>6.8288389456272672E-5</v>
          </cell>
          <cell r="K13">
            <v>7.5340904492364347E-3</v>
          </cell>
          <cell r="L13">
            <v>2.9520501692034538E-2</v>
          </cell>
          <cell r="M13">
            <v>0</v>
          </cell>
          <cell r="N13">
            <v>9.0693936496856198E-3</v>
          </cell>
          <cell r="O13">
            <v>0</v>
          </cell>
          <cell r="P13">
            <v>1.2513136030471796E-2</v>
          </cell>
          <cell r="Q13">
            <v>0</v>
          </cell>
          <cell r="R13">
            <v>3.2168257533221034E-5</v>
          </cell>
          <cell r="S13">
            <v>0</v>
          </cell>
          <cell r="T13">
            <v>0</v>
          </cell>
          <cell r="U13">
            <v>0</v>
          </cell>
          <cell r="V13">
            <v>0</v>
          </cell>
          <cell r="W13">
            <v>0</v>
          </cell>
          <cell r="X13">
            <v>0</v>
          </cell>
        </row>
        <row r="14">
          <cell r="A14" t="str">
            <v/>
          </cell>
          <cell r="B14" t="str">
            <v>Historical Test Year Twelve Months ended September 2005</v>
          </cell>
          <cell r="D14">
            <v>12652224</v>
          </cell>
          <cell r="E14">
            <v>4837422</v>
          </cell>
          <cell r="F14">
            <v>1644123</v>
          </cell>
          <cell r="G14">
            <v>2447567</v>
          </cell>
          <cell r="H14">
            <v>1897263</v>
          </cell>
          <cell r="I14">
            <v>1082688</v>
          </cell>
          <cell r="J14">
            <v>864</v>
          </cell>
          <cell r="K14">
            <v>95323</v>
          </cell>
          <cell r="L14">
            <v>373500</v>
          </cell>
          <cell r="M14">
            <v>0</v>
          </cell>
          <cell r="N14">
            <v>114748</v>
          </cell>
          <cell r="O14">
            <v>0</v>
          </cell>
          <cell r="P14">
            <v>158319</v>
          </cell>
          <cell r="Q14">
            <v>0</v>
          </cell>
          <cell r="R14">
            <v>407</v>
          </cell>
        </row>
        <row r="15">
          <cell r="A15" t="str">
            <v/>
          </cell>
        </row>
        <row r="16">
          <cell r="A16" t="str">
            <v>NCP_361</v>
          </cell>
          <cell r="B16" t="str">
            <v>Allocate Substation Structures - 12 NCP</v>
          </cell>
          <cell r="C16" t="str">
            <v>DEM</v>
          </cell>
          <cell r="E16">
            <v>0.47217309764801435</v>
          </cell>
          <cell r="F16">
            <v>0.12725414213287409</v>
          </cell>
          <cell r="G16">
            <v>0.1534577411331384</v>
          </cell>
          <cell r="H16">
            <v>0.11657275539180251</v>
          </cell>
          <cell r="I16">
            <v>7.9647702985328597E-2</v>
          </cell>
          <cell r="J16">
            <v>0</v>
          </cell>
          <cell r="K16">
            <v>1.2815540073302687E-2</v>
          </cell>
          <cell r="L16">
            <v>1.5693581730566158E-2</v>
          </cell>
          <cell r="M16">
            <v>0</v>
          </cell>
          <cell r="N16">
            <v>6.2513652233414877E-3</v>
          </cell>
          <cell r="O16">
            <v>0</v>
          </cell>
          <cell r="P16">
            <v>1.6118384927210214E-2</v>
          </cell>
          <cell r="Q16">
            <v>0</v>
          </cell>
          <cell r="R16">
            <v>1.5688754421513385E-5</v>
          </cell>
          <cell r="S16">
            <v>0</v>
          </cell>
          <cell r="T16">
            <v>0</v>
          </cell>
          <cell r="U16">
            <v>0</v>
          </cell>
          <cell r="V16">
            <v>0</v>
          </cell>
          <cell r="W16">
            <v>0</v>
          </cell>
          <cell r="X16">
            <v>0</v>
          </cell>
        </row>
        <row r="17">
          <cell r="A17" t="str">
            <v/>
          </cell>
          <cell r="B17" t="str">
            <v>Historical Test Year Twelve Months ended September 2005</v>
          </cell>
          <cell r="D17">
            <v>4143095</v>
          </cell>
          <cell r="E17">
            <v>1956258</v>
          </cell>
          <cell r="F17">
            <v>527226</v>
          </cell>
          <cell r="G17">
            <v>635790</v>
          </cell>
          <cell r="H17">
            <v>482972</v>
          </cell>
          <cell r="I17">
            <v>329988</v>
          </cell>
          <cell r="J17">
            <v>0</v>
          </cell>
          <cell r="K17">
            <v>53096</v>
          </cell>
          <cell r="L17">
            <v>65020</v>
          </cell>
          <cell r="M17">
            <v>0</v>
          </cell>
          <cell r="N17">
            <v>25900</v>
          </cell>
          <cell r="O17">
            <v>0</v>
          </cell>
          <cell r="P17">
            <v>66780</v>
          </cell>
          <cell r="Q17">
            <v>0</v>
          </cell>
          <cell r="R17">
            <v>65</v>
          </cell>
        </row>
        <row r="18">
          <cell r="A18" t="str">
            <v/>
          </cell>
        </row>
        <row r="19">
          <cell r="A19" t="str">
            <v>NCP_362</v>
          </cell>
          <cell r="B19" t="str">
            <v>Allocate Substation Equipment - 12 NCP</v>
          </cell>
          <cell r="C19" t="str">
            <v>DEM</v>
          </cell>
          <cell r="E19">
            <v>0.4976067940089749</v>
          </cell>
          <cell r="F19">
            <v>0.14212694401001752</v>
          </cell>
          <cell r="G19">
            <v>0.14548995691824093</v>
          </cell>
          <cell r="H19">
            <v>9.5623684213414453E-2</v>
          </cell>
          <cell r="I19">
            <v>7.4571975032741988E-2</v>
          </cell>
          <cell r="J19">
            <v>2.7105373593005176E-4</v>
          </cell>
          <cell r="K19">
            <v>1.1564620667195418E-2</v>
          </cell>
          <cell r="L19">
            <v>1.6406467349817228E-2</v>
          </cell>
          <cell r="M19">
            <v>0</v>
          </cell>
          <cell r="N19">
            <v>5.8784719701644788E-3</v>
          </cell>
          <cell r="O19">
            <v>0</v>
          </cell>
          <cell r="P19">
            <v>1.0289717399144581E-2</v>
          </cell>
          <cell r="Q19">
            <v>0</v>
          </cell>
          <cell r="R19">
            <v>1.7031469435844793E-4</v>
          </cell>
          <cell r="S19">
            <v>0</v>
          </cell>
          <cell r="T19">
            <v>0</v>
          </cell>
          <cell r="U19">
            <v>0</v>
          </cell>
          <cell r="V19">
            <v>0</v>
          </cell>
          <cell r="W19">
            <v>0</v>
          </cell>
          <cell r="X19">
            <v>0</v>
          </cell>
        </row>
        <row r="20">
          <cell r="A20" t="str">
            <v/>
          </cell>
          <cell r="B20" t="str">
            <v>Historical Test Year Twelve Months ended September 2005</v>
          </cell>
          <cell r="D20">
            <v>221413661</v>
          </cell>
          <cell r="E20">
            <v>110176942</v>
          </cell>
          <cell r="F20">
            <v>31468847</v>
          </cell>
          <cell r="G20">
            <v>32213464</v>
          </cell>
          <cell r="H20">
            <v>21172390</v>
          </cell>
          <cell r="I20">
            <v>16511254</v>
          </cell>
          <cell r="J20">
            <v>60015</v>
          </cell>
          <cell r="K20">
            <v>2560565</v>
          </cell>
          <cell r="L20">
            <v>3632616</v>
          </cell>
          <cell r="M20">
            <v>0</v>
          </cell>
          <cell r="N20">
            <v>1301574</v>
          </cell>
          <cell r="O20">
            <v>0</v>
          </cell>
          <cell r="P20">
            <v>2278284</v>
          </cell>
          <cell r="Q20">
            <v>0</v>
          </cell>
          <cell r="R20">
            <v>37710</v>
          </cell>
        </row>
        <row r="21">
          <cell r="A21" t="str">
            <v/>
          </cell>
        </row>
        <row r="22">
          <cell r="A22" t="str">
            <v>CUST_1</v>
          </cell>
          <cell r="B22" t="str">
            <v>Ave. No. Cust.</v>
          </cell>
          <cell r="C22" t="str">
            <v>CUS</v>
          </cell>
          <cell r="E22">
            <v>0.88327632852639681</v>
          </cell>
          <cell r="F22">
            <v>0.10452480826031919</v>
          </cell>
          <cell r="G22">
            <v>7.9019087095733333E-3</v>
          </cell>
          <cell r="H22">
            <v>7.0292139293603713E-4</v>
          </cell>
          <cell r="I22">
            <v>4.854923180024324E-4</v>
          </cell>
          <cell r="J22">
            <v>9.9282682618084339E-7</v>
          </cell>
          <cell r="K22">
            <v>1.8962992380054108E-4</v>
          </cell>
          <cell r="L22">
            <v>6.1555263223212286E-5</v>
          </cell>
          <cell r="M22">
            <v>1.7870882871255182E-5</v>
          </cell>
          <cell r="N22">
            <v>1.9856536523616868E-6</v>
          </cell>
          <cell r="O22">
            <v>1.489240239271265E-5</v>
          </cell>
          <cell r="P22">
            <v>2.8126783985703294E-3</v>
          </cell>
          <cell r="Q22">
            <v>9.9282682618084339E-7</v>
          </cell>
          <cell r="R22">
            <v>7.9426146094467471E-6</v>
          </cell>
          <cell r="S22">
            <v>0</v>
          </cell>
          <cell r="T22">
            <v>0</v>
          </cell>
          <cell r="U22">
            <v>0</v>
          </cell>
          <cell r="V22">
            <v>0</v>
          </cell>
          <cell r="W22">
            <v>0</v>
          </cell>
          <cell r="X22">
            <v>0</v>
          </cell>
        </row>
        <row r="23">
          <cell r="A23" t="str">
            <v/>
          </cell>
          <cell r="B23" t="str">
            <v>Historical Test Year Twelve Months ended September 2005</v>
          </cell>
          <cell r="D23">
            <v>1007225</v>
          </cell>
          <cell r="E23">
            <v>889658</v>
          </cell>
          <cell r="F23">
            <v>105280</v>
          </cell>
          <cell r="G23">
            <v>7959</v>
          </cell>
          <cell r="H23">
            <v>708</v>
          </cell>
          <cell r="I23">
            <v>489</v>
          </cell>
          <cell r="J23">
            <v>1</v>
          </cell>
          <cell r="K23">
            <v>191</v>
          </cell>
          <cell r="L23">
            <v>62</v>
          </cell>
          <cell r="M23">
            <v>18</v>
          </cell>
          <cell r="N23">
            <v>2</v>
          </cell>
          <cell r="O23">
            <v>15</v>
          </cell>
          <cell r="P23">
            <v>2833</v>
          </cell>
          <cell r="Q23">
            <v>1</v>
          </cell>
          <cell r="R23">
            <v>8</v>
          </cell>
        </row>
        <row r="24">
          <cell r="A24" t="str">
            <v/>
          </cell>
        </row>
        <row r="25">
          <cell r="A25" t="str">
            <v>CUST_4</v>
          </cell>
          <cell r="B25" t="str">
            <v>Ave. No. Cust Incl. RES &amp; SEC Only</v>
          </cell>
          <cell r="C25" t="str">
            <v>CUS</v>
          </cell>
          <cell r="E25">
            <v>0.88642167446652276</v>
          </cell>
          <cell r="F25">
            <v>0.10489702097641511</v>
          </cell>
          <cell r="G25">
            <v>7.9300473969537225E-3</v>
          </cell>
          <cell r="H25">
            <v>7.0542449516814115E-4</v>
          </cell>
          <cell r="I25">
            <v>0</v>
          </cell>
          <cell r="J25">
            <v>0</v>
          </cell>
          <cell r="K25">
            <v>0</v>
          </cell>
          <cell r="L25">
            <v>4.5832664940302951E-5</v>
          </cell>
          <cell r="M25">
            <v>0</v>
          </cell>
          <cell r="N25">
            <v>0</v>
          </cell>
          <cell r="O25">
            <v>0</v>
          </cell>
          <cell r="P25">
            <v>0</v>
          </cell>
          <cell r="Q25">
            <v>0</v>
          </cell>
          <cell r="R25">
            <v>0</v>
          </cell>
          <cell r="S25">
            <v>0</v>
          </cell>
          <cell r="T25">
            <v>0</v>
          </cell>
          <cell r="U25">
            <v>0</v>
          </cell>
          <cell r="V25">
            <v>0</v>
          </cell>
          <cell r="W25">
            <v>0</v>
          </cell>
          <cell r="X25">
            <v>0</v>
          </cell>
        </row>
        <row r="26">
          <cell r="A26" t="str">
            <v/>
          </cell>
          <cell r="B26" t="str">
            <v>Historical Test Year Twelve Months ended September 2005</v>
          </cell>
          <cell r="D26">
            <v>1003651</v>
          </cell>
          <cell r="E26">
            <v>889658</v>
          </cell>
          <cell r="F26">
            <v>105280</v>
          </cell>
          <cell r="G26">
            <v>7959</v>
          </cell>
          <cell r="H26">
            <v>708</v>
          </cell>
          <cell r="I26">
            <v>0</v>
          </cell>
          <cell r="J26">
            <v>0</v>
          </cell>
          <cell r="K26">
            <v>0</v>
          </cell>
          <cell r="L26">
            <v>46</v>
          </cell>
          <cell r="M26">
            <v>0</v>
          </cell>
          <cell r="N26">
            <v>0</v>
          </cell>
          <cell r="O26">
            <v>0</v>
          </cell>
          <cell r="P26">
            <v>0</v>
          </cell>
          <cell r="Q26">
            <v>0</v>
          </cell>
          <cell r="R26">
            <v>0</v>
          </cell>
        </row>
        <row r="27">
          <cell r="A27" t="str">
            <v/>
          </cell>
        </row>
        <row r="28">
          <cell r="A28" t="str">
            <v>CUST_5</v>
          </cell>
          <cell r="B28" t="str">
            <v>Wtd. Ave. No. Cust. CAE - NO HV</v>
          </cell>
          <cell r="C28" t="str">
            <v>CUS</v>
          </cell>
          <cell r="E28">
            <v>0.81358028834032914</v>
          </cell>
          <cell r="F28">
            <v>0.12243587680922405</v>
          </cell>
          <cell r="G28">
            <v>1.3615952432809945E-2</v>
          </cell>
          <cell r="H28">
            <v>1.6734148926663091E-2</v>
          </cell>
          <cell r="I28">
            <v>1.5026255069782351E-2</v>
          </cell>
          <cell r="J28">
            <v>1.260921353165674E-5</v>
          </cell>
          <cell r="K28">
            <v>1.0531793925211653E-2</v>
          </cell>
          <cell r="L28">
            <v>1.6041951335739465E-3</v>
          </cell>
          <cell r="M28">
            <v>1.5368770919322601E-3</v>
          </cell>
          <cell r="N28">
            <v>1.6192159453220402E-4</v>
          </cell>
          <cell r="O28">
            <v>1.2145497646038981E-3</v>
          </cell>
          <cell r="P28">
            <v>3.2866638549728221E-3</v>
          </cell>
          <cell r="Q28">
            <v>8.0960797266102012E-5</v>
          </cell>
          <cell r="R28">
            <v>1.7790704556687269E-4</v>
          </cell>
          <cell r="S28">
            <v>0</v>
          </cell>
          <cell r="T28">
            <v>0</v>
          </cell>
          <cell r="U28">
            <v>0</v>
          </cell>
          <cell r="V28">
            <v>0</v>
          </cell>
          <cell r="W28">
            <v>0</v>
          </cell>
          <cell r="X28">
            <v>0</v>
          </cell>
        </row>
        <row r="29">
          <cell r="A29" t="str">
            <v/>
          </cell>
          <cell r="B29" t="str">
            <v>Historical Test Year Twelve Months ended September 2005</v>
          </cell>
          <cell r="D29">
            <v>14513197</v>
          </cell>
          <cell r="E29">
            <v>11807651</v>
          </cell>
          <cell r="F29">
            <v>1776936</v>
          </cell>
          <cell r="G29">
            <v>197611</v>
          </cell>
          <cell r="H29">
            <v>242866</v>
          </cell>
          <cell r="I29">
            <v>218079</v>
          </cell>
          <cell r="J29">
            <v>183</v>
          </cell>
          <cell r="K29">
            <v>152850</v>
          </cell>
          <cell r="L29">
            <v>23282</v>
          </cell>
          <cell r="M29">
            <v>22305</v>
          </cell>
          <cell r="N29">
            <v>2350</v>
          </cell>
          <cell r="O29">
            <v>17627</v>
          </cell>
          <cell r="P29">
            <v>47700</v>
          </cell>
          <cell r="Q29">
            <v>1175</v>
          </cell>
          <cell r="R29">
            <v>2582</v>
          </cell>
        </row>
        <row r="30">
          <cell r="A30" t="str">
            <v/>
          </cell>
        </row>
        <row r="31">
          <cell r="A31" t="str">
            <v>CUST_6</v>
          </cell>
          <cell r="B31" t="str">
            <v>Wtd. Ave. No. Sch. Mtr Reading</v>
          </cell>
          <cell r="C31" t="str">
            <v>CUS</v>
          </cell>
          <cell r="E31">
            <v>0.82591092762824314</v>
          </cell>
          <cell r="F31">
            <v>0.12188538482962462</v>
          </cell>
          <cell r="G31">
            <v>2.9585399772528314E-2</v>
          </cell>
          <cell r="H31">
            <v>3.1372013221438069E-3</v>
          </cell>
          <cell r="I31">
            <v>2.0891769316599977E-3</v>
          </cell>
          <cell r="J31">
            <v>2.492729650803609E-6</v>
          </cell>
          <cell r="K31">
            <v>7.9006055716145736E-4</v>
          </cell>
          <cell r="L31">
            <v>3.0674048919213055E-4</v>
          </cell>
          <cell r="M31">
            <v>9.8620469514387969E-3</v>
          </cell>
          <cell r="N31">
            <v>7.113711454820353E-4</v>
          </cell>
          <cell r="O31">
            <v>5.3352499055794433E-3</v>
          </cell>
          <cell r="P31">
            <v>0</v>
          </cell>
          <cell r="Q31">
            <v>3.5565188720519599E-4</v>
          </cell>
          <cell r="R31">
            <v>2.8295850090203128E-5</v>
          </cell>
          <cell r="S31">
            <v>0</v>
          </cell>
          <cell r="T31">
            <v>0</v>
          </cell>
          <cell r="U31">
            <v>0</v>
          </cell>
          <cell r="V31">
            <v>0</v>
          </cell>
          <cell r="W31">
            <v>0</v>
          </cell>
          <cell r="X31">
            <v>0</v>
          </cell>
        </row>
        <row r="32">
          <cell r="A32" t="str">
            <v/>
          </cell>
          <cell r="B32" t="str">
            <v>Historical Test Year Twelve Months ended September 2005</v>
          </cell>
          <cell r="D32">
            <v>14843166</v>
          </cell>
          <cell r="E32">
            <v>12259133</v>
          </cell>
          <cell r="F32">
            <v>1809165</v>
          </cell>
          <cell r="G32">
            <v>439141</v>
          </cell>
          <cell r="H32">
            <v>46566</v>
          </cell>
          <cell r="I32">
            <v>31010</v>
          </cell>
          <cell r="J32">
            <v>37</v>
          </cell>
          <cell r="K32">
            <v>11727</v>
          </cell>
          <cell r="L32">
            <v>4553</v>
          </cell>
          <cell r="M32">
            <v>146384</v>
          </cell>
          <cell r="N32">
            <v>10559</v>
          </cell>
          <cell r="O32">
            <v>79192</v>
          </cell>
          <cell r="P32">
            <v>0</v>
          </cell>
          <cell r="Q32">
            <v>5279</v>
          </cell>
          <cell r="R32">
            <v>420</v>
          </cell>
        </row>
        <row r="33">
          <cell r="A33" t="str">
            <v/>
          </cell>
        </row>
        <row r="37">
          <cell r="A37" t="str">
            <v>DIR360.01</v>
          </cell>
          <cell r="B37" t="str">
            <v>Direct Assign Substation Land</v>
          </cell>
          <cell r="C37" t="str">
            <v>DEM</v>
          </cell>
          <cell r="E37">
            <v>0</v>
          </cell>
          <cell r="F37">
            <v>0</v>
          </cell>
          <cell r="G37">
            <v>0</v>
          </cell>
          <cell r="H37">
            <v>0</v>
          </cell>
          <cell r="I37">
            <v>0</v>
          </cell>
          <cell r="J37">
            <v>0</v>
          </cell>
          <cell r="K37">
            <v>0</v>
          </cell>
          <cell r="L37">
            <v>0.6133514300746491</v>
          </cell>
          <cell r="M37">
            <v>0.38579609140887705</v>
          </cell>
          <cell r="N37">
            <v>0</v>
          </cell>
          <cell r="O37">
            <v>0</v>
          </cell>
          <cell r="P37">
            <v>0</v>
          </cell>
          <cell r="Q37">
            <v>0</v>
          </cell>
          <cell r="R37">
            <v>8.5247851647388042E-4</v>
          </cell>
          <cell r="S37">
            <v>0</v>
          </cell>
          <cell r="T37">
            <v>0</v>
          </cell>
          <cell r="U37">
            <v>0</v>
          </cell>
          <cell r="V37">
            <v>0</v>
          </cell>
          <cell r="W37">
            <v>0</v>
          </cell>
          <cell r="X37">
            <v>0</v>
          </cell>
        </row>
        <row r="38">
          <cell r="A38" t="str">
            <v/>
          </cell>
          <cell r="B38" t="str">
            <v>Historical Test Year Twelve Months ended September 2005</v>
          </cell>
          <cell r="D38">
            <v>655735</v>
          </cell>
          <cell r="E38">
            <v>0</v>
          </cell>
          <cell r="F38">
            <v>0</v>
          </cell>
          <cell r="G38">
            <v>0</v>
          </cell>
          <cell r="H38">
            <v>0</v>
          </cell>
          <cell r="I38">
            <v>0</v>
          </cell>
          <cell r="J38">
            <v>0</v>
          </cell>
          <cell r="K38">
            <v>0</v>
          </cell>
          <cell r="L38">
            <v>402196</v>
          </cell>
          <cell r="M38">
            <v>252980</v>
          </cell>
          <cell r="N38">
            <v>0</v>
          </cell>
          <cell r="O38">
            <v>0</v>
          </cell>
          <cell r="P38">
            <v>0</v>
          </cell>
          <cell r="Q38">
            <v>0</v>
          </cell>
          <cell r="R38">
            <v>559</v>
          </cell>
        </row>
        <row r="39">
          <cell r="A39" t="str">
            <v/>
          </cell>
        </row>
        <row r="40">
          <cell r="A40" t="str">
            <v>DIR361.01</v>
          </cell>
          <cell r="B40" t="str">
            <v>Direct Assign Substation Structures</v>
          </cell>
          <cell r="C40" t="str">
            <v>DEM</v>
          </cell>
          <cell r="E40">
            <v>3.2338492433164661E-8</v>
          </cell>
          <cell r="F40">
            <v>0</v>
          </cell>
          <cell r="G40">
            <v>0</v>
          </cell>
          <cell r="H40">
            <v>0</v>
          </cell>
          <cell r="I40">
            <v>0</v>
          </cell>
          <cell r="J40">
            <v>0</v>
          </cell>
          <cell r="K40">
            <v>0</v>
          </cell>
          <cell r="L40">
            <v>0.23189286153973715</v>
          </cell>
          <cell r="M40">
            <v>0.46422552657656535</v>
          </cell>
          <cell r="N40">
            <v>0</v>
          </cell>
          <cell r="O40">
            <v>0.30359376696254986</v>
          </cell>
          <cell r="P40">
            <v>0</v>
          </cell>
          <cell r="Q40">
            <v>0</v>
          </cell>
          <cell r="R40">
            <v>2.8781258265516552E-4</v>
          </cell>
          <cell r="S40">
            <v>0</v>
          </cell>
          <cell r="T40">
            <v>0</v>
          </cell>
          <cell r="U40">
            <v>0</v>
          </cell>
          <cell r="V40">
            <v>0</v>
          </cell>
          <cell r="W40">
            <v>0</v>
          </cell>
          <cell r="X40">
            <v>0</v>
          </cell>
        </row>
        <row r="41">
          <cell r="A41" t="str">
            <v/>
          </cell>
          <cell r="B41" t="str">
            <v>Historical Test Year Twelve Months ended September 2005</v>
          </cell>
          <cell r="D41">
            <v>309229.01</v>
          </cell>
          <cell r="E41">
            <v>0.01</v>
          </cell>
          <cell r="F41">
            <v>0</v>
          </cell>
          <cell r="G41">
            <v>0</v>
          </cell>
          <cell r="H41">
            <v>0</v>
          </cell>
          <cell r="I41">
            <v>0</v>
          </cell>
          <cell r="J41">
            <v>0</v>
          </cell>
          <cell r="K41">
            <v>0</v>
          </cell>
          <cell r="L41">
            <v>71708</v>
          </cell>
          <cell r="M41">
            <v>143552</v>
          </cell>
          <cell r="N41">
            <v>0</v>
          </cell>
          <cell r="O41">
            <v>93880</v>
          </cell>
          <cell r="P41">
            <v>0</v>
          </cell>
          <cell r="Q41">
            <v>0</v>
          </cell>
          <cell r="R41">
            <v>89</v>
          </cell>
        </row>
        <row r="42">
          <cell r="A42" t="str">
            <v/>
          </cell>
        </row>
        <row r="43">
          <cell r="A43" t="str">
            <v>DIR362.01</v>
          </cell>
          <cell r="B43" t="str">
            <v>Direct Assign Substation Equipment</v>
          </cell>
          <cell r="C43" t="str">
            <v>DEM</v>
          </cell>
          <cell r="E43">
            <v>4.4294995080024233E-10</v>
          </cell>
          <cell r="F43">
            <v>0</v>
          </cell>
          <cell r="G43">
            <v>0</v>
          </cell>
          <cell r="H43">
            <v>0</v>
          </cell>
          <cell r="I43">
            <v>2.0814705433049266E-2</v>
          </cell>
          <cell r="J43">
            <v>0</v>
          </cell>
          <cell r="K43">
            <v>0</v>
          </cell>
          <cell r="L43">
            <v>0.17673490420953283</v>
          </cell>
          <cell r="M43">
            <v>0.36022856024335115</v>
          </cell>
          <cell r="N43">
            <v>0</v>
          </cell>
          <cell r="O43">
            <v>0.43640288475744426</v>
          </cell>
          <cell r="P43">
            <v>0</v>
          </cell>
          <cell r="Q43">
            <v>3.9307821583964304E-3</v>
          </cell>
          <cell r="R43">
            <v>1.8881627552761928E-3</v>
          </cell>
          <cell r="S43">
            <v>0</v>
          </cell>
          <cell r="T43">
            <v>0</v>
          </cell>
          <cell r="U43">
            <v>0</v>
          </cell>
          <cell r="V43">
            <v>0</v>
          </cell>
          <cell r="W43">
            <v>0</v>
          </cell>
          <cell r="X43">
            <v>0</v>
          </cell>
        </row>
        <row r="44">
          <cell r="A44" t="str">
            <v/>
          </cell>
          <cell r="B44" t="str">
            <v>Historical Test Year Twelve Months ended September 2005</v>
          </cell>
          <cell r="D44">
            <v>22575914.009999998</v>
          </cell>
          <cell r="E44">
            <v>0.01</v>
          </cell>
          <cell r="F44">
            <v>0</v>
          </cell>
          <cell r="G44">
            <v>0</v>
          </cell>
          <cell r="H44">
            <v>0</v>
          </cell>
          <cell r="I44">
            <v>469911</v>
          </cell>
          <cell r="J44">
            <v>0</v>
          </cell>
          <cell r="K44">
            <v>0</v>
          </cell>
          <cell r="L44">
            <v>3989952</v>
          </cell>
          <cell r="M44">
            <v>8132489</v>
          </cell>
          <cell r="N44">
            <v>0</v>
          </cell>
          <cell r="O44">
            <v>9852194</v>
          </cell>
          <cell r="P44">
            <v>0</v>
          </cell>
          <cell r="Q44">
            <v>88741</v>
          </cell>
          <cell r="R44">
            <v>42627</v>
          </cell>
        </row>
        <row r="45">
          <cell r="A45" t="str">
            <v/>
          </cell>
        </row>
        <row r="46">
          <cell r="A46" t="str">
            <v>DIR364.01</v>
          </cell>
          <cell r="B46" t="str">
            <v>Direct Assign OH Dist Lines</v>
          </cell>
          <cell r="C46" t="str">
            <v>DEM</v>
          </cell>
          <cell r="E46">
            <v>0</v>
          </cell>
          <cell r="F46">
            <v>0</v>
          </cell>
          <cell r="G46">
            <v>0</v>
          </cell>
          <cell r="H46">
            <v>0</v>
          </cell>
          <cell r="I46">
            <v>0</v>
          </cell>
          <cell r="J46">
            <v>0</v>
          </cell>
          <cell r="K46">
            <v>0</v>
          </cell>
          <cell r="L46">
            <v>0.85581237225384643</v>
          </cell>
          <cell r="M46">
            <v>0</v>
          </cell>
          <cell r="N46">
            <v>0</v>
          </cell>
          <cell r="O46">
            <v>0</v>
          </cell>
          <cell r="P46">
            <v>0</v>
          </cell>
          <cell r="Q46">
            <v>0.14418762774615362</v>
          </cell>
          <cell r="R46">
            <v>0</v>
          </cell>
          <cell r="S46">
            <v>0</v>
          </cell>
          <cell r="T46">
            <v>0</v>
          </cell>
          <cell r="U46">
            <v>0</v>
          </cell>
          <cell r="V46">
            <v>0</v>
          </cell>
          <cell r="W46">
            <v>0</v>
          </cell>
          <cell r="X46">
            <v>0</v>
          </cell>
        </row>
        <row r="47">
          <cell r="A47" t="str">
            <v/>
          </cell>
          <cell r="B47" t="str">
            <v>Historical Test Year Twelve Months ended September 2005</v>
          </cell>
          <cell r="D47">
            <v>1206005</v>
          </cell>
          <cell r="E47">
            <v>0</v>
          </cell>
          <cell r="F47">
            <v>0</v>
          </cell>
          <cell r="G47">
            <v>0</v>
          </cell>
          <cell r="H47">
            <v>0</v>
          </cell>
          <cell r="I47">
            <v>0</v>
          </cell>
          <cell r="J47">
            <v>0</v>
          </cell>
          <cell r="K47">
            <v>0</v>
          </cell>
          <cell r="L47">
            <v>1032114</v>
          </cell>
          <cell r="M47">
            <v>0</v>
          </cell>
          <cell r="N47">
            <v>0</v>
          </cell>
          <cell r="O47">
            <v>0</v>
          </cell>
          <cell r="P47">
            <v>0</v>
          </cell>
          <cell r="Q47">
            <v>173891</v>
          </cell>
          <cell r="R47">
            <v>0</v>
          </cell>
        </row>
        <row r="48">
          <cell r="A48" t="str">
            <v/>
          </cell>
        </row>
        <row r="49">
          <cell r="A49" t="str">
            <v>DIR366.01</v>
          </cell>
          <cell r="B49" t="str">
            <v>Direct Assign OH Dist Lines</v>
          </cell>
          <cell r="C49" t="str">
            <v>DEM</v>
          </cell>
          <cell r="E49">
            <v>0</v>
          </cell>
          <cell r="F49">
            <v>0</v>
          </cell>
          <cell r="G49">
            <v>0</v>
          </cell>
          <cell r="H49">
            <v>0</v>
          </cell>
          <cell r="I49">
            <v>0</v>
          </cell>
          <cell r="J49">
            <v>0</v>
          </cell>
          <cell r="K49">
            <v>0</v>
          </cell>
          <cell r="L49">
            <v>0.83937789880606462</v>
          </cell>
          <cell r="M49">
            <v>0.11810879638070632</v>
          </cell>
          <cell r="N49">
            <v>0</v>
          </cell>
          <cell r="O49">
            <v>0</v>
          </cell>
          <cell r="P49">
            <v>0</v>
          </cell>
          <cell r="Q49">
            <v>4.2513304813229125E-2</v>
          </cell>
          <cell r="R49">
            <v>0</v>
          </cell>
          <cell r="S49">
            <v>0</v>
          </cell>
          <cell r="T49">
            <v>0</v>
          </cell>
          <cell r="U49">
            <v>0</v>
          </cell>
          <cell r="V49">
            <v>0</v>
          </cell>
          <cell r="W49">
            <v>0</v>
          </cell>
          <cell r="X49">
            <v>0</v>
          </cell>
        </row>
        <row r="50">
          <cell r="A50" t="str">
            <v/>
          </cell>
          <cell r="B50" t="str">
            <v>Historical Test Year Twelve Months ended September 2005</v>
          </cell>
          <cell r="D50">
            <v>13108414</v>
          </cell>
          <cell r="E50">
            <v>0</v>
          </cell>
          <cell r="F50">
            <v>0</v>
          </cell>
          <cell r="G50">
            <v>0</v>
          </cell>
          <cell r="H50">
            <v>0</v>
          </cell>
          <cell r="I50">
            <v>0</v>
          </cell>
          <cell r="J50">
            <v>0</v>
          </cell>
          <cell r="K50">
            <v>0</v>
          </cell>
          <cell r="L50">
            <v>11002913</v>
          </cell>
          <cell r="M50">
            <v>1548219</v>
          </cell>
          <cell r="N50">
            <v>0</v>
          </cell>
          <cell r="O50">
            <v>0</v>
          </cell>
          <cell r="P50">
            <v>0</v>
          </cell>
          <cell r="Q50">
            <v>557282</v>
          </cell>
          <cell r="R50">
            <v>0</v>
          </cell>
        </row>
        <row r="51">
          <cell r="A51" t="str">
            <v/>
          </cell>
        </row>
        <row r="52">
          <cell r="A52" t="str">
            <v>DIR368.03C</v>
          </cell>
          <cell r="B52" t="str">
            <v>Line Transformers - Customer Related</v>
          </cell>
          <cell r="C52" t="str">
            <v>CUS</v>
          </cell>
          <cell r="E52">
            <v>0</v>
          </cell>
          <cell r="F52">
            <v>0</v>
          </cell>
          <cell r="G52">
            <v>0</v>
          </cell>
          <cell r="H52">
            <v>0</v>
          </cell>
          <cell r="I52">
            <v>0.59684801613529559</v>
          </cell>
          <cell r="J52">
            <v>0</v>
          </cell>
          <cell r="K52">
            <v>4.557735497771543E-2</v>
          </cell>
          <cell r="L52">
            <v>0.34598822362781961</v>
          </cell>
          <cell r="M52">
            <v>0</v>
          </cell>
          <cell r="N52">
            <v>0</v>
          </cell>
          <cell r="O52">
            <v>0</v>
          </cell>
          <cell r="P52">
            <v>0</v>
          </cell>
          <cell r="Q52">
            <v>0</v>
          </cell>
          <cell r="R52">
            <v>1.1586405259169373E-2</v>
          </cell>
          <cell r="S52">
            <v>0</v>
          </cell>
          <cell r="T52">
            <v>0</v>
          </cell>
          <cell r="U52">
            <v>0</v>
          </cell>
          <cell r="V52">
            <v>0</v>
          </cell>
          <cell r="W52">
            <v>0</v>
          </cell>
          <cell r="X52">
            <v>0</v>
          </cell>
        </row>
        <row r="53">
          <cell r="A53" t="str">
            <v/>
          </cell>
          <cell r="B53" t="str">
            <v>Historical Test Year Twelve Months ended September 2005</v>
          </cell>
          <cell r="D53">
            <v>1674133.57</v>
          </cell>
          <cell r="E53">
            <v>0</v>
          </cell>
          <cell r="F53">
            <v>0</v>
          </cell>
          <cell r="G53">
            <v>0</v>
          </cell>
          <cell r="H53">
            <v>0</v>
          </cell>
          <cell r="I53">
            <v>999203.3</v>
          </cell>
          <cell r="J53">
            <v>0</v>
          </cell>
          <cell r="K53">
            <v>76302.58</v>
          </cell>
          <cell r="L53">
            <v>579230.5</v>
          </cell>
          <cell r="M53">
            <v>0</v>
          </cell>
          <cell r="N53">
            <v>0</v>
          </cell>
          <cell r="O53">
            <v>0</v>
          </cell>
          <cell r="P53">
            <v>0</v>
          </cell>
          <cell r="Q53">
            <v>0</v>
          </cell>
          <cell r="R53">
            <v>19397.189999999999</v>
          </cell>
        </row>
        <row r="54">
          <cell r="A54" t="str">
            <v/>
          </cell>
        </row>
        <row r="55">
          <cell r="A55" t="str">
            <v>DIR368.03</v>
          </cell>
          <cell r="B55" t="str">
            <v>Line Transformers</v>
          </cell>
          <cell r="C55" t="str">
            <v>DEM</v>
          </cell>
          <cell r="E55">
            <v>0</v>
          </cell>
          <cell r="F55">
            <v>0</v>
          </cell>
          <cell r="G55">
            <v>0</v>
          </cell>
          <cell r="H55">
            <v>0</v>
          </cell>
          <cell r="I55">
            <v>0.59684801613529559</v>
          </cell>
          <cell r="J55">
            <v>0</v>
          </cell>
          <cell r="K55">
            <v>4.557735497771543E-2</v>
          </cell>
          <cell r="L55">
            <v>0.34598822362781961</v>
          </cell>
          <cell r="M55">
            <v>0</v>
          </cell>
          <cell r="N55">
            <v>0</v>
          </cell>
          <cell r="O55">
            <v>0</v>
          </cell>
          <cell r="P55">
            <v>0</v>
          </cell>
          <cell r="Q55">
            <v>0</v>
          </cell>
          <cell r="R55">
            <v>1.1586405259169373E-2</v>
          </cell>
          <cell r="S55">
            <v>0</v>
          </cell>
          <cell r="T55">
            <v>0</v>
          </cell>
          <cell r="U55">
            <v>0</v>
          </cell>
          <cell r="V55">
            <v>0</v>
          </cell>
          <cell r="W55">
            <v>0</v>
          </cell>
          <cell r="X55">
            <v>0</v>
          </cell>
        </row>
        <row r="56">
          <cell r="A56" t="str">
            <v/>
          </cell>
          <cell r="B56" t="str">
            <v>Historical Test Year Twelve Months ended September 2005</v>
          </cell>
          <cell r="D56">
            <v>1674133.57</v>
          </cell>
          <cell r="E56">
            <v>0</v>
          </cell>
          <cell r="F56">
            <v>0</v>
          </cell>
          <cell r="G56">
            <v>0</v>
          </cell>
          <cell r="H56">
            <v>0</v>
          </cell>
          <cell r="I56">
            <v>999203.3</v>
          </cell>
          <cell r="J56">
            <v>0</v>
          </cell>
          <cell r="K56">
            <v>76302.58</v>
          </cell>
          <cell r="L56">
            <v>579230.5</v>
          </cell>
          <cell r="M56">
            <v>0</v>
          </cell>
          <cell r="N56">
            <v>0</v>
          </cell>
          <cell r="O56">
            <v>0</v>
          </cell>
          <cell r="P56">
            <v>0</v>
          </cell>
          <cell r="Q56">
            <v>0</v>
          </cell>
          <cell r="R56">
            <v>19397.189999999999</v>
          </cell>
        </row>
        <row r="57">
          <cell r="A57" t="str">
            <v/>
          </cell>
        </row>
        <row r="58">
          <cell r="A58" t="str">
            <v>DIR372.00</v>
          </cell>
          <cell r="B58" t="str">
            <v>Leased Wtr. Htrs.</v>
          </cell>
          <cell r="C58" t="str">
            <v>CUS</v>
          </cell>
          <cell r="E58">
            <v>0.97930401824490343</v>
          </cell>
          <cell r="F58">
            <v>1.8958814267068601E-2</v>
          </cell>
          <cell r="G58">
            <v>1.4320019694091309E-3</v>
          </cell>
          <cell r="H58">
            <v>0</v>
          </cell>
          <cell r="I58">
            <v>2.6661340591658807E-4</v>
          </cell>
          <cell r="J58">
            <v>0</v>
          </cell>
          <cell r="K58">
            <v>3.8552112702224411E-5</v>
          </cell>
          <cell r="L58">
            <v>0</v>
          </cell>
          <cell r="M58">
            <v>0</v>
          </cell>
          <cell r="N58">
            <v>0</v>
          </cell>
          <cell r="O58">
            <v>0</v>
          </cell>
          <cell r="P58">
            <v>0</v>
          </cell>
          <cell r="Q58">
            <v>0</v>
          </cell>
          <cell r="R58">
            <v>0</v>
          </cell>
          <cell r="S58">
            <v>0</v>
          </cell>
          <cell r="T58">
            <v>0</v>
          </cell>
          <cell r="U58">
            <v>0</v>
          </cell>
          <cell r="V58">
            <v>0</v>
          </cell>
          <cell r="W58">
            <v>0</v>
          </cell>
          <cell r="X58">
            <v>0</v>
          </cell>
        </row>
        <row r="59">
          <cell r="A59" t="str">
            <v/>
          </cell>
          <cell r="B59" t="str">
            <v>Historical Test Year Twelve Months ended September 2005</v>
          </cell>
          <cell r="D59">
            <v>2152930</v>
          </cell>
          <cell r="E59">
            <v>2108373</v>
          </cell>
          <cell r="F59">
            <v>40817</v>
          </cell>
          <cell r="G59">
            <v>3083</v>
          </cell>
          <cell r="H59">
            <v>0</v>
          </cell>
          <cell r="I59">
            <v>574</v>
          </cell>
          <cell r="J59">
            <v>0</v>
          </cell>
          <cell r="K59">
            <v>83</v>
          </cell>
          <cell r="L59">
            <v>0</v>
          </cell>
          <cell r="M59">
            <v>0</v>
          </cell>
          <cell r="N59">
            <v>0</v>
          </cell>
          <cell r="O59">
            <v>0</v>
          </cell>
          <cell r="P59">
            <v>0</v>
          </cell>
          <cell r="Q59">
            <v>0</v>
          </cell>
          <cell r="R59">
            <v>0</v>
          </cell>
        </row>
        <row r="60">
          <cell r="A60" t="str">
            <v/>
          </cell>
        </row>
        <row r="61">
          <cell r="A61" t="str">
            <v>DIR373.00</v>
          </cell>
          <cell r="B61" t="str">
            <v>Str. &amp; Signal Systems</v>
          </cell>
          <cell r="C61" t="str">
            <v>CUS</v>
          </cell>
          <cell r="E61">
            <v>0</v>
          </cell>
          <cell r="F61">
            <v>0</v>
          </cell>
          <cell r="G61">
            <v>0</v>
          </cell>
          <cell r="H61">
            <v>0</v>
          </cell>
          <cell r="I61">
            <v>0</v>
          </cell>
          <cell r="J61">
            <v>0</v>
          </cell>
          <cell r="K61">
            <v>0</v>
          </cell>
          <cell r="L61">
            <v>0</v>
          </cell>
          <cell r="M61">
            <v>0</v>
          </cell>
          <cell r="N61">
            <v>0</v>
          </cell>
          <cell r="O61">
            <v>0</v>
          </cell>
          <cell r="P61">
            <v>1</v>
          </cell>
          <cell r="Q61">
            <v>0</v>
          </cell>
          <cell r="R61">
            <v>0</v>
          </cell>
          <cell r="S61">
            <v>0</v>
          </cell>
          <cell r="T61">
            <v>0</v>
          </cell>
          <cell r="U61">
            <v>0</v>
          </cell>
          <cell r="V61">
            <v>0</v>
          </cell>
          <cell r="W61">
            <v>0</v>
          </cell>
          <cell r="X61">
            <v>0</v>
          </cell>
        </row>
        <row r="62">
          <cell r="A62" t="str">
            <v/>
          </cell>
          <cell r="B62" t="str">
            <v>Historical Test Year Twelve Months ended September 2005</v>
          </cell>
          <cell r="D62">
            <v>1</v>
          </cell>
          <cell r="E62">
            <v>0</v>
          </cell>
          <cell r="F62">
            <v>0</v>
          </cell>
          <cell r="G62">
            <v>0</v>
          </cell>
          <cell r="H62">
            <v>0</v>
          </cell>
          <cell r="I62">
            <v>0</v>
          </cell>
          <cell r="J62">
            <v>0</v>
          </cell>
          <cell r="K62">
            <v>0</v>
          </cell>
          <cell r="L62">
            <v>0</v>
          </cell>
          <cell r="M62">
            <v>0</v>
          </cell>
          <cell r="N62">
            <v>0</v>
          </cell>
          <cell r="O62">
            <v>0</v>
          </cell>
          <cell r="P62">
            <v>1</v>
          </cell>
          <cell r="Q62">
            <v>0</v>
          </cell>
          <cell r="R62">
            <v>0</v>
          </cell>
        </row>
        <row r="63">
          <cell r="A63" t="str">
            <v/>
          </cell>
        </row>
        <row r="64">
          <cell r="A64" t="str">
            <v>UNBILLED</v>
          </cell>
          <cell r="B64" t="str">
            <v>Direct Assignment of Unbilled Revenue</v>
          </cell>
          <cell r="C64" t="str">
            <v>CUS</v>
          </cell>
          <cell r="E64">
            <v>0.1537510342389749</v>
          </cell>
          <cell r="F64">
            <v>4.3938485602228128E-2</v>
          </cell>
          <cell r="G64">
            <v>5.1366878715329523E-2</v>
          </cell>
          <cell r="H64">
            <v>3.093847394883123E-2</v>
          </cell>
          <cell r="I64">
            <v>1.9633384133511674E-2</v>
          </cell>
          <cell r="J64">
            <v>1.385459409276363E-4</v>
          </cell>
          <cell r="K64">
            <v>1.7247027412673976E-3</v>
          </cell>
          <cell r="L64">
            <v>7.9735131236671423E-3</v>
          </cell>
          <cell r="M64">
            <v>6.8198268305220593E-3</v>
          </cell>
          <cell r="N64">
            <v>3.9226628788810669E-2</v>
          </cell>
          <cell r="O64">
            <v>0.6402440998204082</v>
          </cell>
          <cell r="P64">
            <v>4.2444261155214179E-3</v>
          </cell>
          <cell r="Q64">
            <v>0</v>
          </cell>
          <cell r="R64">
            <v>0</v>
          </cell>
          <cell r="S64">
            <v>0</v>
          </cell>
          <cell r="T64">
            <v>0</v>
          </cell>
          <cell r="U64">
            <v>0</v>
          </cell>
          <cell r="V64">
            <v>0</v>
          </cell>
          <cell r="W64">
            <v>0</v>
          </cell>
          <cell r="X64">
            <v>0</v>
          </cell>
        </row>
        <row r="65">
          <cell r="A65" t="str">
            <v/>
          </cell>
          <cell r="B65" t="str">
            <v>Historical Test Year Twelve Months ended September 2005</v>
          </cell>
          <cell r="D65">
            <v>-772307</v>
          </cell>
          <cell r="E65">
            <v>-118743</v>
          </cell>
          <cell r="F65">
            <v>-33934</v>
          </cell>
          <cell r="G65">
            <v>-39671</v>
          </cell>
          <cell r="H65">
            <v>-23894</v>
          </cell>
          <cell r="I65">
            <v>-15163</v>
          </cell>
          <cell r="J65">
            <v>-107</v>
          </cell>
          <cell r="K65">
            <v>-1332</v>
          </cell>
          <cell r="L65">
            <v>-6158</v>
          </cell>
          <cell r="M65">
            <v>-5267</v>
          </cell>
          <cell r="N65">
            <v>-30295</v>
          </cell>
          <cell r="O65">
            <v>-494465</v>
          </cell>
          <cell r="P65">
            <v>-3278</v>
          </cell>
          <cell r="Q65">
            <v>0</v>
          </cell>
          <cell r="R65">
            <v>0</v>
          </cell>
        </row>
        <row r="66">
          <cell r="A66" t="str">
            <v/>
          </cell>
        </row>
        <row r="67">
          <cell r="A67" t="str">
            <v>PROFORMA</v>
          </cell>
          <cell r="B67" t="str">
            <v>Proforma Revenue</v>
          </cell>
          <cell r="C67" t="str">
            <v>CUS</v>
          </cell>
          <cell r="E67">
            <v>0.54023264276228622</v>
          </cell>
          <cell r="F67">
            <v>0.1223348905308808</v>
          </cell>
          <cell r="G67">
            <v>0.14147065370057785</v>
          </cell>
          <cell r="H67">
            <v>8.3041137924974806E-2</v>
          </cell>
          <cell r="I67">
            <v>5.4191536612645766E-2</v>
          </cell>
          <cell r="J67">
            <v>1.6303854456289625E-4</v>
          </cell>
          <cell r="K67">
            <v>7.5165275419861559E-3</v>
          </cell>
          <cell r="L67">
            <v>1.9828441954852585E-2</v>
          </cell>
          <cell r="M67">
            <v>1.7563570344598475E-2</v>
          </cell>
          <cell r="N67">
            <v>5.4913096780014417E-4</v>
          </cell>
          <cell r="O67">
            <v>3.3542976835472037E-3</v>
          </cell>
          <cell r="P67">
            <v>8.48064221120454E-3</v>
          </cell>
          <cell r="Q67">
            <v>9.8670778235148446E-4</v>
          </cell>
          <cell r="R67">
            <v>2.8678143773105247E-4</v>
          </cell>
          <cell r="S67">
            <v>0</v>
          </cell>
          <cell r="T67">
            <v>0</v>
          </cell>
          <cell r="U67">
            <v>0</v>
          </cell>
          <cell r="V67">
            <v>0</v>
          </cell>
          <cell r="W67">
            <v>0</v>
          </cell>
          <cell r="X67">
            <v>0</v>
          </cell>
        </row>
        <row r="68">
          <cell r="A68" t="str">
            <v/>
          </cell>
          <cell r="B68" t="str">
            <v>Historical Test Year Twelve Months ended September 2005</v>
          </cell>
          <cell r="D68">
            <v>1616820125</v>
          </cell>
          <cell r="E68">
            <v>873459009</v>
          </cell>
          <cell r="F68">
            <v>197793513</v>
          </cell>
          <cell r="G68">
            <v>228732600</v>
          </cell>
          <cell r="H68">
            <v>134262583</v>
          </cell>
          <cell r="I68">
            <v>87617967</v>
          </cell>
          <cell r="J68">
            <v>263604</v>
          </cell>
          <cell r="K68">
            <v>12152873</v>
          </cell>
          <cell r="L68">
            <v>32059024</v>
          </cell>
          <cell r="M68">
            <v>28397134</v>
          </cell>
          <cell r="N68">
            <v>887846</v>
          </cell>
          <cell r="O68">
            <v>5423296</v>
          </cell>
          <cell r="P68">
            <v>13711673</v>
          </cell>
          <cell r="Q68">
            <v>1595329</v>
          </cell>
          <cell r="R68">
            <v>463674</v>
          </cell>
        </row>
        <row r="69">
          <cell r="A69" t="str">
            <v/>
          </cell>
        </row>
        <row r="70">
          <cell r="A70" t="str">
            <v>DIR451.02</v>
          </cell>
          <cell r="B70" t="str">
            <v>Seasonal Svc. Chgs.</v>
          </cell>
          <cell r="C70" t="str">
            <v>CUS</v>
          </cell>
          <cell r="E70">
            <v>0.66666666666666663</v>
          </cell>
          <cell r="F70">
            <v>0</v>
          </cell>
          <cell r="G70">
            <v>0.33333333333333331</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row>
        <row r="71">
          <cell r="A71" t="str">
            <v/>
          </cell>
          <cell r="B71" t="str">
            <v>Historical Test Year Twelve Months ended September 2005</v>
          </cell>
          <cell r="D71">
            <v>15</v>
          </cell>
          <cell r="E71">
            <v>10</v>
          </cell>
          <cell r="F71">
            <v>0</v>
          </cell>
          <cell r="G71">
            <v>5</v>
          </cell>
          <cell r="H71">
            <v>0</v>
          </cell>
          <cell r="I71">
            <v>0</v>
          </cell>
          <cell r="J71">
            <v>0</v>
          </cell>
          <cell r="K71">
            <v>0</v>
          </cell>
          <cell r="L71">
            <v>0</v>
          </cell>
          <cell r="M71">
            <v>0</v>
          </cell>
          <cell r="N71">
            <v>0</v>
          </cell>
          <cell r="O71">
            <v>0</v>
          </cell>
          <cell r="P71">
            <v>0</v>
          </cell>
          <cell r="Q71">
            <v>0</v>
          </cell>
          <cell r="R71">
            <v>0</v>
          </cell>
        </row>
        <row r="72">
          <cell r="A72" t="str">
            <v/>
          </cell>
        </row>
        <row r="73">
          <cell r="A73" t="str">
            <v>DIR454.04</v>
          </cell>
          <cell r="B73" t="str">
            <v>Equip. (Transf.) Rentals</v>
          </cell>
          <cell r="C73" t="str">
            <v>CUS</v>
          </cell>
          <cell r="E73">
            <v>0</v>
          </cell>
          <cell r="F73">
            <v>0</v>
          </cell>
          <cell r="G73">
            <v>0</v>
          </cell>
          <cell r="H73">
            <v>0</v>
          </cell>
          <cell r="I73">
            <v>0.18608247472875239</v>
          </cell>
          <cell r="J73">
            <v>0</v>
          </cell>
          <cell r="K73">
            <v>7.379199687406481E-3</v>
          </cell>
          <cell r="L73">
            <v>2.9581580722156012E-2</v>
          </cell>
          <cell r="M73">
            <v>0.37268792038131571</v>
          </cell>
          <cell r="N73">
            <v>0</v>
          </cell>
          <cell r="O73">
            <v>0.40280687371579604</v>
          </cell>
          <cell r="P73">
            <v>0</v>
          </cell>
          <cell r="Q73">
            <v>0</v>
          </cell>
          <cell r="R73">
            <v>1.4619507645733426E-3</v>
          </cell>
          <cell r="S73">
            <v>0</v>
          </cell>
          <cell r="T73">
            <v>0</v>
          </cell>
          <cell r="U73">
            <v>0</v>
          </cell>
          <cell r="V73">
            <v>0</v>
          </cell>
          <cell r="W73">
            <v>0</v>
          </cell>
          <cell r="X73">
            <v>0</v>
          </cell>
        </row>
        <row r="74">
          <cell r="A74" t="str">
            <v/>
          </cell>
          <cell r="B74" t="str">
            <v>Historical Test Year Twelve Months ended September 2005</v>
          </cell>
          <cell r="D74">
            <v>2341392.12</v>
          </cell>
          <cell r="E74">
            <v>0</v>
          </cell>
          <cell r="F74">
            <v>0</v>
          </cell>
          <cell r="G74">
            <v>0</v>
          </cell>
          <cell r="H74">
            <v>0</v>
          </cell>
          <cell r="I74">
            <v>435692.04</v>
          </cell>
          <cell r="J74">
            <v>0</v>
          </cell>
          <cell r="K74">
            <v>17277.599999999999</v>
          </cell>
          <cell r="L74">
            <v>69262.080000000002</v>
          </cell>
          <cell r="M74">
            <v>872608.56</v>
          </cell>
          <cell r="N74">
            <v>0</v>
          </cell>
          <cell r="O74">
            <v>943128.84</v>
          </cell>
          <cell r="P74">
            <v>0</v>
          </cell>
          <cell r="Q74">
            <v>0</v>
          </cell>
          <cell r="R74">
            <v>3423</v>
          </cell>
        </row>
        <row r="75">
          <cell r="A75" t="str">
            <v/>
          </cell>
        </row>
        <row r="76">
          <cell r="A76" t="str">
            <v>DIR451.05</v>
          </cell>
          <cell r="B76" t="str">
            <v>Water Htr. Rentals</v>
          </cell>
          <cell r="C76" t="str">
            <v>CUS</v>
          </cell>
          <cell r="E76">
            <v>0.88884733624138956</v>
          </cell>
          <cell r="F76">
            <v>0.10182153912342941</v>
          </cell>
          <cell r="G76">
            <v>7.6917606525047219E-3</v>
          </cell>
          <cell r="H76">
            <v>0</v>
          </cell>
          <cell r="I76">
            <v>1.4329176928539154E-3</v>
          </cell>
          <cell r="J76">
            <v>0</v>
          </cell>
          <cell r="K76">
            <v>2.0644628982228634E-4</v>
          </cell>
          <cell r="L76">
            <v>0</v>
          </cell>
          <cell r="M76">
            <v>0</v>
          </cell>
          <cell r="N76">
            <v>0</v>
          </cell>
          <cell r="O76">
            <v>0</v>
          </cell>
          <cell r="P76">
            <v>0</v>
          </cell>
          <cell r="Q76">
            <v>0</v>
          </cell>
          <cell r="R76">
            <v>0</v>
          </cell>
          <cell r="S76">
            <v>0</v>
          </cell>
          <cell r="T76">
            <v>0</v>
          </cell>
          <cell r="U76">
            <v>0</v>
          </cell>
          <cell r="V76">
            <v>0</v>
          </cell>
          <cell r="W76">
            <v>0</v>
          </cell>
          <cell r="X76">
            <v>0</v>
          </cell>
        </row>
        <row r="77">
          <cell r="A77" t="str">
            <v/>
          </cell>
          <cell r="B77" t="str">
            <v>Historical Test Year Twelve Months ended September 2005</v>
          </cell>
          <cell r="D77">
            <v>56528.020000000004</v>
          </cell>
          <cell r="E77">
            <v>50244.78</v>
          </cell>
          <cell r="F77">
            <v>5755.77</v>
          </cell>
          <cell r="G77">
            <v>434.8</v>
          </cell>
          <cell r="H77">
            <v>0</v>
          </cell>
          <cell r="I77">
            <v>81</v>
          </cell>
          <cell r="J77">
            <v>0</v>
          </cell>
          <cell r="K77">
            <v>11.67</v>
          </cell>
          <cell r="L77">
            <v>0</v>
          </cell>
          <cell r="M77">
            <v>0</v>
          </cell>
          <cell r="N77">
            <v>0</v>
          </cell>
          <cell r="O77">
            <v>0</v>
          </cell>
          <cell r="P77">
            <v>0</v>
          </cell>
          <cell r="Q77">
            <v>0</v>
          </cell>
          <cell r="R77">
            <v>0</v>
          </cell>
        </row>
        <row r="78">
          <cell r="A78" t="str">
            <v/>
          </cell>
        </row>
        <row r="79">
          <cell r="A79" t="str">
            <v>OH_NCP</v>
          </cell>
          <cell r="B79" t="str">
            <v>Allocate Overhead Lines - 12 NCP</v>
          </cell>
          <cell r="C79" t="str">
            <v>DEM</v>
          </cell>
          <cell r="E79">
            <v>0.67850441517067683</v>
          </cell>
          <cell r="F79">
            <v>0.1193320644177162</v>
          </cell>
          <cell r="G79">
            <v>9.9606983278469105E-2</v>
          </cell>
          <cell r="H79">
            <v>3.8059754740595461E-2</v>
          </cell>
          <cell r="I79">
            <v>4.1890607131768585E-2</v>
          </cell>
          <cell r="J79">
            <v>1.4926150268150023E-3</v>
          </cell>
          <cell r="K79">
            <v>1.5026429313879196E-2</v>
          </cell>
          <cell r="L79">
            <v>1.0895704007112099E-3</v>
          </cell>
          <cell r="M79">
            <v>0</v>
          </cell>
          <cell r="N79">
            <v>8.6779943419476879E-6</v>
          </cell>
          <cell r="O79">
            <v>0</v>
          </cell>
          <cell r="P79">
            <v>4.398778909773928E-3</v>
          </cell>
          <cell r="Q79">
            <v>0</v>
          </cell>
          <cell r="R79">
            <v>5.9010361525244277E-4</v>
          </cell>
          <cell r="S79">
            <v>0</v>
          </cell>
          <cell r="T79">
            <v>0</v>
          </cell>
          <cell r="U79">
            <v>0</v>
          </cell>
          <cell r="V79">
            <v>0</v>
          </cell>
          <cell r="W79">
            <v>0</v>
          </cell>
          <cell r="X79">
            <v>0</v>
          </cell>
        </row>
        <row r="80">
          <cell r="A80" t="str">
            <v/>
          </cell>
          <cell r="B80" t="str">
            <v>Historical Test Year Twelve Months ended September 2005</v>
          </cell>
          <cell r="D80">
            <v>10371.060000000001</v>
          </cell>
          <cell r="E80">
            <v>7036.81</v>
          </cell>
          <cell r="F80">
            <v>1237.5999999999999</v>
          </cell>
          <cell r="G80">
            <v>1033.03</v>
          </cell>
          <cell r="H80">
            <v>394.72</v>
          </cell>
          <cell r="I80">
            <v>434.45</v>
          </cell>
          <cell r="J80">
            <v>15.48</v>
          </cell>
          <cell r="K80">
            <v>155.84</v>
          </cell>
          <cell r="L80">
            <v>11.3</v>
          </cell>
          <cell r="M80">
            <v>0</v>
          </cell>
          <cell r="N80">
            <v>0.09</v>
          </cell>
          <cell r="O80">
            <v>0</v>
          </cell>
          <cell r="P80">
            <v>45.62</v>
          </cell>
          <cell r="Q80">
            <v>0</v>
          </cell>
          <cell r="R80">
            <v>6.12</v>
          </cell>
        </row>
        <row r="81">
          <cell r="A81" t="str">
            <v/>
          </cell>
        </row>
        <row r="82">
          <cell r="A82" t="str">
            <v>UG_NCP</v>
          </cell>
          <cell r="B82" t="str">
            <v>Allocate Underground Lines - 12 NCP</v>
          </cell>
          <cell r="C82" t="str">
            <v>DEM</v>
          </cell>
          <cell r="E82">
            <v>0.66860465116279089</v>
          </cell>
          <cell r="F82">
            <v>0.11270310970228871</v>
          </cell>
          <cell r="G82">
            <v>0.10752795570990165</v>
          </cell>
          <cell r="H82">
            <v>5.0724192280843489E-2</v>
          </cell>
          <cell r="I82">
            <v>3.3557827818291183E-2</v>
          </cell>
          <cell r="J82">
            <v>4.2586633065666839E-4</v>
          </cell>
          <cell r="K82">
            <v>1.5545218662604108E-2</v>
          </cell>
          <cell r="L82">
            <v>5.3211339459369282E-3</v>
          </cell>
          <cell r="M82">
            <v>0</v>
          </cell>
          <cell r="N82">
            <v>1.1085695720701935E-4</v>
          </cell>
          <cell r="O82">
            <v>0</v>
          </cell>
          <cell r="P82">
            <v>5.2179601441799004E-3</v>
          </cell>
          <cell r="Q82">
            <v>0</v>
          </cell>
          <cell r="R82">
            <v>2.6122728529970893E-4</v>
          </cell>
          <cell r="S82">
            <v>0</v>
          </cell>
          <cell r="T82">
            <v>0</v>
          </cell>
          <cell r="U82">
            <v>0</v>
          </cell>
          <cell r="V82">
            <v>0</v>
          </cell>
          <cell r="W82">
            <v>0</v>
          </cell>
          <cell r="X82">
            <v>0</v>
          </cell>
        </row>
        <row r="83">
          <cell r="A83" t="str">
            <v/>
          </cell>
          <cell r="B83" t="str">
            <v>Historical Test Year Twelve Months ended September 2005</v>
          </cell>
          <cell r="D83">
            <v>9110.8399999999983</v>
          </cell>
          <cell r="E83">
            <v>6091.55</v>
          </cell>
          <cell r="F83">
            <v>1026.82</v>
          </cell>
          <cell r="G83">
            <v>979.67000000000007</v>
          </cell>
          <cell r="H83">
            <v>462.14</v>
          </cell>
          <cell r="I83">
            <v>305.74</v>
          </cell>
          <cell r="J83">
            <v>3.88</v>
          </cell>
          <cell r="K83">
            <v>141.63</v>
          </cell>
          <cell r="L83">
            <v>48.48</v>
          </cell>
          <cell r="M83">
            <v>0</v>
          </cell>
          <cell r="N83">
            <v>1.01</v>
          </cell>
          <cell r="O83">
            <v>0</v>
          </cell>
          <cell r="P83">
            <v>47.54</v>
          </cell>
          <cell r="Q83">
            <v>0</v>
          </cell>
          <cell r="R83">
            <v>2.38</v>
          </cell>
        </row>
        <row r="84">
          <cell r="A84" t="str">
            <v/>
          </cell>
        </row>
        <row r="85">
          <cell r="A85" t="str">
            <v>DIR235.00</v>
          </cell>
          <cell r="B85" t="str">
            <v>Customer Deposits</v>
          </cell>
          <cell r="C85" t="str">
            <v>CUS</v>
          </cell>
          <cell r="E85">
            <v>0.80262092099597404</v>
          </cell>
          <cell r="F85">
            <v>0.12226930454285714</v>
          </cell>
          <cell r="G85">
            <v>5.1959679991550198E-2</v>
          </cell>
          <cell r="H85">
            <v>1.2335830518469927E-2</v>
          </cell>
          <cell r="I85">
            <v>1.0814263951148656E-2</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row>
        <row r="86">
          <cell r="A86" t="str">
            <v/>
          </cell>
          <cell r="B86" t="str">
            <v>Historical Test Year Twelve Months ended September 2005</v>
          </cell>
          <cell r="D86">
            <v>8634522</v>
          </cell>
          <cell r="E86">
            <v>6930248</v>
          </cell>
          <cell r="F86">
            <v>1055737</v>
          </cell>
          <cell r="G86">
            <v>448647</v>
          </cell>
          <cell r="H86">
            <v>106514</v>
          </cell>
          <cell r="I86">
            <v>93376</v>
          </cell>
          <cell r="J86">
            <v>0</v>
          </cell>
          <cell r="K86">
            <v>0</v>
          </cell>
          <cell r="L86">
            <v>0</v>
          </cell>
          <cell r="M86">
            <v>0</v>
          </cell>
          <cell r="N86">
            <v>0</v>
          </cell>
          <cell r="O86">
            <v>0</v>
          </cell>
          <cell r="P86">
            <v>0</v>
          </cell>
          <cell r="Q86">
            <v>0</v>
          </cell>
          <cell r="R86">
            <v>0</v>
          </cell>
        </row>
        <row r="87">
          <cell r="A87" t="str">
            <v/>
          </cell>
        </row>
        <row r="88">
          <cell r="A88" t="str">
            <v>RESID</v>
          </cell>
          <cell r="B88" t="str">
            <v>Residential Allocation Only</v>
          </cell>
          <cell r="C88" t="str">
            <v>CUS</v>
          </cell>
          <cell r="E88">
            <v>1</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
          </cell>
          <cell r="B89" t="str">
            <v>Historical Test Year Twelve Months ended September 2005</v>
          </cell>
          <cell r="D89">
            <v>1</v>
          </cell>
          <cell r="E89">
            <v>1</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
          </cell>
        </row>
        <row r="91">
          <cell r="A91" t="str">
            <v>PROFORMA_RETAIL</v>
          </cell>
          <cell r="B91" t="str">
            <v>Proforma Retail Revenue - No Transportation</v>
          </cell>
          <cell r="C91" t="str">
            <v>CUS</v>
          </cell>
          <cell r="E91">
            <v>0.54304393662276029</v>
          </cell>
          <cell r="F91">
            <v>0.12297150390713425</v>
          </cell>
          <cell r="G91">
            <v>0.14220684686756624</v>
          </cell>
          <cell r="H91">
            <v>8.3473272199611703E-2</v>
          </cell>
          <cell r="I91">
            <v>5.4473541664006239E-2</v>
          </cell>
          <cell r="J91">
            <v>1.6388697396732226E-4</v>
          </cell>
          <cell r="K91">
            <v>7.5556424825843826E-3</v>
          </cell>
          <cell r="L91">
            <v>1.9931626347497608E-2</v>
          </cell>
          <cell r="M91">
            <v>1.7654968667412337E-2</v>
          </cell>
          <cell r="N91">
            <v>0</v>
          </cell>
          <cell r="O91">
            <v>0</v>
          </cell>
          <cell r="P91">
            <v>8.5247742674596574E-3</v>
          </cell>
          <cell r="Q91">
            <v>0</v>
          </cell>
          <cell r="R91">
            <v>0</v>
          </cell>
          <cell r="S91">
            <v>0</v>
          </cell>
          <cell r="T91">
            <v>0</v>
          </cell>
          <cell r="U91">
            <v>0</v>
          </cell>
          <cell r="V91">
            <v>0</v>
          </cell>
          <cell r="W91">
            <v>0</v>
          </cell>
          <cell r="X91">
            <v>0</v>
          </cell>
        </row>
        <row r="92">
          <cell r="A92" t="str">
            <v/>
          </cell>
          <cell r="B92" t="str">
            <v>Historical Test Year Twelve Months ended September 2005</v>
          </cell>
          <cell r="D92">
            <v>1608449980</v>
          </cell>
          <cell r="E92">
            <v>873459009</v>
          </cell>
          <cell r="F92">
            <v>197793513</v>
          </cell>
          <cell r="G92">
            <v>228732600</v>
          </cell>
          <cell r="H92">
            <v>134262583</v>
          </cell>
          <cell r="I92">
            <v>87617967</v>
          </cell>
          <cell r="J92">
            <v>263604</v>
          </cell>
          <cell r="K92">
            <v>12152873</v>
          </cell>
          <cell r="L92">
            <v>32059024</v>
          </cell>
          <cell r="M92">
            <v>28397134</v>
          </cell>
          <cell r="N92">
            <v>0</v>
          </cell>
          <cell r="O92">
            <v>0</v>
          </cell>
          <cell r="P92">
            <v>13711673</v>
          </cell>
          <cell r="Q92">
            <v>0</v>
          </cell>
          <cell r="R92">
            <v>0</v>
          </cell>
        </row>
        <row r="93">
          <cell r="A93" t="str">
            <v/>
          </cell>
        </row>
        <row r="94">
          <cell r="A94" t="str">
            <v>OH_TFMRC</v>
          </cell>
          <cell r="B94" t="str">
            <v>Allocate Overhead Transformers</v>
          </cell>
          <cell r="C94" t="str">
            <v>CUS</v>
          </cell>
          <cell r="E94">
            <v>0.83789404821706592</v>
          </cell>
          <cell r="F94">
            <v>0.13766780913971724</v>
          </cell>
          <cell r="G94">
            <v>2.3098181861595655E-2</v>
          </cell>
          <cell r="H94">
            <v>2.7852109380830493E-4</v>
          </cell>
          <cell r="I94">
            <v>0</v>
          </cell>
          <cell r="J94">
            <v>0</v>
          </cell>
          <cell r="K94">
            <v>0</v>
          </cell>
          <cell r="L94">
            <v>0</v>
          </cell>
          <cell r="M94">
            <v>0</v>
          </cell>
          <cell r="N94">
            <v>0</v>
          </cell>
          <cell r="O94">
            <v>0</v>
          </cell>
          <cell r="P94">
            <v>1.061439687812837E-3</v>
          </cell>
          <cell r="Q94">
            <v>0</v>
          </cell>
          <cell r="R94">
            <v>0</v>
          </cell>
          <cell r="S94">
            <v>0</v>
          </cell>
          <cell r="T94">
            <v>0</v>
          </cell>
          <cell r="U94">
            <v>0</v>
          </cell>
          <cell r="V94">
            <v>0</v>
          </cell>
          <cell r="W94">
            <v>0</v>
          </cell>
          <cell r="X94">
            <v>0</v>
          </cell>
        </row>
        <row r="95">
          <cell r="A95" t="str">
            <v/>
          </cell>
          <cell r="B95" t="str">
            <v>Historical Test Year Twelve Months ended September 2005</v>
          </cell>
          <cell r="D95">
            <v>235199421</v>
          </cell>
          <cell r="E95">
            <v>197072195</v>
          </cell>
          <cell r="F95">
            <v>32379389</v>
          </cell>
          <cell r="G95">
            <v>5432679</v>
          </cell>
          <cell r="H95">
            <v>65508</v>
          </cell>
          <cell r="I95">
            <v>0</v>
          </cell>
          <cell r="J95">
            <v>0</v>
          </cell>
          <cell r="K95">
            <v>0</v>
          </cell>
          <cell r="L95">
            <v>0</v>
          </cell>
          <cell r="M95">
            <v>0</v>
          </cell>
          <cell r="N95">
            <v>0</v>
          </cell>
          <cell r="O95">
            <v>0</v>
          </cell>
          <cell r="P95">
            <v>249650</v>
          </cell>
          <cell r="Q95">
            <v>0</v>
          </cell>
          <cell r="R95">
            <v>0</v>
          </cell>
        </row>
        <row r="96">
          <cell r="A96" t="str">
            <v/>
          </cell>
        </row>
        <row r="97">
          <cell r="A97" t="str">
            <v>OH_TFMR</v>
          </cell>
          <cell r="B97" t="str">
            <v>Allocate Overhead Transformers</v>
          </cell>
          <cell r="C97" t="str">
            <v>DEM</v>
          </cell>
          <cell r="E97">
            <v>0.83789404821706592</v>
          </cell>
          <cell r="F97">
            <v>0.13766780913971724</v>
          </cell>
          <cell r="G97">
            <v>2.3098181861595655E-2</v>
          </cell>
          <cell r="H97">
            <v>2.7852109380830493E-4</v>
          </cell>
          <cell r="I97">
            <v>0</v>
          </cell>
          <cell r="J97">
            <v>0</v>
          </cell>
          <cell r="K97">
            <v>0</v>
          </cell>
          <cell r="L97">
            <v>0</v>
          </cell>
          <cell r="M97">
            <v>0</v>
          </cell>
          <cell r="N97">
            <v>0</v>
          </cell>
          <cell r="O97">
            <v>0</v>
          </cell>
          <cell r="P97">
            <v>1.061439687812837E-3</v>
          </cell>
          <cell r="Q97">
            <v>0</v>
          </cell>
          <cell r="R97">
            <v>0</v>
          </cell>
          <cell r="S97">
            <v>0</v>
          </cell>
          <cell r="T97">
            <v>0</v>
          </cell>
          <cell r="U97">
            <v>0</v>
          </cell>
          <cell r="V97">
            <v>0</v>
          </cell>
          <cell r="W97">
            <v>0</v>
          </cell>
          <cell r="X97">
            <v>0</v>
          </cell>
        </row>
        <row r="98">
          <cell r="A98" t="str">
            <v/>
          </cell>
          <cell r="B98" t="str">
            <v>Historical Test Year Twelve Months ended September 2005</v>
          </cell>
          <cell r="D98">
            <v>235199421</v>
          </cell>
          <cell r="E98">
            <v>197072195</v>
          </cell>
          <cell r="F98">
            <v>32379389</v>
          </cell>
          <cell r="G98">
            <v>5432679</v>
          </cell>
          <cell r="H98">
            <v>65508</v>
          </cell>
          <cell r="I98">
            <v>0</v>
          </cell>
          <cell r="J98">
            <v>0</v>
          </cell>
          <cell r="K98">
            <v>0</v>
          </cell>
          <cell r="L98">
            <v>0</v>
          </cell>
          <cell r="M98">
            <v>0</v>
          </cell>
          <cell r="N98">
            <v>0</v>
          </cell>
          <cell r="O98">
            <v>0</v>
          </cell>
          <cell r="P98">
            <v>249650</v>
          </cell>
          <cell r="Q98">
            <v>0</v>
          </cell>
          <cell r="R98">
            <v>0</v>
          </cell>
        </row>
        <row r="99">
          <cell r="A99" t="str">
            <v/>
          </cell>
        </row>
        <row r="100">
          <cell r="A100" t="str">
            <v>UG_TFMRC</v>
          </cell>
          <cell r="B100" t="str">
            <v>Allocate Underground Transformers</v>
          </cell>
          <cell r="C100" t="str">
            <v>CUS</v>
          </cell>
          <cell r="E100">
            <v>0.63241112403193611</v>
          </cell>
          <cell r="F100">
            <v>0.17588735914830722</v>
          </cell>
          <cell r="G100">
            <v>0.149112597009986</v>
          </cell>
          <cell r="H100">
            <v>3.9865203927957484E-2</v>
          </cell>
          <cell r="I100">
            <v>0</v>
          </cell>
          <cell r="J100">
            <v>0</v>
          </cell>
          <cell r="K100">
            <v>0</v>
          </cell>
          <cell r="L100">
            <v>2.3679182100649074E-3</v>
          </cell>
          <cell r="M100">
            <v>0</v>
          </cell>
          <cell r="N100">
            <v>0</v>
          </cell>
          <cell r="O100">
            <v>0</v>
          </cell>
          <cell r="P100">
            <v>2.3956549961804866E-4</v>
          </cell>
          <cell r="Q100">
            <v>0</v>
          </cell>
          <cell r="R100">
            <v>1.1623217213027623E-4</v>
          </cell>
          <cell r="S100">
            <v>0</v>
          </cell>
          <cell r="T100">
            <v>0</v>
          </cell>
          <cell r="U100">
            <v>0</v>
          </cell>
          <cell r="V100">
            <v>0</v>
          </cell>
          <cell r="W100">
            <v>0</v>
          </cell>
          <cell r="X100">
            <v>0</v>
          </cell>
        </row>
        <row r="101">
          <cell r="A101" t="str">
            <v/>
          </cell>
          <cell r="B101" t="str">
            <v>Historical Test Year Twelve Months ended September 2005</v>
          </cell>
          <cell r="D101">
            <v>208135145</v>
          </cell>
          <cell r="E101">
            <v>131626981</v>
          </cell>
          <cell r="F101">
            <v>36608341</v>
          </cell>
          <cell r="G101">
            <v>31035572</v>
          </cell>
          <cell r="H101">
            <v>8297350</v>
          </cell>
          <cell r="I101">
            <v>0</v>
          </cell>
          <cell r="J101">
            <v>0</v>
          </cell>
          <cell r="K101">
            <v>0</v>
          </cell>
          <cell r="L101">
            <v>492847</v>
          </cell>
          <cell r="M101">
            <v>0</v>
          </cell>
          <cell r="N101">
            <v>0</v>
          </cell>
          <cell r="O101">
            <v>0</v>
          </cell>
          <cell r="P101">
            <v>49862</v>
          </cell>
          <cell r="Q101">
            <v>0</v>
          </cell>
          <cell r="R101">
            <v>24192</v>
          </cell>
        </row>
        <row r="102">
          <cell r="A102" t="str">
            <v/>
          </cell>
        </row>
        <row r="103">
          <cell r="A103" t="str">
            <v>UG_TFMR</v>
          </cell>
          <cell r="B103" t="str">
            <v>Allocate Underground Transformers</v>
          </cell>
          <cell r="C103" t="str">
            <v>DEM</v>
          </cell>
          <cell r="E103">
            <v>0.63241112403193611</v>
          </cell>
          <cell r="F103">
            <v>0.17588735914830722</v>
          </cell>
          <cell r="G103">
            <v>0.149112597009986</v>
          </cell>
          <cell r="H103">
            <v>3.9865203927957484E-2</v>
          </cell>
          <cell r="I103">
            <v>0</v>
          </cell>
          <cell r="J103">
            <v>0</v>
          </cell>
          <cell r="K103">
            <v>0</v>
          </cell>
          <cell r="L103">
            <v>2.3679182100649074E-3</v>
          </cell>
          <cell r="M103">
            <v>0</v>
          </cell>
          <cell r="N103">
            <v>0</v>
          </cell>
          <cell r="O103">
            <v>0</v>
          </cell>
          <cell r="P103">
            <v>2.3956549961804866E-4</v>
          </cell>
          <cell r="Q103">
            <v>0</v>
          </cell>
          <cell r="R103">
            <v>1.1623217213027623E-4</v>
          </cell>
          <cell r="S103">
            <v>0</v>
          </cell>
          <cell r="T103">
            <v>0</v>
          </cell>
          <cell r="U103">
            <v>0</v>
          </cell>
          <cell r="V103">
            <v>0</v>
          </cell>
          <cell r="W103">
            <v>0</v>
          </cell>
          <cell r="X103">
            <v>0</v>
          </cell>
        </row>
        <row r="104">
          <cell r="A104" t="str">
            <v/>
          </cell>
          <cell r="B104" t="str">
            <v>Historical Test Year Twelve Months ended September 2005</v>
          </cell>
          <cell r="D104">
            <v>208135145</v>
          </cell>
          <cell r="E104">
            <v>131626981</v>
          </cell>
          <cell r="F104">
            <v>36608341</v>
          </cell>
          <cell r="G104">
            <v>31035572</v>
          </cell>
          <cell r="H104">
            <v>8297350</v>
          </cell>
          <cell r="I104">
            <v>0</v>
          </cell>
          <cell r="J104">
            <v>0</v>
          </cell>
          <cell r="K104">
            <v>0</v>
          </cell>
          <cell r="L104">
            <v>492847</v>
          </cell>
          <cell r="M104">
            <v>0</v>
          </cell>
          <cell r="N104">
            <v>0</v>
          </cell>
          <cell r="O104">
            <v>0</v>
          </cell>
          <cell r="P104">
            <v>49862</v>
          </cell>
          <cell r="Q104">
            <v>0</v>
          </cell>
          <cell r="R104">
            <v>24192</v>
          </cell>
        </row>
        <row r="105">
          <cell r="A105" t="str">
            <v/>
          </cell>
        </row>
        <row r="106">
          <cell r="A106" t="str">
            <v>DIR108.09</v>
          </cell>
          <cell r="B106" t="str">
            <v>Dist Accum Depr - Subs &amp; Lines</v>
          </cell>
          <cell r="C106" t="str">
            <v>DEM</v>
          </cell>
          <cell r="E106">
            <v>0</v>
          </cell>
          <cell r="F106">
            <v>0</v>
          </cell>
          <cell r="G106">
            <v>0</v>
          </cell>
          <cell r="H106">
            <v>0</v>
          </cell>
          <cell r="I106">
            <v>5.2637416600764637E-3</v>
          </cell>
          <cell r="J106">
            <v>0</v>
          </cell>
          <cell r="K106">
            <v>0</v>
          </cell>
          <cell r="L106">
            <v>0.44453099339040236</v>
          </cell>
          <cell r="M106">
            <v>0.23934085332917032</v>
          </cell>
          <cell r="N106">
            <v>0</v>
          </cell>
          <cell r="O106">
            <v>0.28983347232394158</v>
          </cell>
          <cell r="P106">
            <v>0</v>
          </cell>
          <cell r="Q106">
            <v>1.9024591142274214E-2</v>
          </cell>
          <cell r="R106">
            <v>2.0063481541350214E-3</v>
          </cell>
          <cell r="S106">
            <v>0</v>
          </cell>
          <cell r="T106">
            <v>0</v>
          </cell>
          <cell r="U106">
            <v>0</v>
          </cell>
          <cell r="V106">
            <v>0</v>
          </cell>
          <cell r="W106">
            <v>0</v>
          </cell>
          <cell r="X106">
            <v>0</v>
          </cell>
        </row>
        <row r="107">
          <cell r="A107" t="str">
            <v/>
          </cell>
          <cell r="B107" t="str">
            <v>Historical Test Year Twelve Months ended September 2005</v>
          </cell>
          <cell r="D107">
            <v>-15399122</v>
          </cell>
          <cell r="E107">
            <v>0</v>
          </cell>
          <cell r="F107">
            <v>0</v>
          </cell>
          <cell r="G107">
            <v>0</v>
          </cell>
          <cell r="H107">
            <v>0</v>
          </cell>
          <cell r="I107">
            <v>-81057</v>
          </cell>
          <cell r="J107">
            <v>0</v>
          </cell>
          <cell r="K107">
            <v>0</v>
          </cell>
          <cell r="L107">
            <v>-6845387</v>
          </cell>
          <cell r="M107">
            <v>-3685639</v>
          </cell>
          <cell r="N107">
            <v>0</v>
          </cell>
          <cell r="O107">
            <v>-4463181</v>
          </cell>
          <cell r="P107">
            <v>0</v>
          </cell>
          <cell r="Q107">
            <v>-292962</v>
          </cell>
          <cell r="R107">
            <v>-30896</v>
          </cell>
        </row>
        <row r="108">
          <cell r="A108" t="str">
            <v/>
          </cell>
        </row>
        <row r="109">
          <cell r="A109" t="str">
            <v>DIR451.06</v>
          </cell>
          <cell r="B109" t="str">
            <v>Acct. Svc. Chgs. Rev.</v>
          </cell>
          <cell r="C109" t="str">
            <v>CUS</v>
          </cell>
          <cell r="E109">
            <v>0.91815628370642788</v>
          </cell>
          <cell r="F109">
            <v>7.8816257864066236E-2</v>
          </cell>
          <cell r="G109">
            <v>2.8095285425570687E-3</v>
          </cell>
          <cell r="H109">
            <v>1.7817240757306358E-4</v>
          </cell>
          <cell r="I109">
            <v>3.9021229757737065E-5</v>
          </cell>
          <cell r="J109">
            <v>0</v>
          </cell>
          <cell r="K109">
            <v>0</v>
          </cell>
          <cell r="L109">
            <v>0</v>
          </cell>
          <cell r="M109">
            <v>4.4174977084230635E-6</v>
          </cell>
          <cell r="N109">
            <v>0</v>
          </cell>
          <cell r="O109">
            <v>0</v>
          </cell>
          <cell r="P109">
            <v>-3.6812480903525531E-6</v>
          </cell>
          <cell r="Q109">
            <v>0</v>
          </cell>
          <cell r="R109">
            <v>0</v>
          </cell>
          <cell r="S109">
            <v>0</v>
          </cell>
          <cell r="T109">
            <v>0</v>
          </cell>
          <cell r="U109">
            <v>0</v>
          </cell>
          <cell r="V109">
            <v>0</v>
          </cell>
          <cell r="W109">
            <v>0</v>
          </cell>
          <cell r="X109">
            <v>0</v>
          </cell>
        </row>
        <row r="110">
          <cell r="A110" t="str">
            <v/>
          </cell>
          <cell r="B110" t="str">
            <v>Historical Test Year Twelve Months ended September 2005</v>
          </cell>
          <cell r="D110">
            <v>1358235</v>
          </cell>
          <cell r="E110">
            <v>1247072</v>
          </cell>
          <cell r="F110">
            <v>107051</v>
          </cell>
          <cell r="G110">
            <v>3816</v>
          </cell>
          <cell r="H110">
            <v>242</v>
          </cell>
          <cell r="I110">
            <v>53</v>
          </cell>
          <cell r="J110">
            <v>0</v>
          </cell>
          <cell r="K110">
            <v>0</v>
          </cell>
          <cell r="L110">
            <v>0</v>
          </cell>
          <cell r="M110">
            <v>6</v>
          </cell>
          <cell r="N110">
            <v>0</v>
          </cell>
          <cell r="O110">
            <v>0</v>
          </cell>
          <cell r="P110">
            <v>-5</v>
          </cell>
          <cell r="Q110">
            <v>0</v>
          </cell>
          <cell r="R110">
            <v>0</v>
          </cell>
        </row>
        <row r="111">
          <cell r="A111" t="str">
            <v/>
          </cell>
        </row>
        <row r="112">
          <cell r="A112" t="str">
            <v>SEC24</v>
          </cell>
          <cell r="B112" t="str">
            <v>Secondary Schedule 24 Only</v>
          </cell>
          <cell r="C112" t="str">
            <v>CUS</v>
          </cell>
          <cell r="E112">
            <v>0</v>
          </cell>
          <cell r="F112">
            <v>1</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row>
        <row r="113">
          <cell r="A113" t="str">
            <v/>
          </cell>
          <cell r="B113" t="str">
            <v>Historical Test Year Twelve Months ended September 2005</v>
          </cell>
          <cell r="D113">
            <v>1</v>
          </cell>
          <cell r="E113">
            <v>0</v>
          </cell>
          <cell r="F113">
            <v>1</v>
          </cell>
          <cell r="G113">
            <v>0</v>
          </cell>
          <cell r="H113">
            <v>0</v>
          </cell>
          <cell r="I113">
            <v>0</v>
          </cell>
          <cell r="J113">
            <v>0</v>
          </cell>
          <cell r="K113">
            <v>0</v>
          </cell>
          <cell r="L113">
            <v>0</v>
          </cell>
          <cell r="M113">
            <v>0</v>
          </cell>
          <cell r="N113">
            <v>0</v>
          </cell>
          <cell r="O113">
            <v>0</v>
          </cell>
          <cell r="P113">
            <v>0</v>
          </cell>
          <cell r="Q113">
            <v>0</v>
          </cell>
          <cell r="R113">
            <v>0</v>
          </cell>
        </row>
        <row r="114">
          <cell r="A114" t="str">
            <v/>
          </cell>
        </row>
        <row r="115">
          <cell r="A115" t="str">
            <v>DEM_1A</v>
          </cell>
          <cell r="B115" t="str">
            <v>200 CP Demand Excl. Interruptible</v>
          </cell>
          <cell r="C115" t="str">
            <v>DEM</v>
          </cell>
          <cell r="E115">
            <v>0.55501262252979222</v>
          </cell>
          <cell r="F115">
            <v>0.11227872654301817</v>
          </cell>
          <cell r="G115">
            <v>0.11965556518921859</v>
          </cell>
          <cell r="H115">
            <v>6.6026286390319502E-2</v>
          </cell>
          <cell r="I115">
            <v>4.6979481955364506E-2</v>
          </cell>
          <cell r="J115">
            <v>7.4593892202377206E-7</v>
          </cell>
          <cell r="K115">
            <v>0</v>
          </cell>
          <cell r="L115">
            <v>1.5916844718143249E-2</v>
          </cell>
          <cell r="M115">
            <v>1.3775005426705659E-2</v>
          </cell>
          <cell r="N115">
            <v>3.466378170644469E-3</v>
          </cell>
          <cell r="O115">
            <v>5.8868256494579385E-2</v>
          </cell>
          <cell r="P115">
            <v>3.4430054177543908E-3</v>
          </cell>
          <cell r="Q115">
            <v>4.1993874846864955E-3</v>
          </cell>
          <cell r="R115">
            <v>3.7769374085136991E-4</v>
          </cell>
          <cell r="S115">
            <v>0</v>
          </cell>
          <cell r="T115">
            <v>0</v>
          </cell>
          <cell r="U115">
            <v>0</v>
          </cell>
          <cell r="V115">
            <v>0</v>
          </cell>
          <cell r="W115">
            <v>0</v>
          </cell>
          <cell r="X115">
            <v>0</v>
          </cell>
        </row>
        <row r="116">
          <cell r="A116" t="str">
            <v/>
          </cell>
          <cell r="B116" t="str">
            <v>Historical Test Year Twelve Months ended September 2005</v>
          </cell>
          <cell r="D116">
            <v>4021777</v>
          </cell>
          <cell r="E116">
            <v>2232137</v>
          </cell>
          <cell r="F116">
            <v>451560</v>
          </cell>
          <cell r="G116">
            <v>481228</v>
          </cell>
          <cell r="H116">
            <v>265543</v>
          </cell>
          <cell r="I116">
            <v>188941</v>
          </cell>
          <cell r="J116">
            <v>3</v>
          </cell>
          <cell r="K116">
            <v>0</v>
          </cell>
          <cell r="L116">
            <v>64014</v>
          </cell>
          <cell r="M116">
            <v>55400</v>
          </cell>
          <cell r="N116">
            <v>13941</v>
          </cell>
          <cell r="O116">
            <v>236755</v>
          </cell>
          <cell r="P116">
            <v>13847</v>
          </cell>
          <cell r="Q116">
            <v>16889</v>
          </cell>
          <cell r="R116">
            <v>1519</v>
          </cell>
        </row>
        <row r="117">
          <cell r="A117" t="str">
            <v/>
          </cell>
        </row>
        <row r="118">
          <cell r="A118" t="str">
            <v>DEM_12CP</v>
          </cell>
          <cell r="B118" t="str">
            <v>12 Monthly CP Demand</v>
          </cell>
          <cell r="C118" t="str">
            <v>DEM</v>
          </cell>
          <cell r="E118">
            <v>0.52186887011442418</v>
          </cell>
          <cell r="F118">
            <v>0.11015252524075382</v>
          </cell>
          <cell r="G118">
            <v>0.13078093354233808</v>
          </cell>
          <cell r="H118">
            <v>6.9672550184117818E-2</v>
          </cell>
          <cell r="I118">
            <v>5.2520689205552536E-2</v>
          </cell>
          <cell r="J118">
            <v>8.7952623439857886E-7</v>
          </cell>
          <cell r="K118">
            <v>1.7700025704154201E-2</v>
          </cell>
          <cell r="L118">
            <v>1.6314991766535038E-2</v>
          </cell>
          <cell r="M118">
            <v>1.4606512056215798E-2</v>
          </cell>
          <cell r="N118">
            <v>3.3690252408637563E-3</v>
          </cell>
          <cell r="O118">
            <v>5.4951919598988812E-2</v>
          </cell>
          <cell r="P118">
            <v>3.8584815903065653E-3</v>
          </cell>
          <cell r="Q118">
            <v>3.8844276142213237E-3</v>
          </cell>
          <cell r="R118">
            <v>3.1816861529368592E-4</v>
          </cell>
          <cell r="S118">
            <v>0</v>
          </cell>
          <cell r="T118">
            <v>0</v>
          </cell>
          <cell r="U118">
            <v>0</v>
          </cell>
          <cell r="V118">
            <v>0</v>
          </cell>
          <cell r="W118">
            <v>0</v>
          </cell>
          <cell r="X118">
            <v>0</v>
          </cell>
        </row>
        <row r="119">
          <cell r="A119" t="str">
            <v/>
          </cell>
          <cell r="B119" t="str">
            <v>Historical Test Year Twelve Months ended September 2005</v>
          </cell>
          <cell r="D119">
            <v>4547903</v>
          </cell>
          <cell r="E119">
            <v>2373409</v>
          </cell>
          <cell r="F119">
            <v>500963</v>
          </cell>
          <cell r="G119">
            <v>594779</v>
          </cell>
          <cell r="H119">
            <v>316864</v>
          </cell>
          <cell r="I119">
            <v>238859</v>
          </cell>
          <cell r="J119">
            <v>4</v>
          </cell>
          <cell r="K119">
            <v>80498</v>
          </cell>
          <cell r="L119">
            <v>74199</v>
          </cell>
          <cell r="M119">
            <v>66429</v>
          </cell>
          <cell r="N119">
            <v>15322</v>
          </cell>
          <cell r="O119">
            <v>249916</v>
          </cell>
          <cell r="P119">
            <v>17548</v>
          </cell>
          <cell r="Q119">
            <v>17666</v>
          </cell>
          <cell r="R119">
            <v>1447</v>
          </cell>
        </row>
        <row r="120">
          <cell r="A120" t="str">
            <v/>
          </cell>
        </row>
        <row r="121">
          <cell r="A121" t="str">
            <v>BPAX</v>
          </cell>
          <cell r="B121" t="str">
            <v>BPA Residential Exchange kWh</v>
          </cell>
          <cell r="C121" t="str">
            <v>NRG</v>
          </cell>
          <cell r="E121">
            <v>0.95103584675056285</v>
          </cell>
          <cell r="F121">
            <v>2.5916994088286835E-2</v>
          </cell>
          <cell r="G121">
            <v>1.7676337029349256E-2</v>
          </cell>
          <cell r="H121">
            <v>1.9693832800008583E-3</v>
          </cell>
          <cell r="I121">
            <v>2.6419381960398379E-3</v>
          </cell>
          <cell r="J121">
            <v>5.5009468573624372E-4</v>
          </cell>
          <cell r="K121">
            <v>0</v>
          </cell>
          <cell r="L121">
            <v>0</v>
          </cell>
          <cell r="M121">
            <v>0</v>
          </cell>
          <cell r="N121">
            <v>0</v>
          </cell>
          <cell r="O121">
            <v>0</v>
          </cell>
          <cell r="P121">
            <v>2.094059700241021E-4</v>
          </cell>
          <cell r="Q121">
            <v>0</v>
          </cell>
          <cell r="R121">
            <v>0</v>
          </cell>
          <cell r="S121">
            <v>0</v>
          </cell>
          <cell r="T121">
            <v>0</v>
          </cell>
          <cell r="U121">
            <v>0</v>
          </cell>
          <cell r="V121">
            <v>0</v>
          </cell>
          <cell r="W121">
            <v>0</v>
          </cell>
          <cell r="X121">
            <v>0</v>
          </cell>
        </row>
        <row r="122">
          <cell r="A122" t="str">
            <v/>
          </cell>
          <cell r="B122" t="str">
            <v>Historical Test Year Twelve Months ended September 2005</v>
          </cell>
          <cell r="D122">
            <v>10675980249</v>
          </cell>
          <cell r="E122">
            <v>10153239916</v>
          </cell>
          <cell r="F122">
            <v>276689317</v>
          </cell>
          <cell r="G122">
            <v>188712225</v>
          </cell>
          <cell r="H122">
            <v>21025097</v>
          </cell>
          <cell r="I122">
            <v>28205280</v>
          </cell>
          <cell r="J122">
            <v>5872800</v>
          </cell>
          <cell r="K122">
            <v>0</v>
          </cell>
          <cell r="L122">
            <v>0</v>
          </cell>
          <cell r="M122">
            <v>0</v>
          </cell>
          <cell r="N122">
            <v>0</v>
          </cell>
          <cell r="O122">
            <v>0</v>
          </cell>
          <cell r="P122">
            <v>2235614</v>
          </cell>
          <cell r="Q122">
            <v>0</v>
          </cell>
          <cell r="R122">
            <v>0</v>
          </cell>
        </row>
        <row r="123">
          <cell r="A123" t="str">
            <v/>
          </cell>
        </row>
        <row r="124">
          <cell r="A124" t="str">
            <v>DIR_RESALE</v>
          </cell>
          <cell r="B124" t="str">
            <v>Firm Resale Allocation Only Excise Tax</v>
          </cell>
          <cell r="C124" t="str">
            <v>CUS</v>
          </cell>
          <cell r="E124">
            <v>0</v>
          </cell>
          <cell r="F124">
            <v>0</v>
          </cell>
          <cell r="G124">
            <v>0</v>
          </cell>
          <cell r="H124">
            <v>0</v>
          </cell>
          <cell r="I124">
            <v>0</v>
          </cell>
          <cell r="J124">
            <v>0</v>
          </cell>
          <cell r="K124">
            <v>0</v>
          </cell>
          <cell r="L124">
            <v>0</v>
          </cell>
          <cell r="M124">
            <v>0</v>
          </cell>
          <cell r="N124">
            <v>0</v>
          </cell>
          <cell r="O124">
            <v>0</v>
          </cell>
          <cell r="P124">
            <v>0</v>
          </cell>
          <cell r="Q124">
            <v>0.69679229155294187</v>
          </cell>
          <cell r="R124">
            <v>0.30320770844705813</v>
          </cell>
          <cell r="S124">
            <v>0</v>
          </cell>
          <cell r="T124">
            <v>0</v>
          </cell>
          <cell r="U124">
            <v>0</v>
          </cell>
          <cell r="V124">
            <v>0</v>
          </cell>
          <cell r="W124">
            <v>0</v>
          </cell>
          <cell r="X124">
            <v>0</v>
          </cell>
        </row>
        <row r="125">
          <cell r="A125" t="str">
            <v/>
          </cell>
          <cell r="B125" t="str">
            <v>Historical Test Year Twelve Months ended September 2005</v>
          </cell>
          <cell r="D125">
            <v>38525.01</v>
          </cell>
          <cell r="E125">
            <v>0</v>
          </cell>
          <cell r="F125">
            <v>0</v>
          </cell>
          <cell r="G125">
            <v>0</v>
          </cell>
          <cell r="H125">
            <v>0</v>
          </cell>
          <cell r="I125">
            <v>0</v>
          </cell>
          <cell r="J125">
            <v>0</v>
          </cell>
          <cell r="K125">
            <v>0</v>
          </cell>
          <cell r="L125">
            <v>0</v>
          </cell>
          <cell r="M125">
            <v>0</v>
          </cell>
          <cell r="N125">
            <v>0</v>
          </cell>
          <cell r="O125">
            <v>0</v>
          </cell>
          <cell r="P125">
            <v>0</v>
          </cell>
          <cell r="Q125">
            <v>26843.93</v>
          </cell>
          <cell r="R125">
            <v>11681.08</v>
          </cell>
        </row>
        <row r="126">
          <cell r="A126" t="str">
            <v/>
          </cell>
        </row>
        <row r="127">
          <cell r="A127" t="str">
            <v>DIR_449</v>
          </cell>
          <cell r="B127" t="str">
            <v>Schedule 449 / 459 Allocation Only</v>
          </cell>
          <cell r="C127" t="str">
            <v>CUS</v>
          </cell>
          <cell r="E127">
            <v>0</v>
          </cell>
          <cell r="F127">
            <v>0</v>
          </cell>
          <cell r="G127">
            <v>0</v>
          </cell>
          <cell r="H127">
            <v>0</v>
          </cell>
          <cell r="I127">
            <v>0</v>
          </cell>
          <cell r="J127">
            <v>0</v>
          </cell>
          <cell r="K127">
            <v>0</v>
          </cell>
          <cell r="L127">
            <v>0</v>
          </cell>
          <cell r="M127">
            <v>0</v>
          </cell>
          <cell r="N127">
            <v>0.14067913540845697</v>
          </cell>
          <cell r="O127">
            <v>0.859320864591543</v>
          </cell>
          <cell r="P127">
            <v>0</v>
          </cell>
          <cell r="Q127">
            <v>0</v>
          </cell>
          <cell r="R127">
            <v>0</v>
          </cell>
          <cell r="S127">
            <v>0</v>
          </cell>
          <cell r="T127">
            <v>0</v>
          </cell>
          <cell r="U127">
            <v>0</v>
          </cell>
          <cell r="V127">
            <v>0</v>
          </cell>
          <cell r="W127">
            <v>0</v>
          </cell>
          <cell r="X127">
            <v>0</v>
          </cell>
        </row>
        <row r="128">
          <cell r="A128" t="str">
            <v/>
          </cell>
          <cell r="B128" t="str">
            <v>Historical Test Year Twelve Months ended September 2005</v>
          </cell>
          <cell r="D128">
            <v>6311142</v>
          </cell>
          <cell r="E128">
            <v>0</v>
          </cell>
          <cell r="F128">
            <v>0</v>
          </cell>
          <cell r="G128">
            <v>0</v>
          </cell>
          <cell r="H128">
            <v>0</v>
          </cell>
          <cell r="I128">
            <v>0</v>
          </cell>
          <cell r="J128">
            <v>0</v>
          </cell>
          <cell r="K128">
            <v>0</v>
          </cell>
          <cell r="L128">
            <v>0</v>
          </cell>
          <cell r="M128">
            <v>0</v>
          </cell>
          <cell r="N128">
            <v>887846</v>
          </cell>
          <cell r="O128">
            <v>5423296</v>
          </cell>
          <cell r="P128">
            <v>0</v>
          </cell>
          <cell r="Q128">
            <v>0</v>
          </cell>
          <cell r="R128">
            <v>0</v>
          </cell>
        </row>
        <row r="129">
          <cell r="A129" t="str">
            <v/>
          </cell>
        </row>
        <row r="130">
          <cell r="A130" t="str">
            <v>DEM_12NCP2</v>
          </cell>
          <cell r="B130" t="str">
            <v>Dist 12 NCP Dem, Excl Dir Assn Transf (No HV, PRI &amp; FR)</v>
          </cell>
          <cell r="C130" t="str">
            <v>DEM</v>
          </cell>
          <cell r="E130">
            <v>0.61690246298523865</v>
          </cell>
          <cell r="F130">
            <v>0.13414853646184971</v>
          </cell>
          <cell r="G130">
            <v>0.15568045398670377</v>
          </cell>
          <cell r="H130">
            <v>8.7402937885279586E-2</v>
          </cell>
          <cell r="I130">
            <v>0</v>
          </cell>
          <cell r="J130">
            <v>0</v>
          </cell>
          <cell r="K130">
            <v>0</v>
          </cell>
          <cell r="L130">
            <v>0</v>
          </cell>
          <cell r="M130">
            <v>0</v>
          </cell>
          <cell r="N130">
            <v>0</v>
          </cell>
          <cell r="O130">
            <v>0</v>
          </cell>
          <cell r="P130">
            <v>5.8656086809282873E-3</v>
          </cell>
          <cell r="Q130">
            <v>0</v>
          </cell>
          <cell r="R130">
            <v>0</v>
          </cell>
          <cell r="S130">
            <v>0</v>
          </cell>
          <cell r="T130">
            <v>0</v>
          </cell>
          <cell r="U130">
            <v>0</v>
          </cell>
          <cell r="V130">
            <v>0</v>
          </cell>
          <cell r="W130">
            <v>0</v>
          </cell>
          <cell r="X130">
            <v>0</v>
          </cell>
        </row>
        <row r="131">
          <cell r="A131" t="str">
            <v/>
          </cell>
          <cell r="B131" t="str">
            <v>Historical Test Year Twelve Months ended September 2005</v>
          </cell>
          <cell r="D131">
            <v>4172457</v>
          </cell>
          <cell r="E131">
            <v>2573999</v>
          </cell>
          <cell r="F131">
            <v>559729</v>
          </cell>
          <cell r="G131">
            <v>649570</v>
          </cell>
          <cell r="H131">
            <v>364685</v>
          </cell>
          <cell r="I131">
            <v>0</v>
          </cell>
          <cell r="J131">
            <v>0</v>
          </cell>
          <cell r="K131">
            <v>0</v>
          </cell>
          <cell r="L131">
            <v>0</v>
          </cell>
          <cell r="M131">
            <v>0</v>
          </cell>
          <cell r="N131">
            <v>0</v>
          </cell>
          <cell r="O131">
            <v>0</v>
          </cell>
          <cell r="P131">
            <v>24474</v>
          </cell>
          <cell r="Q131">
            <v>0</v>
          </cell>
          <cell r="R131">
            <v>0</v>
          </cell>
        </row>
        <row r="132">
          <cell r="A132" t="str">
            <v/>
          </cell>
        </row>
        <row r="133">
          <cell r="A133" t="str">
            <v>DIR451.07</v>
          </cell>
          <cell r="B133" t="str">
            <v>NSF Check Charge Revenue</v>
          </cell>
          <cell r="C133" t="str">
            <v>CUS</v>
          </cell>
          <cell r="E133">
            <v>0.94412098369570308</v>
          </cell>
          <cell r="F133">
            <v>5.2278757535697877E-2</v>
          </cell>
          <cell r="G133">
            <v>3.3752425955615559E-3</v>
          </cell>
          <cell r="H133">
            <v>7.5005391012479019E-5</v>
          </cell>
          <cell r="I133">
            <v>7.5005391012479019E-5</v>
          </cell>
          <cell r="J133">
            <v>0</v>
          </cell>
          <cell r="K133">
            <v>0</v>
          </cell>
          <cell r="L133">
            <v>0</v>
          </cell>
          <cell r="M133">
            <v>0</v>
          </cell>
          <cell r="N133">
            <v>0</v>
          </cell>
          <cell r="O133">
            <v>0</v>
          </cell>
          <cell r="P133">
            <v>7.5005391012479019E-5</v>
          </cell>
          <cell r="Q133">
            <v>0</v>
          </cell>
          <cell r="R133">
            <v>0</v>
          </cell>
          <cell r="S133">
            <v>0</v>
          </cell>
          <cell r="T133">
            <v>0</v>
          </cell>
          <cell r="U133">
            <v>0</v>
          </cell>
          <cell r="V133">
            <v>0</v>
          </cell>
          <cell r="W133">
            <v>0</v>
          </cell>
          <cell r="X133">
            <v>0</v>
          </cell>
        </row>
        <row r="134">
          <cell r="A134" t="str">
            <v/>
          </cell>
          <cell r="B134" t="str">
            <v>Historical Test Year Twelve Months ended September 2005</v>
          </cell>
          <cell r="D134">
            <v>213318</v>
          </cell>
          <cell r="E134">
            <v>201398</v>
          </cell>
          <cell r="F134">
            <v>11152</v>
          </cell>
          <cell r="G134">
            <v>720</v>
          </cell>
          <cell r="H134">
            <v>16</v>
          </cell>
          <cell r="I134">
            <v>16</v>
          </cell>
          <cell r="J134">
            <v>0</v>
          </cell>
          <cell r="K134">
            <v>0</v>
          </cell>
          <cell r="L134">
            <v>0</v>
          </cell>
          <cell r="M134">
            <v>0</v>
          </cell>
          <cell r="N134">
            <v>0</v>
          </cell>
          <cell r="O134">
            <v>0</v>
          </cell>
          <cell r="P134">
            <v>16</v>
          </cell>
          <cell r="Q134">
            <v>0</v>
          </cell>
          <cell r="R134">
            <v>0</v>
          </cell>
        </row>
        <row r="135">
          <cell r="A135" t="str">
            <v/>
          </cell>
        </row>
        <row r="136">
          <cell r="A136" t="str">
            <v>DIR451.03</v>
          </cell>
          <cell r="B136" t="str">
            <v>Connect/Reconnect Revenue</v>
          </cell>
          <cell r="C136" t="str">
            <v>CUS</v>
          </cell>
          <cell r="E136">
            <v>0.97374060348969105</v>
          </cell>
          <cell r="F136">
            <v>2.5135104425604356E-2</v>
          </cell>
          <cell r="G136">
            <v>1.0505353344669281E-3</v>
          </cell>
          <cell r="H136">
            <v>0</v>
          </cell>
          <cell r="I136">
            <v>7.3756750237716017E-5</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row>
        <row r="137">
          <cell r="A137" t="str">
            <v/>
          </cell>
          <cell r="B137" t="str">
            <v>Historical Test Year Twelve Months ended September 2005</v>
          </cell>
          <cell r="D137">
            <v>1003298</v>
          </cell>
          <cell r="E137">
            <v>976952</v>
          </cell>
          <cell r="F137">
            <v>25218</v>
          </cell>
          <cell r="G137">
            <v>1054</v>
          </cell>
          <cell r="H137">
            <v>0</v>
          </cell>
          <cell r="I137">
            <v>74</v>
          </cell>
          <cell r="J137">
            <v>0</v>
          </cell>
          <cell r="K137">
            <v>0</v>
          </cell>
          <cell r="L137">
            <v>0</v>
          </cell>
          <cell r="M137">
            <v>0</v>
          </cell>
          <cell r="N137">
            <v>0</v>
          </cell>
          <cell r="O137">
            <v>0</v>
          </cell>
          <cell r="P137">
            <v>0</v>
          </cell>
          <cell r="Q137">
            <v>0</v>
          </cell>
          <cell r="R137">
            <v>0</v>
          </cell>
        </row>
        <row r="138">
          <cell r="A138" t="str">
            <v/>
          </cell>
        </row>
        <row r="139">
          <cell r="A139" t="str">
            <v>DEM_12NCP1</v>
          </cell>
          <cell r="B139" t="str">
            <v>12 NCP Distribution Demand (No HV, LFR, Trans)</v>
          </cell>
          <cell r="C139" t="str">
            <v>DEM</v>
          </cell>
          <cell r="E139">
            <v>0.5716406604117813</v>
          </cell>
          <cell r="F139">
            <v>0.12430613034877867</v>
          </cell>
          <cell r="G139">
            <v>0.14425826264255767</v>
          </cell>
          <cell r="H139">
            <v>8.0990231248058167E-2</v>
          </cell>
          <cell r="I139">
            <v>5.4799573690039613E-2</v>
          </cell>
          <cell r="J139">
            <v>4.5771245486446628E-4</v>
          </cell>
          <cell r="K139">
            <v>1.7697770756016164E-2</v>
          </cell>
          <cell r="L139">
            <v>0</v>
          </cell>
          <cell r="M139">
            <v>0</v>
          </cell>
          <cell r="N139">
            <v>0</v>
          </cell>
          <cell r="O139">
            <v>0</v>
          </cell>
          <cell r="P139">
            <v>5.4352521205011869E-3</v>
          </cell>
          <cell r="Q139">
            <v>0</v>
          </cell>
          <cell r="R139">
            <v>4.1440632740276275E-4</v>
          </cell>
          <cell r="S139">
            <v>0</v>
          </cell>
          <cell r="T139">
            <v>0</v>
          </cell>
          <cell r="U139">
            <v>0</v>
          </cell>
          <cell r="V139">
            <v>0</v>
          </cell>
          <cell r="W139">
            <v>0</v>
          </cell>
          <cell r="X139">
            <v>0</v>
          </cell>
        </row>
        <row r="140">
          <cell r="A140" t="str">
            <v/>
          </cell>
          <cell r="B140" t="str">
            <v>Historical Test Year Twelve Months ended September 2005</v>
          </cell>
          <cell r="D140">
            <v>4502827</v>
          </cell>
          <cell r="E140">
            <v>2573999</v>
          </cell>
          <cell r="F140">
            <v>559729</v>
          </cell>
          <cell r="G140">
            <v>649570</v>
          </cell>
          <cell r="H140">
            <v>364685</v>
          </cell>
          <cell r="I140">
            <v>246753</v>
          </cell>
          <cell r="J140">
            <v>2061</v>
          </cell>
          <cell r="K140">
            <v>79690</v>
          </cell>
          <cell r="L140">
            <v>0</v>
          </cell>
          <cell r="M140">
            <v>0</v>
          </cell>
          <cell r="N140">
            <v>0</v>
          </cell>
          <cell r="O140">
            <v>0</v>
          </cell>
          <cell r="P140">
            <v>24474</v>
          </cell>
          <cell r="Q140">
            <v>0</v>
          </cell>
          <cell r="R140">
            <v>1866</v>
          </cell>
        </row>
        <row r="141">
          <cell r="A141" t="str">
            <v/>
          </cell>
        </row>
        <row r="142">
          <cell r="A142" t="str">
            <v>OH_SVC</v>
          </cell>
          <cell r="B142" t="str">
            <v>Dist OH Services</v>
          </cell>
          <cell r="C142" t="str">
            <v>CUS</v>
          </cell>
          <cell r="E142">
            <v>0.86817585956139687</v>
          </cell>
          <cell r="F142">
            <v>0.12612575364387879</v>
          </cell>
          <cell r="G142">
            <v>5.6351524555596361E-3</v>
          </cell>
          <cell r="H142">
            <v>6.3234339164674384E-5</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row>
        <row r="143">
          <cell r="A143" t="str">
            <v/>
          </cell>
          <cell r="B143" t="str">
            <v>Historical Test Year Twelve Months ended September 2005</v>
          </cell>
          <cell r="D143">
            <v>411169</v>
          </cell>
          <cell r="E143">
            <v>356967</v>
          </cell>
          <cell r="F143">
            <v>51859</v>
          </cell>
          <cell r="G143">
            <v>2317</v>
          </cell>
          <cell r="H143">
            <v>26</v>
          </cell>
          <cell r="I143">
            <v>0</v>
          </cell>
          <cell r="J143">
            <v>0</v>
          </cell>
          <cell r="K143">
            <v>0</v>
          </cell>
          <cell r="L143">
            <v>0</v>
          </cell>
          <cell r="M143">
            <v>0</v>
          </cell>
          <cell r="N143">
            <v>0</v>
          </cell>
          <cell r="O143">
            <v>0</v>
          </cell>
          <cell r="P143">
            <v>0</v>
          </cell>
          <cell r="Q143">
            <v>0</v>
          </cell>
          <cell r="R143">
            <v>0</v>
          </cell>
        </row>
        <row r="144">
          <cell r="A144" t="str">
            <v/>
          </cell>
        </row>
        <row r="145">
          <cell r="A145" t="str">
            <v>ENERGY_2</v>
          </cell>
          <cell r="B145" t="str">
            <v>Energy - NO RETAIL WHEELING</v>
          </cell>
          <cell r="C145" t="str">
            <v>NRG</v>
          </cell>
          <cell r="E145">
            <v>0.50898010759620138</v>
          </cell>
          <cell r="F145">
            <v>0.1233295607610793</v>
          </cell>
          <cell r="G145">
            <v>0.14667595726803034</v>
          </cell>
          <cell r="H145">
            <v>9.4776894694337671E-2</v>
          </cell>
          <cell r="I145">
            <v>6.6524014882480942E-2</v>
          </cell>
          <cell r="J145">
            <v>2.7153137999111706E-4</v>
          </cell>
          <cell r="K145">
            <v>8.2255229292589604E-3</v>
          </cell>
          <cell r="L145">
            <v>2.4333806121729022E-2</v>
          </cell>
          <cell r="M145">
            <v>2.2351074030810918E-2</v>
          </cell>
          <cell r="N145">
            <v>0</v>
          </cell>
          <cell r="O145">
            <v>0</v>
          </cell>
          <cell r="P145">
            <v>4.1762290459519116E-3</v>
          </cell>
          <cell r="Q145">
            <v>0</v>
          </cell>
          <cell r="R145">
            <v>3.5530129012848063E-4</v>
          </cell>
          <cell r="S145">
            <v>0</v>
          </cell>
          <cell r="T145">
            <v>0</v>
          </cell>
          <cell r="U145">
            <v>0</v>
          </cell>
          <cell r="V145">
            <v>0</v>
          </cell>
          <cell r="W145">
            <v>0</v>
          </cell>
          <cell r="X145">
            <v>0</v>
          </cell>
        </row>
        <row r="146">
          <cell r="A146" t="str">
            <v/>
          </cell>
          <cell r="B146" t="str">
            <v>Historical Test Year Twelve Months ended September 2005</v>
          </cell>
          <cell r="D146">
            <v>21759006271</v>
          </cell>
          <cell r="E146">
            <v>11074901353</v>
          </cell>
          <cell r="F146">
            <v>2683528686</v>
          </cell>
          <cell r="G146">
            <v>3191523074</v>
          </cell>
          <cell r="H146">
            <v>2062251046</v>
          </cell>
          <cell r="I146">
            <v>1447496457</v>
          </cell>
          <cell r="J146">
            <v>5908253</v>
          </cell>
          <cell r="K146">
            <v>178979205</v>
          </cell>
          <cell r="L146">
            <v>529479440</v>
          </cell>
          <cell r="M146">
            <v>486337160</v>
          </cell>
          <cell r="N146">
            <v>0</v>
          </cell>
          <cell r="O146">
            <v>0</v>
          </cell>
          <cell r="P146">
            <v>90870594</v>
          </cell>
          <cell r="Q146">
            <v>0</v>
          </cell>
          <cell r="R146">
            <v>7731003</v>
          </cell>
        </row>
        <row r="147">
          <cell r="A147" t="str">
            <v/>
          </cell>
        </row>
        <row r="148">
          <cell r="A148" t="str">
            <v>DEM_2A</v>
          </cell>
          <cell r="B148" t="str">
            <v>200 CP Demand - NO RETAIL WHEELING &amp; INTERRUPT</v>
          </cell>
          <cell r="C148" t="str">
            <v>DEM</v>
          </cell>
          <cell r="E148">
            <v>0.59457188124635074</v>
          </cell>
          <cell r="F148">
            <v>0.12028154127439407</v>
          </cell>
          <cell r="G148">
            <v>0.12818417385152384</v>
          </cell>
          <cell r="H148">
            <v>7.0732397277496722E-2</v>
          </cell>
          <cell r="I148">
            <v>5.0328006665615398E-2</v>
          </cell>
          <cell r="J148">
            <v>7.9910670525108997E-7</v>
          </cell>
          <cell r="K148">
            <v>0</v>
          </cell>
          <cell r="L148">
            <v>1.7051338876647757E-2</v>
          </cell>
          <cell r="M148">
            <v>1.4756837156970128E-2</v>
          </cell>
          <cell r="N148">
            <v>0</v>
          </cell>
          <cell r="O148">
            <v>0</v>
          </cell>
          <cell r="P148">
            <v>3.6884101825372809E-3</v>
          </cell>
          <cell r="Q148">
            <v>0</v>
          </cell>
          <cell r="R148">
            <v>4.0461436175880187E-4</v>
          </cell>
          <cell r="S148">
            <v>0</v>
          </cell>
          <cell r="T148">
            <v>0</v>
          </cell>
          <cell r="U148">
            <v>0</v>
          </cell>
          <cell r="V148">
            <v>0</v>
          </cell>
          <cell r="W148">
            <v>0</v>
          </cell>
          <cell r="X148">
            <v>0</v>
          </cell>
        </row>
        <row r="149">
          <cell r="A149" t="str">
            <v/>
          </cell>
          <cell r="B149" t="str">
            <v>Historical Test Year Twelve Months ended September 2005</v>
          </cell>
          <cell r="D149">
            <v>3754192</v>
          </cell>
          <cell r="E149">
            <v>2232137</v>
          </cell>
          <cell r="F149">
            <v>451560</v>
          </cell>
          <cell r="G149">
            <v>481228</v>
          </cell>
          <cell r="H149">
            <v>265543</v>
          </cell>
          <cell r="I149">
            <v>188941</v>
          </cell>
          <cell r="J149">
            <v>3</v>
          </cell>
          <cell r="K149">
            <v>0</v>
          </cell>
          <cell r="L149">
            <v>64014</v>
          </cell>
          <cell r="M149">
            <v>55400</v>
          </cell>
          <cell r="N149">
            <v>0</v>
          </cell>
          <cell r="O149">
            <v>0</v>
          </cell>
          <cell r="P149">
            <v>13847</v>
          </cell>
          <cell r="Q149">
            <v>0</v>
          </cell>
          <cell r="R149">
            <v>1519</v>
          </cell>
        </row>
        <row r="150">
          <cell r="A150" t="str">
            <v/>
          </cell>
        </row>
        <row r="151">
          <cell r="A151" t="str">
            <v>DIR_RESALE_SMALL</v>
          </cell>
          <cell r="B151" t="str">
            <v>Small Firm Resale Allocation Only</v>
          </cell>
          <cell r="C151" t="str">
            <v>CUS</v>
          </cell>
          <cell r="E151">
            <v>0</v>
          </cell>
          <cell r="F151">
            <v>0</v>
          </cell>
          <cell r="G151">
            <v>0</v>
          </cell>
          <cell r="H151">
            <v>0</v>
          </cell>
          <cell r="I151">
            <v>0</v>
          </cell>
          <cell r="J151">
            <v>0</v>
          </cell>
          <cell r="K151">
            <v>0</v>
          </cell>
          <cell r="L151">
            <v>0</v>
          </cell>
          <cell r="M151">
            <v>0</v>
          </cell>
          <cell r="N151">
            <v>0</v>
          </cell>
          <cell r="O151">
            <v>0</v>
          </cell>
          <cell r="P151">
            <v>0</v>
          </cell>
          <cell r="Q151">
            <v>0</v>
          </cell>
          <cell r="R151">
            <v>1</v>
          </cell>
          <cell r="S151">
            <v>0</v>
          </cell>
          <cell r="T151">
            <v>0</v>
          </cell>
          <cell r="U151">
            <v>0</v>
          </cell>
          <cell r="V151">
            <v>0</v>
          </cell>
          <cell r="W151">
            <v>0</v>
          </cell>
          <cell r="X151">
            <v>0</v>
          </cell>
        </row>
        <row r="152">
          <cell r="A152" t="str">
            <v/>
          </cell>
          <cell r="B152" t="str">
            <v>Historical Test Year Twelve Months ended September 2005</v>
          </cell>
          <cell r="D152">
            <v>1</v>
          </cell>
          <cell r="E152">
            <v>0</v>
          </cell>
          <cell r="F152">
            <v>0</v>
          </cell>
          <cell r="G152">
            <v>0</v>
          </cell>
          <cell r="H152">
            <v>0</v>
          </cell>
          <cell r="I152">
            <v>0</v>
          </cell>
          <cell r="J152">
            <v>0</v>
          </cell>
          <cell r="K152">
            <v>0</v>
          </cell>
          <cell r="L152">
            <v>0</v>
          </cell>
          <cell r="M152">
            <v>0</v>
          </cell>
          <cell r="N152">
            <v>0</v>
          </cell>
          <cell r="O152">
            <v>0</v>
          </cell>
          <cell r="P152">
            <v>0</v>
          </cell>
          <cell r="Q152">
            <v>0</v>
          </cell>
          <cell r="R152">
            <v>1</v>
          </cell>
        </row>
        <row r="153">
          <cell r="A153" t="str">
            <v/>
          </cell>
        </row>
        <row r="154">
          <cell r="A154" t="str">
            <v>DIR_RESALE_LARGE</v>
          </cell>
          <cell r="B154" t="str">
            <v>Large Firm Resale Allocation Only</v>
          </cell>
          <cell r="C154" t="str">
            <v>CUS</v>
          </cell>
          <cell r="E154">
            <v>0</v>
          </cell>
          <cell r="F154">
            <v>0</v>
          </cell>
          <cell r="G154">
            <v>0</v>
          </cell>
          <cell r="H154">
            <v>0</v>
          </cell>
          <cell r="I154">
            <v>0</v>
          </cell>
          <cell r="J154">
            <v>0</v>
          </cell>
          <cell r="K154">
            <v>0</v>
          </cell>
          <cell r="L154">
            <v>0</v>
          </cell>
          <cell r="M154">
            <v>0</v>
          </cell>
          <cell r="N154">
            <v>0</v>
          </cell>
          <cell r="O154">
            <v>0</v>
          </cell>
          <cell r="P154">
            <v>0</v>
          </cell>
          <cell r="Q154">
            <v>1</v>
          </cell>
          <cell r="R154">
            <v>0</v>
          </cell>
          <cell r="S154">
            <v>0</v>
          </cell>
          <cell r="T154">
            <v>0</v>
          </cell>
          <cell r="U154">
            <v>0</v>
          </cell>
          <cell r="V154">
            <v>0</v>
          </cell>
          <cell r="W154">
            <v>0</v>
          </cell>
          <cell r="X154">
            <v>0</v>
          </cell>
        </row>
        <row r="155">
          <cell r="A155" t="str">
            <v/>
          </cell>
          <cell r="B155" t="str">
            <v>Historical Test Year Twelve Months ended September 2005</v>
          </cell>
          <cell r="D155">
            <v>1</v>
          </cell>
          <cell r="E155">
            <v>0</v>
          </cell>
          <cell r="F155">
            <v>0</v>
          </cell>
          <cell r="G155">
            <v>0</v>
          </cell>
          <cell r="H155">
            <v>0</v>
          </cell>
          <cell r="I155">
            <v>0</v>
          </cell>
          <cell r="J155">
            <v>0</v>
          </cell>
          <cell r="K155">
            <v>0</v>
          </cell>
          <cell r="L155">
            <v>0</v>
          </cell>
          <cell r="M155">
            <v>0</v>
          </cell>
          <cell r="N155">
            <v>0</v>
          </cell>
          <cell r="O155">
            <v>0</v>
          </cell>
          <cell r="P155">
            <v>0</v>
          </cell>
          <cell r="Q155">
            <v>1</v>
          </cell>
          <cell r="R155">
            <v>0</v>
          </cell>
        </row>
        <row r="156">
          <cell r="A156" t="str">
            <v/>
          </cell>
        </row>
        <row r="157">
          <cell r="A157" t="str">
            <v>DIR_449_HV</v>
          </cell>
          <cell r="B157" t="str">
            <v>Schedule 449 / 459 HV Allocation Only</v>
          </cell>
          <cell r="C157" t="str">
            <v>DEM</v>
          </cell>
          <cell r="E157">
            <v>0</v>
          </cell>
          <cell r="F157">
            <v>0</v>
          </cell>
          <cell r="G157">
            <v>0</v>
          </cell>
          <cell r="H157">
            <v>0</v>
          </cell>
          <cell r="I157">
            <v>0</v>
          </cell>
          <cell r="J157">
            <v>0</v>
          </cell>
          <cell r="K157">
            <v>0</v>
          </cell>
          <cell r="L157">
            <v>0</v>
          </cell>
          <cell r="M157">
            <v>0</v>
          </cell>
          <cell r="N157">
            <v>0</v>
          </cell>
          <cell r="O157">
            <v>1</v>
          </cell>
          <cell r="P157">
            <v>0</v>
          </cell>
          <cell r="Q157">
            <v>0</v>
          </cell>
          <cell r="R157">
            <v>0</v>
          </cell>
          <cell r="S157">
            <v>0</v>
          </cell>
          <cell r="T157">
            <v>0</v>
          </cell>
          <cell r="U157">
            <v>0</v>
          </cell>
          <cell r="V157">
            <v>0</v>
          </cell>
          <cell r="W157">
            <v>0</v>
          </cell>
          <cell r="X157">
            <v>0</v>
          </cell>
        </row>
        <row r="158">
          <cell r="A158" t="str">
            <v/>
          </cell>
          <cell r="B158" t="str">
            <v>Historical Test Year Twelve Months ended September 2005</v>
          </cell>
          <cell r="D158">
            <v>1</v>
          </cell>
          <cell r="E158">
            <v>0</v>
          </cell>
          <cell r="F158">
            <v>0</v>
          </cell>
          <cell r="G158">
            <v>0</v>
          </cell>
          <cell r="H158">
            <v>0</v>
          </cell>
          <cell r="I158">
            <v>0</v>
          </cell>
          <cell r="J158">
            <v>0</v>
          </cell>
          <cell r="K158">
            <v>0</v>
          </cell>
          <cell r="L158">
            <v>0</v>
          </cell>
          <cell r="M158">
            <v>0</v>
          </cell>
          <cell r="N158">
            <v>0</v>
          </cell>
          <cell r="O158">
            <v>1</v>
          </cell>
          <cell r="P158">
            <v>0</v>
          </cell>
          <cell r="Q158">
            <v>0</v>
          </cell>
          <cell r="R158">
            <v>0</v>
          </cell>
        </row>
        <row r="159">
          <cell r="A159" t="str">
            <v/>
          </cell>
        </row>
        <row r="160">
          <cell r="A160" t="str">
            <v>DIR_449_ENERGY</v>
          </cell>
          <cell r="B160" t="str">
            <v>Schedule 449 / 459 Energy Allocation</v>
          </cell>
          <cell r="C160" t="str">
            <v>NRG</v>
          </cell>
          <cell r="E160">
            <v>0</v>
          </cell>
          <cell r="F160">
            <v>0</v>
          </cell>
          <cell r="G160">
            <v>0</v>
          </cell>
          <cell r="H160">
            <v>0</v>
          </cell>
          <cell r="I160">
            <v>0</v>
          </cell>
          <cell r="J160">
            <v>0</v>
          </cell>
          <cell r="K160">
            <v>0</v>
          </cell>
          <cell r="L160">
            <v>0</v>
          </cell>
          <cell r="M160">
            <v>0</v>
          </cell>
          <cell r="N160">
            <v>5.7713334870122673E-2</v>
          </cell>
          <cell r="O160">
            <v>0.94228666512987735</v>
          </cell>
          <cell r="P160">
            <v>0</v>
          </cell>
          <cell r="Q160">
            <v>0</v>
          </cell>
          <cell r="R160">
            <v>0</v>
          </cell>
          <cell r="S160">
            <v>0</v>
          </cell>
          <cell r="T160">
            <v>0</v>
          </cell>
          <cell r="U160">
            <v>0</v>
          </cell>
          <cell r="V160">
            <v>0</v>
          </cell>
          <cell r="W160">
            <v>0</v>
          </cell>
          <cell r="X160">
            <v>0</v>
          </cell>
        </row>
        <row r="161">
          <cell r="A161" t="str">
            <v/>
          </cell>
          <cell r="B161" t="str">
            <v>Historical Test Year Twelve Months ended September 2005</v>
          </cell>
          <cell r="D161">
            <v>2086458169</v>
          </cell>
          <cell r="E161">
            <v>0</v>
          </cell>
          <cell r="F161">
            <v>0</v>
          </cell>
          <cell r="G161">
            <v>0</v>
          </cell>
          <cell r="H161">
            <v>0</v>
          </cell>
          <cell r="I161">
            <v>0</v>
          </cell>
          <cell r="J161">
            <v>0</v>
          </cell>
          <cell r="K161">
            <v>0</v>
          </cell>
          <cell r="L161">
            <v>0</v>
          </cell>
          <cell r="M161">
            <v>0</v>
          </cell>
          <cell r="N161">
            <v>120416459</v>
          </cell>
          <cell r="O161">
            <v>1966041710</v>
          </cell>
          <cell r="P161">
            <v>0</v>
          </cell>
          <cell r="Q161">
            <v>0</v>
          </cell>
          <cell r="R161">
            <v>0</v>
          </cell>
        </row>
        <row r="162">
          <cell r="A162" t="str">
            <v/>
          </cell>
        </row>
        <row r="163">
          <cell r="A163" t="str">
            <v>ANCIL</v>
          </cell>
          <cell r="B163" t="str">
            <v>Transportation Ancillary Exp</v>
          </cell>
          <cell r="C163" t="str">
            <v>DEM</v>
          </cell>
          <cell r="E163">
            <v>0</v>
          </cell>
          <cell r="F163">
            <v>0</v>
          </cell>
          <cell r="G163">
            <v>0</v>
          </cell>
          <cell r="H163">
            <v>0</v>
          </cell>
          <cell r="I163">
            <v>0</v>
          </cell>
          <cell r="J163">
            <v>0</v>
          </cell>
          <cell r="K163">
            <v>0</v>
          </cell>
          <cell r="L163">
            <v>0</v>
          </cell>
          <cell r="M163">
            <v>0</v>
          </cell>
          <cell r="N163">
            <v>4.3665730453056086E-2</v>
          </cell>
          <cell r="O163">
            <v>0.83479950857140728</v>
          </cell>
          <cell r="P163">
            <v>0</v>
          </cell>
          <cell r="Q163">
            <v>0.1215347609755366</v>
          </cell>
          <cell r="R163">
            <v>0</v>
          </cell>
          <cell r="S163">
            <v>0</v>
          </cell>
          <cell r="T163">
            <v>0</v>
          </cell>
          <cell r="U163">
            <v>0</v>
          </cell>
          <cell r="V163">
            <v>0</v>
          </cell>
          <cell r="W163">
            <v>0</v>
          </cell>
          <cell r="X163">
            <v>0</v>
          </cell>
        </row>
        <row r="164">
          <cell r="A164" t="str">
            <v/>
          </cell>
          <cell r="B164" t="str">
            <v>Historical Test Year Twelve Months ended September 2005</v>
          </cell>
          <cell r="D164">
            <v>972438.33000000007</v>
          </cell>
          <cell r="E164">
            <v>0</v>
          </cell>
          <cell r="F164">
            <v>0</v>
          </cell>
          <cell r="G164">
            <v>0</v>
          </cell>
          <cell r="H164">
            <v>0</v>
          </cell>
          <cell r="I164">
            <v>0</v>
          </cell>
          <cell r="J164">
            <v>0</v>
          </cell>
          <cell r="K164">
            <v>0</v>
          </cell>
          <cell r="L164">
            <v>0</v>
          </cell>
          <cell r="M164">
            <v>0</v>
          </cell>
          <cell r="N164">
            <v>42462.23</v>
          </cell>
          <cell r="O164">
            <v>811791.04</v>
          </cell>
          <cell r="P164">
            <v>0</v>
          </cell>
          <cell r="Q164">
            <v>118185.06</v>
          </cell>
          <cell r="R164">
            <v>0</v>
          </cell>
        </row>
        <row r="165">
          <cell r="A165" t="str">
            <v/>
          </cell>
        </row>
        <row r="166">
          <cell r="A166" t="str">
            <v>DIR_449_OATT</v>
          </cell>
          <cell r="B166" t="str">
            <v>Transportation OATT Revenue</v>
          </cell>
          <cell r="C166" t="str">
            <v>CUS</v>
          </cell>
          <cell r="E166">
            <v>0</v>
          </cell>
          <cell r="F166">
            <v>0</v>
          </cell>
          <cell r="G166">
            <v>0</v>
          </cell>
          <cell r="H166">
            <v>0</v>
          </cell>
          <cell r="I166">
            <v>0</v>
          </cell>
          <cell r="J166">
            <v>0</v>
          </cell>
          <cell r="K166">
            <v>0</v>
          </cell>
          <cell r="L166">
            <v>0</v>
          </cell>
          <cell r="M166">
            <v>0</v>
          </cell>
          <cell r="N166">
            <v>5.221404014033313E-2</v>
          </cell>
          <cell r="O166">
            <v>0.94778595985966685</v>
          </cell>
          <cell r="P166">
            <v>0</v>
          </cell>
          <cell r="Q166">
            <v>0</v>
          </cell>
          <cell r="R166">
            <v>0</v>
          </cell>
          <cell r="S166">
            <v>0</v>
          </cell>
          <cell r="T166">
            <v>0</v>
          </cell>
          <cell r="U166">
            <v>0</v>
          </cell>
          <cell r="V166">
            <v>0</v>
          </cell>
          <cell r="W166">
            <v>0</v>
          </cell>
          <cell r="X166">
            <v>0</v>
          </cell>
        </row>
        <row r="167">
          <cell r="A167" t="str">
            <v/>
          </cell>
          <cell r="B167" t="str">
            <v>Historical Test Year Twelve Months ended September 2005</v>
          </cell>
          <cell r="D167">
            <v>1980000.01</v>
          </cell>
          <cell r="E167">
            <v>0</v>
          </cell>
          <cell r="F167">
            <v>0</v>
          </cell>
          <cell r="G167">
            <v>0</v>
          </cell>
          <cell r="H167">
            <v>0</v>
          </cell>
          <cell r="I167">
            <v>0</v>
          </cell>
          <cell r="J167">
            <v>0</v>
          </cell>
          <cell r="K167">
            <v>0</v>
          </cell>
          <cell r="L167">
            <v>0</v>
          </cell>
          <cell r="M167">
            <v>0</v>
          </cell>
          <cell r="N167">
            <v>103383.8</v>
          </cell>
          <cell r="O167">
            <v>1876616.21</v>
          </cell>
          <cell r="P167">
            <v>0</v>
          </cell>
          <cell r="Q167">
            <v>0</v>
          </cell>
          <cell r="R167">
            <v>0</v>
          </cell>
        </row>
        <row r="168">
          <cell r="A168" t="str">
            <v/>
          </cell>
        </row>
        <row r="169">
          <cell r="A169" t="str">
            <v>PROFORMA_RETAIL_TAX</v>
          </cell>
          <cell r="B169" t="str">
            <v>Proforma State Revenue</v>
          </cell>
          <cell r="C169" t="str">
            <v>CUS</v>
          </cell>
          <cell r="E169">
            <v>0.54092150046203558</v>
          </cell>
          <cell r="F169">
            <v>0.12249088134783567</v>
          </cell>
          <cell r="G169">
            <v>0.1416510447791175</v>
          </cell>
          <cell r="H169">
            <v>8.3147024764694571E-2</v>
          </cell>
          <cell r="I169">
            <v>5.4260636948874966E-2</v>
          </cell>
          <cell r="J169">
            <v>1.6324643714081197E-4</v>
          </cell>
          <cell r="K169">
            <v>7.5261119644420074E-3</v>
          </cell>
          <cell r="L169">
            <v>1.9853725460204634E-2</v>
          </cell>
          <cell r="M169">
            <v>1.7585965882574675E-2</v>
          </cell>
          <cell r="N169">
            <v>5.4983117187038639E-4</v>
          </cell>
          <cell r="O169">
            <v>3.3585747923400894E-3</v>
          </cell>
          <cell r="P169">
            <v>8.491455988869169E-3</v>
          </cell>
          <cell r="Q169">
            <v>0</v>
          </cell>
          <cell r="R169">
            <v>0</v>
          </cell>
          <cell r="S169">
            <v>0</v>
          </cell>
          <cell r="T169">
            <v>0</v>
          </cell>
          <cell r="U169">
            <v>0</v>
          </cell>
          <cell r="V169">
            <v>0</v>
          </cell>
          <cell r="W169">
            <v>0</v>
          </cell>
          <cell r="X169">
            <v>0</v>
          </cell>
        </row>
        <row r="170">
          <cell r="A170" t="str">
            <v/>
          </cell>
          <cell r="B170" t="str">
            <v>Historical Test Year Twelve Months ended September 2005</v>
          </cell>
          <cell r="D170">
            <v>1614761122</v>
          </cell>
          <cell r="E170">
            <v>873459009</v>
          </cell>
          <cell r="F170">
            <v>197793513</v>
          </cell>
          <cell r="G170">
            <v>228732600</v>
          </cell>
          <cell r="H170">
            <v>134262583</v>
          </cell>
          <cell r="I170">
            <v>87617967</v>
          </cell>
          <cell r="J170">
            <v>263604</v>
          </cell>
          <cell r="K170">
            <v>12152873</v>
          </cell>
          <cell r="L170">
            <v>32059024</v>
          </cell>
          <cell r="M170">
            <v>28397134</v>
          </cell>
          <cell r="N170">
            <v>887846</v>
          </cell>
          <cell r="O170">
            <v>5423296</v>
          </cell>
          <cell r="P170">
            <v>13711673</v>
          </cell>
          <cell r="Q170">
            <v>0</v>
          </cell>
          <cell r="R170">
            <v>0</v>
          </cell>
        </row>
        <row r="171">
          <cell r="A171" t="str">
            <v/>
          </cell>
        </row>
        <row r="172">
          <cell r="A172" t="str">
            <v>DIR908.01</v>
          </cell>
          <cell r="B172" t="str">
            <v>Direct Assign A/C 908</v>
          </cell>
          <cell r="C172" t="str">
            <v>CUS</v>
          </cell>
          <cell r="E172">
            <v>0.88217227295718714</v>
          </cell>
          <cell r="F172">
            <v>0.10607200646231199</v>
          </cell>
          <cell r="G172">
            <v>7.9520661531376682E-3</v>
          </cell>
          <cell r="H172">
            <v>7.0587169492250512E-4</v>
          </cell>
          <cell r="I172">
            <v>4.8064703647129583E-4</v>
          </cell>
          <cell r="J172">
            <v>2.5164766307397686E-5</v>
          </cell>
          <cell r="K172">
            <v>1.9502693888233207E-4</v>
          </cell>
          <cell r="L172">
            <v>6.291191576849422E-5</v>
          </cell>
          <cell r="M172">
            <v>1.6357098099808495E-5</v>
          </cell>
          <cell r="N172">
            <v>1.2582383153698843E-6</v>
          </cell>
          <cell r="O172">
            <v>1.2582383153698843E-5</v>
          </cell>
          <cell r="P172">
            <v>2.2950266872346688E-3</v>
          </cell>
          <cell r="Q172">
            <v>1.2582383153698843E-6</v>
          </cell>
          <cell r="R172">
            <v>7.5494298922193058E-6</v>
          </cell>
          <cell r="S172">
            <v>0</v>
          </cell>
          <cell r="T172">
            <v>0</v>
          </cell>
          <cell r="U172">
            <v>0</v>
          </cell>
          <cell r="V172">
            <v>0</v>
          </cell>
          <cell r="W172">
            <v>0</v>
          </cell>
          <cell r="X172">
            <v>0</v>
          </cell>
        </row>
        <row r="173">
          <cell r="A173" t="str">
            <v/>
          </cell>
          <cell r="B173" t="str">
            <v>Historical Test Year Twelve Months ended September 2005</v>
          </cell>
          <cell r="D173">
            <v>794762</v>
          </cell>
          <cell r="E173">
            <v>701117</v>
          </cell>
          <cell r="F173">
            <v>84302</v>
          </cell>
          <cell r="G173">
            <v>6320</v>
          </cell>
          <cell r="H173">
            <v>561</v>
          </cell>
          <cell r="I173">
            <v>382</v>
          </cell>
          <cell r="J173">
            <v>20</v>
          </cell>
          <cell r="K173">
            <v>155</v>
          </cell>
          <cell r="L173">
            <v>50</v>
          </cell>
          <cell r="M173">
            <v>13</v>
          </cell>
          <cell r="N173">
            <v>1</v>
          </cell>
          <cell r="O173">
            <v>10</v>
          </cell>
          <cell r="P173">
            <v>1824</v>
          </cell>
          <cell r="Q173">
            <v>1</v>
          </cell>
          <cell r="R173">
            <v>6</v>
          </cell>
        </row>
        <row r="174">
          <cell r="A174" t="str">
            <v/>
          </cell>
        </row>
        <row r="175">
          <cell r="A175" t="str">
            <v>DIR556.01</v>
          </cell>
          <cell r="B175" t="str">
            <v>Direct Assign A/C 556</v>
          </cell>
          <cell r="C175" t="str">
            <v>DEM</v>
          </cell>
          <cell r="E175">
            <v>0</v>
          </cell>
          <cell r="F175">
            <v>0</v>
          </cell>
          <cell r="G175">
            <v>0</v>
          </cell>
          <cell r="H175">
            <v>0</v>
          </cell>
          <cell r="I175">
            <v>0</v>
          </cell>
          <cell r="J175">
            <v>0</v>
          </cell>
          <cell r="K175">
            <v>0</v>
          </cell>
          <cell r="L175">
            <v>0</v>
          </cell>
          <cell r="M175">
            <v>0</v>
          </cell>
          <cell r="N175">
            <v>0.11109005936592144</v>
          </cell>
          <cell r="O175">
            <v>0.83333333333333337</v>
          </cell>
          <cell r="P175">
            <v>0</v>
          </cell>
          <cell r="Q175">
            <v>5.5576607300745234E-2</v>
          </cell>
          <cell r="R175">
            <v>0</v>
          </cell>
          <cell r="S175">
            <v>0</v>
          </cell>
          <cell r="T175">
            <v>0</v>
          </cell>
          <cell r="U175">
            <v>0</v>
          </cell>
          <cell r="V175">
            <v>0</v>
          </cell>
          <cell r="W175">
            <v>0</v>
          </cell>
          <cell r="X175">
            <v>0</v>
          </cell>
        </row>
        <row r="176">
          <cell r="A176" t="str">
            <v/>
          </cell>
          <cell r="B176" t="str">
            <v>Historical Test Year Twelve Months ended September 2005</v>
          </cell>
          <cell r="D176">
            <v>15834</v>
          </cell>
          <cell r="E176">
            <v>0</v>
          </cell>
          <cell r="F176">
            <v>0</v>
          </cell>
          <cell r="G176">
            <v>0</v>
          </cell>
          <cell r="H176">
            <v>0</v>
          </cell>
          <cell r="I176">
            <v>0</v>
          </cell>
          <cell r="J176">
            <v>0</v>
          </cell>
          <cell r="K176">
            <v>0</v>
          </cell>
          <cell r="L176">
            <v>0</v>
          </cell>
          <cell r="M176">
            <v>0</v>
          </cell>
          <cell r="N176">
            <v>1759</v>
          </cell>
          <cell r="O176">
            <v>13195</v>
          </cell>
          <cell r="P176">
            <v>0</v>
          </cell>
          <cell r="Q176">
            <v>880</v>
          </cell>
          <cell r="R176">
            <v>0</v>
          </cell>
        </row>
        <row r="177">
          <cell r="A177" t="str">
            <v/>
          </cell>
        </row>
        <row r="178">
          <cell r="A178" t="str">
            <v>DIR565.02</v>
          </cell>
          <cell r="B178" t="str">
            <v>Direct Assign A/C 565.02</v>
          </cell>
          <cell r="C178" t="str">
            <v>DEM</v>
          </cell>
          <cell r="E178">
            <v>1.5088871187966442E-7</v>
          </cell>
          <cell r="F178">
            <v>0</v>
          </cell>
          <cell r="G178">
            <v>0</v>
          </cell>
          <cell r="H178">
            <v>0</v>
          </cell>
          <cell r="I178">
            <v>0</v>
          </cell>
          <cell r="J178">
            <v>0</v>
          </cell>
          <cell r="K178">
            <v>0</v>
          </cell>
          <cell r="L178">
            <v>0</v>
          </cell>
          <cell r="M178">
            <v>0</v>
          </cell>
          <cell r="N178">
            <v>0.11111444742818488</v>
          </cell>
          <cell r="O178">
            <v>0.83332817796901071</v>
          </cell>
          <cell r="P178">
            <v>0</v>
          </cell>
          <cell r="Q178">
            <v>5.5557223714092441E-2</v>
          </cell>
          <cell r="R178">
            <v>0</v>
          </cell>
          <cell r="S178">
            <v>0</v>
          </cell>
          <cell r="T178">
            <v>0</v>
          </cell>
          <cell r="U178">
            <v>0</v>
          </cell>
          <cell r="V178">
            <v>0</v>
          </cell>
          <cell r="W178">
            <v>0</v>
          </cell>
          <cell r="X178">
            <v>0</v>
          </cell>
        </row>
        <row r="179">
          <cell r="A179" t="str">
            <v/>
          </cell>
          <cell r="B179" t="str">
            <v>Historical Test Year Twelve Months ended September 2005</v>
          </cell>
          <cell r="D179">
            <v>66274.010000000009</v>
          </cell>
          <cell r="E179">
            <v>0.01</v>
          </cell>
          <cell r="F179">
            <v>0</v>
          </cell>
          <cell r="G179">
            <v>0</v>
          </cell>
          <cell r="H179">
            <v>0</v>
          </cell>
          <cell r="I179">
            <v>0</v>
          </cell>
          <cell r="J179">
            <v>0</v>
          </cell>
          <cell r="K179">
            <v>0</v>
          </cell>
          <cell r="L179">
            <v>0</v>
          </cell>
          <cell r="M179">
            <v>0</v>
          </cell>
          <cell r="N179">
            <v>7364</v>
          </cell>
          <cell r="O179">
            <v>55228</v>
          </cell>
          <cell r="P179">
            <v>0</v>
          </cell>
          <cell r="Q179">
            <v>3682</v>
          </cell>
          <cell r="R179">
            <v>0</v>
          </cell>
        </row>
        <row r="180">
          <cell r="A180" t="str">
            <v/>
          </cell>
        </row>
        <row r="181">
          <cell r="A181" t="str">
            <v>DIR920.01</v>
          </cell>
          <cell r="B181" t="str">
            <v>Direct Assign A/C 920.01</v>
          </cell>
          <cell r="C181" t="str">
            <v>CUS</v>
          </cell>
          <cell r="E181">
            <v>0</v>
          </cell>
          <cell r="F181">
            <v>0</v>
          </cell>
          <cell r="G181">
            <v>0</v>
          </cell>
          <cell r="H181">
            <v>0</v>
          </cell>
          <cell r="I181">
            <v>0</v>
          </cell>
          <cell r="J181">
            <v>0</v>
          </cell>
          <cell r="K181">
            <v>0</v>
          </cell>
          <cell r="L181">
            <v>0.10921295592292486</v>
          </cell>
          <cell r="M181">
            <v>0.45245801924706192</v>
          </cell>
          <cell r="N181">
            <v>4.8704190472052655E-2</v>
          </cell>
          <cell r="O181">
            <v>0.36527273912193425</v>
          </cell>
          <cell r="P181">
            <v>0</v>
          </cell>
          <cell r="Q181">
            <v>2.4352095236026328E-2</v>
          </cell>
          <cell r="R181">
            <v>0</v>
          </cell>
          <cell r="S181">
            <v>0</v>
          </cell>
          <cell r="T181">
            <v>0</v>
          </cell>
          <cell r="U181">
            <v>0</v>
          </cell>
          <cell r="V181">
            <v>0</v>
          </cell>
          <cell r="W181">
            <v>0</v>
          </cell>
          <cell r="X181">
            <v>0</v>
          </cell>
        </row>
        <row r="182">
          <cell r="A182" t="str">
            <v/>
          </cell>
          <cell r="B182" t="str">
            <v>Historical Test Year Twelve Months ended September 2005</v>
          </cell>
          <cell r="D182">
            <v>230165</v>
          </cell>
          <cell r="E182">
            <v>0</v>
          </cell>
          <cell r="F182">
            <v>0</v>
          </cell>
          <cell r="G182">
            <v>0</v>
          </cell>
          <cell r="H182">
            <v>0</v>
          </cell>
          <cell r="I182">
            <v>0</v>
          </cell>
          <cell r="J182">
            <v>0</v>
          </cell>
          <cell r="K182">
            <v>0</v>
          </cell>
          <cell r="L182">
            <v>25137</v>
          </cell>
          <cell r="M182">
            <v>104140</v>
          </cell>
          <cell r="N182">
            <v>11210</v>
          </cell>
          <cell r="O182">
            <v>84073</v>
          </cell>
          <cell r="P182">
            <v>0</v>
          </cell>
          <cell r="Q182">
            <v>5605</v>
          </cell>
          <cell r="R182">
            <v>0</v>
          </cell>
        </row>
        <row r="183">
          <cell r="A183" t="str">
            <v/>
          </cell>
        </row>
        <row r="184">
          <cell r="A184" t="str">
            <v>DIR450.02</v>
          </cell>
          <cell r="B184" t="str">
            <v>Direct Assign  Disconnect Call - A/C 450.02</v>
          </cell>
          <cell r="C184" t="str">
            <v>CUS</v>
          </cell>
          <cell r="E184">
            <v>0.89279790505829737</v>
          </cell>
          <cell r="F184">
            <v>0.10206489531398476</v>
          </cell>
          <cell r="G184">
            <v>4.1527529087591331E-3</v>
          </cell>
          <cell r="H184">
            <v>3.175634577286396E-5</v>
          </cell>
          <cell r="I184">
            <v>2.222944204100477E-4</v>
          </cell>
          <cell r="J184">
            <v>0</v>
          </cell>
          <cell r="K184">
            <v>0</v>
          </cell>
          <cell r="L184">
            <v>0</v>
          </cell>
          <cell r="M184">
            <v>0</v>
          </cell>
          <cell r="N184">
            <v>0</v>
          </cell>
          <cell r="O184">
            <v>0</v>
          </cell>
          <cell r="P184">
            <v>7.3039595277587101E-4</v>
          </cell>
          <cell r="Q184">
            <v>0</v>
          </cell>
          <cell r="R184">
            <v>0</v>
          </cell>
          <cell r="S184">
            <v>0</v>
          </cell>
          <cell r="T184">
            <v>0</v>
          </cell>
          <cell r="U184">
            <v>0</v>
          </cell>
          <cell r="V184">
            <v>0</v>
          </cell>
          <cell r="W184">
            <v>0</v>
          </cell>
          <cell r="X184">
            <v>0</v>
          </cell>
        </row>
        <row r="185">
          <cell r="A185" t="str">
            <v/>
          </cell>
          <cell r="B185" t="str">
            <v>Historical Test Year Twelve Months ended September 2005</v>
          </cell>
          <cell r="D185">
            <v>409367</v>
          </cell>
          <cell r="E185">
            <v>365482</v>
          </cell>
          <cell r="F185">
            <v>41782</v>
          </cell>
          <cell r="G185">
            <v>1700</v>
          </cell>
          <cell r="H185">
            <v>13</v>
          </cell>
          <cell r="I185">
            <v>91</v>
          </cell>
          <cell r="J185">
            <v>0</v>
          </cell>
          <cell r="K185">
            <v>0</v>
          </cell>
          <cell r="L185">
            <v>0</v>
          </cell>
          <cell r="M185">
            <v>0</v>
          </cell>
          <cell r="N185">
            <v>0</v>
          </cell>
          <cell r="O185">
            <v>0</v>
          </cell>
          <cell r="P185">
            <v>299</v>
          </cell>
          <cell r="Q185">
            <v>0</v>
          </cell>
          <cell r="R185">
            <v>0</v>
          </cell>
        </row>
        <row r="186">
          <cell r="A186" t="str">
            <v/>
          </cell>
        </row>
        <row r="187">
          <cell r="A187" t="str">
            <v>DEM_12NCP_P</v>
          </cell>
          <cell r="B187" t="str">
            <v>12 NCP Distribution Demand (No HV)</v>
          </cell>
          <cell r="C187" t="str">
            <v>DMP</v>
          </cell>
          <cell r="E187">
            <v>0.5716406604117813</v>
          </cell>
          <cell r="F187">
            <v>0.12430613034877867</v>
          </cell>
          <cell r="G187">
            <v>0.14425826264255767</v>
          </cell>
          <cell r="H187">
            <v>8.0990231248058167E-2</v>
          </cell>
          <cell r="I187">
            <v>5.4799573690039613E-2</v>
          </cell>
          <cell r="J187">
            <v>4.5771245486446628E-4</v>
          </cell>
          <cell r="K187">
            <v>1.7697770756016164E-2</v>
          </cell>
          <cell r="L187">
            <v>0</v>
          </cell>
          <cell r="M187">
            <v>0</v>
          </cell>
          <cell r="N187">
            <v>0</v>
          </cell>
          <cell r="O187">
            <v>0</v>
          </cell>
          <cell r="P187">
            <v>5.4352521205011869E-3</v>
          </cell>
          <cell r="Q187">
            <v>0</v>
          </cell>
          <cell r="R187">
            <v>4.1440632740276275E-4</v>
          </cell>
          <cell r="S187">
            <v>0</v>
          </cell>
          <cell r="T187">
            <v>0</v>
          </cell>
          <cell r="U187">
            <v>0</v>
          </cell>
          <cell r="V187">
            <v>0</v>
          </cell>
          <cell r="W187">
            <v>0</v>
          </cell>
          <cell r="X187">
            <v>0</v>
          </cell>
        </row>
        <row r="188">
          <cell r="A188" t="str">
            <v/>
          </cell>
          <cell r="B188" t="str">
            <v>Historical Test Year Twelve Months ended September 2005</v>
          </cell>
          <cell r="D188">
            <v>4502827</v>
          </cell>
          <cell r="E188">
            <v>2573999</v>
          </cell>
          <cell r="F188">
            <v>559729</v>
          </cell>
          <cell r="G188">
            <v>649570</v>
          </cell>
          <cell r="H188">
            <v>364685</v>
          </cell>
          <cell r="I188">
            <v>246753</v>
          </cell>
          <cell r="J188">
            <v>2061</v>
          </cell>
          <cell r="K188">
            <v>79690</v>
          </cell>
          <cell r="L188">
            <v>0</v>
          </cell>
          <cell r="M188">
            <v>0</v>
          </cell>
          <cell r="N188">
            <v>0</v>
          </cell>
          <cell r="O188">
            <v>0</v>
          </cell>
          <cell r="P188">
            <v>24474</v>
          </cell>
          <cell r="Q188">
            <v>0</v>
          </cell>
          <cell r="R188">
            <v>1866</v>
          </cell>
        </row>
        <row r="189">
          <cell r="A189" t="str">
            <v/>
          </cell>
        </row>
        <row r="190">
          <cell r="A190" t="str">
            <v>DEM_12NCP_S</v>
          </cell>
          <cell r="B190" t="str">
            <v>Dist 12 NCP Dem, Excl Dir Assn Transf (No HV, PRI &amp; FR)</v>
          </cell>
          <cell r="C190" t="str">
            <v>DMS</v>
          </cell>
          <cell r="E190">
            <v>0.61690246298523865</v>
          </cell>
          <cell r="F190">
            <v>0.13414853646184971</v>
          </cell>
          <cell r="G190">
            <v>0.15568045398670377</v>
          </cell>
          <cell r="H190">
            <v>8.7402937885279586E-2</v>
          </cell>
          <cell r="I190">
            <v>0</v>
          </cell>
          <cell r="J190">
            <v>0</v>
          </cell>
          <cell r="K190">
            <v>0</v>
          </cell>
          <cell r="L190">
            <v>0</v>
          </cell>
          <cell r="M190">
            <v>0</v>
          </cell>
          <cell r="N190">
            <v>0</v>
          </cell>
          <cell r="O190">
            <v>0</v>
          </cell>
          <cell r="P190">
            <v>5.8656086809282873E-3</v>
          </cell>
          <cell r="Q190">
            <v>0</v>
          </cell>
          <cell r="R190">
            <v>0</v>
          </cell>
          <cell r="S190">
            <v>0</v>
          </cell>
          <cell r="T190">
            <v>0</v>
          </cell>
          <cell r="U190">
            <v>0</v>
          </cell>
          <cell r="V190">
            <v>0</v>
          </cell>
          <cell r="W190">
            <v>0</v>
          </cell>
          <cell r="X190">
            <v>0</v>
          </cell>
        </row>
        <row r="191">
          <cell r="A191" t="str">
            <v/>
          </cell>
          <cell r="B191" t="str">
            <v>Historical Test Year Twelve Months ended September 2005</v>
          </cell>
          <cell r="D191">
            <v>4172457</v>
          </cell>
          <cell r="E191">
            <v>2573999</v>
          </cell>
          <cell r="F191">
            <v>559729</v>
          </cell>
          <cell r="G191">
            <v>649570</v>
          </cell>
          <cell r="H191">
            <v>364685</v>
          </cell>
          <cell r="I191">
            <v>0</v>
          </cell>
          <cell r="J191">
            <v>0</v>
          </cell>
          <cell r="K191">
            <v>0</v>
          </cell>
          <cell r="L191">
            <v>0</v>
          </cell>
          <cell r="M191">
            <v>0</v>
          </cell>
          <cell r="N191">
            <v>0</v>
          </cell>
          <cell r="O191">
            <v>0</v>
          </cell>
          <cell r="P191">
            <v>24474</v>
          </cell>
          <cell r="Q191">
            <v>0</v>
          </cell>
          <cell r="R191">
            <v>0</v>
          </cell>
        </row>
        <row r="192">
          <cell r="A192" t="str">
            <v/>
          </cell>
        </row>
        <row r="193">
          <cell r="A193" t="str">
            <v>DIR_40</v>
          </cell>
          <cell r="B193" t="str">
            <v>Direct Assignment Schedule 40</v>
          </cell>
          <cell r="C193" t="str">
            <v>CUS</v>
          </cell>
          <cell r="E193">
            <v>0</v>
          </cell>
          <cell r="F193">
            <v>0</v>
          </cell>
          <cell r="G193">
            <v>0</v>
          </cell>
          <cell r="H193">
            <v>0</v>
          </cell>
          <cell r="I193">
            <v>0</v>
          </cell>
          <cell r="J193">
            <v>0</v>
          </cell>
          <cell r="K193">
            <v>0</v>
          </cell>
          <cell r="L193">
            <v>1</v>
          </cell>
          <cell r="M193">
            <v>0</v>
          </cell>
          <cell r="N193">
            <v>0</v>
          </cell>
          <cell r="O193">
            <v>0</v>
          </cell>
          <cell r="P193">
            <v>0</v>
          </cell>
          <cell r="Q193">
            <v>0</v>
          </cell>
          <cell r="R193">
            <v>0</v>
          </cell>
          <cell r="S193">
            <v>0</v>
          </cell>
          <cell r="T193">
            <v>0</v>
          </cell>
          <cell r="U193">
            <v>0</v>
          </cell>
          <cell r="V193">
            <v>0</v>
          </cell>
          <cell r="W193">
            <v>0</v>
          </cell>
          <cell r="X193">
            <v>0</v>
          </cell>
        </row>
        <row r="194">
          <cell r="A194" t="str">
            <v/>
          </cell>
          <cell r="B194" t="str">
            <v>Historical Test Year Twelve Months ended September 2005</v>
          </cell>
          <cell r="D194">
            <v>1</v>
          </cell>
          <cell r="E194">
            <v>0</v>
          </cell>
          <cell r="F194">
            <v>0</v>
          </cell>
          <cell r="G194">
            <v>0</v>
          </cell>
          <cell r="H194">
            <v>0</v>
          </cell>
          <cell r="I194">
            <v>0</v>
          </cell>
          <cell r="J194">
            <v>0</v>
          </cell>
          <cell r="K194">
            <v>0</v>
          </cell>
          <cell r="L194">
            <v>1</v>
          </cell>
          <cell r="M194">
            <v>0</v>
          </cell>
          <cell r="N194">
            <v>0</v>
          </cell>
          <cell r="O194">
            <v>0</v>
          </cell>
          <cell r="P194">
            <v>0</v>
          </cell>
          <cell r="Q194">
            <v>0</v>
          </cell>
          <cell r="R194">
            <v>0</v>
          </cell>
        </row>
        <row r="195">
          <cell r="A195" t="str">
            <v/>
          </cell>
        </row>
        <row r="196">
          <cell r="A196" t="str">
            <v>DEM_3B</v>
          </cell>
          <cell r="B196" t="str">
            <v>Top 75 CP - No Interruptibles</v>
          </cell>
          <cell r="C196" t="str">
            <v>DEM</v>
          </cell>
          <cell r="E196">
            <v>0.5550344459005877</v>
          </cell>
          <cell r="F196">
            <v>0.11431287341887425</v>
          </cell>
          <cell r="G196">
            <v>0.12019985625531962</v>
          </cell>
          <cell r="H196">
            <v>6.5487724457653038E-2</v>
          </cell>
          <cell r="I196">
            <v>4.7267476726340386E-2</v>
          </cell>
          <cell r="J196">
            <v>9.5606704611374291E-7</v>
          </cell>
          <cell r="K196">
            <v>0</v>
          </cell>
          <cell r="L196">
            <v>1.5715591087256175E-2</v>
          </cell>
          <cell r="M196">
            <v>1.3644510848612281E-2</v>
          </cell>
          <cell r="N196">
            <v>3.368224203458716E-3</v>
          </cell>
          <cell r="O196">
            <v>5.7168029022371253E-2</v>
          </cell>
          <cell r="P196">
            <v>3.386389477334877E-3</v>
          </cell>
          <cell r="Q196">
            <v>4.0362760519306934E-3</v>
          </cell>
          <cell r="R196">
            <v>3.7764648321492839E-4</v>
          </cell>
          <cell r="S196">
            <v>0</v>
          </cell>
          <cell r="T196">
            <v>0</v>
          </cell>
          <cell r="U196">
            <v>0</v>
          </cell>
          <cell r="V196">
            <v>0</v>
          </cell>
          <cell r="W196">
            <v>0</v>
          </cell>
          <cell r="X196">
            <v>0</v>
          </cell>
        </row>
        <row r="197">
          <cell r="A197" t="str">
            <v/>
          </cell>
          <cell r="B197" t="str">
            <v>Historical Test Year Twelve Months ended September 2005</v>
          </cell>
          <cell r="D197">
            <v>4183807</v>
          </cell>
          <cell r="E197">
            <v>2322157</v>
          </cell>
          <cell r="F197">
            <v>478263</v>
          </cell>
          <cell r="G197">
            <v>502893</v>
          </cell>
          <cell r="H197">
            <v>273988</v>
          </cell>
          <cell r="I197">
            <v>197758</v>
          </cell>
          <cell r="J197">
            <v>4</v>
          </cell>
          <cell r="K197">
            <v>0</v>
          </cell>
          <cell r="L197">
            <v>65751</v>
          </cell>
          <cell r="M197">
            <v>57086</v>
          </cell>
          <cell r="N197">
            <v>14092</v>
          </cell>
          <cell r="O197">
            <v>239180</v>
          </cell>
          <cell r="P197">
            <v>14168</v>
          </cell>
          <cell r="Q197">
            <v>16887</v>
          </cell>
          <cell r="R197">
            <v>1580</v>
          </cell>
        </row>
        <row r="198">
          <cell r="A198" t="str">
            <v/>
          </cell>
        </row>
        <row r="199">
          <cell r="A199" t="str">
            <v>DEM_3A</v>
          </cell>
          <cell r="B199" t="str">
            <v>Top 75 CP - No Interruptibles or Transportation</v>
          </cell>
          <cell r="C199" t="str">
            <v>DEM</v>
          </cell>
          <cell r="E199">
            <v>0.59334845647845691</v>
          </cell>
          <cell r="F199">
            <v>0.1222038875238652</v>
          </cell>
          <cell r="G199">
            <v>0.12849724860283807</v>
          </cell>
          <cell r="H199">
            <v>7.0008340044889067E-2</v>
          </cell>
          <cell r="I199">
            <v>5.0530349178055871E-2</v>
          </cell>
          <cell r="J199">
            <v>1.0220643246403356E-6</v>
          </cell>
          <cell r="K199">
            <v>0</v>
          </cell>
          <cell r="L199">
            <v>1.6800437852356676E-2</v>
          </cell>
          <cell r="M199">
            <v>1.4586391009104549E-2</v>
          </cell>
          <cell r="N199">
            <v>0</v>
          </cell>
          <cell r="O199">
            <v>0</v>
          </cell>
          <cell r="P199">
            <v>3.6201518378760687E-3</v>
          </cell>
          <cell r="Q199">
            <v>0</v>
          </cell>
          <cell r="R199">
            <v>4.0371540823293256E-4</v>
          </cell>
          <cell r="S199">
            <v>0</v>
          </cell>
          <cell r="T199">
            <v>0</v>
          </cell>
          <cell r="U199">
            <v>0</v>
          </cell>
          <cell r="V199">
            <v>0</v>
          </cell>
          <cell r="W199">
            <v>0</v>
          </cell>
          <cell r="X199">
            <v>0</v>
          </cell>
        </row>
        <row r="200">
          <cell r="A200" t="str">
            <v/>
          </cell>
          <cell r="B200" t="str">
            <v>Historical Test Year Twelve Months ended September 2005</v>
          </cell>
          <cell r="D200">
            <v>3913648</v>
          </cell>
          <cell r="E200">
            <v>2322157</v>
          </cell>
          <cell r="F200">
            <v>478263</v>
          </cell>
          <cell r="G200">
            <v>502893</v>
          </cell>
          <cell r="H200">
            <v>273988</v>
          </cell>
          <cell r="I200">
            <v>197758</v>
          </cell>
          <cell r="J200">
            <v>4</v>
          </cell>
          <cell r="K200">
            <v>0</v>
          </cell>
          <cell r="L200">
            <v>65751</v>
          </cell>
          <cell r="M200">
            <v>57086</v>
          </cell>
          <cell r="N200">
            <v>0</v>
          </cell>
          <cell r="O200">
            <v>0</v>
          </cell>
          <cell r="P200">
            <v>14168</v>
          </cell>
          <cell r="Q200">
            <v>0</v>
          </cell>
          <cell r="R200">
            <v>1580</v>
          </cell>
        </row>
        <row r="201">
          <cell r="A201" t="str">
            <v/>
          </cell>
        </row>
      </sheetData>
      <sheetData sheetId="4" refreshError="1">
        <row r="4">
          <cell r="A4" t="str">
            <v>D361.T</v>
          </cell>
          <cell r="B4" t="str">
            <v>Total Struct and Improvements</v>
          </cell>
          <cell r="C4">
            <v>5822059</v>
          </cell>
          <cell r="D4">
            <v>0</v>
          </cell>
          <cell r="E4">
            <v>0</v>
          </cell>
          <cell r="F4">
            <v>0</v>
          </cell>
          <cell r="G4">
            <v>0</v>
          </cell>
          <cell r="H4">
            <v>0</v>
          </cell>
          <cell r="I4">
            <v>0</v>
          </cell>
          <cell r="J4">
            <v>273947.40000000002</v>
          </cell>
          <cell r="K4">
            <v>309229</v>
          </cell>
          <cell r="L4">
            <v>4143093</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1095789.6000000001</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row>
        <row r="5">
          <cell r="A5" t="str">
            <v/>
          </cell>
          <cell r="D5">
            <v>0</v>
          </cell>
          <cell r="E5">
            <v>0</v>
          </cell>
          <cell r="F5">
            <v>0</v>
          </cell>
          <cell r="G5">
            <v>0</v>
          </cell>
          <cell r="H5">
            <v>0</v>
          </cell>
          <cell r="I5">
            <v>0</v>
          </cell>
          <cell r="J5">
            <v>4.7053353461378532E-2</v>
          </cell>
          <cell r="K5">
            <v>5.3113340143066227E-2</v>
          </cell>
          <cell r="L5">
            <v>0.7116198925500411</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0.18821341384551413</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row>
        <row r="6">
          <cell r="A6" t="str">
            <v/>
          </cell>
        </row>
        <row r="7">
          <cell r="A7" t="str">
            <v>D362.T</v>
          </cell>
          <cell r="B7" t="str">
            <v>Total Station Equip</v>
          </cell>
          <cell r="C7">
            <v>339335987</v>
          </cell>
          <cell r="D7">
            <v>0</v>
          </cell>
          <cell r="E7">
            <v>0</v>
          </cell>
          <cell r="F7">
            <v>0</v>
          </cell>
          <cell r="G7">
            <v>0</v>
          </cell>
          <cell r="H7">
            <v>0</v>
          </cell>
          <cell r="I7">
            <v>0</v>
          </cell>
          <cell r="J7">
            <v>19069282.600000001</v>
          </cell>
          <cell r="K7">
            <v>0</v>
          </cell>
          <cell r="L7">
            <v>0</v>
          </cell>
          <cell r="M7">
            <v>22575914</v>
          </cell>
          <cell r="N7">
            <v>221413660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76277130.400000006</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row>
        <row r="8">
          <cell r="A8" t="str">
            <v/>
          </cell>
          <cell r="D8">
            <v>0</v>
          </cell>
          <cell r="E8">
            <v>0</v>
          </cell>
          <cell r="F8">
            <v>0</v>
          </cell>
          <cell r="G8">
            <v>0</v>
          </cell>
          <cell r="H8">
            <v>0</v>
          </cell>
          <cell r="I8">
            <v>0</v>
          </cell>
          <cell r="J8">
            <v>5.6195874680394574E-2</v>
          </cell>
          <cell r="K8">
            <v>0</v>
          </cell>
          <cell r="L8">
            <v>0</v>
          </cell>
          <cell r="M8">
            <v>6.6529678150522839E-2</v>
          </cell>
          <cell r="N8">
            <v>0.65249094844750433</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0.2247834987215783</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row>
        <row r="9">
          <cell r="A9" t="str">
            <v/>
          </cell>
        </row>
        <row r="10">
          <cell r="A10" t="str">
            <v>D364.T</v>
          </cell>
          <cell r="B10" t="str">
            <v>Total OVHD Lines</v>
          </cell>
          <cell r="C10">
            <v>451209396</v>
          </cell>
          <cell r="D10">
            <v>0</v>
          </cell>
          <cell r="E10">
            <v>0</v>
          </cell>
          <cell r="F10">
            <v>0</v>
          </cell>
          <cell r="G10">
            <v>0</v>
          </cell>
          <cell r="H10">
            <v>0</v>
          </cell>
          <cell r="I10">
            <v>0</v>
          </cell>
          <cell r="J10">
            <v>0</v>
          </cell>
          <cell r="K10">
            <v>0</v>
          </cell>
          <cell r="L10">
            <v>0</v>
          </cell>
          <cell r="M10">
            <v>0</v>
          </cell>
          <cell r="N10">
            <v>0</v>
          </cell>
          <cell r="O10">
            <v>450003391</v>
          </cell>
          <cell r="P10">
            <v>1206005</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row>
        <row r="11">
          <cell r="A11" t="str">
            <v/>
          </cell>
          <cell r="D11">
            <v>0</v>
          </cell>
          <cell r="E11">
            <v>0</v>
          </cell>
          <cell r="F11">
            <v>0</v>
          </cell>
          <cell r="G11">
            <v>0</v>
          </cell>
          <cell r="H11">
            <v>0</v>
          </cell>
          <cell r="I11">
            <v>0</v>
          </cell>
          <cell r="J11">
            <v>0</v>
          </cell>
          <cell r="K11">
            <v>0</v>
          </cell>
          <cell r="L11">
            <v>0</v>
          </cell>
          <cell r="M11">
            <v>0</v>
          </cell>
          <cell r="N11">
            <v>0</v>
          </cell>
          <cell r="O11">
            <v>0.99732717223823064</v>
          </cell>
          <cell r="P11">
            <v>2.6728277617693937E-3</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row>
        <row r="12">
          <cell r="A12" t="str">
            <v/>
          </cell>
        </row>
        <row r="13">
          <cell r="A13" t="str">
            <v>D366.T</v>
          </cell>
          <cell r="B13" t="str">
            <v>Total UNGD Lines</v>
          </cell>
          <cell r="C13">
            <v>940340482</v>
          </cell>
          <cell r="D13">
            <v>0</v>
          </cell>
          <cell r="E13">
            <v>0</v>
          </cell>
          <cell r="F13">
            <v>0</v>
          </cell>
          <cell r="G13">
            <v>0</v>
          </cell>
          <cell r="H13">
            <v>0</v>
          </cell>
          <cell r="I13">
            <v>0</v>
          </cell>
          <cell r="J13">
            <v>0</v>
          </cell>
          <cell r="K13">
            <v>0</v>
          </cell>
          <cell r="L13">
            <v>0</v>
          </cell>
          <cell r="M13">
            <v>0</v>
          </cell>
          <cell r="N13">
            <v>0</v>
          </cell>
          <cell r="O13">
            <v>0</v>
          </cell>
          <cell r="P13">
            <v>0</v>
          </cell>
          <cell r="Q13">
            <v>927232068</v>
          </cell>
          <cell r="R13">
            <v>13108414</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row>
        <row r="14">
          <cell r="A14" t="str">
            <v/>
          </cell>
          <cell r="D14">
            <v>0</v>
          </cell>
          <cell r="E14">
            <v>0</v>
          </cell>
          <cell r="F14">
            <v>0</v>
          </cell>
          <cell r="G14">
            <v>0</v>
          </cell>
          <cell r="H14">
            <v>0</v>
          </cell>
          <cell r="I14">
            <v>0</v>
          </cell>
          <cell r="J14">
            <v>0</v>
          </cell>
          <cell r="K14">
            <v>0</v>
          </cell>
          <cell r="L14">
            <v>0</v>
          </cell>
          <cell r="M14">
            <v>0</v>
          </cell>
          <cell r="N14">
            <v>0</v>
          </cell>
          <cell r="O14">
            <v>0</v>
          </cell>
          <cell r="P14">
            <v>0</v>
          </cell>
          <cell r="Q14">
            <v>0.98605992802509168</v>
          </cell>
          <cell r="R14">
            <v>1.394007197490834E-2</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row>
        <row r="15">
          <cell r="A15" t="str">
            <v/>
          </cell>
        </row>
        <row r="16">
          <cell r="A16" t="str">
            <v>D368.T</v>
          </cell>
          <cell r="B16" t="str">
            <v>Total Transformers</v>
          </cell>
          <cell r="C16">
            <v>326103464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115456007</v>
          </cell>
          <cell r="AJ16">
            <v>208973323</v>
          </cell>
          <cell r="AK16">
            <v>1674134</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row>
        <row r="17">
          <cell r="A17" t="str">
            <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0.35404716522729118</v>
          </cell>
          <cell r="AJ17">
            <v>0.64081908372491259</v>
          </cell>
          <cell r="AK17">
            <v>5.133751047796291E-3</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row>
        <row r="18">
          <cell r="A18" t="str">
            <v/>
          </cell>
        </row>
        <row r="19">
          <cell r="A19" t="str">
            <v>D370.T</v>
          </cell>
          <cell r="B19" t="str">
            <v>Total Meters</v>
          </cell>
          <cell r="C19">
            <v>121949908</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121949908</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row>
        <row r="20">
          <cell r="A20" t="str">
            <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1</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row>
        <row r="21">
          <cell r="A21" t="str">
            <v/>
          </cell>
        </row>
        <row r="22">
          <cell r="A22" t="str">
            <v>D108.05.T</v>
          </cell>
          <cell r="B22" t="str">
            <v>Total Dist Acc Depr - Subs &amp; Lines</v>
          </cell>
          <cell r="C22">
            <v>1720363718</v>
          </cell>
          <cell r="D22">
            <v>0</v>
          </cell>
          <cell r="E22">
            <v>0</v>
          </cell>
          <cell r="F22">
            <v>0</v>
          </cell>
          <cell r="G22">
            <v>0</v>
          </cell>
          <cell r="H22">
            <v>0</v>
          </cell>
          <cell r="I22">
            <v>12652224</v>
          </cell>
          <cell r="J22">
            <v>20983856.400000002</v>
          </cell>
          <cell r="K22">
            <v>0</v>
          </cell>
          <cell r="L22">
            <v>4143093</v>
          </cell>
          <cell r="M22">
            <v>0</v>
          </cell>
          <cell r="N22">
            <v>221413660</v>
          </cell>
          <cell r="O22">
            <v>450003391</v>
          </cell>
          <cell r="P22">
            <v>0</v>
          </cell>
          <cell r="Q22">
            <v>927232068</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83935425.600000009</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row>
        <row r="23">
          <cell r="D23">
            <v>0</v>
          </cell>
          <cell r="E23">
            <v>0</v>
          </cell>
          <cell r="F23">
            <v>0</v>
          </cell>
          <cell r="G23">
            <v>0</v>
          </cell>
          <cell r="H23">
            <v>0</v>
          </cell>
          <cell r="I23">
            <v>7.3543889978735302E-3</v>
          </cell>
          <cell r="J23">
            <v>1.2197337214478503E-2</v>
          </cell>
          <cell r="K23">
            <v>0</v>
          </cell>
          <cell r="L23">
            <v>2.4082657386058637E-3</v>
          </cell>
          <cell r="M23">
            <v>0</v>
          </cell>
          <cell r="N23">
            <v>0.12870165633195479</v>
          </cell>
          <cell r="O23">
            <v>0.26157456489674702</v>
          </cell>
          <cell r="P23">
            <v>0</v>
          </cell>
          <cell r="Q23">
            <v>0.53897443796242628</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4.8789348857914014E-2</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row>
        <row r="25">
          <cell r="A25" t="str">
            <v>D108.10.T</v>
          </cell>
          <cell r="B25" t="str">
            <v>Total Dist Acc Depr - Other</v>
          </cell>
          <cell r="C25">
            <v>705188683</v>
          </cell>
          <cell r="D25">
            <v>0</v>
          </cell>
          <cell r="E25">
            <v>0</v>
          </cell>
          <cell r="F25">
            <v>0</v>
          </cell>
          <cell r="G25">
            <v>0</v>
          </cell>
          <cell r="H25">
            <v>0</v>
          </cell>
          <cell r="I25">
            <v>0</v>
          </cell>
          <cell r="J25">
            <v>0</v>
          </cell>
          <cell r="K25">
            <v>0</v>
          </cell>
          <cell r="L25">
            <v>0</v>
          </cell>
          <cell r="M25">
            <v>0</v>
          </cell>
          <cell r="N25">
            <v>0</v>
          </cell>
          <cell r="O25">
            <v>1922251.4758986074</v>
          </cell>
          <cell r="P25">
            <v>5151.6164934657127</v>
          </cell>
          <cell r="Q25">
            <v>3960799.5114274989</v>
          </cell>
          <cell r="R25">
            <v>55994.396180427822</v>
          </cell>
          <cell r="S25">
            <v>0</v>
          </cell>
          <cell r="T25">
            <v>0</v>
          </cell>
          <cell r="U25">
            <v>0</v>
          </cell>
          <cell r="V25">
            <v>1255565</v>
          </cell>
          <cell r="W25">
            <v>0</v>
          </cell>
          <cell r="X25">
            <v>0</v>
          </cell>
          <cell r="Y25">
            <v>0</v>
          </cell>
          <cell r="Z25">
            <v>0</v>
          </cell>
          <cell r="AA25">
            <v>0</v>
          </cell>
          <cell r="AB25">
            <v>0</v>
          </cell>
          <cell r="AC25">
            <v>0</v>
          </cell>
          <cell r="AD25">
            <v>0</v>
          </cell>
          <cell r="AE25">
            <v>0</v>
          </cell>
          <cell r="AF25">
            <v>0</v>
          </cell>
          <cell r="AG25">
            <v>0</v>
          </cell>
          <cell r="AH25">
            <v>0</v>
          </cell>
          <cell r="AI25">
            <v>115456007</v>
          </cell>
          <cell r="AJ25">
            <v>208973323</v>
          </cell>
          <cell r="AK25">
            <v>1674134</v>
          </cell>
          <cell r="AL25">
            <v>43231546</v>
          </cell>
          <cell r="AM25">
            <v>125725426</v>
          </cell>
          <cell r="AN25">
            <v>121949908</v>
          </cell>
          <cell r="AO25">
            <v>2152931</v>
          </cell>
          <cell r="AP25">
            <v>29334640</v>
          </cell>
          <cell r="AQ25">
            <v>0</v>
          </cell>
          <cell r="AR25">
            <v>0</v>
          </cell>
          <cell r="AS25">
            <v>14843197.701933347</v>
          </cell>
          <cell r="AT25">
            <v>26084483.951444812</v>
          </cell>
          <cell r="AU25">
            <v>7814967.0161784003</v>
          </cell>
          <cell r="AV25">
            <v>371888.33044344105</v>
          </cell>
          <cell r="AW25">
            <v>376469</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row>
        <row r="26">
          <cell r="A26" t="str">
            <v/>
          </cell>
          <cell r="D26">
            <v>0</v>
          </cell>
          <cell r="E26">
            <v>0</v>
          </cell>
          <cell r="F26">
            <v>0</v>
          </cell>
          <cell r="G26">
            <v>0</v>
          </cell>
          <cell r="H26">
            <v>0</v>
          </cell>
          <cell r="I26">
            <v>0</v>
          </cell>
          <cell r="J26">
            <v>0</v>
          </cell>
          <cell r="K26">
            <v>0</v>
          </cell>
          <cell r="L26">
            <v>0</v>
          </cell>
          <cell r="M26">
            <v>0</v>
          </cell>
          <cell r="N26">
            <v>0</v>
          </cell>
          <cell r="O26">
            <v>2.7258682991352081E-3</v>
          </cell>
          <cell r="P26">
            <v>7.3053022795967259E-6</v>
          </cell>
          <cell r="Q26">
            <v>5.6166521200787601E-3</v>
          </cell>
          <cell r="R26">
            <v>7.9403424261174395E-5</v>
          </cell>
          <cell r="S26">
            <v>0</v>
          </cell>
          <cell r="T26">
            <v>0</v>
          </cell>
          <cell r="U26">
            <v>0</v>
          </cell>
          <cell r="V26">
            <v>1.7804667463728995E-3</v>
          </cell>
          <cell r="W26">
            <v>0</v>
          </cell>
          <cell r="X26">
            <v>0</v>
          </cell>
          <cell r="Y26">
            <v>0</v>
          </cell>
          <cell r="Z26">
            <v>0</v>
          </cell>
          <cell r="AA26">
            <v>0</v>
          </cell>
          <cell r="AB26">
            <v>0</v>
          </cell>
          <cell r="AC26">
            <v>0</v>
          </cell>
          <cell r="AD26">
            <v>0</v>
          </cell>
          <cell r="AE26">
            <v>0</v>
          </cell>
          <cell r="AF26">
            <v>0</v>
          </cell>
          <cell r="AG26">
            <v>0</v>
          </cell>
          <cell r="AH26">
            <v>0</v>
          </cell>
          <cell r="AI26">
            <v>0.16372356758311732</v>
          </cell>
          <cell r="AJ26">
            <v>0.29633675077000632</v>
          </cell>
          <cell r="AK26">
            <v>2.3740227833463404E-3</v>
          </cell>
          <cell r="AL26">
            <v>6.1304934469573726E-2</v>
          </cell>
          <cell r="AM26">
            <v>0.17828622187347268</v>
          </cell>
          <cell r="AN26">
            <v>0.1729323100892701</v>
          </cell>
          <cell r="AO26">
            <v>3.0529857496309253E-3</v>
          </cell>
          <cell r="AP26">
            <v>4.1598285263463312E-2</v>
          </cell>
          <cell r="AQ26">
            <v>0</v>
          </cell>
          <cell r="AR26">
            <v>0</v>
          </cell>
          <cell r="AS26">
            <v>2.1048547799700505E-2</v>
          </cell>
          <cell r="AT26">
            <v>3.6989368349583697E-2</v>
          </cell>
          <cell r="AU26">
            <v>1.1082093636177086E-2</v>
          </cell>
          <cell r="AV26">
            <v>5.2736003768716333E-4</v>
          </cell>
          <cell r="AW26">
            <v>5.3385570284314953E-4</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row>
        <row r="27">
          <cell r="A27" t="str">
            <v/>
          </cell>
        </row>
        <row r="28">
          <cell r="A28" t="str">
            <v>D372.T</v>
          </cell>
          <cell r="B28" t="str">
            <v>Leased Property Assignment Factor</v>
          </cell>
          <cell r="C28">
            <v>2152931</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2152931</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A29" t="str">
            <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1</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row>
        <row r="30">
          <cell r="A30" t="str">
            <v/>
          </cell>
        </row>
        <row r="31">
          <cell r="A31" t="str">
            <v>ADJPTDCE.T</v>
          </cell>
          <cell r="B31" t="str">
            <v>Adj Total Prod Trans Dist &amp; Cust Exp</v>
          </cell>
          <cell r="C31">
            <v>186758210</v>
          </cell>
          <cell r="D31">
            <v>0</v>
          </cell>
          <cell r="E31">
            <v>14590907.200000001</v>
          </cell>
          <cell r="F31">
            <v>278602.99666853523</v>
          </cell>
          <cell r="G31">
            <v>535312.60333146469</v>
          </cell>
          <cell r="H31">
            <v>0</v>
          </cell>
          <cell r="I31">
            <v>0</v>
          </cell>
          <cell r="J31">
            <v>276225.11296018958</v>
          </cell>
          <cell r="K31">
            <v>43.517236190581819</v>
          </cell>
          <cell r="L31">
            <v>583.04996181000536</v>
          </cell>
          <cell r="M31">
            <v>326974.23265779892</v>
          </cell>
          <cell r="N31">
            <v>3206805.3403487797</v>
          </cell>
          <cell r="O31">
            <v>28192488.090587143</v>
          </cell>
          <cell r="P31">
            <v>75555.611979129608</v>
          </cell>
          <cell r="Q31">
            <v>13426019.134766128</v>
          </cell>
          <cell r="R31">
            <v>189805.57647240069</v>
          </cell>
          <cell r="S31">
            <v>0</v>
          </cell>
          <cell r="T31">
            <v>0</v>
          </cell>
          <cell r="U31">
            <v>0</v>
          </cell>
          <cell r="V31">
            <v>0</v>
          </cell>
          <cell r="W31">
            <v>0</v>
          </cell>
          <cell r="X31">
            <v>0</v>
          </cell>
          <cell r="Y31">
            <v>0</v>
          </cell>
          <cell r="Z31">
            <v>31669</v>
          </cell>
          <cell r="AA31">
            <v>82108</v>
          </cell>
          <cell r="AB31">
            <v>5707562.4261067724</v>
          </cell>
          <cell r="AC31">
            <v>58363628.800000004</v>
          </cell>
          <cell r="AD31">
            <v>1114411.9866741409</v>
          </cell>
          <cell r="AE31">
            <v>2141250.4133258588</v>
          </cell>
          <cell r="AF31">
            <v>1104900.4518407583</v>
          </cell>
          <cell r="AG31">
            <v>7939405</v>
          </cell>
          <cell r="AH31">
            <v>0</v>
          </cell>
          <cell r="AI31">
            <v>134565.9152092454</v>
          </cell>
          <cell r="AJ31">
            <v>243561.91760392554</v>
          </cell>
          <cell r="AK31">
            <v>1951.2312936035873</v>
          </cell>
          <cell r="AL31">
            <v>0</v>
          </cell>
          <cell r="AM31">
            <v>2222</v>
          </cell>
          <cell r="AN31">
            <v>5670551.7877452234</v>
          </cell>
          <cell r="AO31">
            <v>31261.988619043648</v>
          </cell>
          <cell r="AP31">
            <v>2973381.6146118571</v>
          </cell>
          <cell r="AQ31">
            <v>0</v>
          </cell>
          <cell r="AR31">
            <v>0</v>
          </cell>
          <cell r="AS31">
            <v>14843197.701933347</v>
          </cell>
          <cell r="AT31">
            <v>13183812.951444812</v>
          </cell>
          <cell r="AU31">
            <v>7814967.0161784003</v>
          </cell>
          <cell r="AV31">
            <v>3898008.3304434409</v>
          </cell>
          <cell r="AW31">
            <v>376469</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row>
        <row r="32">
          <cell r="A32" t="str">
            <v/>
          </cell>
          <cell r="D32">
            <v>0</v>
          </cell>
          <cell r="E32">
            <v>7.8127259840410773E-2</v>
          </cell>
          <cell r="F32">
            <v>1.4917844664956643E-3</v>
          </cell>
          <cell r="G32">
            <v>2.8663404052301886E-3</v>
          </cell>
          <cell r="H32">
            <v>0</v>
          </cell>
          <cell r="I32">
            <v>0</v>
          </cell>
          <cell r="J32">
            <v>1.4790520478868885E-3</v>
          </cell>
          <cell r="K32">
            <v>2.3301377856738839E-7</v>
          </cell>
          <cell r="L32">
            <v>3.1219509000970044E-6</v>
          </cell>
          <cell r="M32">
            <v>1.7507890692344873E-3</v>
          </cell>
          <cell r="N32">
            <v>1.7170893533134526E-2</v>
          </cell>
          <cell r="O32">
            <v>0.1509571551932691</v>
          </cell>
          <cell r="P32">
            <v>4.045638046066602E-4</v>
          </cell>
          <cell r="Q32">
            <v>7.1889846956479861E-2</v>
          </cell>
          <cell r="R32">
            <v>1.0163171754130685E-3</v>
          </cell>
          <cell r="S32">
            <v>0</v>
          </cell>
          <cell r="T32">
            <v>0</v>
          </cell>
          <cell r="U32">
            <v>0</v>
          </cell>
          <cell r="V32">
            <v>0</v>
          </cell>
          <cell r="W32">
            <v>0</v>
          </cell>
          <cell r="X32">
            <v>0</v>
          </cell>
          <cell r="Y32">
            <v>0</v>
          </cell>
          <cell r="Z32">
            <v>1.6957219712054425E-4</v>
          </cell>
          <cell r="AA32">
            <v>4.3964867729241996E-4</v>
          </cell>
          <cell r="AB32">
            <v>3.0561239723312685E-2</v>
          </cell>
          <cell r="AC32">
            <v>0.31250903936164309</v>
          </cell>
          <cell r="AD32">
            <v>5.9671378659826571E-3</v>
          </cell>
          <cell r="AE32">
            <v>1.1465361620920754E-2</v>
          </cell>
          <cell r="AF32">
            <v>5.9162081915475539E-3</v>
          </cell>
          <cell r="AG32">
            <v>4.2511678603045083E-2</v>
          </cell>
          <cell r="AH32">
            <v>0</v>
          </cell>
          <cell r="AI32">
            <v>7.2053547316203875E-4</v>
          </cell>
          <cell r="AJ32">
            <v>1.3041564148849227E-3</v>
          </cell>
          <cell r="AK32">
            <v>1.0447901024557835E-5</v>
          </cell>
          <cell r="AL32">
            <v>0</v>
          </cell>
          <cell r="AM32">
            <v>1.1897736651042008E-5</v>
          </cell>
          <cell r="AN32">
            <v>3.0363065633072964E-2</v>
          </cell>
          <cell r="AO32">
            <v>1.6739284778454264E-4</v>
          </cell>
          <cell r="AP32">
            <v>1.5921022238389718E-2</v>
          </cell>
          <cell r="AQ32">
            <v>0</v>
          </cell>
          <cell r="AR32">
            <v>0</v>
          </cell>
          <cell r="AS32">
            <v>7.9478153607990501E-2</v>
          </cell>
          <cell r="AT32">
            <v>7.0592949843783642E-2</v>
          </cell>
          <cell r="AU32">
            <v>4.184537331011258E-2</v>
          </cell>
          <cell r="AV32">
            <v>2.0871951655798377E-2</v>
          </cell>
          <cell r="AW32">
            <v>2.0158096396404742E-3</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row>
        <row r="33">
          <cell r="A33" t="str">
            <v/>
          </cell>
        </row>
        <row r="34">
          <cell r="A34" t="str">
            <v>CAE.T</v>
          </cell>
          <cell r="B34" t="str">
            <v>Cust Accts Exp - Total</v>
          </cell>
          <cell r="C34">
            <v>35587389</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14843197.701933347</v>
          </cell>
          <cell r="AT34">
            <v>13183812.951444812</v>
          </cell>
          <cell r="AU34">
            <v>7814967.0161784003</v>
          </cell>
          <cell r="AV34">
            <v>-254588.66955655898</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A35" t="str">
            <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0.41709150682376128</v>
          </cell>
          <cell r="AT35">
            <v>0.37046305789516654</v>
          </cell>
          <cell r="AU35">
            <v>0.2195993366127085</v>
          </cell>
          <cell r="AV35">
            <v>-7.153901331636299E-3</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row>
        <row r="36">
          <cell r="A36" t="str">
            <v/>
          </cell>
        </row>
        <row r="37">
          <cell r="A37" t="str">
            <v>CAES1.T</v>
          </cell>
          <cell r="B37" t="str">
            <v>Cust Accts Exp - Subtotal ID902.00 to ID905.00</v>
          </cell>
          <cell r="C37">
            <v>34823097</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14524418</v>
          </cell>
          <cell r="AT37">
            <v>12900671</v>
          </cell>
          <cell r="AU37">
            <v>7647129</v>
          </cell>
          <cell r="AV37">
            <v>-249121</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row>
        <row r="38">
          <cell r="A38" t="str">
            <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0.41709150682376123</v>
          </cell>
          <cell r="AT38">
            <v>0.37046305789516654</v>
          </cell>
          <cell r="AU38">
            <v>0.2195993366127085</v>
          </cell>
          <cell r="AV38">
            <v>-7.153901331636299E-3</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t="str">
            <v/>
          </cell>
        </row>
        <row r="40">
          <cell r="A40" t="str">
            <v>DES1.T</v>
          </cell>
          <cell r="B40" t="str">
            <v>Dist O&amp;M - ID581.00 to ID587.01 Subtotal</v>
          </cell>
          <cell r="C40">
            <v>17586747</v>
          </cell>
          <cell r="D40">
            <v>0</v>
          </cell>
          <cell r="E40">
            <v>0</v>
          </cell>
          <cell r="F40">
            <v>0</v>
          </cell>
          <cell r="G40">
            <v>0</v>
          </cell>
          <cell r="H40">
            <v>0</v>
          </cell>
          <cell r="I40">
            <v>0</v>
          </cell>
          <cell r="J40">
            <v>78382.343179462434</v>
          </cell>
          <cell r="K40">
            <v>0</v>
          </cell>
          <cell r="L40">
            <v>0</v>
          </cell>
          <cell r="M40">
            <v>92795.994262418157</v>
          </cell>
          <cell r="N40">
            <v>910098.28984026972</v>
          </cell>
          <cell r="O40">
            <v>3606667.1647617975</v>
          </cell>
          <cell r="P40">
            <v>9665.835238202797</v>
          </cell>
          <cell r="Q40">
            <v>2606314.1593588013</v>
          </cell>
          <cell r="R40">
            <v>36845.840641198731</v>
          </cell>
          <cell r="S40">
            <v>0</v>
          </cell>
          <cell r="T40">
            <v>0</v>
          </cell>
          <cell r="U40">
            <v>0</v>
          </cell>
          <cell r="V40">
            <v>0</v>
          </cell>
          <cell r="W40">
            <v>0</v>
          </cell>
          <cell r="X40">
            <v>0</v>
          </cell>
          <cell r="Y40">
            <v>0</v>
          </cell>
          <cell r="Z40">
            <v>0</v>
          </cell>
          <cell r="AA40">
            <v>0</v>
          </cell>
          <cell r="AB40">
            <v>4469064</v>
          </cell>
          <cell r="AC40">
            <v>0</v>
          </cell>
          <cell r="AD40">
            <v>0</v>
          </cell>
          <cell r="AE40">
            <v>0</v>
          </cell>
          <cell r="AF40">
            <v>313529.37271784974</v>
          </cell>
          <cell r="AG40">
            <v>0</v>
          </cell>
          <cell r="AH40">
            <v>0</v>
          </cell>
          <cell r="AI40">
            <v>0</v>
          </cell>
          <cell r="AJ40">
            <v>0</v>
          </cell>
          <cell r="AK40">
            <v>0</v>
          </cell>
          <cell r="AL40">
            <v>0</v>
          </cell>
          <cell r="AM40">
            <v>0</v>
          </cell>
          <cell r="AN40">
            <v>4217179</v>
          </cell>
          <cell r="AO40">
            <v>5017</v>
          </cell>
          <cell r="AP40">
            <v>1241188</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A41" t="str">
            <v/>
          </cell>
          <cell r="D41">
            <v>0</v>
          </cell>
          <cell r="E41">
            <v>0</v>
          </cell>
          <cell r="F41">
            <v>0</v>
          </cell>
          <cell r="G41">
            <v>0</v>
          </cell>
          <cell r="H41">
            <v>0</v>
          </cell>
          <cell r="I41">
            <v>0</v>
          </cell>
          <cell r="J41">
            <v>4.4568983211882469E-3</v>
          </cell>
          <cell r="K41">
            <v>0</v>
          </cell>
          <cell r="L41">
            <v>0</v>
          </cell>
          <cell r="M41">
            <v>5.2764729180682568E-3</v>
          </cell>
          <cell r="N41">
            <v>5.1749097763234421E-2</v>
          </cell>
          <cell r="O41">
            <v>0.20507869731461978</v>
          </cell>
          <cell r="P41">
            <v>5.4960904584587457E-4</v>
          </cell>
          <cell r="Q41">
            <v>0.14819762627840163</v>
          </cell>
          <cell r="R41">
            <v>2.0950913003524034E-3</v>
          </cell>
          <cell r="S41">
            <v>0</v>
          </cell>
          <cell r="T41">
            <v>0</v>
          </cell>
          <cell r="U41">
            <v>0</v>
          </cell>
          <cell r="V41">
            <v>0</v>
          </cell>
          <cell r="W41">
            <v>0</v>
          </cell>
          <cell r="X41">
            <v>0</v>
          </cell>
          <cell r="Y41">
            <v>0</v>
          </cell>
          <cell r="Z41">
            <v>0</v>
          </cell>
          <cell r="AA41">
            <v>0</v>
          </cell>
          <cell r="AB41">
            <v>0.25411544272513842</v>
          </cell>
          <cell r="AC41">
            <v>0</v>
          </cell>
          <cell r="AD41">
            <v>0</v>
          </cell>
          <cell r="AE41">
            <v>0</v>
          </cell>
          <cell r="AF41">
            <v>1.7827593284752988E-2</v>
          </cell>
          <cell r="AG41">
            <v>0</v>
          </cell>
          <cell r="AH41">
            <v>0</v>
          </cell>
          <cell r="AI41">
            <v>0</v>
          </cell>
          <cell r="AJ41">
            <v>0</v>
          </cell>
          <cell r="AK41">
            <v>0</v>
          </cell>
          <cell r="AL41">
            <v>0</v>
          </cell>
          <cell r="AM41">
            <v>0</v>
          </cell>
          <cell r="AN41">
            <v>0.23979301004330136</v>
          </cell>
          <cell r="AO41">
            <v>2.852716309616554E-4</v>
          </cell>
          <cell r="AP41">
            <v>7.057518937413497E-2</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A42" t="str">
            <v/>
          </cell>
        </row>
        <row r="43">
          <cell r="A43" t="str">
            <v>DES2.T</v>
          </cell>
          <cell r="B43" t="str">
            <v>Dist O&amp;M - ID591.00 to ID597.00 Subtotal</v>
          </cell>
          <cell r="C43">
            <v>39493252</v>
          </cell>
          <cell r="D43">
            <v>0</v>
          </cell>
          <cell r="E43">
            <v>0</v>
          </cell>
          <cell r="F43">
            <v>0</v>
          </cell>
          <cell r="G43">
            <v>0</v>
          </cell>
          <cell r="H43">
            <v>0</v>
          </cell>
          <cell r="I43">
            <v>0</v>
          </cell>
          <cell r="J43">
            <v>178632.84775025709</v>
          </cell>
          <cell r="K43">
            <v>43.499825577171244</v>
          </cell>
          <cell r="L43">
            <v>582.81669199848363</v>
          </cell>
          <cell r="M43">
            <v>211435.84118047581</v>
          </cell>
          <cell r="N43">
            <v>2073660.6035506632</v>
          </cell>
          <cell r="O43">
            <v>23695705.723914292</v>
          </cell>
          <cell r="P43">
            <v>63504.276085708996</v>
          </cell>
          <cell r="Q43">
            <v>10179253.420531576</v>
          </cell>
          <cell r="R43">
            <v>143905.5794684228</v>
          </cell>
          <cell r="S43">
            <v>0</v>
          </cell>
          <cell r="T43">
            <v>0</v>
          </cell>
          <cell r="U43">
            <v>0</v>
          </cell>
          <cell r="V43">
            <v>0</v>
          </cell>
          <cell r="W43">
            <v>0</v>
          </cell>
          <cell r="X43">
            <v>0</v>
          </cell>
          <cell r="Y43">
            <v>0</v>
          </cell>
          <cell r="Z43">
            <v>0</v>
          </cell>
          <cell r="AA43">
            <v>0</v>
          </cell>
          <cell r="AB43">
            <v>0</v>
          </cell>
          <cell r="AC43">
            <v>0</v>
          </cell>
          <cell r="AD43">
            <v>0</v>
          </cell>
          <cell r="AE43">
            <v>0</v>
          </cell>
          <cell r="AF43">
            <v>714531.39100102836</v>
          </cell>
          <cell r="AG43">
            <v>0</v>
          </cell>
          <cell r="AH43">
            <v>0</v>
          </cell>
          <cell r="AI43">
            <v>134512.07734330907</v>
          </cell>
          <cell r="AJ43">
            <v>243464.47202235486</v>
          </cell>
          <cell r="AK43">
            <v>1950.4506343361015</v>
          </cell>
          <cell r="AL43">
            <v>0</v>
          </cell>
          <cell r="AM43">
            <v>0</v>
          </cell>
          <cell r="AN43">
            <v>423505</v>
          </cell>
          <cell r="AO43">
            <v>0</v>
          </cell>
          <cell r="AP43">
            <v>1428564</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A44" t="str">
            <v/>
          </cell>
          <cell r="D44">
            <v>0</v>
          </cell>
          <cell r="E44">
            <v>0</v>
          </cell>
          <cell r="F44">
            <v>0</v>
          </cell>
          <cell r="G44">
            <v>0</v>
          </cell>
          <cell r="H44">
            <v>0</v>
          </cell>
          <cell r="I44">
            <v>0</v>
          </cell>
          <cell r="J44">
            <v>4.5231232857263085E-3</v>
          </cell>
          <cell r="K44">
            <v>1.1014495736428907E-6</v>
          </cell>
          <cell r="L44">
            <v>1.47573740445199E-5</v>
          </cell>
          <cell r="M44">
            <v>5.3537207110844103E-3</v>
          </cell>
          <cell r="N44">
            <v>5.250670680527051E-2</v>
          </cell>
          <cell r="O44">
            <v>0.59999378435369899</v>
          </cell>
          <cell r="P44">
            <v>1.6079778916587824E-3</v>
          </cell>
          <cell r="Q44">
            <v>0.25774665050453621</v>
          </cell>
          <cell r="R44">
            <v>3.6438017175294351E-3</v>
          </cell>
          <cell r="S44">
            <v>0</v>
          </cell>
          <cell r="T44">
            <v>0</v>
          </cell>
          <cell r="U44">
            <v>0</v>
          </cell>
          <cell r="V44">
            <v>0</v>
          </cell>
          <cell r="W44">
            <v>0</v>
          </cell>
          <cell r="X44">
            <v>0</v>
          </cell>
          <cell r="Y44">
            <v>0</v>
          </cell>
          <cell r="Z44">
            <v>0</v>
          </cell>
          <cell r="AA44">
            <v>0</v>
          </cell>
          <cell r="AB44">
            <v>0</v>
          </cell>
          <cell r="AC44">
            <v>0</v>
          </cell>
          <cell r="AD44">
            <v>0</v>
          </cell>
          <cell r="AE44">
            <v>0</v>
          </cell>
          <cell r="AF44">
            <v>1.8092493142905234E-2</v>
          </cell>
          <cell r="AG44">
            <v>0</v>
          </cell>
          <cell r="AH44">
            <v>0</v>
          </cell>
          <cell r="AI44">
            <v>3.4059509037976683E-3</v>
          </cell>
          <cell r="AJ44">
            <v>6.1647106706319062E-3</v>
          </cell>
          <cell r="AK44">
            <v>4.9386934110569105E-5</v>
          </cell>
          <cell r="AL44">
            <v>0</v>
          </cell>
          <cell r="AM44">
            <v>0</v>
          </cell>
          <cell r="AN44">
            <v>1.0723477519653231E-2</v>
          </cell>
          <cell r="AO44">
            <v>0</v>
          </cell>
          <cell r="AP44">
            <v>3.6172356735778559E-2</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row>
        <row r="45">
          <cell r="A45" t="str">
            <v/>
          </cell>
        </row>
        <row r="46">
          <cell r="A46" t="str">
            <v>DP.T</v>
          </cell>
          <cell r="B46" t="str">
            <v>Total Distribution Plant</v>
          </cell>
          <cell r="C46">
            <v>2413916693</v>
          </cell>
          <cell r="D46">
            <v>0</v>
          </cell>
          <cell r="E46">
            <v>0</v>
          </cell>
          <cell r="F46">
            <v>0</v>
          </cell>
          <cell r="G46">
            <v>0</v>
          </cell>
          <cell r="H46">
            <v>655736</v>
          </cell>
          <cell r="I46">
            <v>12652224</v>
          </cell>
          <cell r="J46">
            <v>20983856.400000002</v>
          </cell>
          <cell r="K46">
            <v>309229</v>
          </cell>
          <cell r="L46">
            <v>4143093</v>
          </cell>
          <cell r="M46">
            <v>22575914</v>
          </cell>
          <cell r="N46">
            <v>221413660</v>
          </cell>
          <cell r="O46">
            <v>451925642.47589862</v>
          </cell>
          <cell r="P46">
            <v>1211156.6164934656</v>
          </cell>
          <cell r="Q46">
            <v>931192867.51142752</v>
          </cell>
          <cell r="R46">
            <v>13164408.396180429</v>
          </cell>
          <cell r="S46">
            <v>0</v>
          </cell>
          <cell r="T46">
            <v>0</v>
          </cell>
          <cell r="U46">
            <v>0</v>
          </cell>
          <cell r="V46">
            <v>1255565</v>
          </cell>
          <cell r="W46">
            <v>0</v>
          </cell>
          <cell r="X46">
            <v>0</v>
          </cell>
          <cell r="Y46">
            <v>0</v>
          </cell>
          <cell r="Z46">
            <v>0</v>
          </cell>
          <cell r="AA46">
            <v>0</v>
          </cell>
          <cell r="AB46">
            <v>0</v>
          </cell>
          <cell r="AC46">
            <v>0</v>
          </cell>
          <cell r="AD46">
            <v>0</v>
          </cell>
          <cell r="AE46">
            <v>0</v>
          </cell>
          <cell r="AF46">
            <v>83935425.600000009</v>
          </cell>
          <cell r="AG46">
            <v>0</v>
          </cell>
          <cell r="AH46">
            <v>0</v>
          </cell>
          <cell r="AI46">
            <v>115456007</v>
          </cell>
          <cell r="AJ46">
            <v>208973323</v>
          </cell>
          <cell r="AK46">
            <v>1674134</v>
          </cell>
          <cell r="AL46">
            <v>43231546</v>
          </cell>
          <cell r="AM46">
            <v>125725426</v>
          </cell>
          <cell r="AN46">
            <v>121949908</v>
          </cell>
          <cell r="AO46">
            <v>2152931</v>
          </cell>
          <cell r="AP46">
            <v>29334640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row>
        <row r="47">
          <cell r="A47" t="str">
            <v/>
          </cell>
          <cell r="D47">
            <v>0</v>
          </cell>
          <cell r="E47">
            <v>0</v>
          </cell>
          <cell r="F47">
            <v>0</v>
          </cell>
          <cell r="G47">
            <v>0</v>
          </cell>
          <cell r="H47">
            <v>2.7164814838123328E-4</v>
          </cell>
          <cell r="I47">
            <v>5.2413672918744754E-3</v>
          </cell>
          <cell r="J47">
            <v>8.6928668503142917E-3</v>
          </cell>
          <cell r="K47">
            <v>1.281025981123202E-4</v>
          </cell>
          <cell r="L47">
            <v>1.7163363640569514E-3</v>
          </cell>
          <cell r="M47">
            <v>9.3523998013132752E-3</v>
          </cell>
          <cell r="N47">
            <v>9.1723819899032444E-2</v>
          </cell>
          <cell r="O47">
            <v>0.18721675184003486</v>
          </cell>
          <cell r="P47">
            <v>5.0173919423385238E-4</v>
          </cell>
          <cell r="Q47">
            <v>0.38576015080045994</v>
          </cell>
          <cell r="R47">
            <v>5.4535471063915575E-3</v>
          </cell>
          <cell r="S47">
            <v>0</v>
          </cell>
          <cell r="T47">
            <v>0</v>
          </cell>
          <cell r="U47">
            <v>0</v>
          </cell>
          <cell r="V47">
            <v>5.2013601117261094E-4</v>
          </cell>
          <cell r="W47">
            <v>0</v>
          </cell>
          <cell r="X47">
            <v>0</v>
          </cell>
          <cell r="Y47">
            <v>0</v>
          </cell>
          <cell r="Z47">
            <v>0</v>
          </cell>
          <cell r="AA47">
            <v>0</v>
          </cell>
          <cell r="AB47">
            <v>0</v>
          </cell>
          <cell r="AC47">
            <v>0</v>
          </cell>
          <cell r="AD47">
            <v>0</v>
          </cell>
          <cell r="AE47">
            <v>0</v>
          </cell>
          <cell r="AF47">
            <v>3.4771467401257167E-2</v>
          </cell>
          <cell r="AG47">
            <v>0</v>
          </cell>
          <cell r="AH47">
            <v>0</v>
          </cell>
          <cell r="AI47">
            <v>4.782932540083313E-2</v>
          </cell>
          <cell r="AJ47">
            <v>8.6570229869983334E-2</v>
          </cell>
          <cell r="AK47">
            <v>6.9353429008330741E-4</v>
          </cell>
          <cell r="AL47">
            <v>1.7909294933567951E-2</v>
          </cell>
          <cell r="AM47">
            <v>5.2083581162757221E-2</v>
          </cell>
          <cell r="AN47">
            <v>5.0519518073526164E-2</v>
          </cell>
          <cell r="AO47">
            <v>8.9188289150291737E-4</v>
          </cell>
          <cell r="AP47">
            <v>1.215230007111103E-2</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A48" t="str">
            <v/>
          </cell>
        </row>
        <row r="49">
          <cell r="A49" t="str">
            <v>EPIS.T</v>
          </cell>
          <cell r="B49" t="str">
            <v>Total Elec Plant In Service</v>
          </cell>
          <cell r="C49">
            <v>5051680542</v>
          </cell>
          <cell r="D49">
            <v>0</v>
          </cell>
          <cell r="E49">
            <v>365118611.05329591</v>
          </cell>
          <cell r="F49">
            <v>36376444.498803161</v>
          </cell>
          <cell r="G49">
            <v>69894327.905468881</v>
          </cell>
          <cell r="H49">
            <v>712182.87643389963</v>
          </cell>
          <cell r="I49">
            <v>13741349.081956793</v>
          </cell>
          <cell r="J49">
            <v>22790182.649157427</v>
          </cell>
          <cell r="K49">
            <v>335847.96121728612</v>
          </cell>
          <cell r="L49">
            <v>4499737.5316791432</v>
          </cell>
          <cell r="M49">
            <v>24519287.29037958</v>
          </cell>
          <cell r="N49">
            <v>240473326.55299917</v>
          </cell>
          <cell r="O49">
            <v>490828174.74215776</v>
          </cell>
          <cell r="P49">
            <v>1315415.0495721842</v>
          </cell>
          <cell r="Q49">
            <v>1011351542.2350147</v>
          </cell>
          <cell r="R49">
            <v>14297623.18698738</v>
          </cell>
          <cell r="S49">
            <v>0</v>
          </cell>
          <cell r="T49">
            <v>0</v>
          </cell>
          <cell r="U49">
            <v>0</v>
          </cell>
          <cell r="V49">
            <v>1363646.1826859119</v>
          </cell>
          <cell r="W49">
            <v>0</v>
          </cell>
          <cell r="X49">
            <v>0</v>
          </cell>
          <cell r="Y49">
            <v>0</v>
          </cell>
          <cell r="Z49">
            <v>0</v>
          </cell>
          <cell r="AA49">
            <v>0</v>
          </cell>
          <cell r="AB49">
            <v>0</v>
          </cell>
          <cell r="AC49">
            <v>1460474444.2131836</v>
          </cell>
          <cell r="AD49">
            <v>145505777.99521264</v>
          </cell>
          <cell r="AE49">
            <v>279577311.62187552</v>
          </cell>
          <cell r="AF49">
            <v>91160730.596629709</v>
          </cell>
          <cell r="AG49">
            <v>0</v>
          </cell>
          <cell r="AH49">
            <v>0</v>
          </cell>
          <cell r="AI49">
            <v>125394657.55552912</v>
          </cell>
          <cell r="AJ49">
            <v>226962104.06640843</v>
          </cell>
          <cell r="AK49">
            <v>1818246.318115507</v>
          </cell>
          <cell r="AL49">
            <v>46952991.421798475</v>
          </cell>
          <cell r="AM49">
            <v>136548085.70759785</v>
          </cell>
          <cell r="AN49">
            <v>132447564.66060948</v>
          </cell>
          <cell r="AO49">
            <v>2338258.9827975156</v>
          </cell>
          <cell r="AP49">
            <v>34683691.763724253</v>
          </cell>
          <cell r="AQ49">
            <v>0</v>
          </cell>
          <cell r="AR49">
            <v>0</v>
          </cell>
          <cell r="AS49">
            <v>25986855.673212785</v>
          </cell>
          <cell r="AT49">
            <v>23081673.590267211</v>
          </cell>
          <cell r="AU49">
            <v>13682120.525410384</v>
          </cell>
          <cell r="AV49">
            <v>7448328.5098183705</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row>
        <row r="50">
          <cell r="D50">
            <v>0</v>
          </cell>
          <cell r="E50">
            <v>7.2276662789278953E-2</v>
          </cell>
          <cell r="F50">
            <v>7.2008600299181711E-3</v>
          </cell>
          <cell r="G50">
            <v>1.3835856666779086E-2</v>
          </cell>
          <cell r="H50">
            <v>1.4097939695765894E-4</v>
          </cell>
          <cell r="I50">
            <v>2.7201540096825848E-3</v>
          </cell>
          <cell r="J50">
            <v>4.5114061468611031E-3</v>
          </cell>
          <cell r="K50">
            <v>6.6482422715574422E-5</v>
          </cell>
          <cell r="L50">
            <v>8.9074071376209034E-4</v>
          </cell>
          <cell r="M50">
            <v>4.8536892003610745E-3</v>
          </cell>
          <cell r="N50">
            <v>4.7602639270968999E-2</v>
          </cell>
          <cell r="O50">
            <v>9.7161364552128829E-2</v>
          </cell>
          <cell r="P50">
            <v>2.6039157437524762E-4</v>
          </cell>
          <cell r="Q50">
            <v>0.20020100911500091</v>
          </cell>
          <cell r="R50">
            <v>2.8302706531254328E-3</v>
          </cell>
          <cell r="S50">
            <v>0</v>
          </cell>
          <cell r="T50">
            <v>0</v>
          </cell>
          <cell r="U50">
            <v>0</v>
          </cell>
          <cell r="V50">
            <v>2.6993911656694616E-4</v>
          </cell>
          <cell r="W50">
            <v>0</v>
          </cell>
          <cell r="X50">
            <v>0</v>
          </cell>
          <cell r="Y50">
            <v>0</v>
          </cell>
          <cell r="Z50">
            <v>0</v>
          </cell>
          <cell r="AA50">
            <v>0</v>
          </cell>
          <cell r="AB50">
            <v>0</v>
          </cell>
          <cell r="AC50">
            <v>0.28910665115711581</v>
          </cell>
          <cell r="AD50">
            <v>2.8803440119672685E-2</v>
          </cell>
          <cell r="AE50">
            <v>5.5343426667116342E-2</v>
          </cell>
          <cell r="AF50">
            <v>1.8045624587444412E-2</v>
          </cell>
          <cell r="AG50">
            <v>0</v>
          </cell>
          <cell r="AH50">
            <v>0</v>
          </cell>
          <cell r="AI50">
            <v>2.4822364857197479E-2</v>
          </cell>
          <cell r="AJ50">
            <v>4.4928039724489853E-2</v>
          </cell>
          <cell r="AK50">
            <v>3.5992899847852396E-4</v>
          </cell>
          <cell r="AL50">
            <v>9.2945290248320836E-3</v>
          </cell>
          <cell r="AM50">
            <v>2.7030229756677644E-2</v>
          </cell>
          <cell r="AN50">
            <v>2.6218515513685363E-2</v>
          </cell>
          <cell r="AO50">
            <v>4.6286754741458382E-4</v>
          </cell>
          <cell r="AP50">
            <v>6.8657729789842782E-3</v>
          </cell>
          <cell r="AQ50">
            <v>0</v>
          </cell>
          <cell r="AR50">
            <v>0</v>
          </cell>
          <cell r="AS50">
            <v>5.1442001245241816E-3</v>
          </cell>
          <cell r="AT50">
            <v>4.5691079232672528E-3</v>
          </cell>
          <cell r="AU50">
            <v>2.7084294843382011E-3</v>
          </cell>
          <cell r="AV50">
            <v>1.4744258762786925E-3</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2">
          <cell r="A52" t="str">
            <v>GP.T</v>
          </cell>
          <cell r="B52" t="str">
            <v>Total General Plant</v>
          </cell>
          <cell r="C52">
            <v>228124597</v>
          </cell>
          <cell r="D52">
            <v>0</v>
          </cell>
          <cell r="E52">
            <v>12473829.62728172</v>
          </cell>
          <cell r="F52">
            <v>804955.83202498453</v>
          </cell>
          <cell r="G52">
            <v>1546656.020074334</v>
          </cell>
          <cell r="H52">
            <v>30275.404930507848</v>
          </cell>
          <cell r="I52">
            <v>584154.60623099783</v>
          </cell>
          <cell r="J52">
            <v>968827.01195851481</v>
          </cell>
          <cell r="K52">
            <v>14277.137737223531</v>
          </cell>
          <cell r="L52">
            <v>191287.07016200505</v>
          </cell>
          <cell r="M52">
            <v>1042332.4905546152</v>
          </cell>
          <cell r="N52">
            <v>10222693.604813198</v>
          </cell>
          <cell r="O52">
            <v>20865457.782457795</v>
          </cell>
          <cell r="P52">
            <v>55919.237312887293</v>
          </cell>
          <cell r="Q52">
            <v>42993279.509298265</v>
          </cell>
          <cell r="R52">
            <v>607802.21745479864</v>
          </cell>
          <cell r="S52">
            <v>0</v>
          </cell>
          <cell r="T52">
            <v>0</v>
          </cell>
          <cell r="U52">
            <v>0</v>
          </cell>
          <cell r="V52">
            <v>57969.577378050133</v>
          </cell>
          <cell r="W52">
            <v>0</v>
          </cell>
          <cell r="X52">
            <v>0</v>
          </cell>
          <cell r="Y52">
            <v>0</v>
          </cell>
          <cell r="Z52">
            <v>0</v>
          </cell>
          <cell r="AA52">
            <v>0</v>
          </cell>
          <cell r="AB52">
            <v>0</v>
          </cell>
          <cell r="AC52">
            <v>49895318.509126879</v>
          </cell>
          <cell r="AD52">
            <v>3219823.3280999381</v>
          </cell>
          <cell r="AE52">
            <v>6186624.080297336</v>
          </cell>
          <cell r="AF52">
            <v>3875308.0478340592</v>
          </cell>
          <cell r="AG52">
            <v>0</v>
          </cell>
          <cell r="AH52">
            <v>0</v>
          </cell>
          <cell r="AI52">
            <v>5330616.8390702168</v>
          </cell>
          <cell r="AJ52">
            <v>9648321.8452224806</v>
          </cell>
          <cell r="AK52">
            <v>77294.95522272808</v>
          </cell>
          <cell r="AL52">
            <v>1996005.3450197591</v>
          </cell>
          <cell r="AM52">
            <v>5804757.0702395476</v>
          </cell>
          <cell r="AN52">
            <v>5630440.9792022686</v>
          </cell>
          <cell r="AO52">
            <v>99401.066606749038</v>
          </cell>
          <cell r="AP52">
            <v>2999707.824896493</v>
          </cell>
          <cell r="AQ52">
            <v>0</v>
          </cell>
          <cell r="AR52">
            <v>0</v>
          </cell>
          <cell r="AS52">
            <v>15141176.77634568</v>
          </cell>
          <cell r="AT52">
            <v>13448479.666756785</v>
          </cell>
          <cell r="AU52">
            <v>7971853.4691386316</v>
          </cell>
          <cell r="AV52">
            <v>4339750.0672505433</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row>
        <row r="53">
          <cell r="A53" t="str">
            <v/>
          </cell>
          <cell r="D53">
            <v>0</v>
          </cell>
          <cell r="E53">
            <v>5.4679897702051478E-2</v>
          </cell>
          <cell r="F53">
            <v>3.5285797437484769E-3</v>
          </cell>
          <cell r="G53">
            <v>6.7798739829635028E-3</v>
          </cell>
          <cell r="H53">
            <v>1.3271433825484346E-4</v>
          </cell>
          <cell r="I53">
            <v>2.560682249582222E-3</v>
          </cell>
          <cell r="J53">
            <v>4.2469204316381319E-3</v>
          </cell>
          <cell r="K53">
            <v>6.2584823929457859E-5</v>
          </cell>
          <cell r="L53">
            <v>8.385201450328702E-4</v>
          </cell>
          <cell r="M53">
            <v>4.5691367974432639E-3</v>
          </cell>
          <cell r="N53">
            <v>4.4811886746316962E-2</v>
          </cell>
          <cell r="O53">
            <v>9.1465181996388562E-2</v>
          </cell>
          <cell r="P53">
            <v>2.4512585687060871E-4</v>
          </cell>
          <cell r="Q53">
            <v>0.18846402393556125</v>
          </cell>
          <cell r="R53">
            <v>2.6643431942360808E-3</v>
          </cell>
          <cell r="S53">
            <v>0</v>
          </cell>
          <cell r="T53">
            <v>0</v>
          </cell>
          <cell r="U53">
            <v>0</v>
          </cell>
          <cell r="V53">
            <v>2.5411366481471585E-4</v>
          </cell>
          <cell r="W53">
            <v>0</v>
          </cell>
          <cell r="X53">
            <v>0</v>
          </cell>
          <cell r="Y53">
            <v>0</v>
          </cell>
          <cell r="Z53">
            <v>0</v>
          </cell>
          <cell r="AA53">
            <v>0</v>
          </cell>
          <cell r="AB53">
            <v>0</v>
          </cell>
          <cell r="AC53">
            <v>0.21871959080820591</v>
          </cell>
          <cell r="AD53">
            <v>1.4114318974993907E-2</v>
          </cell>
          <cell r="AE53">
            <v>2.7119495931854011E-2</v>
          </cell>
          <cell r="AF53">
            <v>1.6987681726552527E-2</v>
          </cell>
          <cell r="AG53">
            <v>0</v>
          </cell>
          <cell r="AH53">
            <v>0</v>
          </cell>
          <cell r="AI53">
            <v>2.3367128793526006E-2</v>
          </cell>
          <cell r="AJ53">
            <v>4.2294088283792039E-2</v>
          </cell>
          <cell r="AK53">
            <v>3.3882779954117826E-4</v>
          </cell>
          <cell r="AL53">
            <v>8.7496279281964462E-3</v>
          </cell>
          <cell r="AM53">
            <v>2.5445555396376426E-2</v>
          </cell>
          <cell r="AN53">
            <v>2.4681428715914701E-2</v>
          </cell>
          <cell r="AO53">
            <v>4.3573147268617001E-4</v>
          </cell>
          <cell r="AP53">
            <v>1.3149427393384034E-2</v>
          </cell>
          <cell r="AQ53">
            <v>0</v>
          </cell>
          <cell r="AR53">
            <v>0</v>
          </cell>
          <cell r="AS53">
            <v>6.6372399011167038E-2</v>
          </cell>
          <cell r="AT53">
            <v>5.895234377885513E-2</v>
          </cell>
          <cell r="AU53">
            <v>3.4945172830874664E-2</v>
          </cell>
          <cell r="AV53">
            <v>1.9023595545247334E-2</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A54" t="str">
            <v/>
          </cell>
        </row>
        <row r="55">
          <cell r="A55" t="str">
            <v>LINE.T</v>
          </cell>
          <cell r="B55" t="str">
            <v>Total Distribution OH &amp; UG Lines</v>
          </cell>
          <cell r="C55">
            <v>1391549878</v>
          </cell>
          <cell r="D55">
            <v>0</v>
          </cell>
          <cell r="E55">
            <v>0</v>
          </cell>
          <cell r="F55">
            <v>0</v>
          </cell>
          <cell r="G55">
            <v>0</v>
          </cell>
          <cell r="H55">
            <v>0</v>
          </cell>
          <cell r="I55">
            <v>0</v>
          </cell>
          <cell r="J55">
            <v>0</v>
          </cell>
          <cell r="K55">
            <v>0</v>
          </cell>
          <cell r="L55">
            <v>0</v>
          </cell>
          <cell r="M55">
            <v>0</v>
          </cell>
          <cell r="N55">
            <v>0</v>
          </cell>
          <cell r="O55">
            <v>450003391</v>
          </cell>
          <cell r="P55">
            <v>1206005</v>
          </cell>
          <cell r="Q55">
            <v>927232068</v>
          </cell>
          <cell r="R55">
            <v>13108414</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row>
        <row r="56">
          <cell r="A56" t="str">
            <v/>
          </cell>
          <cell r="D56">
            <v>0</v>
          </cell>
          <cell r="E56">
            <v>0</v>
          </cell>
          <cell r="F56">
            <v>0</v>
          </cell>
          <cell r="G56">
            <v>0</v>
          </cell>
          <cell r="H56">
            <v>0</v>
          </cell>
          <cell r="I56">
            <v>0</v>
          </cell>
          <cell r="J56">
            <v>0</v>
          </cell>
          <cell r="K56">
            <v>0</v>
          </cell>
          <cell r="L56">
            <v>0</v>
          </cell>
          <cell r="M56">
            <v>0</v>
          </cell>
          <cell r="N56">
            <v>0</v>
          </cell>
          <cell r="O56">
            <v>0.3233828683501922</v>
          </cell>
          <cell r="P56">
            <v>8.6666314953318547E-4</v>
          </cell>
          <cell r="Q56">
            <v>0.66633045833230276</v>
          </cell>
          <cell r="R56">
            <v>9.4200101679718599E-3</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t="str">
            <v/>
          </cell>
        </row>
        <row r="58">
          <cell r="A58" t="str">
            <v>POWER.T</v>
          </cell>
          <cell r="B58" t="str">
            <v>Sales of Electricity - Non Firm</v>
          </cell>
          <cell r="C58">
            <v>968420020.98000026</v>
          </cell>
          <cell r="D58">
            <v>0</v>
          </cell>
          <cell r="E58">
            <v>190797182.13400003</v>
          </cell>
          <cell r="F58">
            <v>278602.99666853523</v>
          </cell>
          <cell r="G58">
            <v>535312.60333146469</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2342772.31</v>
          </cell>
          <cell r="Z58">
            <v>31669</v>
          </cell>
          <cell r="AA58">
            <v>82108</v>
          </cell>
          <cell r="AB58">
            <v>0</v>
          </cell>
          <cell r="AC58">
            <v>763188728.53600013</v>
          </cell>
          <cell r="AD58">
            <v>1114411.9866741409</v>
          </cell>
          <cell r="AE58">
            <v>2141250.4133258588</v>
          </cell>
          <cell r="AF58">
            <v>0</v>
          </cell>
          <cell r="AG58">
            <v>7939405</v>
          </cell>
          <cell r="AH58">
            <v>-31422</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D59">
            <v>0</v>
          </cell>
          <cell r="E59">
            <v>0.19701903926038344</v>
          </cell>
          <cell r="F59">
            <v>2.8768818346671597E-4</v>
          </cell>
          <cell r="G59">
            <v>5.527690379529234E-4</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2.4191696363621367E-3</v>
          </cell>
          <cell r="Z59">
            <v>3.2701719619501782E-5</v>
          </cell>
          <cell r="AA59">
            <v>8.4785525103983457E-5</v>
          </cell>
          <cell r="AB59">
            <v>0</v>
          </cell>
          <cell r="AC59">
            <v>0.78807615704153378</v>
          </cell>
          <cell r="AD59">
            <v>1.1507527338668639E-3</v>
          </cell>
          <cell r="AE59">
            <v>2.2110761518116936E-3</v>
          </cell>
          <cell r="AF59">
            <v>0</v>
          </cell>
          <cell r="AG59">
            <v>8.1983073748988135E-3</v>
          </cell>
          <cell r="AH59">
            <v>-3.2446664999967948E-5</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1">
          <cell r="A61" t="str">
            <v>PP.T</v>
          </cell>
          <cell r="B61" t="str">
            <v>Total Production Plant</v>
          </cell>
          <cell r="C61">
            <v>1718411998</v>
          </cell>
          <cell r="D61">
            <v>0</v>
          </cell>
          <cell r="E61">
            <v>343682399.60000002</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1374729598.4000001</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D62">
            <v>0</v>
          </cell>
          <cell r="E62">
            <v>0.2</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0.8</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4">
          <cell r="A64" t="str">
            <v>PTDGP.T</v>
          </cell>
          <cell r="B64" t="str">
            <v>Total Prod, Trans, Dist &amp; Gen Plant</v>
          </cell>
          <cell r="C64">
            <v>4870994604</v>
          </cell>
          <cell r="D64">
            <v>0</v>
          </cell>
          <cell r="E64">
            <v>356156229.22728175</v>
          </cell>
          <cell r="F64">
            <v>35756575.032024987</v>
          </cell>
          <cell r="G64">
            <v>68703300.020074338</v>
          </cell>
          <cell r="H64">
            <v>686011.40493050788</v>
          </cell>
          <cell r="I64">
            <v>13236378.606230998</v>
          </cell>
          <cell r="J64">
            <v>21952683.411958516</v>
          </cell>
          <cell r="K64">
            <v>323506.13773722353</v>
          </cell>
          <cell r="L64">
            <v>4334380.0701620048</v>
          </cell>
          <cell r="M64">
            <v>23618246.490554616</v>
          </cell>
          <cell r="N64">
            <v>231636353.60481319</v>
          </cell>
          <cell r="O64">
            <v>472791100.25835639</v>
          </cell>
          <cell r="P64">
            <v>1267075.8538063529</v>
          </cell>
          <cell r="Q64">
            <v>974186147.02072573</v>
          </cell>
          <cell r="R64">
            <v>13772210.613635227</v>
          </cell>
          <cell r="S64">
            <v>0</v>
          </cell>
          <cell r="T64">
            <v>0</v>
          </cell>
          <cell r="U64">
            <v>0</v>
          </cell>
          <cell r="V64">
            <v>1313534.5773780502</v>
          </cell>
          <cell r="W64">
            <v>0</v>
          </cell>
          <cell r="X64">
            <v>0</v>
          </cell>
          <cell r="Y64">
            <v>0</v>
          </cell>
          <cell r="Z64">
            <v>0</v>
          </cell>
          <cell r="AA64">
            <v>0</v>
          </cell>
          <cell r="AB64">
            <v>0</v>
          </cell>
          <cell r="AC64">
            <v>1424624916.909127</v>
          </cell>
          <cell r="AD64">
            <v>143026300.12809995</v>
          </cell>
          <cell r="AE64">
            <v>274813200.08029735</v>
          </cell>
          <cell r="AF64">
            <v>87810733.647834063</v>
          </cell>
          <cell r="AG64">
            <v>0</v>
          </cell>
          <cell r="AH64">
            <v>0</v>
          </cell>
          <cell r="AI64">
            <v>120786623.83907022</v>
          </cell>
          <cell r="AJ64">
            <v>218621644.84522247</v>
          </cell>
          <cell r="AK64">
            <v>1751428.9552227282</v>
          </cell>
          <cell r="AL64">
            <v>45227551.345019758</v>
          </cell>
          <cell r="AM64">
            <v>131530183.07023954</v>
          </cell>
          <cell r="AN64">
            <v>127580348.97920227</v>
          </cell>
          <cell r="AO64">
            <v>2252332.0666067488</v>
          </cell>
          <cell r="AP64">
            <v>32334347.824896492</v>
          </cell>
          <cell r="AQ64">
            <v>0</v>
          </cell>
          <cell r="AR64">
            <v>0</v>
          </cell>
          <cell r="AS64">
            <v>15141176.77634568</v>
          </cell>
          <cell r="AT64">
            <v>13448479.666756785</v>
          </cell>
          <cell r="AU64">
            <v>7971853.4691386316</v>
          </cell>
          <cell r="AV64">
            <v>4339750.0672505433</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D65">
            <v>0</v>
          </cell>
          <cell r="E65">
            <v>7.3117763040593531E-2</v>
          </cell>
          <cell r="F65">
            <v>7.3407133324808315E-3</v>
          </cell>
          <cell r="G65">
            <v>1.4104573214607145E-2</v>
          </cell>
          <cell r="H65">
            <v>1.4083600182335736E-4</v>
          </cell>
          <cell r="I65">
            <v>2.717387244765463E-3</v>
          </cell>
          <cell r="J65">
            <v>4.5068174359978235E-3</v>
          </cell>
          <cell r="K65">
            <v>6.6414801090431164E-5</v>
          </cell>
          <cell r="L65">
            <v>8.8983470985631267E-4</v>
          </cell>
          <cell r="M65">
            <v>4.8487523412897252E-3</v>
          </cell>
          <cell r="N65">
            <v>4.7554220941775693E-2</v>
          </cell>
          <cell r="O65">
            <v>9.7062538289429887E-2</v>
          </cell>
          <cell r="P65">
            <v>2.6012672088896301E-4</v>
          </cell>
          <cell r="Q65">
            <v>0.19999737758295527</v>
          </cell>
          <cell r="R65">
            <v>2.8273918846729289E-3</v>
          </cell>
          <cell r="S65">
            <v>0</v>
          </cell>
          <cell r="T65">
            <v>0</v>
          </cell>
          <cell r="U65">
            <v>0</v>
          </cell>
          <cell r="V65">
            <v>2.6966455193758415E-4</v>
          </cell>
          <cell r="W65">
            <v>0</v>
          </cell>
          <cell r="X65">
            <v>0</v>
          </cell>
          <cell r="Y65">
            <v>0</v>
          </cell>
          <cell r="Z65">
            <v>0</v>
          </cell>
          <cell r="AA65">
            <v>0</v>
          </cell>
          <cell r="AB65">
            <v>0</v>
          </cell>
          <cell r="AC65">
            <v>0.29247105216237412</v>
          </cell>
          <cell r="AD65">
            <v>2.9362853329923326E-2</v>
          </cell>
          <cell r="AE65">
            <v>5.641829285842858E-2</v>
          </cell>
          <cell r="AF65">
            <v>1.8027269743991294E-2</v>
          </cell>
          <cell r="AG65">
            <v>0</v>
          </cell>
          <cell r="AH65">
            <v>0</v>
          </cell>
          <cell r="AI65">
            <v>2.4797117151368172E-2</v>
          </cell>
          <cell r="AJ65">
            <v>4.4882341825156838E-2</v>
          </cell>
          <cell r="AK65">
            <v>3.5956290195527556E-4</v>
          </cell>
          <cell r="AL65">
            <v>9.2850752304014985E-3</v>
          </cell>
          <cell r="AM65">
            <v>2.7002736353316549E-2</v>
          </cell>
          <cell r="AN65">
            <v>2.6191847733609656E-2</v>
          </cell>
          <cell r="AO65">
            <v>4.6239674844992889E-4</v>
          </cell>
          <cell r="AP65">
            <v>6.638140760481223E-3</v>
          </cell>
          <cell r="AQ65">
            <v>0</v>
          </cell>
          <cell r="AR65">
            <v>0</v>
          </cell>
          <cell r="AS65">
            <v>3.1084363681930451E-3</v>
          </cell>
          <cell r="AT65">
            <v>2.7609309309669654E-3</v>
          </cell>
          <cell r="AU65">
            <v>1.6365966537085148E-3</v>
          </cell>
          <cell r="AV65">
            <v>8.9093715351004383E-4</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row>
        <row r="67">
          <cell r="A67" t="str">
            <v>PTDP.T</v>
          </cell>
          <cell r="B67" t="str">
            <v>Prod Trans Dist Allocation Factor</v>
          </cell>
          <cell r="C67">
            <v>4642870007</v>
          </cell>
          <cell r="D67">
            <v>0</v>
          </cell>
          <cell r="E67">
            <v>343682399.60000002</v>
          </cell>
          <cell r="F67">
            <v>34951619.200000003</v>
          </cell>
          <cell r="G67">
            <v>67156644</v>
          </cell>
          <cell r="H67">
            <v>655736</v>
          </cell>
          <cell r="I67">
            <v>12652224</v>
          </cell>
          <cell r="J67">
            <v>20983856.400000002</v>
          </cell>
          <cell r="K67">
            <v>309229</v>
          </cell>
          <cell r="L67">
            <v>4143093</v>
          </cell>
          <cell r="M67">
            <v>22575914</v>
          </cell>
          <cell r="N67">
            <v>221413660</v>
          </cell>
          <cell r="O67">
            <v>451925642.47589862</v>
          </cell>
          <cell r="P67">
            <v>1211156.6164934656</v>
          </cell>
          <cell r="Q67">
            <v>931192867.51142752</v>
          </cell>
          <cell r="R67">
            <v>13164408.396180429</v>
          </cell>
          <cell r="S67">
            <v>0</v>
          </cell>
          <cell r="T67">
            <v>0</v>
          </cell>
          <cell r="U67">
            <v>0</v>
          </cell>
          <cell r="V67">
            <v>1255565</v>
          </cell>
          <cell r="W67">
            <v>0</v>
          </cell>
          <cell r="X67">
            <v>0</v>
          </cell>
          <cell r="Y67">
            <v>0</v>
          </cell>
          <cell r="Z67">
            <v>0</v>
          </cell>
          <cell r="AA67">
            <v>0</v>
          </cell>
          <cell r="AB67">
            <v>0</v>
          </cell>
          <cell r="AC67">
            <v>1374729598.4000001</v>
          </cell>
          <cell r="AD67">
            <v>139806476.80000001</v>
          </cell>
          <cell r="AE67">
            <v>268626576</v>
          </cell>
          <cell r="AF67">
            <v>83935425.600000009</v>
          </cell>
          <cell r="AG67">
            <v>0</v>
          </cell>
          <cell r="AH67">
            <v>0</v>
          </cell>
          <cell r="AI67">
            <v>115456007</v>
          </cell>
          <cell r="AJ67">
            <v>208973323</v>
          </cell>
          <cell r="AK67">
            <v>1674134</v>
          </cell>
          <cell r="AL67">
            <v>43231546</v>
          </cell>
          <cell r="AM67">
            <v>125725426</v>
          </cell>
          <cell r="AN67">
            <v>121949908</v>
          </cell>
          <cell r="AO67">
            <v>2152931</v>
          </cell>
          <cell r="AP67">
            <v>29334640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row>
        <row r="68">
          <cell r="D68">
            <v>0</v>
          </cell>
          <cell r="E68">
            <v>7.4023696352005147E-2</v>
          </cell>
          <cell r="F68">
            <v>7.5280202002864305E-3</v>
          </cell>
          <cell r="G68">
            <v>1.446446786120411E-2</v>
          </cell>
          <cell r="H68">
            <v>1.4123505482844763E-4</v>
          </cell>
          <cell r="I68">
            <v>2.725086849497055E-3</v>
          </cell>
          <cell r="J68">
            <v>4.5195873174055899E-3</v>
          </cell>
          <cell r="K68">
            <v>6.6602984691317889E-5</v>
          </cell>
          <cell r="L68">
            <v>8.9235601982254678E-4</v>
          </cell>
          <cell r="M68">
            <v>4.8624910811550966E-3</v>
          </cell>
          <cell r="N68">
            <v>4.7688963866353622E-2</v>
          </cell>
          <cell r="O68">
            <v>9.733756099019264E-2</v>
          </cell>
          <cell r="P68">
            <v>2.6086377922867086E-4</v>
          </cell>
          <cell r="Q68">
            <v>0.2005640619072856</v>
          </cell>
          <cell r="R68">
            <v>2.8354031830166698E-3</v>
          </cell>
          <cell r="S68">
            <v>0</v>
          </cell>
          <cell r="T68">
            <v>0</v>
          </cell>
          <cell r="U68">
            <v>0</v>
          </cell>
          <cell r="V68">
            <v>2.7042863532836362E-4</v>
          </cell>
          <cell r="W68">
            <v>0</v>
          </cell>
          <cell r="X68">
            <v>0</v>
          </cell>
          <cell r="Y68">
            <v>0</v>
          </cell>
          <cell r="Z68">
            <v>0</v>
          </cell>
          <cell r="AA68">
            <v>0</v>
          </cell>
          <cell r="AB68">
            <v>0</v>
          </cell>
          <cell r="AC68">
            <v>0.29609478540802059</v>
          </cell>
          <cell r="AD68">
            <v>3.0112080801145722E-2</v>
          </cell>
          <cell r="AE68">
            <v>5.7857871444816439E-2</v>
          </cell>
          <cell r="AF68">
            <v>1.807834926962236E-2</v>
          </cell>
          <cell r="AG68">
            <v>0</v>
          </cell>
          <cell r="AH68">
            <v>0</v>
          </cell>
          <cell r="AI68">
            <v>2.4867378760535692E-2</v>
          </cell>
          <cell r="AJ68">
            <v>4.5009514090408174E-2</v>
          </cell>
          <cell r="AK68">
            <v>3.605817086146991E-4</v>
          </cell>
          <cell r="AL68">
            <v>9.3113841082822293E-3</v>
          </cell>
          <cell r="AM68">
            <v>2.7079247493564385E-2</v>
          </cell>
          <cell r="AN68">
            <v>2.6266061254383081E-2</v>
          </cell>
          <cell r="AO68">
            <v>4.6370693057398797E-4</v>
          </cell>
          <cell r="AP68">
            <v>6.3182126477313626E-3</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70">
          <cell r="A70" t="str">
            <v>RB.T</v>
          </cell>
          <cell r="B70" t="str">
            <v>Total Ratebase</v>
          </cell>
          <cell r="C70">
            <v>2973018832</v>
          </cell>
          <cell r="D70">
            <v>0</v>
          </cell>
          <cell r="E70">
            <v>251959233.5977357</v>
          </cell>
          <cell r="F70">
            <v>20196163.925389327</v>
          </cell>
          <cell r="G70">
            <v>36970828.203112632</v>
          </cell>
          <cell r="H70">
            <v>644804.85132929159</v>
          </cell>
          <cell r="I70">
            <v>7705208.9858028647</v>
          </cell>
          <cell r="J70">
            <v>12779176.126669664</v>
          </cell>
          <cell r="K70">
            <v>304074.13863461127</v>
          </cell>
          <cell r="L70">
            <v>2523145.1334261033</v>
          </cell>
          <cell r="M70">
            <v>22199572.496237621</v>
          </cell>
          <cell r="N70">
            <v>134840998.9114562</v>
          </cell>
          <cell r="O70">
            <v>275198976.94900107</v>
          </cell>
          <cell r="P70">
            <v>1188974.1199953721</v>
          </cell>
          <cell r="Q70">
            <v>567047541.44376349</v>
          </cell>
          <cell r="R70">
            <v>12923300.483982256</v>
          </cell>
          <cell r="S70">
            <v>0</v>
          </cell>
          <cell r="T70">
            <v>0</v>
          </cell>
          <cell r="U70">
            <v>0</v>
          </cell>
          <cell r="V70">
            <v>749027.01174798422</v>
          </cell>
          <cell r="W70">
            <v>-15399122</v>
          </cell>
          <cell r="X70">
            <v>0</v>
          </cell>
          <cell r="Y70">
            <v>0</v>
          </cell>
          <cell r="Z70">
            <v>0</v>
          </cell>
          <cell r="AA70">
            <v>0</v>
          </cell>
          <cell r="AB70">
            <v>0</v>
          </cell>
          <cell r="AC70">
            <v>1007836934.3909428</v>
          </cell>
          <cell r="AD70">
            <v>80784655.701557308</v>
          </cell>
          <cell r="AE70">
            <v>147883312.81245053</v>
          </cell>
          <cell r="AF70">
            <v>51116704.506678656</v>
          </cell>
          <cell r="AG70">
            <v>0</v>
          </cell>
          <cell r="AH70">
            <v>0</v>
          </cell>
          <cell r="AI70">
            <v>68877093.508949637</v>
          </cell>
          <cell r="AJ70">
            <v>124666316.48838276</v>
          </cell>
          <cell r="AK70">
            <v>998730.91977372731</v>
          </cell>
          <cell r="AL70">
            <v>25790457.454313807</v>
          </cell>
          <cell r="AM70">
            <v>75003476.632051945</v>
          </cell>
          <cell r="AN70">
            <v>72751132.097646549</v>
          </cell>
          <cell r="AO70">
            <v>1284364.7867132318</v>
          </cell>
          <cell r="AP70">
            <v>18970403.101879254</v>
          </cell>
          <cell r="AQ70">
            <v>-10291319</v>
          </cell>
          <cell r="AR70">
            <v>-41895870</v>
          </cell>
          <cell r="AS70">
            <v>7790270.2810167633</v>
          </cell>
          <cell r="AT70">
            <v>1929844.1233757623</v>
          </cell>
          <cell r="AU70">
            <v>4101589.5978621263</v>
          </cell>
          <cell r="AV70">
            <v>3734434.9708235646</v>
          </cell>
          <cell r="AW70">
            <v>-145604.75270267981</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row>
        <row r="71">
          <cell r="D71">
            <v>0</v>
          </cell>
          <cell r="E71">
            <v>8.4748616754720812E-2</v>
          </cell>
          <cell r="F71">
            <v>6.7931503520961643E-3</v>
          </cell>
          <cell r="G71">
            <v>1.243545039310825E-2</v>
          </cell>
          <cell r="H71">
            <v>2.1688555901124934E-4</v>
          </cell>
          <cell r="I71">
            <v>2.5917121354456542E-3</v>
          </cell>
          <cell r="J71">
            <v>4.2983838477985339E-3</v>
          </cell>
          <cell r="K71">
            <v>1.0227790532697549E-4</v>
          </cell>
          <cell r="L71">
            <v>8.4868118098288027E-4</v>
          </cell>
          <cell r="M71">
            <v>7.4670137495575816E-3</v>
          </cell>
          <cell r="N71">
            <v>4.5354909111270707E-2</v>
          </cell>
          <cell r="O71">
            <v>9.2565500758658187E-2</v>
          </cell>
          <cell r="P71">
            <v>3.9992148963130823E-4</v>
          </cell>
          <cell r="Q71">
            <v>0.19073123094289349</v>
          </cell>
          <cell r="R71">
            <v>4.3468612929331947E-3</v>
          </cell>
          <cell r="S71">
            <v>0</v>
          </cell>
          <cell r="T71">
            <v>0</v>
          </cell>
          <cell r="U71">
            <v>0</v>
          </cell>
          <cell r="V71">
            <v>2.5194156312965602E-4</v>
          </cell>
          <cell r="W71">
            <v>-5.1796247754141373E-3</v>
          </cell>
          <cell r="X71">
            <v>0</v>
          </cell>
          <cell r="Y71">
            <v>0</v>
          </cell>
          <cell r="Z71">
            <v>0</v>
          </cell>
          <cell r="AA71">
            <v>0</v>
          </cell>
          <cell r="AB71">
            <v>0</v>
          </cell>
          <cell r="AC71">
            <v>0.33899446701888325</v>
          </cell>
          <cell r="AD71">
            <v>2.7172601408384657E-2</v>
          </cell>
          <cell r="AE71">
            <v>4.9741801572432999E-2</v>
          </cell>
          <cell r="AF71">
            <v>1.7193535391194135E-2</v>
          </cell>
          <cell r="AG71">
            <v>0</v>
          </cell>
          <cell r="AH71">
            <v>0</v>
          </cell>
          <cell r="AI71">
            <v>2.316739227064191E-2</v>
          </cell>
          <cell r="AJ71">
            <v>4.1932568723258852E-2</v>
          </cell>
          <cell r="AK71">
            <v>3.3593158207540316E-4</v>
          </cell>
          <cell r="AL71">
            <v>8.6748382407534665E-3</v>
          </cell>
          <cell r="AM71">
            <v>2.5228052989356896E-2</v>
          </cell>
          <cell r="AN71">
            <v>2.4470457877559301E-2</v>
          </cell>
          <cell r="AO71">
            <v>4.3200694623559376E-4</v>
          </cell>
          <cell r="AP71">
            <v>6.3808553439661676E-3</v>
          </cell>
          <cell r="AQ71">
            <v>-3.4615720859988148E-3</v>
          </cell>
          <cell r="AR71">
            <v>-1.4092029807902676E-2</v>
          </cell>
          <cell r="AS71">
            <v>2.6203232206827689E-3</v>
          </cell>
          <cell r="AT71">
            <v>6.4911937408668326E-4</v>
          </cell>
          <cell r="AU71">
            <v>1.3796043111852466E-3</v>
          </cell>
          <cell r="AV71">
            <v>1.2561087506840134E-3</v>
          </cell>
          <cell r="AW71">
            <v>-4.8975388630393916E-5</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3">
          <cell r="A73" t="str">
            <v>REVFAC1.T</v>
          </cell>
          <cell r="B73" t="str">
            <v>REVFAC1 = (OME.T+DAE.T+RRB.T)</v>
          </cell>
          <cell r="C73">
            <v>1592039735.6632004</v>
          </cell>
          <cell r="D73">
            <v>0</v>
          </cell>
          <cell r="E73">
            <v>234242090.75526002</v>
          </cell>
          <cell r="F73">
            <v>2821553.4865771062</v>
          </cell>
          <cell r="G73">
            <v>5260567.1551483767</v>
          </cell>
          <cell r="H73">
            <v>84552.045161032322</v>
          </cell>
          <cell r="I73">
            <v>1216217.5559488628</v>
          </cell>
          <cell r="J73">
            <v>2351056.5207784288</v>
          </cell>
          <cell r="K73">
            <v>39925.279570566876</v>
          </cell>
          <cell r="L73">
            <v>398967.07619737729</v>
          </cell>
          <cell r="M73">
            <v>3306287.892228052</v>
          </cell>
          <cell r="N73">
            <v>25160691.552714482</v>
          </cell>
          <cell r="O73">
            <v>77523739.233483508</v>
          </cell>
          <cell r="P73">
            <v>247338.48219280259</v>
          </cell>
          <cell r="Q73">
            <v>105739816.2267805</v>
          </cell>
          <cell r="R73">
            <v>1925017.2540084319</v>
          </cell>
          <cell r="S73">
            <v>0</v>
          </cell>
          <cell r="T73">
            <v>0</v>
          </cell>
          <cell r="U73">
            <v>0</v>
          </cell>
          <cell r="V73">
            <v>119324.75617583763</v>
          </cell>
          <cell r="W73">
            <v>-1349956.6272855455</v>
          </cell>
          <cell r="X73">
            <v>5160</v>
          </cell>
          <cell r="Y73">
            <v>2343138.3835877138</v>
          </cell>
          <cell r="Z73">
            <v>38291.600816686652</v>
          </cell>
          <cell r="AA73">
            <v>99278.371904907239</v>
          </cell>
          <cell r="AB73">
            <v>6900232.348460651</v>
          </cell>
          <cell r="AC73">
            <v>936968363.02104008</v>
          </cell>
          <cell r="AD73">
            <v>11286213.946308425</v>
          </cell>
          <cell r="AE73">
            <v>21042268.620593507</v>
          </cell>
          <cell r="AF73">
            <v>9404226.0831137151</v>
          </cell>
          <cell r="AG73">
            <v>9620328.2434559371</v>
          </cell>
          <cell r="AH73">
            <v>-31426.909894241126</v>
          </cell>
          <cell r="AI73">
            <v>11135243.304518219</v>
          </cell>
          <cell r="AJ73">
            <v>20154592.699179981</v>
          </cell>
          <cell r="AK73">
            <v>161463.13993317215</v>
          </cell>
          <cell r="AL73">
            <v>4108583.5345478002</v>
          </cell>
          <cell r="AM73">
            <v>11951216.103431126</v>
          </cell>
          <cell r="AN73">
            <v>18445204.862559341</v>
          </cell>
          <cell r="AO73">
            <v>242402.05148214812</v>
          </cell>
          <cell r="AP73">
            <v>6928934.9687620653</v>
          </cell>
          <cell r="AQ73">
            <v>-902183.53277282009</v>
          </cell>
          <cell r="AR73">
            <v>-3672781.3028816623</v>
          </cell>
          <cell r="AS73">
            <v>22469506.787084579</v>
          </cell>
          <cell r="AT73">
            <v>19520140.492228191</v>
          </cell>
          <cell r="AU73">
            <v>11830230.785647405</v>
          </cell>
          <cell r="AV73">
            <v>6141029.6575404666</v>
          </cell>
          <cell r="AW73">
            <v>442372.757612827</v>
          </cell>
          <cell r="AX73">
            <v>230164</v>
          </cell>
          <cell r="AY73">
            <v>6090353</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row>
        <row r="74">
          <cell r="D74">
            <v>0</v>
          </cell>
          <cell r="E74">
            <v>0.14713331929349185</v>
          </cell>
          <cell r="F74">
            <v>1.7722883564848485E-3</v>
          </cell>
          <cell r="G74">
            <v>3.3042938799244027E-3</v>
          </cell>
          <cell r="H74">
            <v>5.3109255546194166E-5</v>
          </cell>
          <cell r="I74">
            <v>7.6393668367970714E-4</v>
          </cell>
          <cell r="J74">
            <v>1.4767574377149842E-3</v>
          </cell>
          <cell r="K74">
            <v>2.5078067259379736E-5</v>
          </cell>
          <cell r="L74">
            <v>2.5060120502028708E-4</v>
          </cell>
          <cell r="M74">
            <v>2.0767621675289046E-3</v>
          </cell>
          <cell r="N74">
            <v>1.5804060030092919E-2</v>
          </cell>
          <cell r="O74">
            <v>4.8694600704290353E-2</v>
          </cell>
          <cell r="P74">
            <v>1.5535949050277199E-4</v>
          </cell>
          <cell r="Q74">
            <v>6.6417824793005037E-2</v>
          </cell>
          <cell r="R74">
            <v>1.2091515122934556E-3</v>
          </cell>
          <cell r="S74">
            <v>0</v>
          </cell>
          <cell r="T74">
            <v>0</v>
          </cell>
          <cell r="U74">
            <v>0</v>
          </cell>
          <cell r="V74">
            <v>7.4950865548673119E-5</v>
          </cell>
          <cell r="W74">
            <v>-8.479415413103306E-4</v>
          </cell>
          <cell r="X74">
            <v>3.2411251330046009E-6</v>
          </cell>
          <cell r="Y74">
            <v>1.471783857587968E-3</v>
          </cell>
          <cell r="Z74">
            <v>2.4051912749988879E-5</v>
          </cell>
          <cell r="AA74">
            <v>6.2359229911777662E-5</v>
          </cell>
          <cell r="AB74">
            <v>4.3342086217378253E-3</v>
          </cell>
          <cell r="AC74">
            <v>0.58853327717396742</v>
          </cell>
          <cell r="AD74">
            <v>7.0891534259393939E-3</v>
          </cell>
          <cell r="AE74">
            <v>1.3217175519697611E-2</v>
          </cell>
          <cell r="AF74">
            <v>5.907029750859937E-3</v>
          </cell>
          <cell r="AG74">
            <v>6.0427689258951631E-3</v>
          </cell>
          <cell r="AH74">
            <v>-1.9740028587382923E-5</v>
          </cell>
          <cell r="AI74">
            <v>6.9943249876734895E-3</v>
          </cell>
          <cell r="AJ74">
            <v>1.2659604058678929E-2</v>
          </cell>
          <cell r="AK74">
            <v>1.0141903893241145E-4</v>
          </cell>
          <cell r="AL74">
            <v>2.5807041385410372E-3</v>
          </cell>
          <cell r="AM74">
            <v>7.5068579230232434E-3</v>
          </cell>
          <cell r="AN74">
            <v>1.1585894779740263E-2</v>
          </cell>
          <cell r="AO74">
            <v>1.5225879483540027E-4</v>
          </cell>
          <cell r="AP74">
            <v>4.3522374558544923E-3</v>
          </cell>
          <cell r="AQ74">
            <v>-5.666840547776874E-4</v>
          </cell>
          <cell r="AR74">
            <v>-2.3069658505424687E-3</v>
          </cell>
          <cell r="AS74">
            <v>1.4113659529813428E-2</v>
          </cell>
          <cell r="AT74">
            <v>1.2261088749833641E-2</v>
          </cell>
          <cell r="AU74">
            <v>7.4308640171718158E-3</v>
          </cell>
          <cell r="AV74">
            <v>3.8573344119343109E-3</v>
          </cell>
          <cell r="AW74">
            <v>2.7786539977819495E-4</v>
          </cell>
          <cell r="AX74">
            <v>1.4457176843272692E-4</v>
          </cell>
          <cell r="AY74">
            <v>3.8255031351104593E-3</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row>
        <row r="76">
          <cell r="A76" t="str">
            <v>SW.T</v>
          </cell>
          <cell r="B76" t="str">
            <v>Salary &amp; Wages - Total</v>
          </cell>
          <cell r="C76">
            <v>57795545</v>
          </cell>
          <cell r="D76">
            <v>0</v>
          </cell>
          <cell r="E76">
            <v>3102669.6763198031</v>
          </cell>
          <cell r="F76">
            <v>207396.12854266498</v>
          </cell>
          <cell r="G76">
            <v>398494.49869029212</v>
          </cell>
          <cell r="H76">
            <v>7430.296585170363</v>
          </cell>
          <cell r="I76">
            <v>143365.28234230011</v>
          </cell>
          <cell r="J76">
            <v>237772.93995239743</v>
          </cell>
          <cell r="K76">
            <v>3503.945463930067</v>
          </cell>
          <cell r="L76">
            <v>46946.346959665534</v>
          </cell>
          <cell r="M76">
            <v>255812.91358305753</v>
          </cell>
          <cell r="N76">
            <v>2508889.4948699959</v>
          </cell>
          <cell r="O76">
            <v>5120874.1902832724</v>
          </cell>
          <cell r="P76">
            <v>13723.89631137819</v>
          </cell>
          <cell r="Q76">
            <v>10551562.189059559</v>
          </cell>
          <cell r="R76">
            <v>149168.96243599177</v>
          </cell>
          <cell r="S76">
            <v>0</v>
          </cell>
          <cell r="T76">
            <v>0</v>
          </cell>
          <cell r="U76">
            <v>0</v>
          </cell>
          <cell r="V76">
            <v>14227.097996692919</v>
          </cell>
          <cell r="W76">
            <v>0</v>
          </cell>
          <cell r="X76">
            <v>0</v>
          </cell>
          <cell r="Y76">
            <v>0</v>
          </cell>
          <cell r="Z76">
            <v>0</v>
          </cell>
          <cell r="AA76">
            <v>0</v>
          </cell>
          <cell r="AB76">
            <v>0</v>
          </cell>
          <cell r="AC76">
            <v>12410678.705279212</v>
          </cell>
          <cell r="AD76">
            <v>829584.51417065994</v>
          </cell>
          <cell r="AE76">
            <v>1593977.9947611685</v>
          </cell>
          <cell r="AF76">
            <v>951091.75980958971</v>
          </cell>
          <cell r="AG76">
            <v>0</v>
          </cell>
          <cell r="AH76">
            <v>0</v>
          </cell>
          <cell r="AI76">
            <v>1308258.7726608049</v>
          </cell>
          <cell r="AJ76">
            <v>2367925.1532302685</v>
          </cell>
          <cell r="AK76">
            <v>18970.000340560229</v>
          </cell>
          <cell r="AL76">
            <v>489866.66679187282</v>
          </cell>
          <cell r="AM76">
            <v>1424623.9393244984</v>
          </cell>
          <cell r="AN76">
            <v>1381842.6698766577</v>
          </cell>
          <cell r="AO76">
            <v>24395.360110482598</v>
          </cell>
          <cell r="AP76">
            <v>792587.60424805409</v>
          </cell>
          <cell r="AQ76">
            <v>0</v>
          </cell>
          <cell r="AR76">
            <v>0</v>
          </cell>
          <cell r="AS76">
            <v>4234921.0966917733</v>
          </cell>
          <cell r="AT76">
            <v>3761481.098890142</v>
          </cell>
          <cell r="AU76">
            <v>2229692.6411249982</v>
          </cell>
          <cell r="AV76">
            <v>1213809.1632930867</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A77" t="str">
            <v/>
          </cell>
          <cell r="D77">
            <v>0</v>
          </cell>
          <cell r="E77">
            <v>5.3683543884218123E-2</v>
          </cell>
          <cell r="F77">
            <v>3.5884448973128461E-3</v>
          </cell>
          <cell r="G77">
            <v>6.8948999216166592E-3</v>
          </cell>
          <cell r="H77">
            <v>1.2856175307578402E-4</v>
          </cell>
          <cell r="I77">
            <v>2.4805593985193861E-3</v>
          </cell>
          <cell r="J77">
            <v>4.1140357782316513E-3</v>
          </cell>
          <cell r="K77">
            <v>6.0626566700427638E-5</v>
          </cell>
          <cell r="L77">
            <v>8.1228314327108663E-4</v>
          </cell>
          <cell r="M77">
            <v>4.4261701067626847E-3</v>
          </cell>
          <cell r="N77">
            <v>4.3409738499221626E-2</v>
          </cell>
          <cell r="O77">
            <v>8.8603268474815353E-2</v>
          </cell>
          <cell r="P77">
            <v>2.3745595463072784E-4</v>
          </cell>
          <cell r="Q77">
            <v>0.18256705061020809</v>
          </cell>
          <cell r="R77">
            <v>2.5809768285080066E-3</v>
          </cell>
          <cell r="S77">
            <v>0</v>
          </cell>
          <cell r="T77">
            <v>0</v>
          </cell>
          <cell r="U77">
            <v>0</v>
          </cell>
          <cell r="V77">
            <v>2.4616253721100682E-4</v>
          </cell>
          <cell r="W77">
            <v>0</v>
          </cell>
          <cell r="X77">
            <v>0</v>
          </cell>
          <cell r="Y77">
            <v>0</v>
          </cell>
          <cell r="Z77">
            <v>0</v>
          </cell>
          <cell r="AA77">
            <v>0</v>
          </cell>
          <cell r="AB77">
            <v>0</v>
          </cell>
          <cell r="AC77">
            <v>0.21473417553687249</v>
          </cell>
          <cell r="AD77">
            <v>1.4353779589251384E-2</v>
          </cell>
          <cell r="AE77">
            <v>2.7579599686466637E-2</v>
          </cell>
          <cell r="AF77">
            <v>1.6456143112926605E-2</v>
          </cell>
          <cell r="AG77">
            <v>0</v>
          </cell>
          <cell r="AH77">
            <v>0</v>
          </cell>
          <cell r="AI77">
            <v>2.2635979514697972E-2</v>
          </cell>
          <cell r="AJ77">
            <v>4.0970721069076663E-2</v>
          </cell>
          <cell r="AK77">
            <v>3.2822599632134674E-4</v>
          </cell>
          <cell r="AL77">
            <v>8.4758551336763556E-3</v>
          </cell>
          <cell r="AM77">
            <v>2.4649372876828109E-2</v>
          </cell>
          <cell r="AN77">
            <v>2.3909155452667807E-2</v>
          </cell>
          <cell r="AO77">
            <v>4.2209758746080859E-4</v>
          </cell>
          <cell r="AP77">
            <v>1.3713645303423543E-2</v>
          </cell>
          <cell r="AQ77">
            <v>0</v>
          </cell>
          <cell r="AR77">
            <v>0</v>
          </cell>
          <cell r="AS77">
            <v>7.3274178774363541E-2</v>
          </cell>
          <cell r="AT77">
            <v>6.5082543972725615E-2</v>
          </cell>
          <cell r="AU77">
            <v>3.8578970768854214E-2</v>
          </cell>
          <cell r="AV77">
            <v>2.1001777270083476E-2</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A78" t="str">
            <v/>
          </cell>
        </row>
        <row r="79">
          <cell r="A79" t="str">
            <v>SWPTD.T</v>
          </cell>
          <cell r="B79" t="str">
            <v>Salary &amp; Wages - PTD Subtotal</v>
          </cell>
          <cell r="C79">
            <v>28577582.000000007</v>
          </cell>
          <cell r="D79">
            <v>0</v>
          </cell>
          <cell r="E79">
            <v>1820737</v>
          </cell>
          <cell r="F79">
            <v>77026.8608847508</v>
          </cell>
          <cell r="G79">
            <v>148000.73911524919</v>
          </cell>
          <cell r="H79">
            <v>4984.40640744349</v>
          </cell>
          <cell r="I79">
            <v>96172.585269087402</v>
          </cell>
          <cell r="J79">
            <v>159503.31885550602</v>
          </cell>
          <cell r="K79">
            <v>2350.5237000368184</v>
          </cell>
          <cell r="L79">
            <v>31492.642307017264</v>
          </cell>
          <cell r="M79">
            <v>171604.93002594518</v>
          </cell>
          <cell r="N79">
            <v>1683018.2658867505</v>
          </cell>
          <cell r="O79">
            <v>3435195.0602756063</v>
          </cell>
          <cell r="P79">
            <v>9206.2915558511468</v>
          </cell>
          <cell r="Q79">
            <v>7078220.0388412969</v>
          </cell>
          <cell r="R79">
            <v>100065.82155032604</v>
          </cell>
          <cell r="S79">
            <v>0</v>
          </cell>
          <cell r="T79">
            <v>0</v>
          </cell>
          <cell r="U79">
            <v>0</v>
          </cell>
          <cell r="V79">
            <v>9543.8503162275447</v>
          </cell>
          <cell r="W79">
            <v>0</v>
          </cell>
          <cell r="X79">
            <v>0</v>
          </cell>
          <cell r="Y79">
            <v>0</v>
          </cell>
          <cell r="Z79">
            <v>0</v>
          </cell>
          <cell r="AA79">
            <v>0</v>
          </cell>
          <cell r="AB79">
            <v>0</v>
          </cell>
          <cell r="AC79">
            <v>7282948</v>
          </cell>
          <cell r="AD79">
            <v>308107.4435390032</v>
          </cell>
          <cell r="AE79">
            <v>592002.95646099676</v>
          </cell>
          <cell r="AF79">
            <v>638013.27542202407</v>
          </cell>
          <cell r="AG79">
            <v>0</v>
          </cell>
          <cell r="AH79">
            <v>0</v>
          </cell>
          <cell r="AI79">
            <v>877608.76491246547</v>
          </cell>
          <cell r="AJ79">
            <v>1588456.2844589255</v>
          </cell>
          <cell r="AK79">
            <v>12725.493546974698</v>
          </cell>
          <cell r="AL79">
            <v>328613.33659595932</v>
          </cell>
          <cell r="AM79">
            <v>955669.07861237205</v>
          </cell>
          <cell r="AN79">
            <v>926970.46192727587</v>
          </cell>
          <cell r="AO79">
            <v>16364.944232410178</v>
          </cell>
          <cell r="AP79">
            <v>222979.62530049914</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row>
        <row r="80">
          <cell r="A80" t="str">
            <v/>
          </cell>
          <cell r="D80">
            <v>0</v>
          </cell>
          <cell r="E80">
            <v>6.3712073330766741E-2</v>
          </cell>
          <cell r="F80">
            <v>2.6953596313624706E-3</v>
          </cell>
          <cell r="G80">
            <v>5.1789104870821178E-3</v>
          </cell>
          <cell r="H80">
            <v>1.744166601444268E-4</v>
          </cell>
          <cell r="I80">
            <v>3.3653156963765296E-3</v>
          </cell>
          <cell r="J80">
            <v>5.5814140907899761E-3</v>
          </cell>
          <cell r="K80">
            <v>8.2250615186295955E-5</v>
          </cell>
          <cell r="L80">
            <v>1.1020051418981934E-3</v>
          </cell>
          <cell r="M80">
            <v>6.0048792800575339E-3</v>
          </cell>
          <cell r="N80">
            <v>5.8892955530203711E-2</v>
          </cell>
          <cell r="O80">
            <v>0.1202059383567023</v>
          </cell>
          <cell r="P80">
            <v>3.2215082283207672E-4</v>
          </cell>
          <cell r="Q80">
            <v>0.24768435757935348</v>
          </cell>
          <cell r="R80">
            <v>3.5015496255185628E-3</v>
          </cell>
          <cell r="S80">
            <v>0</v>
          </cell>
          <cell r="T80">
            <v>0</v>
          </cell>
          <cell r="U80">
            <v>0</v>
          </cell>
          <cell r="V80">
            <v>3.3396283549208403E-4</v>
          </cell>
          <cell r="W80">
            <v>0</v>
          </cell>
          <cell r="X80">
            <v>0</v>
          </cell>
          <cell r="Y80">
            <v>0</v>
          </cell>
          <cell r="Z80">
            <v>0</v>
          </cell>
          <cell r="AA80">
            <v>0</v>
          </cell>
          <cell r="AB80">
            <v>0</v>
          </cell>
          <cell r="AC80">
            <v>0.25484829332306697</v>
          </cell>
          <cell r="AD80">
            <v>1.0781438525449882E-2</v>
          </cell>
          <cell r="AE80">
            <v>2.0715641948328471E-2</v>
          </cell>
          <cell r="AF80">
            <v>2.2325656363159904E-2</v>
          </cell>
          <cell r="AG80">
            <v>0</v>
          </cell>
          <cell r="AH80">
            <v>0</v>
          </cell>
          <cell r="AI80">
            <v>3.070969282539248E-2</v>
          </cell>
          <cell r="AJ80">
            <v>5.5583998830234307E-2</v>
          </cell>
          <cell r="AK80">
            <v>4.4529637066476426E-4</v>
          </cell>
          <cell r="AL80">
            <v>1.1498990243329867E-2</v>
          </cell>
          <cell r="AM80">
            <v>3.3441215516847152E-2</v>
          </cell>
          <cell r="AN80">
            <v>3.2436980215025737E-2</v>
          </cell>
          <cell r="AO80">
            <v>5.7264971656489948E-4</v>
          </cell>
          <cell r="AP80">
            <v>7.8026064381688798E-3</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A81" t="str">
            <v/>
          </cell>
        </row>
        <row r="82">
          <cell r="A82" t="str">
            <v>TDP.T</v>
          </cell>
          <cell r="B82" t="str">
            <v>Total Transmission &amp; Distribution Plant</v>
          </cell>
          <cell r="C82">
            <v>2924458009</v>
          </cell>
          <cell r="D82">
            <v>0</v>
          </cell>
          <cell r="E82">
            <v>0</v>
          </cell>
          <cell r="F82">
            <v>34951619.200000003</v>
          </cell>
          <cell r="G82">
            <v>67156644</v>
          </cell>
          <cell r="H82">
            <v>655736</v>
          </cell>
          <cell r="I82">
            <v>12652224</v>
          </cell>
          <cell r="J82">
            <v>20983856.400000002</v>
          </cell>
          <cell r="K82">
            <v>309229</v>
          </cell>
          <cell r="L82">
            <v>4143093</v>
          </cell>
          <cell r="M82">
            <v>22575914</v>
          </cell>
          <cell r="N82">
            <v>221413660</v>
          </cell>
          <cell r="O82">
            <v>451925642.47589862</v>
          </cell>
          <cell r="P82">
            <v>1211156.6164934656</v>
          </cell>
          <cell r="Q82">
            <v>931192867.51142752</v>
          </cell>
          <cell r="R82">
            <v>13164408.396180429</v>
          </cell>
          <cell r="S82">
            <v>0</v>
          </cell>
          <cell r="T82">
            <v>0</v>
          </cell>
          <cell r="U82">
            <v>0</v>
          </cell>
          <cell r="V82">
            <v>1255565</v>
          </cell>
          <cell r="W82">
            <v>0</v>
          </cell>
          <cell r="X82">
            <v>0</v>
          </cell>
          <cell r="Y82">
            <v>0</v>
          </cell>
          <cell r="Z82">
            <v>0</v>
          </cell>
          <cell r="AA82">
            <v>0</v>
          </cell>
          <cell r="AB82">
            <v>0</v>
          </cell>
          <cell r="AC82">
            <v>0</v>
          </cell>
          <cell r="AD82">
            <v>139806476.80000001</v>
          </cell>
          <cell r="AE82">
            <v>268626576</v>
          </cell>
          <cell r="AF82">
            <v>83935425.600000009</v>
          </cell>
          <cell r="AG82">
            <v>0</v>
          </cell>
          <cell r="AH82">
            <v>0</v>
          </cell>
          <cell r="AI82">
            <v>115456007</v>
          </cell>
          <cell r="AJ82">
            <v>208973323</v>
          </cell>
          <cell r="AK82">
            <v>1674134</v>
          </cell>
          <cell r="AL82">
            <v>43231546</v>
          </cell>
          <cell r="AM82">
            <v>125725426</v>
          </cell>
          <cell r="AN82">
            <v>121949908</v>
          </cell>
          <cell r="AO82">
            <v>2152931</v>
          </cell>
          <cell r="AP82">
            <v>29334640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D83">
            <v>0</v>
          </cell>
          <cell r="E83">
            <v>0</v>
          </cell>
          <cell r="F83">
            <v>1.1951486084750279E-2</v>
          </cell>
          <cell r="G83">
            <v>2.2963791510538321E-2</v>
          </cell>
          <cell r="H83">
            <v>2.2422479583634875E-4</v>
          </cell>
          <cell r="I83">
            <v>4.3263483220011591E-3</v>
          </cell>
          <cell r="J83">
            <v>7.1752975544262642E-3</v>
          </cell>
          <cell r="K83">
            <v>1.0573890924347342E-4</v>
          </cell>
          <cell r="L83">
            <v>1.4167045610672675E-3</v>
          </cell>
          <cell r="M83">
            <v>7.7196916250884011E-3</v>
          </cell>
          <cell r="N83">
            <v>7.5711006729657582E-2</v>
          </cell>
          <cell r="O83">
            <v>0.1545331275351195</v>
          </cell>
          <cell r="P83">
            <v>4.141473779982955E-4</v>
          </cell>
          <cell r="Q83">
            <v>0.3184155370484677</v>
          </cell>
          <cell r="R83">
            <v>4.5014865508983372E-3</v>
          </cell>
          <cell r="S83">
            <v>0</v>
          </cell>
          <cell r="T83">
            <v>0</v>
          </cell>
          <cell r="U83">
            <v>0</v>
          </cell>
          <cell r="V83">
            <v>4.293325450856217E-4</v>
          </cell>
          <cell r="W83">
            <v>0</v>
          </cell>
          <cell r="X83">
            <v>0</v>
          </cell>
          <cell r="Y83">
            <v>0</v>
          </cell>
          <cell r="Z83">
            <v>0</v>
          </cell>
          <cell r="AA83">
            <v>0</v>
          </cell>
          <cell r="AB83">
            <v>0</v>
          </cell>
          <cell r="AC83">
            <v>0</v>
          </cell>
          <cell r="AD83">
            <v>4.7805944339001115E-2</v>
          </cell>
          <cell r="AE83">
            <v>9.1855166042153283E-2</v>
          </cell>
          <cell r="AF83">
            <v>2.8701190217705057E-2</v>
          </cell>
          <cell r="AG83">
            <v>0</v>
          </cell>
          <cell r="AH83">
            <v>0</v>
          </cell>
          <cell r="AI83">
            <v>3.9479454533005741E-2</v>
          </cell>
          <cell r="AJ83">
            <v>7.1457111832991277E-2</v>
          </cell>
          <cell r="AK83">
            <v>5.7245957878275695E-4</v>
          </cell>
          <cell r="AL83">
            <v>1.4782754912860846E-2</v>
          </cell>
          <cell r="AM83">
            <v>4.2991017690485155E-2</v>
          </cell>
          <cell r="AN83">
            <v>4.1700003085939331E-2</v>
          </cell>
          <cell r="AO83">
            <v>7.3618119780635228E-4</v>
          </cell>
          <cell r="AP83">
            <v>1.0030795419090594E-2</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row>
        <row r="85">
          <cell r="A85" t="str">
            <v>IBFIT.T</v>
          </cell>
          <cell r="B85" t="str">
            <v>Total Income Before FIT</v>
          </cell>
          <cell r="C85">
            <v>11</v>
          </cell>
          <cell r="D85">
            <v>9.9999999999999998E-17</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1</v>
          </cell>
          <cell r="AR85">
            <v>1</v>
          </cell>
          <cell r="AS85">
            <v>1</v>
          </cell>
          <cell r="AT85">
            <v>1</v>
          </cell>
          <cell r="AU85">
            <v>1</v>
          </cell>
          <cell r="AV85">
            <v>1</v>
          </cell>
          <cell r="AW85">
            <v>1</v>
          </cell>
          <cell r="AX85">
            <v>1</v>
          </cell>
          <cell r="AY85">
            <v>1</v>
          </cell>
          <cell r="AZ85">
            <v>1</v>
          </cell>
          <cell r="BA85">
            <v>1</v>
          </cell>
          <cell r="BB85">
            <v>1</v>
          </cell>
          <cell r="BC85">
            <v>1</v>
          </cell>
          <cell r="BD85">
            <v>1</v>
          </cell>
          <cell r="BE85">
            <v>1</v>
          </cell>
          <cell r="BF85">
            <v>1</v>
          </cell>
          <cell r="BG85">
            <v>1</v>
          </cell>
          <cell r="BH85">
            <v>1</v>
          </cell>
          <cell r="BI85">
            <v>1</v>
          </cell>
          <cell r="BJ85">
            <v>1</v>
          </cell>
          <cell r="BK85">
            <v>1</v>
          </cell>
          <cell r="BL85">
            <v>1</v>
          </cell>
          <cell r="BM85">
            <v>1</v>
          </cell>
          <cell r="BN85">
            <v>1</v>
          </cell>
          <cell r="BO85">
            <v>1</v>
          </cell>
          <cell r="BP85">
            <v>1</v>
          </cell>
          <cell r="BQ85">
            <v>1</v>
          </cell>
          <cell r="BR85">
            <v>1</v>
          </cell>
          <cell r="BS85">
            <v>1</v>
          </cell>
          <cell r="BT85">
            <v>1</v>
          </cell>
          <cell r="BU85">
            <v>1</v>
          </cell>
          <cell r="BV85">
            <v>1</v>
          </cell>
          <cell r="BW85">
            <v>1</v>
          </cell>
          <cell r="BX85">
            <v>1</v>
          </cell>
          <cell r="BY85">
            <v>1</v>
          </cell>
        </row>
        <row r="86">
          <cell r="A86" t="str">
            <v/>
          </cell>
          <cell r="D86">
            <v>9.0909090909090904E-18</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9.0909090909090912E-2</v>
          </cell>
          <cell r="AR86">
            <v>9.0909090909090912E-2</v>
          </cell>
          <cell r="AS86">
            <v>9.0909090909090912E-2</v>
          </cell>
          <cell r="AT86">
            <v>9.0909090909090912E-2</v>
          </cell>
          <cell r="AU86">
            <v>9.0909090909090912E-2</v>
          </cell>
          <cell r="AV86">
            <v>9.0909090909090912E-2</v>
          </cell>
          <cell r="AW86">
            <v>9.0909090909090912E-2</v>
          </cell>
          <cell r="AX86">
            <v>9.0909090909090912E-2</v>
          </cell>
          <cell r="AY86">
            <v>9.0909090909090912E-2</v>
          </cell>
          <cell r="AZ86">
            <v>9.0909090909090912E-2</v>
          </cell>
          <cell r="BA86">
            <v>9.0909090909090912E-2</v>
          </cell>
          <cell r="BB86">
            <v>9.0909090909090912E-2</v>
          </cell>
          <cell r="BC86">
            <v>9.0909090909090912E-2</v>
          </cell>
          <cell r="BD86">
            <v>9.0909090909090912E-2</v>
          </cell>
          <cell r="BE86">
            <v>9.0909090909090912E-2</v>
          </cell>
          <cell r="BF86">
            <v>9.0909090909090912E-2</v>
          </cell>
          <cell r="BG86">
            <v>9.0909090909090912E-2</v>
          </cell>
          <cell r="BH86">
            <v>9.0909090909090912E-2</v>
          </cell>
          <cell r="BI86">
            <v>9.0909090909090912E-2</v>
          </cell>
          <cell r="BJ86">
            <v>9.0909090909090912E-2</v>
          </cell>
          <cell r="BK86">
            <v>9.0909090909090912E-2</v>
          </cell>
          <cell r="BL86">
            <v>9.0909090909090912E-2</v>
          </cell>
          <cell r="BM86">
            <v>9.0909090909090912E-2</v>
          </cell>
          <cell r="BN86">
            <v>9.0909090909090912E-2</v>
          </cell>
          <cell r="BO86">
            <v>9.0909090909090912E-2</v>
          </cell>
          <cell r="BP86">
            <v>9.0909090909090912E-2</v>
          </cell>
          <cell r="BQ86">
            <v>9.0909090909090912E-2</v>
          </cell>
          <cell r="BR86">
            <v>9.0909090909090912E-2</v>
          </cell>
          <cell r="BS86">
            <v>9.0909090909090912E-2</v>
          </cell>
          <cell r="BT86">
            <v>9.0909090909090912E-2</v>
          </cell>
          <cell r="BU86">
            <v>9.0909090909090912E-2</v>
          </cell>
          <cell r="BV86">
            <v>9.0909090909090912E-2</v>
          </cell>
          <cell r="BW86">
            <v>9.0909090909090912E-2</v>
          </cell>
          <cell r="BX86">
            <v>9.0909090909090912E-2</v>
          </cell>
          <cell r="BY86">
            <v>9.0909090909090912E-2</v>
          </cell>
        </row>
        <row r="87">
          <cell r="A87" t="str">
            <v/>
          </cell>
        </row>
        <row r="88">
          <cell r="A88" t="str">
            <v>EBFIT.T</v>
          </cell>
          <cell r="B88" t="str">
            <v>Total Expenses Before FIT</v>
          </cell>
          <cell r="C88">
            <v>1440764037.9799998</v>
          </cell>
          <cell r="D88">
            <v>0</v>
          </cell>
          <cell r="E88">
            <v>215376495.03318271</v>
          </cell>
          <cell r="F88">
            <v>1353598.5359734497</v>
          </cell>
          <cell r="G88">
            <v>2600597.5602930393</v>
          </cell>
          <cell r="H88">
            <v>34075.517751004729</v>
          </cell>
          <cell r="I88">
            <v>656882.76386775542</v>
          </cell>
          <cell r="J88">
            <v>1423625.3200400972</v>
          </cell>
          <cell r="K88">
            <v>16121.824916692543</v>
          </cell>
          <cell r="L88">
            <v>215807.98342274057</v>
          </cell>
          <cell r="M88">
            <v>1568738.3866049557</v>
          </cell>
          <cell r="N88">
            <v>15375036.044922194</v>
          </cell>
          <cell r="O88">
            <v>57570579.838935532</v>
          </cell>
          <cell r="P88">
            <v>154345.23633954048</v>
          </cell>
          <cell r="Q88">
            <v>64588835.304331452</v>
          </cell>
          <cell r="R88">
            <v>913716.9763252961</v>
          </cell>
          <cell r="S88">
            <v>0</v>
          </cell>
          <cell r="T88">
            <v>0</v>
          </cell>
          <cell r="U88">
            <v>0</v>
          </cell>
          <cell r="V88">
            <v>65184.922368263957</v>
          </cell>
          <cell r="W88">
            <v>-1930.8572091346769</v>
          </cell>
          <cell r="X88">
            <v>5163.5827494453988</v>
          </cell>
          <cell r="Y88">
            <v>2344765.2978792433</v>
          </cell>
          <cell r="Z88">
            <v>38318.187873196228</v>
          </cell>
          <cell r="AA88">
            <v>99347.303984729413</v>
          </cell>
          <cell r="AB88">
            <v>6905023.3956737462</v>
          </cell>
          <cell r="AC88">
            <v>861505980.13273084</v>
          </cell>
          <cell r="AD88">
            <v>5414394.1438937988</v>
          </cell>
          <cell r="AE88">
            <v>10402390.241172157</v>
          </cell>
          <cell r="AF88">
            <v>7399012.2801603889</v>
          </cell>
          <cell r="AG88">
            <v>9627007.938354928</v>
          </cell>
          <cell r="AH88">
            <v>-31448.730581061704</v>
          </cell>
          <cell r="AI88">
            <v>6156905.1016732007</v>
          </cell>
          <cell r="AJ88">
            <v>11143888.93158501</v>
          </cell>
          <cell r="AK88">
            <v>89276.29175227377</v>
          </cell>
          <cell r="AL88">
            <v>2244443.7124880296</v>
          </cell>
          <cell r="AM88">
            <v>6529950.5161018856</v>
          </cell>
          <cell r="AN88">
            <v>13191497.3380227</v>
          </cell>
          <cell r="AO88">
            <v>149594.12991362545</v>
          </cell>
          <cell r="AP88">
            <v>5579029.5414827019</v>
          </cell>
          <cell r="AQ88">
            <v>-1290.4026270234547</v>
          </cell>
          <cell r="AR88">
            <v>-5253.2178537496638</v>
          </cell>
          <cell r="AS88">
            <v>22179338.608226512</v>
          </cell>
          <cell r="AT88">
            <v>19699189.569579199</v>
          </cell>
          <cell r="AU88">
            <v>11677456.781523954</v>
          </cell>
          <cell r="AV88">
            <v>5926114.4922700524</v>
          </cell>
          <cell r="AW88">
            <v>455434.88719609275</v>
          </cell>
          <cell r="AX88">
            <v>230323.81006654084</v>
          </cell>
          <cell r="AY88">
            <v>69857948.712642074</v>
          </cell>
          <cell r="AZ88">
            <v>38525.01</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row>
        <row r="89">
          <cell r="A89" t="str">
            <v/>
          </cell>
          <cell r="D89">
            <v>0</v>
          </cell>
          <cell r="E89">
            <v>0.14948769496991879</v>
          </cell>
          <cell r="F89">
            <v>9.3950050132514471E-4</v>
          </cell>
          <cell r="G89">
            <v>1.8050128207941431E-3</v>
          </cell>
          <cell r="H89">
            <v>2.3651005197755882E-5</v>
          </cell>
          <cell r="I89">
            <v>4.5592667956144119E-4</v>
          </cell>
          <cell r="J89">
            <v>9.8810442411935017E-4</v>
          </cell>
          <cell r="K89">
            <v>1.1189774655463979E-5</v>
          </cell>
          <cell r="L89">
            <v>1.4978718078312859E-4</v>
          </cell>
          <cell r="M89">
            <v>1.0888239470526904E-3</v>
          </cell>
          <cell r="N89">
            <v>1.067144628795602E-2</v>
          </cell>
          <cell r="O89">
            <v>3.9958368144482177E-2</v>
          </cell>
          <cell r="P89">
            <v>1.0712735206518463E-4</v>
          </cell>
          <cell r="Q89">
            <v>4.4829572089325045E-2</v>
          </cell>
          <cell r="R89">
            <v>6.3418918867961084E-4</v>
          </cell>
          <cell r="S89">
            <v>0</v>
          </cell>
          <cell r="T89">
            <v>0</v>
          </cell>
          <cell r="U89">
            <v>0</v>
          </cell>
          <cell r="V89">
            <v>4.5243301921704984E-5</v>
          </cell>
          <cell r="W89">
            <v>-1.3401619961599017E-6</v>
          </cell>
          <cell r="X89">
            <v>3.5839197907000216E-6</v>
          </cell>
          <cell r="Y89">
            <v>1.6274457413350517E-3</v>
          </cell>
          <cell r="Z89">
            <v>2.659574146986597E-5</v>
          </cell>
          <cell r="AA89">
            <v>6.8954597259394195E-5</v>
          </cell>
          <cell r="AB89">
            <v>4.7926122624179484E-3</v>
          </cell>
          <cell r="AC89">
            <v>0.59795077987967515</v>
          </cell>
          <cell r="AD89">
            <v>3.7580020053005789E-3</v>
          </cell>
          <cell r="AE89">
            <v>7.2200512831765724E-3</v>
          </cell>
          <cell r="AF89">
            <v>5.1354781804063181E-3</v>
          </cell>
          <cell r="AG89">
            <v>6.6818768962697882E-3</v>
          </cell>
          <cell r="AH89">
            <v>-2.1827814792735868E-5</v>
          </cell>
          <cell r="AI89">
            <v>4.2733611746066285E-3</v>
          </cell>
          <cell r="AJ89">
            <v>7.7347078618155421E-3</v>
          </cell>
          <cell r="AK89">
            <v>6.1964547558698204E-5</v>
          </cell>
          <cell r="AL89">
            <v>1.5578149185586393E-3</v>
          </cell>
          <cell r="AM89">
            <v>4.5322831108812918E-3</v>
          </cell>
          <cell r="AN89">
            <v>9.1559040830291871E-3</v>
          </cell>
          <cell r="AO89">
            <v>1.03829722265529E-4</v>
          </cell>
          <cell r="AP89">
            <v>3.8722715131790015E-3</v>
          </cell>
          <cell r="AQ89">
            <v>-8.956377262390885E-7</v>
          </cell>
          <cell r="AR89">
            <v>-3.646133381504201E-6</v>
          </cell>
          <cell r="AS89">
            <v>1.5394150619779974E-2</v>
          </cell>
          <cell r="AT89">
            <v>1.3672738248796196E-2</v>
          </cell>
          <cell r="AU89">
            <v>8.1050445969599195E-3</v>
          </cell>
          <cell r="AV89">
            <v>4.1131749100141802E-3</v>
          </cell>
          <cell r="AW89">
            <v>3.161065068188598E-4</v>
          </cell>
          <cell r="AX89">
            <v>1.5986227029199219E-4</v>
          </cell>
          <cell r="AY89">
            <v>4.848673819662052E-2</v>
          </cell>
          <cell r="AZ89">
            <v>2.6739291781611496E-5</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A90" t="str">
            <v/>
          </cell>
        </row>
        <row r="91">
          <cell r="A91" t="str">
            <v>TP.T</v>
          </cell>
          <cell r="B91" t="str">
            <v>Total Transmission Plant</v>
          </cell>
          <cell r="C91">
            <v>510541316</v>
          </cell>
          <cell r="D91">
            <v>0</v>
          </cell>
          <cell r="E91">
            <v>0</v>
          </cell>
          <cell r="F91">
            <v>34951619.200000003</v>
          </cell>
          <cell r="G91">
            <v>67156644</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139806476.80000001</v>
          </cell>
          <cell r="AE91">
            <v>268626576</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row>
        <row r="92">
          <cell r="D92">
            <v>0</v>
          </cell>
          <cell r="E92">
            <v>0</v>
          </cell>
          <cell r="F92">
            <v>6.8459923035886092E-2</v>
          </cell>
          <cell r="G92">
            <v>0.13154007696411391</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0.27383969214354437</v>
          </cell>
          <cell r="AE92">
            <v>0.52616030785645562</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rac1"/>
      <sheetName val="Electric WC"/>
      <sheetName val="Gas WC"/>
      <sheetName val="Combined WC"/>
      <sheetName val="BS"/>
      <sheetName val="Electric Rate Base"/>
      <sheetName val="Gas Rate Base"/>
      <sheetName val="Electric WC-sources"/>
      <sheetName val="Gas WC-sources"/>
      <sheetName val="Electric Rate Base-sources"/>
      <sheetName val="Gas Rate Base-sources"/>
      <sheetName val="Sep03"/>
      <sheetName val="JulAug03"/>
      <sheetName val="Jun03"/>
      <sheetName val="AprMay03"/>
      <sheetName val="FebMar03"/>
      <sheetName val="Jan03"/>
      <sheetName val="Dec02"/>
      <sheetName val="OctNov02"/>
      <sheetName val="Sep02"/>
      <sheetName val="JulAug02"/>
      <sheetName val="Jun02"/>
      <sheetName val="AprMay02"/>
      <sheetName val="Mar02"/>
      <sheetName val="JanFeb02"/>
      <sheetName val="Dec01"/>
      <sheetName val="OctNov01"/>
      <sheetName val="WC comparison"/>
      <sheetName val="Extract Review"/>
      <sheetName val="Procedures"/>
    </sheetNames>
    <sheetDataSet>
      <sheetData sheetId="0" refreshError="1"/>
      <sheetData sheetId="1" refreshError="1"/>
      <sheetData sheetId="2" refreshError="1"/>
      <sheetData sheetId="3" refreshError="1"/>
      <sheetData sheetId="4" refreshError="1">
        <row r="10">
          <cell r="AB10">
            <v>3908379967.46</v>
          </cell>
          <cell r="AN10">
            <v>3899156234.7366662</v>
          </cell>
          <cell r="AO10">
            <v>18</v>
          </cell>
          <cell r="AP10">
            <v>4</v>
          </cell>
        </row>
        <row r="11">
          <cell r="AB11">
            <v>1676897416.1199999</v>
          </cell>
          <cell r="AN11">
            <v>1633292456.7583332</v>
          </cell>
          <cell r="AO11" t="str">
            <v>53</v>
          </cell>
        </row>
        <row r="12">
          <cell r="AB12">
            <v>373101802.13999999</v>
          </cell>
          <cell r="AN12">
            <v>370185426.19333333</v>
          </cell>
          <cell r="AO12" t="str">
            <v>28/54</v>
          </cell>
          <cell r="AP12">
            <v>5</v>
          </cell>
        </row>
        <row r="13">
          <cell r="AB13">
            <v>0</v>
          </cell>
          <cell r="AN13">
            <v>0</v>
          </cell>
          <cell r="AO13" t="str">
            <v>18</v>
          </cell>
          <cell r="AP13" t="str">
            <v>4</v>
          </cell>
        </row>
        <row r="14">
          <cell r="AB14">
            <v>0</v>
          </cell>
          <cell r="AN14">
            <v>0</v>
          </cell>
          <cell r="AO14" t="str">
            <v>18</v>
          </cell>
          <cell r="AP14" t="str">
            <v>4</v>
          </cell>
        </row>
        <row r="15">
          <cell r="AB15">
            <v>0</v>
          </cell>
          <cell r="AN15">
            <v>0</v>
          </cell>
          <cell r="AO15" t="str">
            <v>18</v>
          </cell>
          <cell r="AP15" t="str">
            <v>4</v>
          </cell>
        </row>
        <row r="16">
          <cell r="AB16">
            <v>0</v>
          </cell>
          <cell r="AN16">
            <v>0</v>
          </cell>
          <cell r="AO16" t="str">
            <v>18</v>
          </cell>
          <cell r="AP16" t="str">
            <v>4</v>
          </cell>
        </row>
        <row r="17">
          <cell r="AB17">
            <v>0</v>
          </cell>
          <cell r="AN17">
            <v>0</v>
          </cell>
          <cell r="AO17" t="str">
            <v>18</v>
          </cell>
          <cell r="AP17" t="str">
            <v>4</v>
          </cell>
        </row>
        <row r="18">
          <cell r="AB18">
            <v>0</v>
          </cell>
          <cell r="AN18">
            <v>0</v>
          </cell>
          <cell r="AO18" t="str">
            <v>18</v>
          </cell>
          <cell r="AP18" t="str">
            <v>4</v>
          </cell>
        </row>
        <row r="19">
          <cell r="AB19">
            <v>159350590.19</v>
          </cell>
          <cell r="AN19">
            <v>159671484.9941667</v>
          </cell>
          <cell r="AO19" t="str">
            <v>18</v>
          </cell>
          <cell r="AP19" t="str">
            <v>4</v>
          </cell>
        </row>
        <row r="20">
          <cell r="AB20">
            <v>0</v>
          </cell>
          <cell r="AN20">
            <v>0</v>
          </cell>
          <cell r="AO20" t="str">
            <v>18</v>
          </cell>
          <cell r="AP20" t="str">
            <v>4</v>
          </cell>
        </row>
        <row r="21">
          <cell r="AB21">
            <v>6472729.8300000001</v>
          </cell>
          <cell r="AN21">
            <v>6772283.6800000006</v>
          </cell>
          <cell r="AO21" t="str">
            <v>19</v>
          </cell>
          <cell r="AP21">
            <v>14</v>
          </cell>
        </row>
        <row r="22">
          <cell r="AB22">
            <v>22339.93</v>
          </cell>
          <cell r="AN22">
            <v>1087695.7925</v>
          </cell>
          <cell r="AO22" t="str">
            <v>53</v>
          </cell>
        </row>
        <row r="23">
          <cell r="AB23">
            <v>0</v>
          </cell>
          <cell r="AN23">
            <v>0</v>
          </cell>
          <cell r="AO23" t="str">
            <v>29/57</v>
          </cell>
          <cell r="AP23">
            <v>15</v>
          </cell>
        </row>
        <row r="24">
          <cell r="AB24">
            <v>97883456.430000007</v>
          </cell>
          <cell r="AN24">
            <v>83909888.509583339</v>
          </cell>
          <cell r="AO24" t="str">
            <v>43</v>
          </cell>
        </row>
        <row r="25">
          <cell r="AB25">
            <v>32727175.100000001</v>
          </cell>
          <cell r="AN25">
            <v>24020721.867083337</v>
          </cell>
          <cell r="AO25" t="str">
            <v>58</v>
          </cell>
        </row>
        <row r="26">
          <cell r="AB26">
            <v>11531074.140000001</v>
          </cell>
          <cell r="AN26">
            <v>9591058.5233333334</v>
          </cell>
          <cell r="AO26" t="str">
            <v>44/59</v>
          </cell>
        </row>
        <row r="27">
          <cell r="AB27">
            <v>4440409.72</v>
          </cell>
          <cell r="AN27">
            <v>2843517.26125</v>
          </cell>
          <cell r="AO27" t="str">
            <v>44/59</v>
          </cell>
        </row>
        <row r="28">
          <cell r="AB28">
            <v>199221.43</v>
          </cell>
          <cell r="AN28">
            <v>24118.188750000001</v>
          </cell>
          <cell r="AO28" t="str">
            <v>43</v>
          </cell>
        </row>
        <row r="29">
          <cell r="AB29">
            <v>0</v>
          </cell>
          <cell r="AN29">
            <v>0</v>
          </cell>
          <cell r="AO29" t="str">
            <v>43</v>
          </cell>
        </row>
        <row r="30">
          <cell r="AB30">
            <v>4679511</v>
          </cell>
          <cell r="AN30">
            <v>3738085.9166666665</v>
          </cell>
          <cell r="AO30" t="str">
            <v>43</v>
          </cell>
        </row>
        <row r="31">
          <cell r="AB31">
            <v>661860</v>
          </cell>
          <cell r="AN31">
            <v>3989117.7083333335</v>
          </cell>
          <cell r="AO31" t="str">
            <v>58</v>
          </cell>
        </row>
        <row r="32">
          <cell r="AB32">
            <v>-1654810063.96</v>
          </cell>
          <cell r="AN32">
            <v>-1640346898.7474997</v>
          </cell>
          <cell r="AO32" t="str">
            <v>24</v>
          </cell>
          <cell r="AP32">
            <v>17</v>
          </cell>
        </row>
        <row r="33">
          <cell r="AB33">
            <v>-528465119.70999998</v>
          </cell>
          <cell r="AN33">
            <v>-513210444.23708326</v>
          </cell>
          <cell r="AO33" t="str">
            <v>61</v>
          </cell>
        </row>
        <row r="34">
          <cell r="AB34">
            <v>-30146922.460000001</v>
          </cell>
          <cell r="AN34">
            <v>-32186693.927916672</v>
          </cell>
          <cell r="AO34" t="str">
            <v>30/62</v>
          </cell>
          <cell r="AP34">
            <v>18</v>
          </cell>
        </row>
        <row r="35">
          <cell r="AB35">
            <v>20321734.579999998</v>
          </cell>
          <cell r="AN35">
            <v>22635835.908749998</v>
          </cell>
          <cell r="AO35" t="str">
            <v>24</v>
          </cell>
          <cell r="AP35">
            <v>17</v>
          </cell>
        </row>
        <row r="36">
          <cell r="AB36">
            <v>18159663.66</v>
          </cell>
          <cell r="AN36">
            <v>18910570.395833332</v>
          </cell>
          <cell r="AO36" t="str">
            <v>61</v>
          </cell>
        </row>
        <row r="37">
          <cell r="AB37">
            <v>3943576.01</v>
          </cell>
          <cell r="AN37">
            <v>3533454.0866666664</v>
          </cell>
          <cell r="AO37" t="str">
            <v>30/62</v>
          </cell>
          <cell r="AP37">
            <v>18</v>
          </cell>
        </row>
        <row r="38">
          <cell r="AB38">
            <v>-4330592.3</v>
          </cell>
          <cell r="AN38">
            <v>-4605907.9933333332</v>
          </cell>
          <cell r="AO38" t="str">
            <v>24</v>
          </cell>
          <cell r="AP38">
            <v>17</v>
          </cell>
        </row>
        <row r="39">
          <cell r="AB39">
            <v>1439827.66</v>
          </cell>
          <cell r="AN39">
            <v>398163.80791666667</v>
          </cell>
          <cell r="AO39" t="str">
            <v>61</v>
          </cell>
        </row>
        <row r="40">
          <cell r="AB40">
            <v>0</v>
          </cell>
          <cell r="AN40">
            <v>3113429.9708333332</v>
          </cell>
          <cell r="AO40" t="str">
            <v>24</v>
          </cell>
          <cell r="AP40">
            <v>17</v>
          </cell>
        </row>
        <row r="41">
          <cell r="AB41">
            <v>0</v>
          </cell>
          <cell r="AN41">
            <v>3115699.4562500003</v>
          </cell>
          <cell r="AO41" t="str">
            <v>61</v>
          </cell>
        </row>
        <row r="42">
          <cell r="AB42">
            <v>0</v>
          </cell>
          <cell r="AN42">
            <v>176298.33499999999</v>
          </cell>
          <cell r="AO42" t="str">
            <v>30/62</v>
          </cell>
          <cell r="AP42">
            <v>18</v>
          </cell>
        </row>
        <row r="43">
          <cell r="AB43">
            <v>0</v>
          </cell>
          <cell r="AN43">
            <v>-487236.82</v>
          </cell>
          <cell r="AO43" t="str">
            <v>24</v>
          </cell>
          <cell r="AP43">
            <v>17</v>
          </cell>
        </row>
        <row r="44">
          <cell r="AB44">
            <v>0</v>
          </cell>
          <cell r="AN44">
            <v>-82542.285000000018</v>
          </cell>
          <cell r="AO44" t="str">
            <v>61</v>
          </cell>
        </row>
        <row r="45">
          <cell r="AB45">
            <v>0</v>
          </cell>
          <cell r="AN45">
            <v>-3152272.2174999993</v>
          </cell>
          <cell r="AO45" t="str">
            <v>24</v>
          </cell>
          <cell r="AP45">
            <v>17</v>
          </cell>
        </row>
        <row r="46">
          <cell r="AB46">
            <v>0</v>
          </cell>
          <cell r="AN46">
            <v>-1184736.531666667</v>
          </cell>
          <cell r="AO46" t="str">
            <v>61</v>
          </cell>
        </row>
        <row r="47">
          <cell r="AB47">
            <v>0</v>
          </cell>
          <cell r="AN47">
            <v>1702574.0900000005</v>
          </cell>
          <cell r="AO47" t="str">
            <v>30/62</v>
          </cell>
          <cell r="AP47">
            <v>18</v>
          </cell>
        </row>
        <row r="48">
          <cell r="AB48">
            <v>0</v>
          </cell>
          <cell r="AN48">
            <v>0</v>
          </cell>
          <cell r="AO48" t="str">
            <v>24</v>
          </cell>
          <cell r="AP48" t="str">
            <v>17</v>
          </cell>
        </row>
        <row r="49">
          <cell r="AB49">
            <v>0</v>
          </cell>
          <cell r="AN49">
            <v>0</v>
          </cell>
          <cell r="AO49" t="str">
            <v>24</v>
          </cell>
          <cell r="AP49" t="str">
            <v>17</v>
          </cell>
        </row>
        <row r="50">
          <cell r="AB50">
            <v>0</v>
          </cell>
          <cell r="AN50">
            <v>0</v>
          </cell>
          <cell r="AO50" t="str">
            <v>24</v>
          </cell>
          <cell r="AP50" t="str">
            <v>17</v>
          </cell>
        </row>
        <row r="51">
          <cell r="AB51">
            <v>0</v>
          </cell>
          <cell r="AN51">
            <v>0</v>
          </cell>
          <cell r="AO51" t="str">
            <v>24</v>
          </cell>
          <cell r="AP51" t="str">
            <v>17</v>
          </cell>
        </row>
        <row r="52">
          <cell r="AB52">
            <v>-82346006.150000006</v>
          </cell>
          <cell r="AN52">
            <v>-80246014.890833333</v>
          </cell>
          <cell r="AO52" t="str">
            <v>24</v>
          </cell>
          <cell r="AP52" t="str">
            <v>17</v>
          </cell>
        </row>
        <row r="53">
          <cell r="AB53">
            <v>0</v>
          </cell>
          <cell r="AN53">
            <v>0</v>
          </cell>
          <cell r="AO53" t="str">
            <v>24</v>
          </cell>
          <cell r="AP53" t="str">
            <v>17</v>
          </cell>
        </row>
        <row r="54">
          <cell r="AB54">
            <v>-13639797.619999999</v>
          </cell>
          <cell r="AN54">
            <v>-17367913.756250001</v>
          </cell>
          <cell r="AO54" t="str">
            <v>24</v>
          </cell>
          <cell r="AP54">
            <v>19</v>
          </cell>
        </row>
        <row r="55">
          <cell r="AB55">
            <v>-13819670.73</v>
          </cell>
          <cell r="AN55">
            <v>-13223254.255416663</v>
          </cell>
          <cell r="AO55" t="str">
            <v>61</v>
          </cell>
        </row>
        <row r="56">
          <cell r="AB56">
            <v>-95712880.370000005</v>
          </cell>
          <cell r="AN56">
            <v>-81381462.303749993</v>
          </cell>
          <cell r="AO56" t="str">
            <v>30/62</v>
          </cell>
          <cell r="AP56">
            <v>20</v>
          </cell>
        </row>
        <row r="57">
          <cell r="AB57">
            <v>197297.82</v>
          </cell>
          <cell r="AN57">
            <v>197297.82000000004</v>
          </cell>
          <cell r="AO57" t="str">
            <v>24</v>
          </cell>
          <cell r="AP57">
            <v>19</v>
          </cell>
        </row>
        <row r="58">
          <cell r="AB58">
            <v>-214508.51</v>
          </cell>
          <cell r="AN58">
            <v>-214508.51</v>
          </cell>
          <cell r="AO58" t="str">
            <v>61</v>
          </cell>
        </row>
        <row r="59">
          <cell r="AB59">
            <v>0</v>
          </cell>
          <cell r="AN59">
            <v>3888461.8937500007</v>
          </cell>
          <cell r="AO59" t="str">
            <v>24</v>
          </cell>
          <cell r="AP59">
            <v>19</v>
          </cell>
        </row>
        <row r="60">
          <cell r="AB60">
            <v>0</v>
          </cell>
          <cell r="AN60">
            <v>299322.71250000002</v>
          </cell>
          <cell r="AO60" t="str">
            <v>61</v>
          </cell>
        </row>
        <row r="61">
          <cell r="AB61">
            <v>0</v>
          </cell>
          <cell r="AN61">
            <v>-2985532.4537499999</v>
          </cell>
          <cell r="AO61" t="str">
            <v>30/62</v>
          </cell>
          <cell r="AP61">
            <v>20</v>
          </cell>
        </row>
        <row r="62">
          <cell r="AB62">
            <v>946172.25</v>
          </cell>
          <cell r="AN62">
            <v>946172.25</v>
          </cell>
          <cell r="AO62" t="str">
            <v>18</v>
          </cell>
          <cell r="AP62">
            <v>6</v>
          </cell>
        </row>
        <row r="63">
          <cell r="AB63">
            <v>317009.90999999997</v>
          </cell>
          <cell r="AN63">
            <v>317009.91000000003</v>
          </cell>
          <cell r="AO63" t="str">
            <v>53</v>
          </cell>
        </row>
        <row r="64">
          <cell r="AB64">
            <v>302358.01</v>
          </cell>
          <cell r="AN64">
            <v>302358.00999999995</v>
          </cell>
          <cell r="AO64" t="str">
            <v>18</v>
          </cell>
          <cell r="AP64">
            <v>6</v>
          </cell>
        </row>
        <row r="65">
          <cell r="AB65">
            <v>0</v>
          </cell>
          <cell r="AN65">
            <v>0</v>
          </cell>
          <cell r="AO65" t="str">
            <v>18</v>
          </cell>
          <cell r="AP65" t="str">
            <v>6</v>
          </cell>
        </row>
        <row r="66">
          <cell r="AB66">
            <v>76622596.840000004</v>
          </cell>
          <cell r="AN66">
            <v>76622596.840000018</v>
          </cell>
          <cell r="AO66" t="str">
            <v>18</v>
          </cell>
          <cell r="AP66" t="str">
            <v>6</v>
          </cell>
        </row>
        <row r="67">
          <cell r="AB67">
            <v>-557739</v>
          </cell>
          <cell r="AN67">
            <v>-544839</v>
          </cell>
          <cell r="AO67" t="str">
            <v>24</v>
          </cell>
          <cell r="AP67">
            <v>21</v>
          </cell>
        </row>
        <row r="68">
          <cell r="AB68">
            <v>-317009.90999999997</v>
          </cell>
          <cell r="AN68">
            <v>-317009.91000000003</v>
          </cell>
          <cell r="AO68" t="str">
            <v>61</v>
          </cell>
        </row>
        <row r="69">
          <cell r="AB69">
            <v>-212799.25</v>
          </cell>
          <cell r="AN69">
            <v>-207199.27000000002</v>
          </cell>
          <cell r="AO69" t="str">
            <v>24</v>
          </cell>
          <cell r="AP69">
            <v>21</v>
          </cell>
        </row>
        <row r="70">
          <cell r="AB70">
            <v>0</v>
          </cell>
          <cell r="AN70">
            <v>0</v>
          </cell>
          <cell r="AO70" t="str">
            <v>24</v>
          </cell>
          <cell r="AP70" t="str">
            <v>21</v>
          </cell>
        </row>
        <row r="71">
          <cell r="AB71">
            <v>-25996413.66</v>
          </cell>
          <cell r="AN71">
            <v>-24669963.66</v>
          </cell>
          <cell r="AO71" t="str">
            <v>24</v>
          </cell>
          <cell r="AP71" t="str">
            <v>21</v>
          </cell>
        </row>
        <row r="72">
          <cell r="AB72">
            <v>3445395.81</v>
          </cell>
          <cell r="AN72">
            <v>3246533.9704166669</v>
          </cell>
          <cell r="AO72" t="str">
            <v>60</v>
          </cell>
        </row>
        <row r="73">
          <cell r="AB73">
            <v>0</v>
          </cell>
          <cell r="AN73">
            <v>0</v>
          </cell>
          <cell r="AO73" t="str">
            <v>28/54</v>
          </cell>
          <cell r="AP73">
            <v>5</v>
          </cell>
        </row>
        <row r="74">
          <cell r="AB74">
            <v>-318365.5</v>
          </cell>
          <cell r="AN74">
            <v>-654955.22791666666</v>
          </cell>
          <cell r="AO74">
            <v>39</v>
          </cell>
        </row>
        <row r="75">
          <cell r="AB75">
            <v>2810570.27</v>
          </cell>
          <cell r="AN75">
            <v>2868151.7229166664</v>
          </cell>
          <cell r="AO75">
            <v>39</v>
          </cell>
        </row>
        <row r="76">
          <cell r="AB76">
            <v>-423343.57</v>
          </cell>
          <cell r="AN76">
            <v>-423291.69708333333</v>
          </cell>
          <cell r="AO76" t="str">
            <v>39</v>
          </cell>
        </row>
        <row r="77">
          <cell r="AB77">
            <v>0</v>
          </cell>
          <cell r="AN77">
            <v>0</v>
          </cell>
          <cell r="AO77" t="str">
            <v>40</v>
          </cell>
        </row>
        <row r="78">
          <cell r="AB78">
            <v>74954526.069999993</v>
          </cell>
          <cell r="AN78">
            <v>117880815.76083332</v>
          </cell>
          <cell r="AO78">
            <v>40</v>
          </cell>
        </row>
        <row r="79">
          <cell r="AB79">
            <v>13367583</v>
          </cell>
          <cell r="AN79">
            <v>13123277.291666666</v>
          </cell>
          <cell r="AO79" t="str">
            <v>33a</v>
          </cell>
        </row>
        <row r="80">
          <cell r="AB80">
            <v>0</v>
          </cell>
          <cell r="AN80">
            <v>0</v>
          </cell>
          <cell r="AO80" t="str">
            <v>41</v>
          </cell>
        </row>
        <row r="81">
          <cell r="AB81">
            <v>100000</v>
          </cell>
          <cell r="AN81">
            <v>100000</v>
          </cell>
          <cell r="AO81">
            <v>41</v>
          </cell>
        </row>
        <row r="82">
          <cell r="AB82">
            <v>40670863.939999998</v>
          </cell>
          <cell r="AN82">
            <v>37362672.052500002</v>
          </cell>
          <cell r="AO82">
            <v>41</v>
          </cell>
        </row>
        <row r="83">
          <cell r="AB83">
            <v>-100000</v>
          </cell>
          <cell r="AN83">
            <v>-79166.666666666672</v>
          </cell>
          <cell r="AO83" t="str">
            <v>41</v>
          </cell>
        </row>
        <row r="84">
          <cell r="AB84">
            <v>0</v>
          </cell>
          <cell r="AN84">
            <v>0</v>
          </cell>
          <cell r="AO84">
            <v>41</v>
          </cell>
        </row>
        <row r="85">
          <cell r="AB85">
            <v>0</v>
          </cell>
          <cell r="AN85">
            <v>0</v>
          </cell>
          <cell r="AO85">
            <v>41</v>
          </cell>
        </row>
        <row r="86">
          <cell r="AB86">
            <v>0</v>
          </cell>
          <cell r="AN86">
            <v>0</v>
          </cell>
          <cell r="AO86">
            <v>41</v>
          </cell>
        </row>
        <row r="87">
          <cell r="AB87">
            <v>0</v>
          </cell>
          <cell r="AN87">
            <v>0</v>
          </cell>
          <cell r="AO87">
            <v>41</v>
          </cell>
        </row>
        <row r="88">
          <cell r="AB88">
            <v>0</v>
          </cell>
          <cell r="AN88">
            <v>0</v>
          </cell>
          <cell r="AO88">
            <v>41</v>
          </cell>
        </row>
        <row r="89">
          <cell r="AB89">
            <v>0</v>
          </cell>
          <cell r="AN89">
            <v>640.41666666666663</v>
          </cell>
          <cell r="AO89">
            <v>41</v>
          </cell>
        </row>
        <row r="90">
          <cell r="AB90">
            <v>0</v>
          </cell>
          <cell r="AN90">
            <v>83856.875</v>
          </cell>
          <cell r="AO90">
            <v>41</v>
          </cell>
        </row>
        <row r="91">
          <cell r="AB91">
            <v>0</v>
          </cell>
          <cell r="AN91">
            <v>0</v>
          </cell>
          <cell r="AO91">
            <v>41</v>
          </cell>
        </row>
        <row r="92">
          <cell r="AB92">
            <v>0</v>
          </cell>
          <cell r="AN92">
            <v>69889.993749999994</v>
          </cell>
          <cell r="AO92">
            <v>41</v>
          </cell>
        </row>
        <row r="93">
          <cell r="AB93">
            <v>0</v>
          </cell>
          <cell r="AN93">
            <v>0</v>
          </cell>
          <cell r="AO93">
            <v>41</v>
          </cell>
        </row>
        <row r="94">
          <cell r="AB94">
            <v>-620534.82999999996</v>
          </cell>
          <cell r="AN94">
            <v>-308356.22291666671</v>
          </cell>
          <cell r="AO94">
            <v>41</v>
          </cell>
        </row>
        <row r="95">
          <cell r="AB95">
            <v>608000</v>
          </cell>
          <cell r="AN95">
            <v>608000</v>
          </cell>
          <cell r="AO95">
            <v>41</v>
          </cell>
        </row>
        <row r="96">
          <cell r="AB96">
            <v>0</v>
          </cell>
          <cell r="AN96">
            <v>0</v>
          </cell>
          <cell r="AO96">
            <v>41</v>
          </cell>
        </row>
        <row r="97">
          <cell r="AB97">
            <v>0</v>
          </cell>
          <cell r="AN97">
            <v>0</v>
          </cell>
          <cell r="AO97">
            <v>41</v>
          </cell>
        </row>
        <row r="98">
          <cell r="AB98">
            <v>0</v>
          </cell>
          <cell r="AN98">
            <v>0</v>
          </cell>
          <cell r="AO98">
            <v>41</v>
          </cell>
        </row>
        <row r="99">
          <cell r="AB99">
            <v>0</v>
          </cell>
          <cell r="AN99">
            <v>0</v>
          </cell>
          <cell r="AO99">
            <v>41</v>
          </cell>
        </row>
        <row r="100">
          <cell r="AB100">
            <v>0</v>
          </cell>
          <cell r="AN100">
            <v>0</v>
          </cell>
          <cell r="AO100">
            <v>41</v>
          </cell>
        </row>
        <row r="101">
          <cell r="AB101">
            <v>37033.53</v>
          </cell>
          <cell r="AN101">
            <v>39357.335416666669</v>
          </cell>
          <cell r="AO101">
            <v>41</v>
          </cell>
        </row>
        <row r="102">
          <cell r="AB102">
            <v>0</v>
          </cell>
          <cell r="AN102">
            <v>0</v>
          </cell>
          <cell r="AO102">
            <v>41</v>
          </cell>
        </row>
        <row r="103">
          <cell r="AB103">
            <v>2118566.46</v>
          </cell>
          <cell r="AN103">
            <v>1812152.0066666666</v>
          </cell>
          <cell r="AO103">
            <v>41</v>
          </cell>
        </row>
        <row r="104">
          <cell r="AB104">
            <v>0</v>
          </cell>
          <cell r="AN104">
            <v>0</v>
          </cell>
          <cell r="AO104">
            <v>41</v>
          </cell>
        </row>
        <row r="105">
          <cell r="AB105">
            <v>0</v>
          </cell>
          <cell r="AN105">
            <v>0</v>
          </cell>
          <cell r="AO105">
            <v>41</v>
          </cell>
        </row>
        <row r="106">
          <cell r="AB106">
            <v>0</v>
          </cell>
          <cell r="AN106">
            <v>134.84583333333333</v>
          </cell>
          <cell r="AO106">
            <v>41</v>
          </cell>
        </row>
        <row r="107">
          <cell r="AB107">
            <v>97111.88</v>
          </cell>
          <cell r="AN107">
            <v>98444.434166666659</v>
          </cell>
          <cell r="AO107">
            <v>41</v>
          </cell>
        </row>
        <row r="108">
          <cell r="AB108">
            <v>1524606.12</v>
          </cell>
          <cell r="AN108">
            <v>1881863.5720833335</v>
          </cell>
          <cell r="AO108">
            <v>41</v>
          </cell>
        </row>
        <row r="109">
          <cell r="AB109">
            <v>0</v>
          </cell>
          <cell r="AN109">
            <v>905.625</v>
          </cell>
          <cell r="AO109" t="str">
            <v>41</v>
          </cell>
        </row>
        <row r="110">
          <cell r="AB110">
            <v>0</v>
          </cell>
          <cell r="AN110">
            <v>0</v>
          </cell>
          <cell r="AO110" t="str">
            <v>41</v>
          </cell>
        </row>
        <row r="111">
          <cell r="AB111">
            <v>0</v>
          </cell>
          <cell r="AN111">
            <v>0</v>
          </cell>
          <cell r="AO111" t="str">
            <v>41</v>
          </cell>
        </row>
        <row r="112">
          <cell r="AB112">
            <v>0</v>
          </cell>
          <cell r="AN112">
            <v>0</v>
          </cell>
          <cell r="AO112" t="str">
            <v>41</v>
          </cell>
        </row>
        <row r="113">
          <cell r="AB113">
            <v>1599514</v>
          </cell>
          <cell r="AN113">
            <v>1574230.5337499997</v>
          </cell>
          <cell r="AO113" t="str">
            <v>41</v>
          </cell>
        </row>
        <row r="114">
          <cell r="AB114">
            <v>0</v>
          </cell>
          <cell r="AN114">
            <v>0</v>
          </cell>
          <cell r="AO114" t="str">
            <v>41</v>
          </cell>
        </row>
        <row r="115">
          <cell r="AB115">
            <v>94054.44</v>
          </cell>
          <cell r="AN115">
            <v>95175.521666666682</v>
          </cell>
          <cell r="AO115" t="str">
            <v>41</v>
          </cell>
        </row>
        <row r="116">
          <cell r="AB116">
            <v>0</v>
          </cell>
          <cell r="AN116">
            <v>22176.08083333333</v>
          </cell>
          <cell r="AO116" t="str">
            <v>41</v>
          </cell>
        </row>
        <row r="117">
          <cell r="AB117">
            <v>9013.6</v>
          </cell>
          <cell r="AN117">
            <v>9198.9258333333328</v>
          </cell>
          <cell r="AO117" t="str">
            <v>41</v>
          </cell>
        </row>
        <row r="118">
          <cell r="AB118">
            <v>75308.08</v>
          </cell>
          <cell r="AN118">
            <v>76825.60291666667</v>
          </cell>
          <cell r="AO118" t="str">
            <v>41</v>
          </cell>
        </row>
        <row r="119">
          <cell r="AB119">
            <v>33054</v>
          </cell>
          <cell r="AN119">
            <v>31676.75</v>
          </cell>
          <cell r="AO119" t="str">
            <v>41</v>
          </cell>
        </row>
        <row r="120">
          <cell r="AB120">
            <v>-1599514</v>
          </cell>
          <cell r="AN120">
            <v>-1247018.3233333332</v>
          </cell>
          <cell r="AO120" t="str">
            <v>41</v>
          </cell>
        </row>
        <row r="121">
          <cell r="AB121">
            <v>0</v>
          </cell>
          <cell r="AN121">
            <v>145833.33333333334</v>
          </cell>
          <cell r="AO121" t="str">
            <v>41</v>
          </cell>
        </row>
        <row r="122">
          <cell r="AB122">
            <v>41862.910000000003</v>
          </cell>
          <cell r="AN122">
            <v>8739.6104166666664</v>
          </cell>
          <cell r="AO122" t="str">
            <v>41</v>
          </cell>
        </row>
        <row r="123">
          <cell r="AB123">
            <v>0</v>
          </cell>
          <cell r="AN123">
            <v>0</v>
          </cell>
          <cell r="AO123" t="str">
            <v>65a</v>
          </cell>
        </row>
        <row r="124">
          <cell r="AB124">
            <v>1234200789.6900001</v>
          </cell>
          <cell r="AN124">
            <v>1234237589.2425003</v>
          </cell>
          <cell r="AO124" t="str">
            <v>65a</v>
          </cell>
        </row>
        <row r="125">
          <cell r="AB125">
            <v>-18082718.420000002</v>
          </cell>
          <cell r="AN125">
            <v>-18124051.317083333</v>
          </cell>
          <cell r="AO125" t="str">
            <v>65a</v>
          </cell>
        </row>
        <row r="126">
          <cell r="AB126">
            <v>-90774.61</v>
          </cell>
          <cell r="AN126">
            <v>-106146.49708333334</v>
          </cell>
          <cell r="AO126" t="str">
            <v>65a</v>
          </cell>
        </row>
        <row r="127">
          <cell r="AB127">
            <v>0</v>
          </cell>
          <cell r="AN127">
            <v>0</v>
          </cell>
          <cell r="AO127" t="str">
            <v>65a</v>
          </cell>
        </row>
        <row r="128">
          <cell r="AB128">
            <v>0</v>
          </cell>
          <cell r="AN128">
            <v>0</v>
          </cell>
          <cell r="AO128" t="str">
            <v>65a</v>
          </cell>
        </row>
        <row r="129">
          <cell r="AB129">
            <v>0</v>
          </cell>
          <cell r="AN129">
            <v>0</v>
          </cell>
          <cell r="AO129" t="str">
            <v>65a</v>
          </cell>
        </row>
        <row r="130">
          <cell r="AB130">
            <v>0</v>
          </cell>
          <cell r="AN130">
            <v>0</v>
          </cell>
          <cell r="AO130" t="str">
            <v>65a</v>
          </cell>
        </row>
        <row r="131">
          <cell r="AB131">
            <v>0</v>
          </cell>
          <cell r="AN131">
            <v>0</v>
          </cell>
          <cell r="AO131" t="str">
            <v>65a</v>
          </cell>
        </row>
        <row r="132">
          <cell r="AB132">
            <v>0</v>
          </cell>
          <cell r="AN132">
            <v>0</v>
          </cell>
          <cell r="AO132" t="str">
            <v>65a</v>
          </cell>
        </row>
        <row r="133">
          <cell r="AB133">
            <v>0</v>
          </cell>
          <cell r="AN133">
            <v>0</v>
          </cell>
          <cell r="AO133" t="str">
            <v>65a</v>
          </cell>
        </row>
        <row r="134">
          <cell r="AB134">
            <v>428.61</v>
          </cell>
          <cell r="AN134">
            <v>-1261.3045833333329</v>
          </cell>
          <cell r="AO134" t="str">
            <v>65a</v>
          </cell>
        </row>
        <row r="135">
          <cell r="AB135">
            <v>-25163.57</v>
          </cell>
          <cell r="AN135">
            <v>-25163.570000000003</v>
          </cell>
          <cell r="AO135" t="str">
            <v>65a</v>
          </cell>
        </row>
        <row r="136">
          <cell r="AB136">
            <v>0</v>
          </cell>
          <cell r="AN136">
            <v>0</v>
          </cell>
          <cell r="AO136" t="str">
            <v>65a</v>
          </cell>
        </row>
        <row r="137">
          <cell r="AB137">
            <v>0</v>
          </cell>
          <cell r="AN137">
            <v>0</v>
          </cell>
          <cell r="AO137" t="str">
            <v>65a</v>
          </cell>
        </row>
        <row r="138">
          <cell r="AB138">
            <v>-1226371867.3900001</v>
          </cell>
          <cell r="AN138">
            <v>-1226371867.3899999</v>
          </cell>
          <cell r="AO138" t="str">
            <v>65a</v>
          </cell>
        </row>
        <row r="139">
          <cell r="AB139">
            <v>0</v>
          </cell>
          <cell r="AN139">
            <v>0</v>
          </cell>
          <cell r="AO139" t="str">
            <v>65a</v>
          </cell>
        </row>
        <row r="140">
          <cell r="AB140">
            <v>-8424.89</v>
          </cell>
          <cell r="AN140">
            <v>-8647.8016666666663</v>
          </cell>
          <cell r="AO140" t="str">
            <v>65a</v>
          </cell>
        </row>
        <row r="141">
          <cell r="AB141">
            <v>0</v>
          </cell>
          <cell r="AN141">
            <v>0</v>
          </cell>
          <cell r="AO141" t="str">
            <v>65a</v>
          </cell>
        </row>
        <row r="142">
          <cell r="AB142">
            <v>0</v>
          </cell>
          <cell r="AN142">
            <v>0</v>
          </cell>
          <cell r="AO142" t="str">
            <v>65a</v>
          </cell>
        </row>
        <row r="143">
          <cell r="AB143">
            <v>0</v>
          </cell>
          <cell r="AN143">
            <v>0</v>
          </cell>
          <cell r="AO143" t="str">
            <v>65a</v>
          </cell>
        </row>
        <row r="144">
          <cell r="AB144">
            <v>0</v>
          </cell>
          <cell r="AN144">
            <v>0</v>
          </cell>
          <cell r="AO144" t="str">
            <v>65a</v>
          </cell>
        </row>
        <row r="145">
          <cell r="AB145">
            <v>0</v>
          </cell>
          <cell r="AN145">
            <v>0</v>
          </cell>
          <cell r="AO145" t="str">
            <v>65a</v>
          </cell>
        </row>
        <row r="146">
          <cell r="AB146">
            <v>0</v>
          </cell>
          <cell r="AN146">
            <v>16.125</v>
          </cell>
          <cell r="AO146" t="str">
            <v>65a</v>
          </cell>
        </row>
        <row r="147">
          <cell r="AB147">
            <v>4448.38</v>
          </cell>
          <cell r="AN147">
            <v>17074.78875</v>
          </cell>
          <cell r="AO147" t="str">
            <v>65a</v>
          </cell>
        </row>
        <row r="148">
          <cell r="AB148">
            <v>0</v>
          </cell>
          <cell r="AN148">
            <v>0</v>
          </cell>
          <cell r="AO148" t="str">
            <v>65a</v>
          </cell>
        </row>
        <row r="149">
          <cell r="AB149">
            <v>1649926.64</v>
          </cell>
          <cell r="AN149">
            <v>1061816.1187500001</v>
          </cell>
          <cell r="AO149" t="str">
            <v>65a</v>
          </cell>
        </row>
        <row r="150">
          <cell r="AB150">
            <v>-396322.94</v>
          </cell>
          <cell r="AN150">
            <v>-337554.16541666671</v>
          </cell>
          <cell r="AO150" t="str">
            <v>65a</v>
          </cell>
        </row>
        <row r="151">
          <cell r="AB151">
            <v>-205809.09</v>
          </cell>
          <cell r="AN151">
            <v>-355523.27750000003</v>
          </cell>
          <cell r="AO151" t="str">
            <v>65a</v>
          </cell>
        </row>
        <row r="152">
          <cell r="AB152">
            <v>0</v>
          </cell>
          <cell r="AN152">
            <v>0</v>
          </cell>
          <cell r="AO152" t="str">
            <v>65a</v>
          </cell>
        </row>
        <row r="153">
          <cell r="AB153">
            <v>0</v>
          </cell>
          <cell r="AN153">
            <v>0</v>
          </cell>
          <cell r="AO153" t="str">
            <v>65a</v>
          </cell>
        </row>
        <row r="154">
          <cell r="AB154">
            <v>10095990.51</v>
          </cell>
          <cell r="AN154">
            <v>10498553.943333335</v>
          </cell>
          <cell r="AO154" t="str">
            <v>65a</v>
          </cell>
        </row>
        <row r="155">
          <cell r="AB155">
            <v>0</v>
          </cell>
          <cell r="AN155">
            <v>52993.567500000005</v>
          </cell>
          <cell r="AO155" t="str">
            <v>65a</v>
          </cell>
        </row>
        <row r="156">
          <cell r="AB156">
            <v>0</v>
          </cell>
          <cell r="AN156">
            <v>-1192.2820833333333</v>
          </cell>
          <cell r="AO156" t="str">
            <v>65a</v>
          </cell>
        </row>
        <row r="157">
          <cell r="AB157">
            <v>0</v>
          </cell>
          <cell r="AN157">
            <v>7545.7304166666681</v>
          </cell>
          <cell r="AO157" t="str">
            <v>65a</v>
          </cell>
        </row>
        <row r="158">
          <cell r="AB158">
            <v>0</v>
          </cell>
          <cell r="AN158">
            <v>-9665.3704166666666</v>
          </cell>
          <cell r="AO158" t="str">
            <v>65a</v>
          </cell>
        </row>
        <row r="159">
          <cell r="AB159">
            <v>-6308.88</v>
          </cell>
          <cell r="AN159">
            <v>-4889.5179166666667</v>
          </cell>
          <cell r="AO159" t="str">
            <v>65a</v>
          </cell>
        </row>
        <row r="160">
          <cell r="AB160">
            <v>2543964.79</v>
          </cell>
          <cell r="AN160">
            <v>219380.88041666665</v>
          </cell>
          <cell r="AO160" t="str">
            <v xml:space="preserve"> </v>
          </cell>
        </row>
        <row r="161">
          <cell r="AB161">
            <v>167167.14000000001</v>
          </cell>
          <cell r="AN161">
            <v>14023725.663333332</v>
          </cell>
          <cell r="AO161" t="str">
            <v>41</v>
          </cell>
        </row>
        <row r="162">
          <cell r="AB162">
            <v>-5.0999999999999996</v>
          </cell>
          <cell r="AN162">
            <v>1572.8041666666661</v>
          </cell>
          <cell r="AO162" t="str">
            <v>65a</v>
          </cell>
        </row>
        <row r="163">
          <cell r="AB163">
            <v>6767941.8799999999</v>
          </cell>
          <cell r="AN163">
            <v>23785947.33583333</v>
          </cell>
          <cell r="AO163" t="str">
            <v>65a</v>
          </cell>
        </row>
        <row r="164">
          <cell r="AB164">
            <v>0</v>
          </cell>
          <cell r="AN164">
            <v>-7756.5225</v>
          </cell>
          <cell r="AO164" t="str">
            <v>65a</v>
          </cell>
        </row>
        <row r="165">
          <cell r="AB165">
            <v>6035469.8899999997</v>
          </cell>
          <cell r="AN165">
            <v>21787935.764583331</v>
          </cell>
          <cell r="AO165" t="str">
            <v>65a</v>
          </cell>
        </row>
        <row r="166">
          <cell r="AB166">
            <v>444969.27</v>
          </cell>
          <cell r="AN166">
            <v>313636.16208333336</v>
          </cell>
          <cell r="AO166" t="str">
            <v>65a</v>
          </cell>
        </row>
        <row r="167">
          <cell r="AB167">
            <v>4435.47</v>
          </cell>
          <cell r="AN167">
            <v>466.87208333333348</v>
          </cell>
          <cell r="AO167" t="str">
            <v>65a</v>
          </cell>
        </row>
        <row r="168">
          <cell r="AB168">
            <v>-1089.29</v>
          </cell>
          <cell r="AN168">
            <v>153.57125000000005</v>
          </cell>
          <cell r="AO168" t="str">
            <v>65a</v>
          </cell>
        </row>
        <row r="169">
          <cell r="AB169">
            <v>-228554.63</v>
          </cell>
          <cell r="AN169">
            <v>-16412.782916666667</v>
          </cell>
          <cell r="AO169" t="str">
            <v>65a</v>
          </cell>
        </row>
        <row r="170">
          <cell r="AB170">
            <v>38984.5</v>
          </cell>
          <cell r="AN170">
            <v>35333.852500000001</v>
          </cell>
          <cell r="AO170" t="str">
            <v>65a</v>
          </cell>
        </row>
        <row r="171">
          <cell r="AB171">
            <v>-113206.91</v>
          </cell>
          <cell r="AN171">
            <v>-220615.16208333336</v>
          </cell>
          <cell r="AO171" t="str">
            <v>65a</v>
          </cell>
        </row>
        <row r="172">
          <cell r="AB172">
            <v>-189218</v>
          </cell>
          <cell r="AN172">
            <v>-234779.88583333333</v>
          </cell>
          <cell r="AO172" t="str">
            <v>65a</v>
          </cell>
        </row>
        <row r="173">
          <cell r="AB173">
            <v>-5094438.2699999996</v>
          </cell>
          <cell r="AN173">
            <v>-19982277.413750004</v>
          </cell>
          <cell r="AO173" t="str">
            <v>65a</v>
          </cell>
        </row>
        <row r="174">
          <cell r="AB174">
            <v>-313977.88</v>
          </cell>
          <cell r="AN174">
            <v>-67407.323333333348</v>
          </cell>
          <cell r="AO174" t="str">
            <v>65a</v>
          </cell>
        </row>
        <row r="175">
          <cell r="AB175">
            <v>-102138.3</v>
          </cell>
          <cell r="AN175">
            <v>-102332.89541666668</v>
          </cell>
          <cell r="AO175" t="str">
            <v>65a</v>
          </cell>
        </row>
        <row r="176">
          <cell r="AB176">
            <v>0</v>
          </cell>
          <cell r="AN176">
            <v>0</v>
          </cell>
          <cell r="AO176" t="str">
            <v>65a</v>
          </cell>
        </row>
        <row r="177">
          <cell r="AB177">
            <v>0</v>
          </cell>
          <cell r="AN177">
            <v>0</v>
          </cell>
          <cell r="AO177" t="str">
            <v>65a</v>
          </cell>
        </row>
        <row r="178">
          <cell r="AB178">
            <v>-46459.199999999997</v>
          </cell>
          <cell r="AN178">
            <v>-260218.25625000001</v>
          </cell>
          <cell r="AO178" t="str">
            <v>65a</v>
          </cell>
        </row>
        <row r="179">
          <cell r="AB179">
            <v>174872.98</v>
          </cell>
          <cell r="AN179">
            <v>277723.92708333331</v>
          </cell>
          <cell r="AO179" t="str">
            <v>65a</v>
          </cell>
        </row>
        <row r="180">
          <cell r="AB180">
            <v>0</v>
          </cell>
          <cell r="AN180">
            <v>0</v>
          </cell>
          <cell r="AO180" t="str">
            <v xml:space="preserve"> </v>
          </cell>
        </row>
        <row r="181">
          <cell r="AB181">
            <v>41580</v>
          </cell>
          <cell r="AN181">
            <v>41580</v>
          </cell>
          <cell r="AO181" t="str">
            <v xml:space="preserve"> </v>
          </cell>
        </row>
        <row r="182">
          <cell r="AB182">
            <v>24017.54</v>
          </cell>
          <cell r="AN182">
            <v>16100.873333333338</v>
          </cell>
          <cell r="AO182" t="str">
            <v>65a</v>
          </cell>
        </row>
        <row r="183">
          <cell r="AB183">
            <v>1015222.4</v>
          </cell>
          <cell r="AN183">
            <v>308482.58833333338</v>
          </cell>
          <cell r="AO183" t="str">
            <v>65a</v>
          </cell>
        </row>
        <row r="184">
          <cell r="AB184">
            <v>0</v>
          </cell>
          <cell r="AN184">
            <v>0</v>
          </cell>
        </row>
        <row r="185">
          <cell r="AB185">
            <v>119998.49</v>
          </cell>
          <cell r="AN185">
            <v>122504.74</v>
          </cell>
          <cell r="AO185" t="str">
            <v>65a</v>
          </cell>
        </row>
        <row r="186">
          <cell r="AB186">
            <v>0</v>
          </cell>
          <cell r="AN186">
            <v>0</v>
          </cell>
          <cell r="AO186" t="str">
            <v>65a</v>
          </cell>
        </row>
        <row r="187">
          <cell r="AB187">
            <v>0</v>
          </cell>
          <cell r="AN187">
            <v>0</v>
          </cell>
          <cell r="AO187" t="str">
            <v>65a</v>
          </cell>
        </row>
        <row r="188">
          <cell r="AB188">
            <v>73353</v>
          </cell>
          <cell r="AN188">
            <v>3056.375</v>
          </cell>
        </row>
        <row r="189">
          <cell r="AB189">
            <v>812655</v>
          </cell>
          <cell r="AN189">
            <v>633028.20833333337</v>
          </cell>
          <cell r="AO189" t="str">
            <v xml:space="preserve"> </v>
          </cell>
        </row>
        <row r="190">
          <cell r="AB190">
            <v>4675.7299999999996</v>
          </cell>
          <cell r="AN190">
            <v>4675.7299999999987</v>
          </cell>
          <cell r="AO190" t="str">
            <v>65a</v>
          </cell>
        </row>
        <row r="191">
          <cell r="AB191">
            <v>717254</v>
          </cell>
          <cell r="AN191">
            <v>496915.75</v>
          </cell>
          <cell r="AO191" t="str">
            <v xml:space="preserve"> </v>
          </cell>
        </row>
        <row r="192">
          <cell r="AB192">
            <v>3991.54</v>
          </cell>
          <cell r="AN192">
            <v>4060.0358333333338</v>
          </cell>
          <cell r="AO192" t="str">
            <v>65a</v>
          </cell>
        </row>
        <row r="193">
          <cell r="AB193">
            <v>-3261.84</v>
          </cell>
          <cell r="AN193">
            <v>-3227.5341666666668</v>
          </cell>
          <cell r="AO193" t="str">
            <v xml:space="preserve"> </v>
          </cell>
        </row>
        <row r="194">
          <cell r="AB194">
            <v>0</v>
          </cell>
          <cell r="AN194">
            <v>0</v>
          </cell>
          <cell r="AO194" t="str">
            <v xml:space="preserve"> </v>
          </cell>
        </row>
        <row r="195">
          <cell r="AB195">
            <v>0</v>
          </cell>
          <cell r="AN195">
            <v>0</v>
          </cell>
        </row>
        <row r="196">
          <cell r="AB196">
            <v>16286.22</v>
          </cell>
          <cell r="AN196">
            <v>13395.565416666665</v>
          </cell>
          <cell r="AO196" t="str">
            <v>65b</v>
          </cell>
        </row>
        <row r="197">
          <cell r="AB197">
            <v>422047.43</v>
          </cell>
          <cell r="AN197">
            <v>443538.54458333337</v>
          </cell>
          <cell r="AO197" t="str">
            <v>65a</v>
          </cell>
        </row>
        <row r="198">
          <cell r="AB198">
            <v>803.66</v>
          </cell>
          <cell r="AN198">
            <v>803.66</v>
          </cell>
          <cell r="AO198" t="str">
            <v>65a</v>
          </cell>
        </row>
        <row r="199">
          <cell r="AB199">
            <v>278.86</v>
          </cell>
          <cell r="AN199">
            <v>156.7141666666667</v>
          </cell>
          <cell r="AO199" t="str">
            <v>65b</v>
          </cell>
        </row>
        <row r="200">
          <cell r="AB200">
            <v>100440.25</v>
          </cell>
          <cell r="AN200">
            <v>58181.324583333335</v>
          </cell>
        </row>
        <row r="201">
          <cell r="AB201">
            <v>0</v>
          </cell>
          <cell r="AN201">
            <v>44974984.604166664</v>
          </cell>
          <cell r="AO201" t="str">
            <v>51</v>
          </cell>
        </row>
        <row r="202">
          <cell r="AB202">
            <v>0</v>
          </cell>
          <cell r="AN202">
            <v>5991164.7625000002</v>
          </cell>
          <cell r="AO202" t="str">
            <v>51</v>
          </cell>
        </row>
        <row r="203">
          <cell r="AB203">
            <v>0</v>
          </cell>
          <cell r="AN203">
            <v>0</v>
          </cell>
          <cell r="AO203" t="str">
            <v>51</v>
          </cell>
        </row>
        <row r="204">
          <cell r="AB204">
            <v>0</v>
          </cell>
          <cell r="AN204">
            <v>0</v>
          </cell>
          <cell r="AO204" t="str">
            <v>51</v>
          </cell>
        </row>
        <row r="205">
          <cell r="AB205">
            <v>0</v>
          </cell>
          <cell r="AN205">
            <v>0</v>
          </cell>
          <cell r="AO205" t="str">
            <v>51</v>
          </cell>
        </row>
        <row r="206">
          <cell r="AB206">
            <v>0</v>
          </cell>
          <cell r="AN206">
            <v>0</v>
          </cell>
          <cell r="AO206" t="str">
            <v>51</v>
          </cell>
        </row>
        <row r="207">
          <cell r="AB207">
            <v>0</v>
          </cell>
          <cell r="AN207">
            <v>0</v>
          </cell>
          <cell r="AO207">
            <v>41</v>
          </cell>
        </row>
        <row r="208">
          <cell r="AB208">
            <v>620534.82999999996</v>
          </cell>
          <cell r="AN208">
            <v>308356.22291666671</v>
          </cell>
          <cell r="AO208">
            <v>41</v>
          </cell>
        </row>
        <row r="209">
          <cell r="AB209">
            <v>400701.94</v>
          </cell>
          <cell r="AN209">
            <v>385556.92083333334</v>
          </cell>
          <cell r="AO209">
            <v>41</v>
          </cell>
        </row>
        <row r="210">
          <cell r="AB210">
            <v>0</v>
          </cell>
          <cell r="AN210">
            <v>0</v>
          </cell>
          <cell r="AO210" t="str">
            <v xml:space="preserve"> </v>
          </cell>
        </row>
        <row r="211">
          <cell r="AB211">
            <v>0</v>
          </cell>
          <cell r="AN211">
            <v>0</v>
          </cell>
          <cell r="AO211" t="str">
            <v>65b</v>
          </cell>
        </row>
        <row r="212">
          <cell r="AB212">
            <v>-579528.92000000004</v>
          </cell>
          <cell r="AN212">
            <v>-384343.55583333335</v>
          </cell>
          <cell r="AO212" t="str">
            <v>65a</v>
          </cell>
        </row>
        <row r="213">
          <cell r="AB213">
            <v>81271879.180000007</v>
          </cell>
          <cell r="AN213">
            <v>94563801.19916667</v>
          </cell>
        </row>
        <row r="214">
          <cell r="AB214">
            <v>0</v>
          </cell>
          <cell r="AN214">
            <v>7002.8499999999995</v>
          </cell>
          <cell r="AO214" t="str">
            <v>66a</v>
          </cell>
        </row>
        <row r="215">
          <cell r="AB215">
            <v>0</v>
          </cell>
          <cell r="AN215">
            <v>0</v>
          </cell>
          <cell r="AO215" t="str">
            <v>66a</v>
          </cell>
        </row>
        <row r="216">
          <cell r="AB216">
            <v>23887574.18</v>
          </cell>
          <cell r="AN216">
            <v>38562477.249583341</v>
          </cell>
          <cell r="AO216" t="str">
            <v>65b</v>
          </cell>
        </row>
        <row r="217">
          <cell r="AB217">
            <v>-81271879</v>
          </cell>
          <cell r="AN217">
            <v>-67254823.875</v>
          </cell>
        </row>
        <row r="218">
          <cell r="AB218">
            <v>-23887574</v>
          </cell>
          <cell r="AN218">
            <v>-27224954.083333332</v>
          </cell>
          <cell r="AO218" t="str">
            <v>65b</v>
          </cell>
        </row>
        <row r="219">
          <cell r="AB219">
            <v>156153650</v>
          </cell>
          <cell r="AN219">
            <v>133104704.33333333</v>
          </cell>
          <cell r="AO219" t="str">
            <v>66x</v>
          </cell>
        </row>
        <row r="220">
          <cell r="AB220">
            <v>-7000000</v>
          </cell>
          <cell r="AN220">
            <v>-4875000</v>
          </cell>
          <cell r="AO220" t="str">
            <v>9</v>
          </cell>
        </row>
        <row r="221">
          <cell r="AB221">
            <v>52781</v>
          </cell>
          <cell r="AN221">
            <v>41382.125</v>
          </cell>
        </row>
        <row r="222">
          <cell r="AB222">
            <v>14196</v>
          </cell>
          <cell r="AN222">
            <v>15675</v>
          </cell>
          <cell r="AO222" t="str">
            <v>65b</v>
          </cell>
        </row>
        <row r="223">
          <cell r="AB223">
            <v>-24960275.609999999</v>
          </cell>
          <cell r="AN223">
            <v>-22454849.852500003</v>
          </cell>
          <cell r="AO223" t="str">
            <v>66a</v>
          </cell>
        </row>
        <row r="224">
          <cell r="AB224">
            <v>0</v>
          </cell>
          <cell r="AN224">
            <v>-3.6491666666666664</v>
          </cell>
          <cell r="AO224" t="str">
            <v>65a</v>
          </cell>
        </row>
        <row r="225">
          <cell r="AB225">
            <v>-3588.77</v>
          </cell>
          <cell r="AN225">
            <v>3288.3491666666669</v>
          </cell>
          <cell r="AO225" t="str">
            <v>65a</v>
          </cell>
        </row>
        <row r="226">
          <cell r="AB226">
            <v>0</v>
          </cell>
          <cell r="AN226">
            <v>0</v>
          </cell>
        </row>
        <row r="227">
          <cell r="AB227">
            <v>0</v>
          </cell>
          <cell r="AN227">
            <v>1532.8754166666668</v>
          </cell>
          <cell r="AO227" t="str">
            <v>65a</v>
          </cell>
        </row>
        <row r="228">
          <cell r="AB228">
            <v>0</v>
          </cell>
          <cell r="AN228">
            <v>-1697.2174999999997</v>
          </cell>
          <cell r="AO228" t="str">
            <v xml:space="preserve"> </v>
          </cell>
        </row>
        <row r="229">
          <cell r="AB229">
            <v>10575161.74</v>
          </cell>
          <cell r="AN229">
            <v>10854058.44875</v>
          </cell>
          <cell r="AO229" t="str">
            <v>65b</v>
          </cell>
        </row>
        <row r="230">
          <cell r="AB230">
            <v>83514.28</v>
          </cell>
          <cell r="AN230">
            <v>122053.60000000002</v>
          </cell>
          <cell r="AO230" t="str">
            <v>65b</v>
          </cell>
        </row>
        <row r="231">
          <cell r="AB231">
            <v>83513.98</v>
          </cell>
          <cell r="AN231">
            <v>114732.37</v>
          </cell>
          <cell r="AO231" t="str">
            <v>65b</v>
          </cell>
        </row>
        <row r="232">
          <cell r="AB232">
            <v>0</v>
          </cell>
          <cell r="AN232">
            <v>0</v>
          </cell>
        </row>
        <row r="233">
          <cell r="AB233">
            <v>0</v>
          </cell>
          <cell r="AN233">
            <v>0</v>
          </cell>
        </row>
        <row r="234">
          <cell r="AB234">
            <v>19696979.32</v>
          </cell>
          <cell r="AN234">
            <v>13656149.512500001</v>
          </cell>
          <cell r="AO234" t="str">
            <v xml:space="preserve"> </v>
          </cell>
        </row>
        <row r="235">
          <cell r="AB235">
            <v>573427.56999999995</v>
          </cell>
          <cell r="AN235">
            <v>1086103.84375</v>
          </cell>
          <cell r="AO235" t="str">
            <v xml:space="preserve"> </v>
          </cell>
        </row>
        <row r="236">
          <cell r="AB236">
            <v>11166794.85</v>
          </cell>
          <cell r="AN236">
            <v>12444851.593750002</v>
          </cell>
          <cell r="AO236" t="str">
            <v xml:space="preserve"> </v>
          </cell>
        </row>
        <row r="237">
          <cell r="AB237">
            <v>0</v>
          </cell>
          <cell r="AN237">
            <v>0</v>
          </cell>
          <cell r="AO237" t="str">
            <v xml:space="preserve"> </v>
          </cell>
        </row>
        <row r="238">
          <cell r="AB238">
            <v>-40</v>
          </cell>
          <cell r="AN238">
            <v>41967.105833333328</v>
          </cell>
          <cell r="AO238" t="str">
            <v>65a</v>
          </cell>
        </row>
        <row r="239">
          <cell r="AB239">
            <v>0</v>
          </cell>
          <cell r="AN239">
            <v>-21041.143749999999</v>
          </cell>
          <cell r="AO239" t="str">
            <v>65a</v>
          </cell>
        </row>
        <row r="240">
          <cell r="AB240">
            <v>0</v>
          </cell>
          <cell r="AN240">
            <v>0</v>
          </cell>
          <cell r="AO240" t="str">
            <v>65a</v>
          </cell>
        </row>
        <row r="241">
          <cell r="AB241">
            <v>0</v>
          </cell>
          <cell r="AN241">
            <v>0</v>
          </cell>
          <cell r="AO241" t="str">
            <v>65a</v>
          </cell>
        </row>
        <row r="242">
          <cell r="AB242">
            <v>0</v>
          </cell>
          <cell r="AN242">
            <v>0</v>
          </cell>
        </row>
        <row r="243">
          <cell r="AB243">
            <v>0</v>
          </cell>
          <cell r="AN243">
            <v>-6.9241666666666672</v>
          </cell>
          <cell r="AO243" t="str">
            <v>65a</v>
          </cell>
        </row>
        <row r="244">
          <cell r="AB244">
            <v>287028.95</v>
          </cell>
          <cell r="AN244">
            <v>298000.9366666667</v>
          </cell>
          <cell r="AO244" t="str">
            <v>65a</v>
          </cell>
        </row>
        <row r="245">
          <cell r="AB245">
            <v>3646174.18</v>
          </cell>
          <cell r="AN245">
            <v>2704883.19</v>
          </cell>
          <cell r="AO245" t="str">
            <v>65a</v>
          </cell>
        </row>
        <row r="246">
          <cell r="AB246">
            <v>20</v>
          </cell>
          <cell r="AN246">
            <v>6441.5579166666676</v>
          </cell>
          <cell r="AO246" t="str">
            <v>65a</v>
          </cell>
        </row>
        <row r="247">
          <cell r="AB247">
            <v>40871.89</v>
          </cell>
          <cell r="AN247">
            <v>50997.327916666669</v>
          </cell>
          <cell r="AO247" t="str">
            <v>65a</v>
          </cell>
        </row>
        <row r="248">
          <cell r="AB248">
            <v>11407303.92</v>
          </cell>
          <cell r="AN248">
            <v>9947142.5291666668</v>
          </cell>
          <cell r="AO248" t="str">
            <v>65a</v>
          </cell>
        </row>
        <row r="249">
          <cell r="AB249">
            <v>65557704.82</v>
          </cell>
          <cell r="AN249">
            <v>66505247.618333347</v>
          </cell>
          <cell r="AO249" t="str">
            <v xml:space="preserve"> </v>
          </cell>
        </row>
        <row r="250">
          <cell r="AB250">
            <v>1448.24</v>
          </cell>
          <cell r="AN250">
            <v>666.37</v>
          </cell>
          <cell r="AO250" t="str">
            <v xml:space="preserve"> </v>
          </cell>
        </row>
        <row r="251">
          <cell r="AB251">
            <v>0</v>
          </cell>
          <cell r="AN251">
            <v>0</v>
          </cell>
          <cell r="AO251" t="str">
            <v>65b</v>
          </cell>
        </row>
        <row r="252">
          <cell r="AB252">
            <v>0</v>
          </cell>
          <cell r="AN252">
            <v>0</v>
          </cell>
        </row>
        <row r="253">
          <cell r="AB253">
            <v>2405.5</v>
          </cell>
          <cell r="AN253">
            <v>-11693.827916666667</v>
          </cell>
        </row>
        <row r="254">
          <cell r="AB254">
            <v>0</v>
          </cell>
          <cell r="AN254">
            <v>33875.055416666662</v>
          </cell>
          <cell r="AO254" t="str">
            <v>65b</v>
          </cell>
        </row>
        <row r="255">
          <cell r="AB255">
            <v>0</v>
          </cell>
          <cell r="AN255">
            <v>28722.269583333331</v>
          </cell>
        </row>
        <row r="256">
          <cell r="AB256">
            <v>1276.2</v>
          </cell>
          <cell r="AN256">
            <v>686901.11250000016</v>
          </cell>
          <cell r="AO256" t="str">
            <v>65b</v>
          </cell>
        </row>
        <row r="257">
          <cell r="AB257">
            <v>67516.460000000006</v>
          </cell>
          <cell r="AN257">
            <v>59841.265833333338</v>
          </cell>
          <cell r="AO257" t="str">
            <v>65a</v>
          </cell>
        </row>
        <row r="258">
          <cell r="AB258">
            <v>533.64</v>
          </cell>
          <cell r="AN258">
            <v>46501.368750000001</v>
          </cell>
          <cell r="AO258" t="str">
            <v>65a</v>
          </cell>
        </row>
        <row r="259">
          <cell r="AB259">
            <v>167308.73000000001</v>
          </cell>
          <cell r="AN259">
            <v>470316.98499999987</v>
          </cell>
          <cell r="AO259" t="str">
            <v>65a</v>
          </cell>
        </row>
        <row r="260">
          <cell r="AB260">
            <v>593764.73</v>
          </cell>
          <cell r="AN260">
            <v>981065.80291666684</v>
          </cell>
          <cell r="AO260" t="str">
            <v>65a</v>
          </cell>
        </row>
        <row r="261">
          <cell r="AB261">
            <v>608272.1</v>
          </cell>
          <cell r="AN261">
            <v>405602.22333333333</v>
          </cell>
        </row>
        <row r="262">
          <cell r="AB262">
            <v>0</v>
          </cell>
          <cell r="AN262">
            <v>153376.68416666667</v>
          </cell>
        </row>
        <row r="263">
          <cell r="AB263">
            <v>928</v>
          </cell>
          <cell r="AN263">
            <v>15566.456666666667</v>
          </cell>
        </row>
        <row r="264">
          <cell r="AB264">
            <v>727781.97</v>
          </cell>
          <cell r="AN264">
            <v>588802.12124999997</v>
          </cell>
        </row>
        <row r="265">
          <cell r="AB265">
            <v>73258</v>
          </cell>
          <cell r="AN265">
            <v>196945.65041666664</v>
          </cell>
        </row>
        <row r="266">
          <cell r="AB266">
            <v>0</v>
          </cell>
          <cell r="AN266">
            <v>153834.93</v>
          </cell>
        </row>
        <row r="267">
          <cell r="AB267">
            <v>0</v>
          </cell>
          <cell r="AN267">
            <v>0</v>
          </cell>
          <cell r="AO267" t="str">
            <v xml:space="preserve"> </v>
          </cell>
        </row>
        <row r="268">
          <cell r="AB268">
            <v>0</v>
          </cell>
          <cell r="AN268">
            <v>0</v>
          </cell>
          <cell r="AO268" t="str">
            <v>65b</v>
          </cell>
        </row>
        <row r="269">
          <cell r="AB269">
            <v>-704300.58</v>
          </cell>
          <cell r="AN269">
            <v>-762055.05999999994</v>
          </cell>
        </row>
        <row r="270">
          <cell r="AB270">
            <v>0</v>
          </cell>
          <cell r="AN270">
            <v>0</v>
          </cell>
          <cell r="AO270" t="str">
            <v>65a</v>
          </cell>
        </row>
        <row r="271">
          <cell r="AB271">
            <v>-188040.46</v>
          </cell>
          <cell r="AN271">
            <v>-259983.76041666666</v>
          </cell>
          <cell r="AO271" t="str">
            <v>65b</v>
          </cell>
        </row>
        <row r="272">
          <cell r="AB272">
            <v>-41487700</v>
          </cell>
          <cell r="AN272">
            <v>-41487700</v>
          </cell>
        </row>
        <row r="273">
          <cell r="AB273">
            <v>0</v>
          </cell>
          <cell r="AN273">
            <v>0</v>
          </cell>
        </row>
        <row r="274">
          <cell r="AB274">
            <v>825652</v>
          </cell>
          <cell r="AN274">
            <v>599755.41666666663</v>
          </cell>
        </row>
        <row r="275">
          <cell r="AB275">
            <v>222060</v>
          </cell>
          <cell r="AN275">
            <v>204427.75</v>
          </cell>
          <cell r="AO275" t="str">
            <v>65b</v>
          </cell>
        </row>
        <row r="276">
          <cell r="AB276">
            <v>0</v>
          </cell>
          <cell r="AN276">
            <v>-121878.65916666668</v>
          </cell>
          <cell r="AO276" t="str">
            <v>65a</v>
          </cell>
        </row>
        <row r="277">
          <cell r="AB277">
            <v>-860740.12</v>
          </cell>
          <cell r="AN277">
            <v>-512625.48499999993</v>
          </cell>
          <cell r="AO277" t="str">
            <v>65a</v>
          </cell>
        </row>
        <row r="278">
          <cell r="AB278">
            <v>0</v>
          </cell>
          <cell r="AN278">
            <v>3843.2320833333338</v>
          </cell>
          <cell r="AO278" t="str">
            <v>65a</v>
          </cell>
        </row>
        <row r="279">
          <cell r="AB279">
            <v>46601.67</v>
          </cell>
          <cell r="AN279">
            <v>120748.51666666668</v>
          </cell>
          <cell r="AO279" t="str">
            <v>65a</v>
          </cell>
        </row>
        <row r="280">
          <cell r="AB280">
            <v>-5275.45</v>
          </cell>
          <cell r="AN280">
            <v>69075.088333333333</v>
          </cell>
          <cell r="AO280" t="str">
            <v>65a</v>
          </cell>
        </row>
        <row r="281">
          <cell r="AB281">
            <v>37708.07</v>
          </cell>
          <cell r="AN281">
            <v>67092.246249999982</v>
          </cell>
          <cell r="AO281" t="str">
            <v>65a</v>
          </cell>
        </row>
        <row r="282">
          <cell r="AB282">
            <v>0</v>
          </cell>
          <cell r="AN282">
            <v>37206.120833333334</v>
          </cell>
          <cell r="AO282" t="str">
            <v>65a</v>
          </cell>
        </row>
        <row r="283">
          <cell r="AB283">
            <v>7231614.8799999999</v>
          </cell>
          <cell r="AN283">
            <v>3600500.1133333333</v>
          </cell>
          <cell r="AO283">
            <v>40</v>
          </cell>
        </row>
        <row r="284">
          <cell r="AB284">
            <v>0</v>
          </cell>
          <cell r="AN284">
            <v>0</v>
          </cell>
        </row>
        <row r="285">
          <cell r="AB285">
            <v>572189.79</v>
          </cell>
          <cell r="AN285">
            <v>657716.03708333336</v>
          </cell>
          <cell r="AO285" t="str">
            <v xml:space="preserve"> </v>
          </cell>
        </row>
        <row r="286">
          <cell r="AB286">
            <v>1030583.88</v>
          </cell>
          <cell r="AN286">
            <v>934256.26291666657</v>
          </cell>
          <cell r="AO286" t="str">
            <v xml:space="preserve"> </v>
          </cell>
        </row>
        <row r="287">
          <cell r="AB287">
            <v>125324.99</v>
          </cell>
          <cell r="AN287">
            <v>119152.40666666668</v>
          </cell>
          <cell r="AO287" t="str">
            <v xml:space="preserve"> </v>
          </cell>
        </row>
        <row r="288">
          <cell r="AB288">
            <v>19225.34</v>
          </cell>
          <cell r="AN288">
            <v>19446.528333333332</v>
          </cell>
          <cell r="AO288" t="str">
            <v xml:space="preserve"> </v>
          </cell>
        </row>
        <row r="289">
          <cell r="AB289">
            <v>0</v>
          </cell>
          <cell r="AN289">
            <v>0</v>
          </cell>
          <cell r="AO289" t="str">
            <v xml:space="preserve"> </v>
          </cell>
        </row>
        <row r="290">
          <cell r="AB290">
            <v>3923076.58</v>
          </cell>
          <cell r="AN290">
            <v>3925921.1716666664</v>
          </cell>
          <cell r="AO290" t="str">
            <v xml:space="preserve"> </v>
          </cell>
        </row>
        <row r="291">
          <cell r="AB291">
            <v>1111480.51</v>
          </cell>
          <cell r="AN291">
            <v>1184995.9208333332</v>
          </cell>
          <cell r="AO291" t="str">
            <v xml:space="preserve"> </v>
          </cell>
        </row>
        <row r="292">
          <cell r="AB292">
            <v>0</v>
          </cell>
          <cell r="AN292">
            <v>0</v>
          </cell>
        </row>
        <row r="293">
          <cell r="AB293">
            <v>2637032.69</v>
          </cell>
          <cell r="AN293">
            <v>2684186.3008333337</v>
          </cell>
          <cell r="AO293" t="str">
            <v xml:space="preserve"> </v>
          </cell>
        </row>
        <row r="294">
          <cell r="AB294">
            <v>7359.29</v>
          </cell>
          <cell r="AN294">
            <v>7359.2899999999981</v>
          </cell>
          <cell r="AO294" t="str">
            <v>65b</v>
          </cell>
        </row>
        <row r="295">
          <cell r="AB295">
            <v>354008.19</v>
          </cell>
          <cell r="AN295">
            <v>354008.19</v>
          </cell>
          <cell r="AO295" t="str">
            <v>65b</v>
          </cell>
        </row>
        <row r="296">
          <cell r="AB296">
            <v>0</v>
          </cell>
          <cell r="AN296">
            <v>0</v>
          </cell>
          <cell r="AO296" t="str">
            <v xml:space="preserve"> </v>
          </cell>
        </row>
        <row r="297">
          <cell r="AB297">
            <v>1357044.6</v>
          </cell>
          <cell r="AN297">
            <v>1358124.6708333332</v>
          </cell>
          <cell r="AO297" t="str">
            <v>65b</v>
          </cell>
        </row>
        <row r="298">
          <cell r="AB298">
            <v>59.22</v>
          </cell>
          <cell r="AN298">
            <v>226.11750000000004</v>
          </cell>
        </row>
        <row r="299">
          <cell r="AB299">
            <v>98202.36</v>
          </cell>
          <cell r="AN299">
            <v>70091.861666666664</v>
          </cell>
        </row>
        <row r="300">
          <cell r="AB300">
            <v>65.900000000000006</v>
          </cell>
          <cell r="AN300">
            <v>110.46124999999996</v>
          </cell>
        </row>
        <row r="301">
          <cell r="AB301">
            <v>156778.10999999999</v>
          </cell>
          <cell r="AN301">
            <v>144056.90166666664</v>
          </cell>
        </row>
        <row r="302">
          <cell r="AB302">
            <v>0</v>
          </cell>
          <cell r="AN302">
            <v>0</v>
          </cell>
        </row>
        <row r="303">
          <cell r="AB303">
            <v>494245.66</v>
          </cell>
          <cell r="AN303">
            <v>563111.10916666675</v>
          </cell>
        </row>
        <row r="304">
          <cell r="AB304">
            <v>338925.45</v>
          </cell>
          <cell r="AN304">
            <v>82554.491666666669</v>
          </cell>
        </row>
        <row r="305">
          <cell r="AB305">
            <v>0</v>
          </cell>
          <cell r="AN305">
            <v>0</v>
          </cell>
          <cell r="AO305" t="str">
            <v xml:space="preserve"> </v>
          </cell>
        </row>
        <row r="306">
          <cell r="AB306">
            <v>0</v>
          </cell>
          <cell r="AN306">
            <v>0</v>
          </cell>
          <cell r="AO306" t="str">
            <v xml:space="preserve"> </v>
          </cell>
        </row>
        <row r="307">
          <cell r="AB307">
            <v>0</v>
          </cell>
          <cell r="AN307">
            <v>0</v>
          </cell>
          <cell r="AO307" t="str">
            <v xml:space="preserve"> </v>
          </cell>
        </row>
        <row r="308">
          <cell r="AB308">
            <v>0</v>
          </cell>
          <cell r="AN308">
            <v>0</v>
          </cell>
          <cell r="AO308" t="str">
            <v>65a</v>
          </cell>
        </row>
        <row r="309">
          <cell r="AB309">
            <v>0</v>
          </cell>
          <cell r="AN309">
            <v>-2932.5733333333333</v>
          </cell>
        </row>
        <row r="310">
          <cell r="AB310">
            <v>0</v>
          </cell>
          <cell r="AN310">
            <v>-1264.2662499999999</v>
          </cell>
          <cell r="AO310" t="str">
            <v>65b</v>
          </cell>
        </row>
        <row r="311">
          <cell r="AB311">
            <v>0</v>
          </cell>
          <cell r="AN311">
            <v>0</v>
          </cell>
        </row>
        <row r="312">
          <cell r="AB312">
            <v>4721021.2699999996</v>
          </cell>
          <cell r="AN312">
            <v>5227346.2262500003</v>
          </cell>
          <cell r="AO312" t="str">
            <v>65a</v>
          </cell>
        </row>
        <row r="313">
          <cell r="AB313">
            <v>2836421.87</v>
          </cell>
          <cell r="AN313">
            <v>2868952.8283333336</v>
          </cell>
        </row>
        <row r="314">
          <cell r="AB314">
            <v>-4721021.2699999996</v>
          </cell>
          <cell r="AN314">
            <v>-5199695.9237500001</v>
          </cell>
          <cell r="AO314" t="str">
            <v>65a</v>
          </cell>
        </row>
        <row r="315">
          <cell r="AB315">
            <v>2192286.79</v>
          </cell>
          <cell r="AN315">
            <v>2216670.4983333326</v>
          </cell>
        </row>
        <row r="316">
          <cell r="AB316">
            <v>0</v>
          </cell>
          <cell r="AN316">
            <v>0</v>
          </cell>
        </row>
        <row r="317">
          <cell r="AB317">
            <v>10572727</v>
          </cell>
          <cell r="AN317">
            <v>11436204.515000001</v>
          </cell>
        </row>
        <row r="318">
          <cell r="AB318">
            <v>3848177.76</v>
          </cell>
          <cell r="AN318">
            <v>3872220.0808333331</v>
          </cell>
          <cell r="AO318" t="str">
            <v>65b</v>
          </cell>
        </row>
        <row r="319">
          <cell r="AB319">
            <v>2147553.89</v>
          </cell>
          <cell r="AN319">
            <v>2137950.2512500002</v>
          </cell>
          <cell r="AO319" t="str">
            <v>65a</v>
          </cell>
        </row>
        <row r="320">
          <cell r="AB320">
            <v>2958340.19</v>
          </cell>
          <cell r="AN320">
            <v>2499029.757916667</v>
          </cell>
        </row>
        <row r="321">
          <cell r="AB321">
            <v>0</v>
          </cell>
          <cell r="AN321">
            <v>0</v>
          </cell>
          <cell r="AO321" t="str">
            <v>41</v>
          </cell>
        </row>
        <row r="322">
          <cell r="AB322">
            <v>1422947.12</v>
          </cell>
          <cell r="AN322">
            <v>1354044.1820833336</v>
          </cell>
          <cell r="AO322" t="str">
            <v>65a</v>
          </cell>
        </row>
        <row r="323">
          <cell r="AB323">
            <v>0</v>
          </cell>
          <cell r="AN323">
            <v>0</v>
          </cell>
          <cell r="AO323" t="str">
            <v>65a</v>
          </cell>
        </row>
        <row r="324">
          <cell r="AB324">
            <v>250817.5</v>
          </cell>
          <cell r="AN324">
            <v>181387.84208333332</v>
          </cell>
          <cell r="AO324" t="str">
            <v>65a</v>
          </cell>
        </row>
        <row r="325">
          <cell r="AB325">
            <v>42792.49</v>
          </cell>
          <cell r="AN325">
            <v>55403.834583333322</v>
          </cell>
          <cell r="AO325" t="str">
            <v>65a</v>
          </cell>
        </row>
        <row r="326">
          <cell r="AB326">
            <v>-21117.83</v>
          </cell>
          <cell r="AN326">
            <v>-25958.445000000007</v>
          </cell>
          <cell r="AO326" t="str">
            <v>65a</v>
          </cell>
        </row>
        <row r="327">
          <cell r="AB327">
            <v>22845369.129999999</v>
          </cell>
          <cell r="AN327">
            <v>9032550.8670833353</v>
          </cell>
          <cell r="AO327" t="str">
            <v>65b</v>
          </cell>
        </row>
        <row r="328">
          <cell r="AB328">
            <v>5226846.07</v>
          </cell>
          <cell r="AN328">
            <v>6095338.3849999988</v>
          </cell>
          <cell r="AO328" t="str">
            <v>65b</v>
          </cell>
        </row>
        <row r="329">
          <cell r="AB329">
            <v>16505606.880000001</v>
          </cell>
          <cell r="AN329">
            <v>12512721.42375</v>
          </cell>
          <cell r="AO329" t="str">
            <v>65b</v>
          </cell>
        </row>
        <row r="330">
          <cell r="AB330">
            <v>576201.30000000005</v>
          </cell>
          <cell r="AN330">
            <v>541186.29999999993</v>
          </cell>
          <cell r="AO330" t="str">
            <v>65b</v>
          </cell>
        </row>
        <row r="331">
          <cell r="AB331">
            <v>6395.07</v>
          </cell>
          <cell r="AN331">
            <v>3630.0791666666678</v>
          </cell>
          <cell r="AO331" t="str">
            <v>65b</v>
          </cell>
        </row>
        <row r="332">
          <cell r="AB332">
            <v>0</v>
          </cell>
          <cell r="AN332">
            <v>0</v>
          </cell>
          <cell r="AO332" t="str">
            <v>65a</v>
          </cell>
        </row>
        <row r="333">
          <cell r="AB333">
            <v>287570.48</v>
          </cell>
          <cell r="AN333">
            <v>680741.73458333325</v>
          </cell>
          <cell r="AO333" t="str">
            <v>65a</v>
          </cell>
        </row>
        <row r="334">
          <cell r="AB334">
            <v>4845.53</v>
          </cell>
          <cell r="AN334">
            <v>6106.7104166666659</v>
          </cell>
        </row>
        <row r="335">
          <cell r="AB335">
            <v>5378</v>
          </cell>
          <cell r="AN335">
            <v>7462.1483333333335</v>
          </cell>
          <cell r="AO335" t="str">
            <v>65a</v>
          </cell>
        </row>
        <row r="336">
          <cell r="AB336">
            <v>823670.69</v>
          </cell>
          <cell r="AN336">
            <v>646609.08416666661</v>
          </cell>
          <cell r="AO336" t="str">
            <v>65a</v>
          </cell>
        </row>
        <row r="337">
          <cell r="AB337">
            <v>34041.68</v>
          </cell>
          <cell r="AN337">
            <v>15423.300000000001</v>
          </cell>
        </row>
        <row r="338">
          <cell r="AB338">
            <v>0</v>
          </cell>
          <cell r="AN338">
            <v>0</v>
          </cell>
          <cell r="AO338" t="str">
            <v>65a</v>
          </cell>
        </row>
        <row r="339">
          <cell r="AB339">
            <v>13681.06</v>
          </cell>
          <cell r="AN339">
            <v>36650.659166666672</v>
          </cell>
          <cell r="AO339" t="str">
            <v>65a</v>
          </cell>
        </row>
        <row r="340">
          <cell r="AB340">
            <v>33187.5</v>
          </cell>
          <cell r="AN340">
            <v>22508.721666666665</v>
          </cell>
          <cell r="AO340" t="str">
            <v>65a</v>
          </cell>
        </row>
        <row r="341">
          <cell r="AB341">
            <v>759744</v>
          </cell>
          <cell r="AN341">
            <v>662932.37541666662</v>
          </cell>
          <cell r="AO341" t="str">
            <v>65a</v>
          </cell>
        </row>
        <row r="342">
          <cell r="AB342">
            <v>4313.3999999999996</v>
          </cell>
          <cell r="AN342">
            <v>11853.29166666667</v>
          </cell>
          <cell r="AO342" t="str">
            <v>65a</v>
          </cell>
        </row>
        <row r="343">
          <cell r="AB343">
            <v>0</v>
          </cell>
          <cell r="AN343">
            <v>0</v>
          </cell>
        </row>
        <row r="344">
          <cell r="AB344">
            <v>0</v>
          </cell>
          <cell r="AN344">
            <v>28968.752499999999</v>
          </cell>
          <cell r="AO344" t="str">
            <v>65a</v>
          </cell>
        </row>
        <row r="345">
          <cell r="AB345">
            <v>0</v>
          </cell>
          <cell r="AN345">
            <v>0</v>
          </cell>
        </row>
        <row r="346">
          <cell r="AB346">
            <v>0</v>
          </cell>
          <cell r="AN346">
            <v>0</v>
          </cell>
        </row>
        <row r="347">
          <cell r="AB347">
            <v>0</v>
          </cell>
          <cell r="AN347">
            <v>0</v>
          </cell>
        </row>
        <row r="348">
          <cell r="AB348">
            <v>0</v>
          </cell>
          <cell r="AN348">
            <v>0</v>
          </cell>
        </row>
        <row r="349">
          <cell r="AB349">
            <v>0</v>
          </cell>
          <cell r="AN349">
            <v>0</v>
          </cell>
        </row>
        <row r="350">
          <cell r="AB350">
            <v>0</v>
          </cell>
          <cell r="AN350">
            <v>0</v>
          </cell>
        </row>
        <row r="351">
          <cell r="AB351">
            <v>0</v>
          </cell>
          <cell r="AN351">
            <v>0</v>
          </cell>
        </row>
        <row r="352">
          <cell r="AB352">
            <v>0</v>
          </cell>
          <cell r="AN352">
            <v>0</v>
          </cell>
        </row>
        <row r="353">
          <cell r="AB353">
            <v>0</v>
          </cell>
          <cell r="AN353">
            <v>0</v>
          </cell>
        </row>
        <row r="354">
          <cell r="AB354">
            <v>0</v>
          </cell>
          <cell r="AN354">
            <v>0</v>
          </cell>
        </row>
        <row r="355">
          <cell r="AB355">
            <v>0</v>
          </cell>
          <cell r="AN355">
            <v>0</v>
          </cell>
        </row>
        <row r="356">
          <cell r="AB356">
            <v>7619.56</v>
          </cell>
          <cell r="AN356">
            <v>6125.9758333333339</v>
          </cell>
          <cell r="AO356" t="str">
            <v>65a</v>
          </cell>
        </row>
        <row r="357">
          <cell r="AB357">
            <v>634331.06000000006</v>
          </cell>
          <cell r="AN357">
            <v>414599.38166666665</v>
          </cell>
          <cell r="AO357" t="str">
            <v>65a</v>
          </cell>
        </row>
        <row r="358">
          <cell r="AB358">
            <v>68080.509999999995</v>
          </cell>
          <cell r="AN358">
            <v>99502.51</v>
          </cell>
          <cell r="AO358" t="str">
            <v>65b</v>
          </cell>
        </row>
        <row r="359">
          <cell r="AB359">
            <v>166029.35999999999</v>
          </cell>
          <cell r="AN359">
            <v>359695.8033333334</v>
          </cell>
          <cell r="AO359" t="str">
            <v>65a</v>
          </cell>
        </row>
        <row r="360">
          <cell r="AB360">
            <v>0</v>
          </cell>
          <cell r="AN360">
            <v>0</v>
          </cell>
          <cell r="AO360" t="str">
            <v>65a</v>
          </cell>
        </row>
        <row r="361">
          <cell r="AB361">
            <v>0</v>
          </cell>
          <cell r="AN361">
            <v>0</v>
          </cell>
        </row>
        <row r="362">
          <cell r="AB362">
            <v>2649.96</v>
          </cell>
          <cell r="AN362">
            <v>1324.1266666666663</v>
          </cell>
          <cell r="AO362" t="str">
            <v>65a</v>
          </cell>
        </row>
        <row r="363">
          <cell r="AB363">
            <v>6280.51</v>
          </cell>
          <cell r="AN363">
            <v>4972.0704166666674</v>
          </cell>
        </row>
        <row r="364">
          <cell r="AB364">
            <v>0</v>
          </cell>
          <cell r="AN364">
            <v>0</v>
          </cell>
        </row>
        <row r="365">
          <cell r="AB365">
            <v>8441.76</v>
          </cell>
          <cell r="AN365">
            <v>43099.188750000001</v>
          </cell>
          <cell r="AO365" t="str">
            <v>65a</v>
          </cell>
        </row>
        <row r="366">
          <cell r="AB366">
            <v>18133.32</v>
          </cell>
          <cell r="AN366">
            <v>17780.018749999999</v>
          </cell>
          <cell r="AO366" t="str">
            <v>65a</v>
          </cell>
        </row>
        <row r="367">
          <cell r="AB367">
            <v>25200.9</v>
          </cell>
          <cell r="AN367">
            <v>46166.786666666674</v>
          </cell>
        </row>
        <row r="368">
          <cell r="AB368">
            <v>25200.89</v>
          </cell>
          <cell r="AN368">
            <v>46166.798749999994</v>
          </cell>
        </row>
        <row r="369">
          <cell r="AB369">
            <v>598138.18999999994</v>
          </cell>
          <cell r="AN369">
            <v>668507.45000000019</v>
          </cell>
        </row>
        <row r="370">
          <cell r="AB370">
            <v>2262000</v>
          </cell>
          <cell r="AN370">
            <v>2212040.5683333334</v>
          </cell>
        </row>
        <row r="371">
          <cell r="AB371">
            <v>0</v>
          </cell>
          <cell r="AN371">
            <v>150159.4325</v>
          </cell>
          <cell r="AO371" t="str">
            <v>65b</v>
          </cell>
        </row>
        <row r="372">
          <cell r="AB372">
            <v>0</v>
          </cell>
          <cell r="AN372">
            <v>0</v>
          </cell>
          <cell r="AO372" t="str">
            <v>65a</v>
          </cell>
        </row>
        <row r="373">
          <cell r="AB373">
            <v>0</v>
          </cell>
          <cell r="AN373">
            <v>0</v>
          </cell>
          <cell r="AO373" t="str">
            <v>65a</v>
          </cell>
        </row>
        <row r="374">
          <cell r="AB374">
            <v>50520.11</v>
          </cell>
          <cell r="AN374">
            <v>43442.523333333324</v>
          </cell>
          <cell r="AO374" t="str">
            <v>65a</v>
          </cell>
        </row>
        <row r="375">
          <cell r="AB375">
            <v>39229.1</v>
          </cell>
          <cell r="AN375">
            <v>75516.625</v>
          </cell>
          <cell r="AO375" t="str">
            <v>65a</v>
          </cell>
        </row>
        <row r="376">
          <cell r="AB376">
            <v>0</v>
          </cell>
          <cell r="AN376">
            <v>0</v>
          </cell>
        </row>
        <row r="377">
          <cell r="AB377">
            <v>32466.61</v>
          </cell>
          <cell r="AN377">
            <v>7594.2945833333333</v>
          </cell>
          <cell r="AO377" t="str">
            <v>65a</v>
          </cell>
        </row>
        <row r="378">
          <cell r="AB378">
            <v>38352.01</v>
          </cell>
          <cell r="AN378">
            <v>19879.167916666665</v>
          </cell>
        </row>
        <row r="379">
          <cell r="AB379">
            <v>36720</v>
          </cell>
          <cell r="AN379">
            <v>19312.5</v>
          </cell>
          <cell r="AO379" t="str">
            <v>65b</v>
          </cell>
        </row>
        <row r="380">
          <cell r="AB380">
            <v>0</v>
          </cell>
          <cell r="AN380">
            <v>0</v>
          </cell>
          <cell r="AO380" t="str">
            <v>65a</v>
          </cell>
        </row>
        <row r="381">
          <cell r="AB381">
            <v>134299.78</v>
          </cell>
          <cell r="AN381">
            <v>245653.81208333335</v>
          </cell>
        </row>
        <row r="382">
          <cell r="AB382">
            <v>0</v>
          </cell>
          <cell r="AN382">
            <v>0</v>
          </cell>
          <cell r="AO382" t="str">
            <v>65a</v>
          </cell>
        </row>
        <row r="383">
          <cell r="AB383">
            <v>64999.97</v>
          </cell>
          <cell r="AN383">
            <v>111041.65541666669</v>
          </cell>
          <cell r="AO383" t="str">
            <v>65a</v>
          </cell>
        </row>
        <row r="384">
          <cell r="AB384">
            <v>0</v>
          </cell>
          <cell r="AN384">
            <v>0</v>
          </cell>
        </row>
        <row r="385">
          <cell r="AB385">
            <v>273544.59999999998</v>
          </cell>
          <cell r="AN385">
            <v>58619.3675</v>
          </cell>
          <cell r="AO385" t="str">
            <v>65a</v>
          </cell>
        </row>
        <row r="386">
          <cell r="AB386">
            <v>0</v>
          </cell>
          <cell r="AN386">
            <v>0</v>
          </cell>
          <cell r="AO386">
            <v>41</v>
          </cell>
        </row>
        <row r="387">
          <cell r="AB387">
            <v>0</v>
          </cell>
          <cell r="AN387">
            <v>0</v>
          </cell>
          <cell r="AO387">
            <v>41</v>
          </cell>
        </row>
        <row r="388">
          <cell r="AB388">
            <v>0</v>
          </cell>
          <cell r="AN388">
            <v>649.12708333333319</v>
          </cell>
          <cell r="AO388">
            <v>41</v>
          </cell>
        </row>
        <row r="389">
          <cell r="AB389">
            <v>0</v>
          </cell>
          <cell r="AN389">
            <v>0</v>
          </cell>
          <cell r="AO389">
            <v>41</v>
          </cell>
        </row>
        <row r="390">
          <cell r="AB390">
            <v>0</v>
          </cell>
          <cell r="AN390">
            <v>0</v>
          </cell>
          <cell r="AO390">
            <v>41</v>
          </cell>
        </row>
        <row r="391">
          <cell r="AB391">
            <v>331164.63</v>
          </cell>
          <cell r="AN391">
            <v>71331.551250000004</v>
          </cell>
          <cell r="AO391" t="str">
            <v>41</v>
          </cell>
        </row>
        <row r="392">
          <cell r="AB392">
            <v>18240</v>
          </cell>
          <cell r="AN392">
            <v>9500</v>
          </cell>
          <cell r="AO392">
            <v>41</v>
          </cell>
        </row>
        <row r="393">
          <cell r="AB393">
            <v>0</v>
          </cell>
          <cell r="AN393">
            <v>0</v>
          </cell>
          <cell r="AO393">
            <v>41</v>
          </cell>
        </row>
        <row r="394">
          <cell r="AB394">
            <v>0</v>
          </cell>
          <cell r="AN394">
            <v>0</v>
          </cell>
          <cell r="AO394">
            <v>41</v>
          </cell>
        </row>
        <row r="395">
          <cell r="AB395">
            <v>0</v>
          </cell>
          <cell r="AN395">
            <v>0</v>
          </cell>
          <cell r="AO395">
            <v>41</v>
          </cell>
        </row>
        <row r="396">
          <cell r="AB396">
            <v>0</v>
          </cell>
          <cell r="AN396">
            <v>0</v>
          </cell>
          <cell r="AO396">
            <v>41</v>
          </cell>
        </row>
        <row r="397">
          <cell r="AB397">
            <v>0</v>
          </cell>
          <cell r="AN397">
            <v>0</v>
          </cell>
          <cell r="AO397">
            <v>41</v>
          </cell>
        </row>
        <row r="398">
          <cell r="AB398">
            <v>0</v>
          </cell>
          <cell r="AN398">
            <v>0</v>
          </cell>
          <cell r="AO398">
            <v>41</v>
          </cell>
        </row>
        <row r="399">
          <cell r="AB399">
            <v>728.34</v>
          </cell>
          <cell r="AN399">
            <v>738.33416666666665</v>
          </cell>
          <cell r="AO399" t="str">
            <v>41</v>
          </cell>
        </row>
        <row r="400">
          <cell r="AB400">
            <v>0</v>
          </cell>
          <cell r="AN400">
            <v>0</v>
          </cell>
          <cell r="AO400" t="str">
            <v>41</v>
          </cell>
        </row>
        <row r="401">
          <cell r="AB401">
            <v>0</v>
          </cell>
          <cell r="AN401">
            <v>0</v>
          </cell>
          <cell r="AO401" t="str">
            <v>41</v>
          </cell>
        </row>
        <row r="402">
          <cell r="AB402">
            <v>0</v>
          </cell>
          <cell r="AN402">
            <v>0</v>
          </cell>
          <cell r="AO402" t="str">
            <v>41</v>
          </cell>
        </row>
        <row r="403">
          <cell r="AB403">
            <v>0</v>
          </cell>
          <cell r="AN403">
            <v>0</v>
          </cell>
          <cell r="AO403" t="str">
            <v>41</v>
          </cell>
        </row>
        <row r="404">
          <cell r="AB404">
            <v>0</v>
          </cell>
          <cell r="AN404">
            <v>-1.0275000000000001</v>
          </cell>
          <cell r="AO404" t="str">
            <v>41</v>
          </cell>
        </row>
        <row r="405">
          <cell r="AB405">
            <v>0</v>
          </cell>
          <cell r="AN405">
            <v>0</v>
          </cell>
          <cell r="AO405" t="str">
            <v>41</v>
          </cell>
        </row>
        <row r="406">
          <cell r="AB406">
            <v>0</v>
          </cell>
          <cell r="AN406">
            <v>2.4683333333333333</v>
          </cell>
          <cell r="AO406" t="str">
            <v>41</v>
          </cell>
        </row>
        <row r="407">
          <cell r="AB407">
            <v>2423.96</v>
          </cell>
          <cell r="AN407">
            <v>1110.9816666666668</v>
          </cell>
          <cell r="AO407" t="str">
            <v>41</v>
          </cell>
        </row>
        <row r="408">
          <cell r="AB408">
            <v>55401936</v>
          </cell>
          <cell r="AN408">
            <v>58614595.25</v>
          </cell>
          <cell r="AO408" t="str">
            <v xml:space="preserve"> </v>
          </cell>
        </row>
        <row r="409">
          <cell r="AB409">
            <v>13122447.779999999</v>
          </cell>
          <cell r="AN409">
            <v>22637718.637916666</v>
          </cell>
          <cell r="AO409" t="str">
            <v>65b</v>
          </cell>
        </row>
        <row r="410">
          <cell r="AB410">
            <v>934907.55</v>
          </cell>
          <cell r="AN410">
            <v>1086343.9495833335</v>
          </cell>
          <cell r="AO410" t="str">
            <v xml:space="preserve"> </v>
          </cell>
        </row>
        <row r="411">
          <cell r="AB411">
            <v>-56336844</v>
          </cell>
          <cell r="AN411">
            <v>-37783158.25</v>
          </cell>
        </row>
        <row r="412">
          <cell r="AB412">
            <v>-13122448</v>
          </cell>
          <cell r="AN412">
            <v>-16492420.083333334</v>
          </cell>
          <cell r="AO412" t="str">
            <v>65b</v>
          </cell>
        </row>
        <row r="413">
          <cell r="AB413">
            <v>10416107.560000001</v>
          </cell>
          <cell r="AN413">
            <v>1383664.6833333333</v>
          </cell>
        </row>
        <row r="414">
          <cell r="AB414">
            <v>-280083</v>
          </cell>
          <cell r="AN414">
            <v>252788.125</v>
          </cell>
          <cell r="AO414" t="str">
            <v>41</v>
          </cell>
        </row>
        <row r="415">
          <cell r="AB415">
            <v>4297216</v>
          </cell>
          <cell r="AN415">
            <v>2955821.5</v>
          </cell>
          <cell r="AO415" t="str">
            <v>41</v>
          </cell>
        </row>
        <row r="416">
          <cell r="AB416">
            <v>-59899</v>
          </cell>
          <cell r="AN416">
            <v>2899347.4583333335</v>
          </cell>
          <cell r="AO416" t="str">
            <v>41</v>
          </cell>
        </row>
        <row r="417">
          <cell r="AB417">
            <v>8910029</v>
          </cell>
          <cell r="AN417">
            <v>7243287.625</v>
          </cell>
          <cell r="AO417" t="str">
            <v>41</v>
          </cell>
        </row>
        <row r="418">
          <cell r="AB418">
            <v>1484498.2</v>
          </cell>
          <cell r="AN418">
            <v>1534962.6999999995</v>
          </cell>
          <cell r="AO418" t="str">
            <v>5</v>
          </cell>
        </row>
        <row r="419">
          <cell r="AB419">
            <v>0</v>
          </cell>
          <cell r="AN419">
            <v>0</v>
          </cell>
          <cell r="AO419" t="str">
            <v>5</v>
          </cell>
        </row>
        <row r="420">
          <cell r="AB420">
            <v>84854</v>
          </cell>
          <cell r="AN420">
            <v>87362</v>
          </cell>
          <cell r="AO420" t="str">
            <v>5</v>
          </cell>
        </row>
        <row r="421">
          <cell r="AB421">
            <v>0</v>
          </cell>
          <cell r="AN421">
            <v>145417.71875</v>
          </cell>
          <cell r="AO421" t="str">
            <v>5</v>
          </cell>
        </row>
        <row r="422">
          <cell r="AB422">
            <v>92251.75</v>
          </cell>
          <cell r="AN422">
            <v>212115.30374999999</v>
          </cell>
          <cell r="AO422" t="str">
            <v>5</v>
          </cell>
        </row>
        <row r="423">
          <cell r="AB423">
            <v>405214.23</v>
          </cell>
          <cell r="AN423">
            <v>445187.73</v>
          </cell>
          <cell r="AO423" t="str">
            <v>5</v>
          </cell>
        </row>
        <row r="424">
          <cell r="AB424">
            <v>43695.22</v>
          </cell>
          <cell r="AN424">
            <v>50594.44</v>
          </cell>
          <cell r="AO424" t="str">
            <v>5</v>
          </cell>
        </row>
        <row r="425">
          <cell r="AB425">
            <v>186410.3</v>
          </cell>
          <cell r="AN425">
            <v>214371.86000000002</v>
          </cell>
          <cell r="AO425" t="str">
            <v>5</v>
          </cell>
        </row>
        <row r="426">
          <cell r="AB426">
            <v>0</v>
          </cell>
          <cell r="AN426">
            <v>12793.300833333333</v>
          </cell>
          <cell r="AO426" t="str">
            <v>5</v>
          </cell>
        </row>
        <row r="427">
          <cell r="AB427">
            <v>0</v>
          </cell>
          <cell r="AN427">
            <v>11189.38875</v>
          </cell>
          <cell r="AO427" t="str">
            <v>5</v>
          </cell>
        </row>
        <row r="428">
          <cell r="AB428">
            <v>0</v>
          </cell>
          <cell r="AN428">
            <v>208644.91</v>
          </cell>
          <cell r="AO428" t="str">
            <v>5</v>
          </cell>
        </row>
        <row r="429">
          <cell r="AB429">
            <v>0</v>
          </cell>
          <cell r="AN429">
            <v>177947.74958333335</v>
          </cell>
          <cell r="AO429" t="str">
            <v>5</v>
          </cell>
        </row>
        <row r="430">
          <cell r="AB430">
            <v>0</v>
          </cell>
          <cell r="AN430">
            <v>591888.40416666667</v>
          </cell>
          <cell r="AO430" t="str">
            <v>5</v>
          </cell>
        </row>
        <row r="431">
          <cell r="AB431">
            <v>0</v>
          </cell>
          <cell r="AN431">
            <v>181218.59416666665</v>
          </cell>
          <cell r="AO431" t="str">
            <v>5</v>
          </cell>
        </row>
        <row r="432">
          <cell r="AB432">
            <v>93821.56</v>
          </cell>
          <cell r="AN432">
            <v>190733.79583333337</v>
          </cell>
          <cell r="AO432" t="str">
            <v>5</v>
          </cell>
        </row>
        <row r="433">
          <cell r="AB433">
            <v>0</v>
          </cell>
          <cell r="AN433">
            <v>0</v>
          </cell>
          <cell r="AO433" t="str">
            <v>5</v>
          </cell>
        </row>
        <row r="434">
          <cell r="AB434">
            <v>67911.08</v>
          </cell>
          <cell r="AN434">
            <v>80607.14</v>
          </cell>
          <cell r="AO434" t="str">
            <v>5</v>
          </cell>
        </row>
        <row r="435">
          <cell r="AB435">
            <v>0</v>
          </cell>
          <cell r="AN435">
            <v>0</v>
          </cell>
          <cell r="AO435" t="str">
            <v>5</v>
          </cell>
        </row>
        <row r="436">
          <cell r="AB436">
            <v>0</v>
          </cell>
          <cell r="AN436">
            <v>2.5000000000000001E-3</v>
          </cell>
          <cell r="AO436" t="str">
            <v>5</v>
          </cell>
        </row>
        <row r="437">
          <cell r="AB437">
            <v>0</v>
          </cell>
          <cell r="AN437">
            <v>0</v>
          </cell>
          <cell r="AO437" t="str">
            <v>5</v>
          </cell>
        </row>
        <row r="438">
          <cell r="AB438">
            <v>0</v>
          </cell>
          <cell r="AN438">
            <v>0</v>
          </cell>
          <cell r="AO438" t="str">
            <v>5</v>
          </cell>
        </row>
        <row r="439">
          <cell r="AB439">
            <v>0</v>
          </cell>
          <cell r="AN439">
            <v>0</v>
          </cell>
          <cell r="AO439" t="str">
            <v>5</v>
          </cell>
        </row>
        <row r="440">
          <cell r="AB440">
            <v>0</v>
          </cell>
          <cell r="AN440">
            <v>0</v>
          </cell>
          <cell r="AO440" t="str">
            <v>5</v>
          </cell>
        </row>
        <row r="441">
          <cell r="AB441">
            <v>0</v>
          </cell>
          <cell r="AN441">
            <v>314.70666666666665</v>
          </cell>
          <cell r="AO441" t="str">
            <v>5</v>
          </cell>
        </row>
        <row r="442">
          <cell r="AB442">
            <v>42998.27</v>
          </cell>
          <cell r="AN442">
            <v>61426.114999999991</v>
          </cell>
          <cell r="AO442" t="str">
            <v>5</v>
          </cell>
        </row>
        <row r="443">
          <cell r="AB443">
            <v>0</v>
          </cell>
          <cell r="AN443">
            <v>90771.483750000014</v>
          </cell>
          <cell r="AO443" t="str">
            <v>5</v>
          </cell>
        </row>
        <row r="444">
          <cell r="AB444">
            <v>0</v>
          </cell>
          <cell r="AN444">
            <v>0</v>
          </cell>
          <cell r="AO444" t="str">
            <v>5</v>
          </cell>
        </row>
        <row r="445">
          <cell r="AB445">
            <v>0</v>
          </cell>
          <cell r="AN445">
            <v>1501.8595833333331</v>
          </cell>
          <cell r="AO445" t="str">
            <v>5</v>
          </cell>
        </row>
        <row r="446">
          <cell r="AB446">
            <v>438.15</v>
          </cell>
          <cell r="AN446">
            <v>1752.7050000000002</v>
          </cell>
          <cell r="AO446" t="str">
            <v>5</v>
          </cell>
        </row>
        <row r="447">
          <cell r="AB447">
            <v>1606.7</v>
          </cell>
          <cell r="AN447">
            <v>6426.7849999999999</v>
          </cell>
          <cell r="AO447" t="str">
            <v>5</v>
          </cell>
        </row>
        <row r="448">
          <cell r="AB448">
            <v>358391.11</v>
          </cell>
          <cell r="AN448">
            <v>367204.02999999997</v>
          </cell>
          <cell r="AO448" t="str">
            <v>5</v>
          </cell>
        </row>
        <row r="449">
          <cell r="AB449">
            <v>17116.77</v>
          </cell>
          <cell r="AN449">
            <v>29993.054999999997</v>
          </cell>
          <cell r="AO449" t="str">
            <v>5</v>
          </cell>
        </row>
        <row r="450">
          <cell r="AB450">
            <v>894932.07</v>
          </cell>
          <cell r="AN450">
            <v>913839.09</v>
          </cell>
          <cell r="AO450" t="str">
            <v>5</v>
          </cell>
        </row>
        <row r="451">
          <cell r="AB451">
            <v>2445081.71</v>
          </cell>
          <cell r="AN451">
            <v>2497800.4912500004</v>
          </cell>
          <cell r="AO451" t="str">
            <v>5</v>
          </cell>
        </row>
        <row r="452">
          <cell r="AB452">
            <v>596695.77</v>
          </cell>
          <cell r="AN452">
            <v>651522.32999999996</v>
          </cell>
          <cell r="AO452" t="str">
            <v>5</v>
          </cell>
        </row>
        <row r="453">
          <cell r="AB453">
            <v>809921.63</v>
          </cell>
          <cell r="AN453">
            <v>823708.99458333338</v>
          </cell>
          <cell r="AO453" t="str">
            <v>5</v>
          </cell>
        </row>
        <row r="454">
          <cell r="AB454">
            <v>1094184.96</v>
          </cell>
          <cell r="AN454">
            <v>1179723.8400000001</v>
          </cell>
          <cell r="AO454" t="str">
            <v>5</v>
          </cell>
        </row>
        <row r="455">
          <cell r="AB455">
            <v>120323.01</v>
          </cell>
          <cell r="AN455">
            <v>132497.37</v>
          </cell>
          <cell r="AO455" t="str">
            <v>5</v>
          </cell>
        </row>
        <row r="456">
          <cell r="AB456">
            <v>1340324.07</v>
          </cell>
          <cell r="AN456">
            <v>1431709.83</v>
          </cell>
          <cell r="AO456" t="str">
            <v>5</v>
          </cell>
        </row>
        <row r="457">
          <cell r="AB457">
            <v>0</v>
          </cell>
          <cell r="AN457">
            <v>0</v>
          </cell>
          <cell r="AO457" t="str">
            <v>5</v>
          </cell>
        </row>
        <row r="458">
          <cell r="AB458">
            <v>6363369.5199999996</v>
          </cell>
          <cell r="AN458">
            <v>6447608.1924999999</v>
          </cell>
          <cell r="AO458" t="str">
            <v>5</v>
          </cell>
        </row>
        <row r="459">
          <cell r="AB459">
            <v>28665.13</v>
          </cell>
          <cell r="AN459">
            <v>85995.421249999999</v>
          </cell>
          <cell r="AO459" t="str">
            <v>5</v>
          </cell>
        </row>
        <row r="460">
          <cell r="AB460">
            <v>6054166.0800000001</v>
          </cell>
          <cell r="AN460">
            <v>3220944.5733333328</v>
          </cell>
          <cell r="AO460" t="str">
            <v>5</v>
          </cell>
        </row>
        <row r="461">
          <cell r="AB461">
            <v>1023165.42</v>
          </cell>
          <cell r="AN461">
            <v>544345.67916666658</v>
          </cell>
          <cell r="AO461" t="str">
            <v>5</v>
          </cell>
        </row>
        <row r="462">
          <cell r="AB462">
            <v>978266.6</v>
          </cell>
          <cell r="AN462">
            <v>512487.51666666666</v>
          </cell>
          <cell r="AO462" t="str">
            <v>5</v>
          </cell>
        </row>
        <row r="463">
          <cell r="AB463">
            <v>584944.06999999995</v>
          </cell>
          <cell r="AN463">
            <v>376220.67708333331</v>
          </cell>
          <cell r="AO463" t="str">
            <v>5</v>
          </cell>
        </row>
        <row r="464">
          <cell r="AB464">
            <v>1077415.75</v>
          </cell>
          <cell r="AN464">
            <v>316460.45458333334</v>
          </cell>
          <cell r="AO464" t="str">
            <v>5</v>
          </cell>
        </row>
        <row r="465">
          <cell r="AB465">
            <v>0</v>
          </cell>
          <cell r="AN465">
            <v>0</v>
          </cell>
          <cell r="AO465" t="str">
            <v>5</v>
          </cell>
        </row>
        <row r="466">
          <cell r="AB466">
            <v>0</v>
          </cell>
          <cell r="AN466">
            <v>0</v>
          </cell>
          <cell r="AO466" t="str">
            <v xml:space="preserve"> </v>
          </cell>
        </row>
        <row r="467">
          <cell r="AB467">
            <v>0</v>
          </cell>
          <cell r="AN467">
            <v>0</v>
          </cell>
          <cell r="AO467" t="str">
            <v xml:space="preserve"> </v>
          </cell>
        </row>
        <row r="468">
          <cell r="AB468">
            <v>9869228.7200000007</v>
          </cell>
          <cell r="AN468">
            <v>12869228.720000001</v>
          </cell>
        </row>
        <row r="469">
          <cell r="AB469">
            <v>4776552.71</v>
          </cell>
          <cell r="AN469">
            <v>4776552.71</v>
          </cell>
        </row>
        <row r="470">
          <cell r="AB470">
            <v>2705896.42</v>
          </cell>
          <cell r="AN470">
            <v>2705896.4200000004</v>
          </cell>
        </row>
        <row r="471">
          <cell r="AB471">
            <v>221888009</v>
          </cell>
          <cell r="AN471">
            <v>227519603.87625003</v>
          </cell>
          <cell r="AO471" t="str">
            <v>23</v>
          </cell>
          <cell r="AP471" t="str">
            <v>6a</v>
          </cell>
        </row>
        <row r="472">
          <cell r="AB472">
            <v>10161321.18</v>
          </cell>
          <cell r="AN472">
            <v>10161321.180000002</v>
          </cell>
          <cell r="AO472" t="str">
            <v>65</v>
          </cell>
        </row>
        <row r="473">
          <cell r="AB473">
            <v>101746</v>
          </cell>
          <cell r="AN473">
            <v>126367.20833333333</v>
          </cell>
          <cell r="AO473" t="str">
            <v>65</v>
          </cell>
        </row>
        <row r="474">
          <cell r="AB474">
            <v>14339661.35</v>
          </cell>
          <cell r="AN474">
            <v>9473741.2841666657</v>
          </cell>
          <cell r="AO474" t="str">
            <v>47</v>
          </cell>
        </row>
        <row r="475">
          <cell r="AB475">
            <v>0</v>
          </cell>
          <cell r="AN475">
            <v>0</v>
          </cell>
          <cell r="AO475" t="str">
            <v>65a</v>
          </cell>
        </row>
        <row r="476">
          <cell r="AB476">
            <v>30208871.469999999</v>
          </cell>
          <cell r="AN476">
            <v>30054378.090000004</v>
          </cell>
          <cell r="AO476" t="str">
            <v>23</v>
          </cell>
        </row>
        <row r="477">
          <cell r="AB477">
            <v>2685262.32</v>
          </cell>
          <cell r="AN477">
            <v>1750805.6758333335</v>
          </cell>
          <cell r="AO477" t="str">
            <v>65</v>
          </cell>
        </row>
        <row r="478">
          <cell r="AB478">
            <v>21589277</v>
          </cell>
          <cell r="AN478">
            <v>21589277</v>
          </cell>
          <cell r="AO478" t="str">
            <v>23</v>
          </cell>
          <cell r="AP478">
            <v>7</v>
          </cell>
        </row>
        <row r="479">
          <cell r="AB479">
            <v>-277088.76</v>
          </cell>
          <cell r="AN479">
            <v>258457.40333333332</v>
          </cell>
          <cell r="AO479">
            <v>65</v>
          </cell>
        </row>
        <row r="480">
          <cell r="AB480">
            <v>-9656167.1999999993</v>
          </cell>
          <cell r="AN480">
            <v>-9367927.8599999994</v>
          </cell>
          <cell r="AO480" t="str">
            <v>23</v>
          </cell>
          <cell r="AP480">
            <v>8</v>
          </cell>
        </row>
        <row r="481">
          <cell r="AB481">
            <v>2877994</v>
          </cell>
          <cell r="AN481">
            <v>2947396</v>
          </cell>
          <cell r="AO481" t="str">
            <v>23</v>
          </cell>
          <cell r="AP481">
            <v>9</v>
          </cell>
        </row>
        <row r="482">
          <cell r="AB482">
            <v>0</v>
          </cell>
          <cell r="AN482">
            <v>0</v>
          </cell>
          <cell r="AO482">
            <v>65</v>
          </cell>
        </row>
        <row r="483">
          <cell r="AB483">
            <v>113632921</v>
          </cell>
          <cell r="AN483">
            <v>113632921</v>
          </cell>
          <cell r="AO483" t="str">
            <v>23</v>
          </cell>
          <cell r="AP483">
            <v>10</v>
          </cell>
        </row>
        <row r="484">
          <cell r="AB484">
            <v>-65141987.990000002</v>
          </cell>
          <cell r="AN484">
            <v>-63378677.990000002</v>
          </cell>
          <cell r="AO484" t="str">
            <v>23</v>
          </cell>
          <cell r="AP484">
            <v>11</v>
          </cell>
        </row>
        <row r="485">
          <cell r="AB485">
            <v>0</v>
          </cell>
          <cell r="AN485">
            <v>0</v>
          </cell>
          <cell r="AO485">
            <v>65</v>
          </cell>
        </row>
        <row r="486">
          <cell r="AB486">
            <v>0</v>
          </cell>
          <cell r="AN486">
            <v>0</v>
          </cell>
          <cell r="AO486" t="str">
            <v>23</v>
          </cell>
        </row>
        <row r="487">
          <cell r="AB487">
            <v>0</v>
          </cell>
          <cell r="AN487">
            <v>0</v>
          </cell>
          <cell r="AO487">
            <v>65</v>
          </cell>
        </row>
        <row r="488">
          <cell r="AB488">
            <v>0</v>
          </cell>
          <cell r="AN488">
            <v>0</v>
          </cell>
          <cell r="AO488" t="str">
            <v>6</v>
          </cell>
        </row>
        <row r="489">
          <cell r="AB489">
            <v>0</v>
          </cell>
          <cell r="AN489">
            <v>0</v>
          </cell>
          <cell r="AO489" t="str">
            <v>65b</v>
          </cell>
        </row>
        <row r="490">
          <cell r="AB490">
            <v>7811.79</v>
          </cell>
          <cell r="AN490">
            <v>23436.809999999998</v>
          </cell>
        </row>
        <row r="491">
          <cell r="AB491">
            <v>0</v>
          </cell>
          <cell r="AN491">
            <v>0</v>
          </cell>
        </row>
        <row r="492">
          <cell r="AB492">
            <v>2053556</v>
          </cell>
          <cell r="AN492">
            <v>2164556</v>
          </cell>
        </row>
        <row r="493">
          <cell r="AB493">
            <v>0</v>
          </cell>
          <cell r="AN493">
            <v>0</v>
          </cell>
          <cell r="AO493" t="str">
            <v>6</v>
          </cell>
        </row>
        <row r="494">
          <cell r="AB494">
            <v>11568032.869999999</v>
          </cell>
          <cell r="AN494">
            <v>12239095.373749999</v>
          </cell>
          <cell r="AO494" t="str">
            <v>23</v>
          </cell>
          <cell r="AP494" t="str">
            <v>6b</v>
          </cell>
        </row>
        <row r="495">
          <cell r="AB495">
            <v>0</v>
          </cell>
          <cell r="AN495">
            <v>0</v>
          </cell>
          <cell r="AO495" t="str">
            <v>6</v>
          </cell>
        </row>
        <row r="496">
          <cell r="AB496">
            <v>4158309.36</v>
          </cell>
          <cell r="AN496">
            <v>1186509.5266666666</v>
          </cell>
          <cell r="AO496" t="str">
            <v xml:space="preserve"> </v>
          </cell>
          <cell r="AP496" t="str">
            <v>39</v>
          </cell>
        </row>
        <row r="497">
          <cell r="AB497">
            <v>0</v>
          </cell>
          <cell r="AN497">
            <v>0</v>
          </cell>
          <cell r="AO497" t="str">
            <v>6</v>
          </cell>
        </row>
        <row r="498">
          <cell r="AB498">
            <v>0</v>
          </cell>
          <cell r="AN498">
            <v>0</v>
          </cell>
          <cell r="AO498" t="str">
            <v>6</v>
          </cell>
        </row>
        <row r="499">
          <cell r="AB499">
            <v>108466.31</v>
          </cell>
          <cell r="AN499">
            <v>154505.82791666666</v>
          </cell>
          <cell r="AO499" t="str">
            <v>26</v>
          </cell>
          <cell r="AP499">
            <v>22</v>
          </cell>
        </row>
        <row r="500">
          <cell r="AB500">
            <v>0</v>
          </cell>
          <cell r="AN500">
            <v>0</v>
          </cell>
          <cell r="AO500" t="str">
            <v xml:space="preserve"> </v>
          </cell>
        </row>
        <row r="501">
          <cell r="AB501">
            <v>0</v>
          </cell>
          <cell r="AN501">
            <v>0</v>
          </cell>
          <cell r="AO501" t="str">
            <v>47</v>
          </cell>
        </row>
        <row r="502">
          <cell r="AB502">
            <v>0</v>
          </cell>
          <cell r="AN502">
            <v>0</v>
          </cell>
          <cell r="AO502" t="str">
            <v>47</v>
          </cell>
        </row>
        <row r="503">
          <cell r="AB503">
            <v>28170657</v>
          </cell>
          <cell r="AN503">
            <v>13359763.299999999</v>
          </cell>
          <cell r="AO503" t="str">
            <v>47</v>
          </cell>
        </row>
        <row r="504">
          <cell r="AB504">
            <v>-28170657</v>
          </cell>
          <cell r="AN504">
            <v>-13359763.299999999</v>
          </cell>
          <cell r="AO504" t="str">
            <v>47</v>
          </cell>
        </row>
        <row r="505">
          <cell r="AB505">
            <v>0</v>
          </cell>
          <cell r="AN505">
            <v>0</v>
          </cell>
          <cell r="AO505">
            <v>65</v>
          </cell>
        </row>
        <row r="506">
          <cell r="AB506">
            <v>34468.85</v>
          </cell>
          <cell r="AN506">
            <v>25007.430833333332</v>
          </cell>
          <cell r="AO506">
            <v>65</v>
          </cell>
        </row>
        <row r="507">
          <cell r="AB507">
            <v>0</v>
          </cell>
          <cell r="AN507">
            <v>0</v>
          </cell>
          <cell r="AO507">
            <v>65</v>
          </cell>
        </row>
        <row r="508">
          <cell r="AB508">
            <v>202553.27</v>
          </cell>
          <cell r="AN508">
            <v>157544.79416666666</v>
          </cell>
          <cell r="AO508">
            <v>65</v>
          </cell>
        </row>
        <row r="509">
          <cell r="AB509">
            <v>0</v>
          </cell>
          <cell r="AN509">
            <v>1710.4541666666667</v>
          </cell>
          <cell r="AO509">
            <v>65</v>
          </cell>
        </row>
        <row r="510">
          <cell r="AB510">
            <v>0</v>
          </cell>
          <cell r="AN510">
            <v>5586.1895833333328</v>
          </cell>
          <cell r="AO510">
            <v>65</v>
          </cell>
        </row>
        <row r="511">
          <cell r="AB511">
            <v>0</v>
          </cell>
          <cell r="AN511">
            <v>2236.8454166666666</v>
          </cell>
          <cell r="AO511">
            <v>65</v>
          </cell>
        </row>
        <row r="512">
          <cell r="AB512">
            <v>1486.1</v>
          </cell>
          <cell r="AN512">
            <v>1233.4937500000001</v>
          </cell>
          <cell r="AO512">
            <v>65</v>
          </cell>
        </row>
        <row r="513">
          <cell r="AB513">
            <v>0</v>
          </cell>
          <cell r="AN513">
            <v>4767.8625000000002</v>
          </cell>
          <cell r="AO513" t="str">
            <v>47</v>
          </cell>
        </row>
        <row r="514">
          <cell r="AB514">
            <v>355617.78</v>
          </cell>
          <cell r="AN514">
            <v>243828.87583333332</v>
          </cell>
          <cell r="AO514">
            <v>65</v>
          </cell>
        </row>
        <row r="515">
          <cell r="AB515">
            <v>1290210.98</v>
          </cell>
          <cell r="AN515">
            <v>1640884.4600000002</v>
          </cell>
          <cell r="AO515">
            <v>65</v>
          </cell>
        </row>
        <row r="516">
          <cell r="AB516">
            <v>2387937.7400000002</v>
          </cell>
          <cell r="AN516">
            <v>2109769.4420833332</v>
          </cell>
          <cell r="AO516">
            <v>65</v>
          </cell>
        </row>
        <row r="517">
          <cell r="AB517">
            <v>-452676.51</v>
          </cell>
          <cell r="AN517">
            <v>-338012.85625000001</v>
          </cell>
          <cell r="AO517">
            <v>65</v>
          </cell>
        </row>
        <row r="518">
          <cell r="AB518">
            <v>-19724864.66</v>
          </cell>
          <cell r="AN518">
            <v>-9321538.9916666653</v>
          </cell>
          <cell r="AO518" t="str">
            <v>47</v>
          </cell>
        </row>
        <row r="519">
          <cell r="AB519">
            <v>148493689</v>
          </cell>
          <cell r="AN519">
            <v>160943064</v>
          </cell>
          <cell r="AO519" t="str">
            <v>47</v>
          </cell>
        </row>
        <row r="520">
          <cell r="AB520">
            <v>5821860</v>
          </cell>
          <cell r="AN520">
            <v>416303.33333333331</v>
          </cell>
          <cell r="AO520" t="str">
            <v>47</v>
          </cell>
        </row>
        <row r="521">
          <cell r="AB521">
            <v>-5821860</v>
          </cell>
          <cell r="AN521">
            <v>-416303.33333333331</v>
          </cell>
          <cell r="AO521" t="str">
            <v>47</v>
          </cell>
        </row>
        <row r="522">
          <cell r="AB522">
            <v>4129091.39</v>
          </cell>
          <cell r="AN522">
            <v>1197064.0645833334</v>
          </cell>
          <cell r="AO522" t="str">
            <v>47</v>
          </cell>
        </row>
        <row r="523">
          <cell r="AB523">
            <v>28199826.379999999</v>
          </cell>
          <cell r="AN523">
            <v>27032433.507499997</v>
          </cell>
        </row>
        <row r="524">
          <cell r="AB524">
            <v>1701628.26</v>
          </cell>
          <cell r="AN524">
            <v>2085211.582916667</v>
          </cell>
          <cell r="AO524" t="str">
            <v xml:space="preserve"> </v>
          </cell>
        </row>
        <row r="525">
          <cell r="AB525">
            <v>1744869.26</v>
          </cell>
          <cell r="AN525">
            <v>2044654.6291666671</v>
          </cell>
          <cell r="AO525" t="str">
            <v>65</v>
          </cell>
          <cell r="AP525" t="str">
            <v xml:space="preserve">  </v>
          </cell>
        </row>
        <row r="526">
          <cell r="AB526">
            <v>283223.96000000002</v>
          </cell>
          <cell r="AN526">
            <v>281517.17708333331</v>
          </cell>
          <cell r="AO526" t="str">
            <v>66</v>
          </cell>
        </row>
        <row r="527">
          <cell r="AB527">
            <v>0</v>
          </cell>
          <cell r="AN527">
            <v>0</v>
          </cell>
        </row>
        <row r="528">
          <cell r="AB528">
            <v>0</v>
          </cell>
          <cell r="AN528">
            <v>0</v>
          </cell>
        </row>
        <row r="529">
          <cell r="AB529">
            <v>0</v>
          </cell>
          <cell r="AN529">
            <v>0</v>
          </cell>
        </row>
        <row r="530">
          <cell r="AB530">
            <v>0</v>
          </cell>
          <cell r="AN530">
            <v>0</v>
          </cell>
        </row>
        <row r="531">
          <cell r="AB531">
            <v>0</v>
          </cell>
          <cell r="AN531">
            <v>0</v>
          </cell>
        </row>
        <row r="532">
          <cell r="AB532">
            <v>0</v>
          </cell>
          <cell r="AN532">
            <v>0</v>
          </cell>
        </row>
        <row r="533">
          <cell r="AB533">
            <v>0</v>
          </cell>
          <cell r="AN533">
            <v>0</v>
          </cell>
        </row>
        <row r="534">
          <cell r="AB534">
            <v>1471645.26</v>
          </cell>
          <cell r="AN534">
            <v>1538686.2429166667</v>
          </cell>
        </row>
        <row r="535">
          <cell r="AB535">
            <v>0</v>
          </cell>
          <cell r="AN535">
            <v>0</v>
          </cell>
        </row>
        <row r="536">
          <cell r="AB536">
            <v>2297178.35</v>
          </cell>
          <cell r="AN536">
            <v>2227541.2941666665</v>
          </cell>
        </row>
        <row r="537">
          <cell r="AB537">
            <v>56842.52</v>
          </cell>
          <cell r="AN537">
            <v>41891.937500000007</v>
          </cell>
        </row>
        <row r="538">
          <cell r="AB538">
            <v>96518.45</v>
          </cell>
          <cell r="AN538">
            <v>73572.842083333337</v>
          </cell>
        </row>
        <row r="539">
          <cell r="AB539">
            <v>50000</v>
          </cell>
          <cell r="AN539">
            <v>50000</v>
          </cell>
        </row>
        <row r="540">
          <cell r="AB540">
            <v>0</v>
          </cell>
          <cell r="AN540">
            <v>7477.98</v>
          </cell>
        </row>
        <row r="541">
          <cell r="AB541">
            <v>0</v>
          </cell>
          <cell r="AN541">
            <v>0</v>
          </cell>
        </row>
        <row r="542">
          <cell r="AB542">
            <v>13442.34</v>
          </cell>
          <cell r="AN542">
            <v>10680.527499999998</v>
          </cell>
        </row>
        <row r="543">
          <cell r="AB543">
            <v>20000</v>
          </cell>
          <cell r="AN543">
            <v>17916.666666666668</v>
          </cell>
        </row>
        <row r="544">
          <cell r="AB544">
            <v>0</v>
          </cell>
          <cell r="AN544">
            <v>0</v>
          </cell>
        </row>
        <row r="545">
          <cell r="AB545">
            <v>0</v>
          </cell>
          <cell r="AN545">
            <v>0</v>
          </cell>
        </row>
        <row r="546">
          <cell r="AB546">
            <v>0</v>
          </cell>
          <cell r="AN546">
            <v>0</v>
          </cell>
        </row>
        <row r="547">
          <cell r="AB547">
            <v>0</v>
          </cell>
          <cell r="AN547">
            <v>0</v>
          </cell>
        </row>
        <row r="548">
          <cell r="AB548">
            <v>0</v>
          </cell>
          <cell r="AN548">
            <v>0</v>
          </cell>
        </row>
        <row r="549">
          <cell r="AB549">
            <v>0</v>
          </cell>
          <cell r="AN549">
            <v>0</v>
          </cell>
        </row>
        <row r="550">
          <cell r="AB550">
            <v>0</v>
          </cell>
          <cell r="AN550">
            <v>0</v>
          </cell>
        </row>
        <row r="551">
          <cell r="AB551">
            <v>0</v>
          </cell>
          <cell r="AN551">
            <v>0</v>
          </cell>
        </row>
        <row r="552">
          <cell r="AB552">
            <v>0</v>
          </cell>
          <cell r="AN552">
            <v>0</v>
          </cell>
        </row>
        <row r="553">
          <cell r="AB553">
            <v>0</v>
          </cell>
          <cell r="AN553">
            <v>0</v>
          </cell>
        </row>
        <row r="554">
          <cell r="AB554">
            <v>0</v>
          </cell>
          <cell r="AN554">
            <v>0</v>
          </cell>
        </row>
        <row r="555">
          <cell r="AB555">
            <v>0</v>
          </cell>
          <cell r="AN555">
            <v>0</v>
          </cell>
        </row>
        <row r="556">
          <cell r="AB556">
            <v>0</v>
          </cell>
          <cell r="AN556">
            <v>0</v>
          </cell>
        </row>
        <row r="557">
          <cell r="AB557">
            <v>0</v>
          </cell>
          <cell r="AN557">
            <v>0</v>
          </cell>
        </row>
        <row r="558">
          <cell r="AB558">
            <v>0</v>
          </cell>
          <cell r="AN558">
            <v>0</v>
          </cell>
        </row>
        <row r="559">
          <cell r="AB559">
            <v>0</v>
          </cell>
          <cell r="AN559">
            <v>0</v>
          </cell>
        </row>
        <row r="560">
          <cell r="AB560">
            <v>0</v>
          </cell>
          <cell r="AN560">
            <v>0</v>
          </cell>
        </row>
        <row r="561">
          <cell r="AB561">
            <v>0</v>
          </cell>
          <cell r="AN561">
            <v>0</v>
          </cell>
        </row>
        <row r="562">
          <cell r="AB562">
            <v>0</v>
          </cell>
          <cell r="AN562">
            <v>0</v>
          </cell>
        </row>
        <row r="563">
          <cell r="AB563">
            <v>0</v>
          </cell>
          <cell r="AN563">
            <v>0</v>
          </cell>
        </row>
        <row r="564">
          <cell r="AB564">
            <v>0</v>
          </cell>
          <cell r="AN564">
            <v>0</v>
          </cell>
        </row>
        <row r="565">
          <cell r="AB565">
            <v>0</v>
          </cell>
          <cell r="AN565">
            <v>0</v>
          </cell>
        </row>
        <row r="566">
          <cell r="AB566">
            <v>0</v>
          </cell>
          <cell r="AN566">
            <v>0</v>
          </cell>
        </row>
        <row r="567">
          <cell r="AB567">
            <v>0</v>
          </cell>
          <cell r="AN567">
            <v>0</v>
          </cell>
        </row>
        <row r="568">
          <cell r="AB568">
            <v>0</v>
          </cell>
          <cell r="AN568">
            <v>0</v>
          </cell>
        </row>
        <row r="569">
          <cell r="AB569">
            <v>348448.37</v>
          </cell>
          <cell r="AN569">
            <v>359965.02791666664</v>
          </cell>
          <cell r="AO569" t="str">
            <v>65b</v>
          </cell>
        </row>
        <row r="570">
          <cell r="AB570">
            <v>0</v>
          </cell>
          <cell r="AN570">
            <v>37.1175</v>
          </cell>
          <cell r="AO570" t="str">
            <v>65b</v>
          </cell>
        </row>
        <row r="571">
          <cell r="AB571">
            <v>0</v>
          </cell>
          <cell r="AN571">
            <v>2150.6454166666667</v>
          </cell>
          <cell r="AO571" t="str">
            <v>65b</v>
          </cell>
        </row>
        <row r="572">
          <cell r="AB572">
            <v>0</v>
          </cell>
          <cell r="AN572">
            <v>1794.6570833333328</v>
          </cell>
          <cell r="AO572" t="str">
            <v>65b</v>
          </cell>
        </row>
        <row r="573">
          <cell r="AB573">
            <v>0</v>
          </cell>
          <cell r="AN573">
            <v>1332.3158333333333</v>
          </cell>
          <cell r="AO573" t="str">
            <v>65b</v>
          </cell>
        </row>
        <row r="574">
          <cell r="AB574">
            <v>51551.63</v>
          </cell>
          <cell r="AN574">
            <v>50447.732916666668</v>
          </cell>
          <cell r="AO574" t="str">
            <v>65b</v>
          </cell>
        </row>
        <row r="575">
          <cell r="AB575">
            <v>382.69</v>
          </cell>
          <cell r="AN575">
            <v>2981.5475000000001</v>
          </cell>
          <cell r="AO575" t="str">
            <v>65b</v>
          </cell>
        </row>
        <row r="576">
          <cell r="AB576">
            <v>16434.43</v>
          </cell>
          <cell r="AN576">
            <v>23008.210000000003</v>
          </cell>
          <cell r="AO576" t="str">
            <v>65b</v>
          </cell>
        </row>
        <row r="577">
          <cell r="AB577">
            <v>87974.39</v>
          </cell>
          <cell r="AN577">
            <v>87974.39</v>
          </cell>
          <cell r="AO577" t="str">
            <v>65b</v>
          </cell>
        </row>
        <row r="578">
          <cell r="AB578">
            <v>36410.67</v>
          </cell>
          <cell r="AN578">
            <v>8473.5445833333342</v>
          </cell>
          <cell r="AO578" t="str">
            <v>65b</v>
          </cell>
        </row>
        <row r="579">
          <cell r="AB579">
            <v>0</v>
          </cell>
          <cell r="AN579">
            <v>0</v>
          </cell>
        </row>
        <row r="580">
          <cell r="AB580">
            <v>0</v>
          </cell>
          <cell r="AN580">
            <v>0</v>
          </cell>
        </row>
        <row r="581">
          <cell r="AB581">
            <v>4111524.21</v>
          </cell>
          <cell r="AN581">
            <v>1278687.9079166667</v>
          </cell>
        </row>
        <row r="582">
          <cell r="AB582">
            <v>637840.78</v>
          </cell>
          <cell r="AN582">
            <v>144359.67166666666</v>
          </cell>
          <cell r="AO582" t="str">
            <v>65</v>
          </cell>
          <cell r="AP582" t="str">
            <v xml:space="preserve">  </v>
          </cell>
        </row>
        <row r="583">
          <cell r="AB583">
            <v>187663.85</v>
          </cell>
          <cell r="AN583">
            <v>109085.04625000001</v>
          </cell>
        </row>
        <row r="584">
          <cell r="AB584">
            <v>90375.05</v>
          </cell>
          <cell r="AN584">
            <v>53926.082083333335</v>
          </cell>
          <cell r="AO584" t="str">
            <v>65</v>
          </cell>
          <cell r="AP584" t="str">
            <v xml:space="preserve">  </v>
          </cell>
        </row>
        <row r="585">
          <cell r="AB585">
            <v>0</v>
          </cell>
          <cell r="AN585">
            <v>10585.2075</v>
          </cell>
          <cell r="AO585" t="str">
            <v>65a</v>
          </cell>
        </row>
        <row r="586">
          <cell r="AB586">
            <v>805238.1</v>
          </cell>
          <cell r="AN586">
            <v>403096.91166666668</v>
          </cell>
        </row>
        <row r="587">
          <cell r="AB587">
            <v>372546.16</v>
          </cell>
          <cell r="AN587">
            <v>189152.93999999997</v>
          </cell>
          <cell r="AO587" t="str">
            <v>65</v>
          </cell>
          <cell r="AP587" t="str">
            <v xml:space="preserve">  </v>
          </cell>
        </row>
        <row r="588">
          <cell r="AB588">
            <v>-5104426.16</v>
          </cell>
          <cell r="AN588">
            <v>-1790443.5249999997</v>
          </cell>
        </row>
        <row r="589">
          <cell r="AB589">
            <v>-1100761.99</v>
          </cell>
          <cell r="AN589">
            <v>-387028.17458333331</v>
          </cell>
          <cell r="AO589" t="str">
            <v>65</v>
          </cell>
          <cell r="AP589" t="str">
            <v xml:space="preserve">  </v>
          </cell>
        </row>
        <row r="590">
          <cell r="AB590">
            <v>1830715.29</v>
          </cell>
          <cell r="AN590">
            <v>549882.87708333321</v>
          </cell>
        </row>
        <row r="591">
          <cell r="AB591">
            <v>0</v>
          </cell>
          <cell r="AN591">
            <v>0</v>
          </cell>
          <cell r="AO591" t="str">
            <v>52</v>
          </cell>
        </row>
        <row r="592">
          <cell r="AB592">
            <v>187781.41</v>
          </cell>
          <cell r="AN592">
            <v>72189.946249999994</v>
          </cell>
          <cell r="AO592" t="str">
            <v>52</v>
          </cell>
        </row>
        <row r="593">
          <cell r="AB593">
            <v>17878.21</v>
          </cell>
          <cell r="AN593">
            <v>6774.901249999999</v>
          </cell>
          <cell r="AO593" t="str">
            <v>52</v>
          </cell>
        </row>
        <row r="594">
          <cell r="AB594">
            <v>0</v>
          </cell>
          <cell r="AN594">
            <v>0</v>
          </cell>
          <cell r="AO594" t="str">
            <v>66</v>
          </cell>
        </row>
        <row r="595">
          <cell r="AB595">
            <v>-1053090.1599999999</v>
          </cell>
          <cell r="AN595">
            <v>-571963.74708333332</v>
          </cell>
          <cell r="AO595" t="str">
            <v>66</v>
          </cell>
        </row>
        <row r="596">
          <cell r="AB596">
            <v>0</v>
          </cell>
          <cell r="AN596">
            <v>0</v>
          </cell>
          <cell r="AO596" t="str">
            <v>66</v>
          </cell>
        </row>
        <row r="597">
          <cell r="AB597">
            <v>394566.19</v>
          </cell>
          <cell r="AN597">
            <v>338563.01666666666</v>
          </cell>
          <cell r="AO597" t="str">
            <v>66</v>
          </cell>
        </row>
        <row r="598">
          <cell r="AB598">
            <v>-979736.54</v>
          </cell>
          <cell r="AN598">
            <v>-328040.98666666663</v>
          </cell>
          <cell r="AO598" t="str">
            <v>66</v>
          </cell>
        </row>
        <row r="599">
          <cell r="AB599">
            <v>-398.85</v>
          </cell>
          <cell r="AN599">
            <v>15467.631249999997</v>
          </cell>
          <cell r="AO599" t="str">
            <v>66</v>
          </cell>
        </row>
        <row r="600">
          <cell r="AB600">
            <v>4770.29</v>
          </cell>
          <cell r="AN600">
            <v>16349.248750000006</v>
          </cell>
          <cell r="AO600" t="str">
            <v>66</v>
          </cell>
        </row>
        <row r="601">
          <cell r="AB601">
            <v>0</v>
          </cell>
          <cell r="AN601">
            <v>0</v>
          </cell>
          <cell r="AO601" t="str">
            <v>66</v>
          </cell>
        </row>
        <row r="602">
          <cell r="AB602">
            <v>0</v>
          </cell>
          <cell r="AN602">
            <v>0</v>
          </cell>
          <cell r="AO602" t="str">
            <v>66</v>
          </cell>
        </row>
        <row r="603">
          <cell r="AB603">
            <v>0</v>
          </cell>
          <cell r="AN603">
            <v>-67.651666666666671</v>
          </cell>
          <cell r="AO603" t="str">
            <v>66</v>
          </cell>
        </row>
        <row r="604">
          <cell r="AB604">
            <v>0</v>
          </cell>
          <cell r="AN604">
            <v>0</v>
          </cell>
          <cell r="AO604" t="str">
            <v>66</v>
          </cell>
        </row>
        <row r="605">
          <cell r="AB605">
            <v>-552356.63</v>
          </cell>
          <cell r="AN605">
            <v>294637.04416666663</v>
          </cell>
          <cell r="AO605" t="str">
            <v>66</v>
          </cell>
        </row>
        <row r="606">
          <cell r="AB606">
            <v>0</v>
          </cell>
          <cell r="AN606">
            <v>0</v>
          </cell>
          <cell r="AO606" t="str">
            <v>66</v>
          </cell>
        </row>
        <row r="607">
          <cell r="AB607">
            <v>0</v>
          </cell>
          <cell r="AN607">
            <v>-89.583333333333329</v>
          </cell>
          <cell r="AO607" t="str">
            <v>66</v>
          </cell>
        </row>
        <row r="608">
          <cell r="AB608">
            <v>0</v>
          </cell>
          <cell r="AN608">
            <v>0</v>
          </cell>
          <cell r="AO608" t="str">
            <v>66</v>
          </cell>
        </row>
        <row r="609">
          <cell r="AB609">
            <v>0</v>
          </cell>
          <cell r="AN609">
            <v>0</v>
          </cell>
          <cell r="AO609" t="str">
            <v>66</v>
          </cell>
        </row>
        <row r="610">
          <cell r="AB610">
            <v>0</v>
          </cell>
          <cell r="AN610">
            <v>0</v>
          </cell>
          <cell r="AO610" t="str">
            <v>66</v>
          </cell>
        </row>
        <row r="611">
          <cell r="AB611">
            <v>0</v>
          </cell>
          <cell r="AN611">
            <v>619.84625000000005</v>
          </cell>
          <cell r="AO611" t="str">
            <v>66</v>
          </cell>
        </row>
        <row r="612">
          <cell r="AB612">
            <v>0</v>
          </cell>
          <cell r="AN612">
            <v>1436.0620833333335</v>
          </cell>
          <cell r="AO612" t="str">
            <v>66</v>
          </cell>
        </row>
        <row r="613">
          <cell r="AB613">
            <v>0</v>
          </cell>
          <cell r="AN613">
            <v>12878.130833333335</v>
          </cell>
          <cell r="AO613" t="str">
            <v>66</v>
          </cell>
        </row>
        <row r="614">
          <cell r="AB614">
            <v>0</v>
          </cell>
          <cell r="AN614">
            <v>912.48083333333341</v>
          </cell>
          <cell r="AO614" t="str">
            <v>66</v>
          </cell>
        </row>
        <row r="615">
          <cell r="AB615">
            <v>0</v>
          </cell>
          <cell r="AN615">
            <v>303.78125</v>
          </cell>
          <cell r="AO615" t="str">
            <v>66</v>
          </cell>
        </row>
        <row r="616">
          <cell r="AB616">
            <v>0</v>
          </cell>
          <cell r="AN616">
            <v>499.4708333333333</v>
          </cell>
          <cell r="AO616" t="str">
            <v>66</v>
          </cell>
        </row>
        <row r="617">
          <cell r="AB617">
            <v>0</v>
          </cell>
          <cell r="AN617">
            <v>-261.05416666666667</v>
          </cell>
          <cell r="AO617" t="str">
            <v>66</v>
          </cell>
        </row>
        <row r="618">
          <cell r="AB618">
            <v>0</v>
          </cell>
          <cell r="AN618">
            <v>60.588333333333331</v>
          </cell>
          <cell r="AO618" t="str">
            <v>66</v>
          </cell>
        </row>
        <row r="619">
          <cell r="AB619">
            <v>0</v>
          </cell>
          <cell r="AN619">
            <v>282.75166666666667</v>
          </cell>
          <cell r="AO619" t="str">
            <v>66</v>
          </cell>
        </row>
        <row r="620">
          <cell r="AB620">
            <v>0</v>
          </cell>
          <cell r="AN620">
            <v>0</v>
          </cell>
          <cell r="AO620" t="str">
            <v>66</v>
          </cell>
        </row>
        <row r="621">
          <cell r="AB621">
            <v>0</v>
          </cell>
          <cell r="AN621">
            <v>0</v>
          </cell>
          <cell r="AO621" t="str">
            <v>66</v>
          </cell>
        </row>
        <row r="622">
          <cell r="AB622">
            <v>0</v>
          </cell>
          <cell r="AN622">
            <v>0</v>
          </cell>
          <cell r="AO622" t="str">
            <v>66</v>
          </cell>
        </row>
        <row r="623">
          <cell r="AB623">
            <v>0</v>
          </cell>
          <cell r="AN623">
            <v>0</v>
          </cell>
          <cell r="AO623" t="str">
            <v>66</v>
          </cell>
        </row>
        <row r="624">
          <cell r="AB624">
            <v>0</v>
          </cell>
          <cell r="AN624">
            <v>0</v>
          </cell>
          <cell r="AO624" t="str">
            <v>66</v>
          </cell>
        </row>
        <row r="625">
          <cell r="AB625">
            <v>0</v>
          </cell>
          <cell r="AN625">
            <v>0</v>
          </cell>
          <cell r="AO625" t="str">
            <v>66</v>
          </cell>
        </row>
        <row r="626">
          <cell r="AB626">
            <v>0</v>
          </cell>
          <cell r="AN626">
            <v>-1311.0908333333334</v>
          </cell>
          <cell r="AO626" t="str">
            <v>66</v>
          </cell>
        </row>
        <row r="627">
          <cell r="AB627">
            <v>0</v>
          </cell>
          <cell r="AN627">
            <v>-16.465</v>
          </cell>
          <cell r="AO627" t="str">
            <v>66</v>
          </cell>
        </row>
        <row r="628">
          <cell r="AB628">
            <v>-163837.85999999999</v>
          </cell>
          <cell r="AN628">
            <v>-80999.089999999982</v>
          </cell>
          <cell r="AO628" t="str">
            <v>46</v>
          </cell>
        </row>
        <row r="629">
          <cell r="AB629">
            <v>6468.93</v>
          </cell>
          <cell r="AN629">
            <v>21766.872916666664</v>
          </cell>
          <cell r="AO629" t="str">
            <v>45</v>
          </cell>
        </row>
        <row r="630">
          <cell r="AB630">
            <v>1009412.27</v>
          </cell>
          <cell r="AN630">
            <v>626744.55624999991</v>
          </cell>
          <cell r="AO630" t="str">
            <v>46</v>
          </cell>
        </row>
        <row r="631">
          <cell r="AB631">
            <v>0</v>
          </cell>
          <cell r="AN631">
            <v>0</v>
          </cell>
          <cell r="AO631" t="str">
            <v>11</v>
          </cell>
        </row>
        <row r="632">
          <cell r="AB632">
            <v>1743402.81</v>
          </cell>
          <cell r="AN632">
            <v>1241972.5341666669</v>
          </cell>
          <cell r="AO632" t="str">
            <v>65a</v>
          </cell>
        </row>
        <row r="633">
          <cell r="AB633">
            <v>1438.7</v>
          </cell>
          <cell r="AN633">
            <v>297.21833333333336</v>
          </cell>
          <cell r="AO633" t="str">
            <v>65a</v>
          </cell>
        </row>
        <row r="634">
          <cell r="AB634">
            <v>0</v>
          </cell>
          <cell r="AN634">
            <v>40.083333333333336</v>
          </cell>
          <cell r="AO634" t="str">
            <v>47</v>
          </cell>
        </row>
        <row r="635">
          <cell r="AB635">
            <v>10555000</v>
          </cell>
          <cell r="AN635">
            <v>10420892.5</v>
          </cell>
          <cell r="AO635" t="str">
            <v>66</v>
          </cell>
        </row>
        <row r="636">
          <cell r="AB636">
            <v>4472.4399999999996</v>
          </cell>
          <cell r="AN636">
            <v>186.35166666666666</v>
          </cell>
          <cell r="AO636" t="str">
            <v>65</v>
          </cell>
        </row>
        <row r="637">
          <cell r="AB637">
            <v>109523230.25</v>
          </cell>
          <cell r="AN637">
            <v>83276858.479166672</v>
          </cell>
          <cell r="AO637" t="str">
            <v>65a</v>
          </cell>
        </row>
        <row r="638">
          <cell r="AB638">
            <v>8239.25</v>
          </cell>
          <cell r="AN638">
            <v>3370.8970833333333</v>
          </cell>
          <cell r="AO638" t="str">
            <v>47</v>
          </cell>
        </row>
        <row r="639">
          <cell r="AB639">
            <v>62194.09</v>
          </cell>
          <cell r="AN639">
            <v>131288.21666666665</v>
          </cell>
          <cell r="AO639" t="str">
            <v>47</v>
          </cell>
        </row>
        <row r="640">
          <cell r="AB640">
            <v>0</v>
          </cell>
          <cell r="AN640">
            <v>0</v>
          </cell>
          <cell r="AO640" t="str">
            <v>47</v>
          </cell>
        </row>
        <row r="641">
          <cell r="AB641">
            <v>-502.28</v>
          </cell>
          <cell r="AN641">
            <v>4.7566666666666704</v>
          </cell>
          <cell r="AO641" t="str">
            <v>65</v>
          </cell>
        </row>
        <row r="642">
          <cell r="AB642">
            <v>1536.17</v>
          </cell>
          <cell r="AN642">
            <v>740.12208333333331</v>
          </cell>
          <cell r="AO642" t="str">
            <v>65a</v>
          </cell>
        </row>
        <row r="643">
          <cell r="AB643">
            <v>682204.74</v>
          </cell>
          <cell r="AN643">
            <v>845397.6529166667</v>
          </cell>
          <cell r="AO643" t="str">
            <v>46</v>
          </cell>
        </row>
        <row r="644">
          <cell r="AB644">
            <v>369910.57</v>
          </cell>
          <cell r="AN644">
            <v>395421.61000000004</v>
          </cell>
        </row>
        <row r="645">
          <cell r="AB645">
            <v>815</v>
          </cell>
          <cell r="AN645">
            <v>169.79166666666666</v>
          </cell>
          <cell r="AO645" t="str">
            <v>11</v>
          </cell>
        </row>
        <row r="646">
          <cell r="AB646">
            <v>0</v>
          </cell>
          <cell r="AN646">
            <v>632940.83333333337</v>
          </cell>
          <cell r="AO646">
            <v>65</v>
          </cell>
        </row>
        <row r="647">
          <cell r="AB647">
            <v>0</v>
          </cell>
          <cell r="AN647">
            <v>26536.914999999997</v>
          </cell>
          <cell r="AO647" t="str">
            <v>66A</v>
          </cell>
        </row>
        <row r="648">
          <cell r="AB648">
            <v>0</v>
          </cell>
          <cell r="AN648">
            <v>404.625</v>
          </cell>
        </row>
        <row r="649">
          <cell r="AB649">
            <v>0</v>
          </cell>
          <cell r="AN649">
            <v>0</v>
          </cell>
        </row>
        <row r="650">
          <cell r="AB650">
            <v>0</v>
          </cell>
          <cell r="AN650">
            <v>0</v>
          </cell>
        </row>
        <row r="651">
          <cell r="AB651">
            <v>0</v>
          </cell>
          <cell r="AN651">
            <v>0</v>
          </cell>
        </row>
        <row r="652">
          <cell r="AB652">
            <v>26387</v>
          </cell>
          <cell r="AN652">
            <v>3429.4166666666665</v>
          </cell>
          <cell r="AO652" t="str">
            <v>11</v>
          </cell>
        </row>
        <row r="653">
          <cell r="AB653">
            <v>42523.5</v>
          </cell>
          <cell r="AN653">
            <v>6513.354166666667</v>
          </cell>
          <cell r="AO653" t="str">
            <v>11</v>
          </cell>
        </row>
        <row r="654">
          <cell r="AB654">
            <v>0</v>
          </cell>
          <cell r="AN654">
            <v>17.708333333333332</v>
          </cell>
          <cell r="AO654" t="str">
            <v>11</v>
          </cell>
        </row>
        <row r="655">
          <cell r="AB655">
            <v>0</v>
          </cell>
          <cell r="AN655">
            <v>0</v>
          </cell>
        </row>
        <row r="656">
          <cell r="AB656">
            <v>0</v>
          </cell>
          <cell r="AN656">
            <v>172.70749999999998</v>
          </cell>
          <cell r="AO656" t="str">
            <v>11</v>
          </cell>
        </row>
        <row r="657">
          <cell r="AB657">
            <v>0</v>
          </cell>
          <cell r="AN657">
            <v>43.414583333333326</v>
          </cell>
          <cell r="AO657" t="str">
            <v>65</v>
          </cell>
        </row>
        <row r="658">
          <cell r="AB658">
            <v>103528.11</v>
          </cell>
          <cell r="AN658">
            <v>157730.30333333334</v>
          </cell>
          <cell r="AO658" t="str">
            <v>11</v>
          </cell>
        </row>
        <row r="659">
          <cell r="AB659">
            <v>0</v>
          </cell>
          <cell r="AN659">
            <v>10339.358333333334</v>
          </cell>
          <cell r="AO659" t="str">
            <v>11</v>
          </cell>
        </row>
        <row r="660">
          <cell r="AB660">
            <v>0</v>
          </cell>
          <cell r="AN660">
            <v>0</v>
          </cell>
          <cell r="AO660" t="str">
            <v>65</v>
          </cell>
        </row>
        <row r="661">
          <cell r="AB661">
            <v>6182.31</v>
          </cell>
          <cell r="AN661">
            <v>4723.0045833333334</v>
          </cell>
          <cell r="AO661">
            <v>65</v>
          </cell>
        </row>
        <row r="662">
          <cell r="AB662">
            <v>0</v>
          </cell>
          <cell r="AN662">
            <v>0</v>
          </cell>
        </row>
        <row r="663">
          <cell r="AB663">
            <v>0</v>
          </cell>
          <cell r="AN663">
            <v>0</v>
          </cell>
        </row>
        <row r="664">
          <cell r="AB664">
            <v>0</v>
          </cell>
          <cell r="AN664">
            <v>0</v>
          </cell>
          <cell r="AO664" t="str">
            <v>11</v>
          </cell>
        </row>
        <row r="665">
          <cell r="AB665">
            <v>0</v>
          </cell>
          <cell r="AN665">
            <v>0</v>
          </cell>
          <cell r="AO665" t="str">
            <v>41</v>
          </cell>
        </row>
        <row r="666">
          <cell r="AB666">
            <v>0</v>
          </cell>
          <cell r="AN666">
            <v>2514014.7916666665</v>
          </cell>
          <cell r="AO666" t="str">
            <v>41</v>
          </cell>
        </row>
        <row r="667">
          <cell r="AB667">
            <v>0</v>
          </cell>
          <cell r="AN667">
            <v>-879905.20833333337</v>
          </cell>
          <cell r="AO667" t="str">
            <v>41</v>
          </cell>
        </row>
        <row r="668">
          <cell r="AB668">
            <v>0</v>
          </cell>
          <cell r="AN668">
            <v>0</v>
          </cell>
          <cell r="AO668" t="str">
            <v>41</v>
          </cell>
        </row>
        <row r="669">
          <cell r="AB669">
            <v>0</v>
          </cell>
          <cell r="AN669">
            <v>0</v>
          </cell>
          <cell r="AO669" t="str">
            <v>41</v>
          </cell>
        </row>
        <row r="670">
          <cell r="AB670">
            <v>59899</v>
          </cell>
          <cell r="AN670">
            <v>-2834736.8333333335</v>
          </cell>
          <cell r="AO670" t="str">
            <v>41</v>
          </cell>
        </row>
        <row r="671">
          <cell r="AB671">
            <v>0</v>
          </cell>
          <cell r="AN671">
            <v>0</v>
          </cell>
          <cell r="AO671" t="str">
            <v>11</v>
          </cell>
        </row>
        <row r="672">
          <cell r="AB672">
            <v>524.9</v>
          </cell>
          <cell r="AN672">
            <v>7580.0358333333288</v>
          </cell>
          <cell r="AO672" t="str">
            <v>41</v>
          </cell>
        </row>
        <row r="673">
          <cell r="AB673">
            <v>62572.92</v>
          </cell>
          <cell r="AN673">
            <v>257985.48</v>
          </cell>
          <cell r="AO673" t="str">
            <v>11</v>
          </cell>
        </row>
        <row r="674">
          <cell r="AB674">
            <v>0</v>
          </cell>
          <cell r="AN674">
            <v>16279.333333333334</v>
          </cell>
          <cell r="AO674" t="str">
            <v>11</v>
          </cell>
        </row>
        <row r="675">
          <cell r="AB675">
            <v>0</v>
          </cell>
          <cell r="AN675">
            <v>396079.33416666667</v>
          </cell>
          <cell r="AO675" t="str">
            <v>11</v>
          </cell>
        </row>
        <row r="676">
          <cell r="AB676">
            <v>0</v>
          </cell>
          <cell r="AN676">
            <v>60431.485000000008</v>
          </cell>
          <cell r="AO676" t="str">
            <v>11</v>
          </cell>
        </row>
        <row r="677">
          <cell r="AB677">
            <v>0</v>
          </cell>
          <cell r="AN677">
            <v>0</v>
          </cell>
          <cell r="AO677" t="str">
            <v>11</v>
          </cell>
        </row>
        <row r="678">
          <cell r="AB678">
            <v>0</v>
          </cell>
          <cell r="AN678">
            <v>0</v>
          </cell>
          <cell r="AO678" t="str">
            <v>41</v>
          </cell>
        </row>
        <row r="679">
          <cell r="AB679">
            <v>31524576.989999998</v>
          </cell>
          <cell r="AN679">
            <v>34386858.559999995</v>
          </cell>
          <cell r="AO679">
            <v>65</v>
          </cell>
        </row>
        <row r="680">
          <cell r="AB680">
            <v>-58100975.340000004</v>
          </cell>
          <cell r="AN680">
            <v>-58328050.006666668</v>
          </cell>
          <cell r="AO680">
            <v>65</v>
          </cell>
        </row>
        <row r="681">
          <cell r="AB681">
            <v>36510290.5</v>
          </cell>
          <cell r="AN681">
            <v>36348109.22291667</v>
          </cell>
          <cell r="AO681">
            <v>65</v>
          </cell>
        </row>
        <row r="682">
          <cell r="AB682">
            <v>9350129.5299999993</v>
          </cell>
          <cell r="AN682">
            <v>9349896.459999999</v>
          </cell>
          <cell r="AO682">
            <v>65</v>
          </cell>
        </row>
        <row r="683">
          <cell r="AB683">
            <v>209796.52</v>
          </cell>
          <cell r="AN683">
            <v>209796.52</v>
          </cell>
          <cell r="AO683">
            <v>65</v>
          </cell>
        </row>
        <row r="684">
          <cell r="AB684">
            <v>1240172.07</v>
          </cell>
          <cell r="AN684">
            <v>1239088.45</v>
          </cell>
          <cell r="AO684">
            <v>65</v>
          </cell>
        </row>
        <row r="685">
          <cell r="AB685">
            <v>7601.05</v>
          </cell>
          <cell r="AN685">
            <v>7601.050000000002</v>
          </cell>
          <cell r="AO685">
            <v>65</v>
          </cell>
        </row>
        <row r="686">
          <cell r="AB686">
            <v>1907673.02</v>
          </cell>
          <cell r="AN686">
            <v>1843181.1450000003</v>
          </cell>
          <cell r="AO686">
            <v>65</v>
          </cell>
        </row>
        <row r="687">
          <cell r="AB687">
            <v>2576768.5099999998</v>
          </cell>
          <cell r="AN687">
            <v>2577977.959999999</v>
          </cell>
          <cell r="AO687">
            <v>65</v>
          </cell>
        </row>
        <row r="688">
          <cell r="AB688">
            <v>619435.48</v>
          </cell>
          <cell r="AN688">
            <v>535505.86666666658</v>
          </cell>
          <cell r="AO688">
            <v>65</v>
          </cell>
        </row>
        <row r="689">
          <cell r="AB689">
            <v>366.95</v>
          </cell>
          <cell r="AN689">
            <v>366.94999999999987</v>
          </cell>
          <cell r="AO689">
            <v>65</v>
          </cell>
        </row>
        <row r="690">
          <cell r="AB690">
            <v>-25835.27</v>
          </cell>
          <cell r="AN690">
            <v>-25835.27</v>
          </cell>
          <cell r="AO690">
            <v>65</v>
          </cell>
        </row>
        <row r="691">
          <cell r="AB691">
            <v>405426.67</v>
          </cell>
          <cell r="AN691">
            <v>405426.67</v>
          </cell>
          <cell r="AO691">
            <v>65</v>
          </cell>
        </row>
        <row r="692">
          <cell r="AB692">
            <v>686461.83</v>
          </cell>
          <cell r="AN692">
            <v>673468.35374999989</v>
          </cell>
          <cell r="AO692">
            <v>65</v>
          </cell>
        </row>
        <row r="693">
          <cell r="AB693">
            <v>9152.75</v>
          </cell>
          <cell r="AN693">
            <v>9152.75</v>
          </cell>
          <cell r="AO693">
            <v>65</v>
          </cell>
        </row>
        <row r="694">
          <cell r="AB694">
            <v>1451535.06</v>
          </cell>
          <cell r="AN694">
            <v>1292181.8895833334</v>
          </cell>
          <cell r="AO694">
            <v>65</v>
          </cell>
        </row>
        <row r="695">
          <cell r="AB695">
            <v>2275131.77</v>
          </cell>
          <cell r="AN695">
            <v>2097071.9595833335</v>
          </cell>
          <cell r="AO695">
            <v>65</v>
          </cell>
        </row>
        <row r="696">
          <cell r="AB696">
            <v>995</v>
          </cell>
          <cell r="AN696">
            <v>995</v>
          </cell>
          <cell r="AO696">
            <v>65</v>
          </cell>
        </row>
        <row r="697">
          <cell r="AB697">
            <v>1519</v>
          </cell>
          <cell r="AN697">
            <v>1519</v>
          </cell>
          <cell r="AO697">
            <v>65</v>
          </cell>
        </row>
        <row r="698">
          <cell r="AB698">
            <v>83002.97</v>
          </cell>
          <cell r="AN698">
            <v>25795.207083333331</v>
          </cell>
          <cell r="AO698">
            <v>65</v>
          </cell>
        </row>
        <row r="699">
          <cell r="AB699">
            <v>1815753.94</v>
          </cell>
          <cell r="AN699">
            <v>1669958.1545833333</v>
          </cell>
          <cell r="AO699">
            <v>65</v>
          </cell>
        </row>
        <row r="700">
          <cell r="AB700">
            <v>3578471.46</v>
          </cell>
          <cell r="AN700">
            <v>3043446.16</v>
          </cell>
          <cell r="AO700">
            <v>65</v>
          </cell>
        </row>
        <row r="701">
          <cell r="AB701">
            <v>-1154425.72</v>
          </cell>
          <cell r="AN701">
            <v>-598835.77500000002</v>
          </cell>
          <cell r="AO701" t="str">
            <v>65</v>
          </cell>
        </row>
        <row r="702">
          <cell r="AB702">
            <v>66942.149999999994</v>
          </cell>
          <cell r="AN702">
            <v>66942.150000000009</v>
          </cell>
          <cell r="AO702">
            <v>65</v>
          </cell>
        </row>
        <row r="703">
          <cell r="AB703">
            <v>1729467.71</v>
          </cell>
          <cell r="AN703">
            <v>1256455.0979166667</v>
          </cell>
          <cell r="AO703" t="str">
            <v>65</v>
          </cell>
        </row>
        <row r="704">
          <cell r="AB704">
            <v>2694999.3</v>
          </cell>
          <cell r="AN704">
            <v>3247252.6575000002</v>
          </cell>
        </row>
        <row r="705">
          <cell r="AB705">
            <v>0</v>
          </cell>
          <cell r="AN705">
            <v>0</v>
          </cell>
          <cell r="AO705" t="str">
            <v>23</v>
          </cell>
        </row>
        <row r="706">
          <cell r="AB706">
            <v>240686</v>
          </cell>
          <cell r="AN706">
            <v>249854</v>
          </cell>
          <cell r="AO706" t="str">
            <v>12</v>
          </cell>
        </row>
        <row r="707">
          <cell r="AB707">
            <v>0</v>
          </cell>
          <cell r="AN707">
            <v>0</v>
          </cell>
          <cell r="AO707" t="str">
            <v>12</v>
          </cell>
        </row>
        <row r="708">
          <cell r="AB708">
            <v>0</v>
          </cell>
          <cell r="AN708">
            <v>0</v>
          </cell>
          <cell r="AO708" t="str">
            <v>12</v>
          </cell>
        </row>
        <row r="709">
          <cell r="AB709">
            <v>0</v>
          </cell>
          <cell r="AN709">
            <v>0</v>
          </cell>
          <cell r="AO709" t="str">
            <v>12</v>
          </cell>
        </row>
        <row r="710">
          <cell r="AB710">
            <v>0</v>
          </cell>
          <cell r="AN710">
            <v>855.84250000000009</v>
          </cell>
          <cell r="AO710" t="str">
            <v>12</v>
          </cell>
        </row>
        <row r="711">
          <cell r="AB711">
            <v>0</v>
          </cell>
          <cell r="AN711">
            <v>0</v>
          </cell>
          <cell r="AO711" t="str">
            <v>12</v>
          </cell>
        </row>
        <row r="712">
          <cell r="AB712">
            <v>81126.63</v>
          </cell>
          <cell r="AN712">
            <v>96295.335000000006</v>
          </cell>
          <cell r="AO712" t="str">
            <v>12</v>
          </cell>
        </row>
        <row r="713">
          <cell r="AB713">
            <v>0</v>
          </cell>
          <cell r="AN713">
            <v>0</v>
          </cell>
          <cell r="AO713" t="str">
            <v>12</v>
          </cell>
        </row>
        <row r="714">
          <cell r="AB714">
            <v>0</v>
          </cell>
          <cell r="AN714">
            <v>0</v>
          </cell>
          <cell r="AO714" t="str">
            <v>12</v>
          </cell>
        </row>
        <row r="715">
          <cell r="AB715">
            <v>363928.58</v>
          </cell>
          <cell r="AN715">
            <v>418517.87875000009</v>
          </cell>
          <cell r="AO715" t="str">
            <v>12</v>
          </cell>
        </row>
        <row r="716">
          <cell r="AB716">
            <v>0</v>
          </cell>
          <cell r="AN716">
            <v>-8.3333333333333339E-4</v>
          </cell>
          <cell r="AO716" t="str">
            <v>12</v>
          </cell>
        </row>
        <row r="717">
          <cell r="AB717">
            <v>3433896.22</v>
          </cell>
          <cell r="AN717">
            <v>3518336.3049999997</v>
          </cell>
          <cell r="AO717" t="str">
            <v>12</v>
          </cell>
        </row>
        <row r="718">
          <cell r="AB718">
            <v>0</v>
          </cell>
          <cell r="AN718">
            <v>38990.298750000009</v>
          </cell>
          <cell r="AO718" t="str">
            <v>12</v>
          </cell>
        </row>
        <row r="719">
          <cell r="AB719">
            <v>0</v>
          </cell>
          <cell r="AN719">
            <v>375013.89624999999</v>
          </cell>
          <cell r="AO719" t="str">
            <v>12</v>
          </cell>
        </row>
        <row r="720">
          <cell r="AB720">
            <v>0</v>
          </cell>
          <cell r="AN720">
            <v>252932.77000000002</v>
          </cell>
          <cell r="AO720" t="str">
            <v>12</v>
          </cell>
        </row>
        <row r="721">
          <cell r="AB721">
            <v>0</v>
          </cell>
          <cell r="AN721">
            <v>160976.35416666666</v>
          </cell>
          <cell r="AO721" t="str">
            <v>12</v>
          </cell>
        </row>
        <row r="722">
          <cell r="AB722">
            <v>204998.61</v>
          </cell>
          <cell r="AN722">
            <v>451013.74500000005</v>
          </cell>
          <cell r="AO722" t="str">
            <v>12</v>
          </cell>
        </row>
        <row r="723">
          <cell r="AB723">
            <v>51607.44</v>
          </cell>
          <cell r="AN723">
            <v>53357.49</v>
          </cell>
          <cell r="AO723" t="str">
            <v>12</v>
          </cell>
        </row>
        <row r="724">
          <cell r="AB724">
            <v>1246922.58</v>
          </cell>
          <cell r="AN724">
            <v>682048.96750000003</v>
          </cell>
          <cell r="AO724" t="str">
            <v>12</v>
          </cell>
        </row>
        <row r="725">
          <cell r="AB725">
            <v>947558.57</v>
          </cell>
          <cell r="AN725">
            <v>518301.1020833333</v>
          </cell>
          <cell r="AO725" t="str">
            <v>12</v>
          </cell>
        </row>
        <row r="726">
          <cell r="AB726">
            <v>2901380.85</v>
          </cell>
          <cell r="AN726">
            <v>1587014.1762499998</v>
          </cell>
          <cell r="AO726" t="str">
            <v>12</v>
          </cell>
        </row>
        <row r="727">
          <cell r="AB727">
            <v>885498.17</v>
          </cell>
          <cell r="AN727">
            <v>445254.93208333332</v>
          </cell>
          <cell r="AO727" t="str">
            <v>12</v>
          </cell>
        </row>
        <row r="728">
          <cell r="AB728">
            <v>20824.89</v>
          </cell>
          <cell r="AN728">
            <v>11446.592083333331</v>
          </cell>
          <cell r="AO728" t="str">
            <v>12</v>
          </cell>
        </row>
        <row r="729">
          <cell r="AB729">
            <v>48590.85</v>
          </cell>
          <cell r="AN729">
            <v>26708.416249999995</v>
          </cell>
          <cell r="AO729" t="str">
            <v>12</v>
          </cell>
        </row>
        <row r="730">
          <cell r="AB730">
            <v>21683.19</v>
          </cell>
          <cell r="AN730">
            <v>12627.516250000001</v>
          </cell>
          <cell r="AO730" t="str">
            <v>12</v>
          </cell>
        </row>
        <row r="731">
          <cell r="AB731">
            <v>1182021.1399999999</v>
          </cell>
          <cell r="AN731">
            <v>447597.21083333337</v>
          </cell>
          <cell r="AO731" t="str">
            <v>12</v>
          </cell>
        </row>
        <row r="732">
          <cell r="AB732">
            <v>914262.01</v>
          </cell>
          <cell r="AN732">
            <v>349365.44124999997</v>
          </cell>
          <cell r="AO732" t="str">
            <v>12</v>
          </cell>
        </row>
        <row r="733">
          <cell r="AB733">
            <v>131262.21</v>
          </cell>
          <cell r="AN733">
            <v>50144.346249999995</v>
          </cell>
          <cell r="AO733" t="str">
            <v>12</v>
          </cell>
        </row>
        <row r="734">
          <cell r="AB734">
            <v>211343.67</v>
          </cell>
          <cell r="AN734">
            <v>26491.957916666666</v>
          </cell>
          <cell r="AO734" t="str">
            <v>12</v>
          </cell>
        </row>
        <row r="735">
          <cell r="AB735">
            <v>16933402.649999999</v>
          </cell>
          <cell r="AN735">
            <v>2423547.3450000002</v>
          </cell>
          <cell r="AO735">
            <v>65</v>
          </cell>
        </row>
        <row r="736">
          <cell r="AB736">
            <v>-7524234.4400000004</v>
          </cell>
          <cell r="AN736">
            <v>-24274078.705416668</v>
          </cell>
          <cell r="AO736">
            <v>65</v>
          </cell>
        </row>
        <row r="737">
          <cell r="AB737">
            <v>0</v>
          </cell>
          <cell r="AN737">
            <v>0</v>
          </cell>
          <cell r="AO737">
            <v>65</v>
          </cell>
        </row>
        <row r="738">
          <cell r="AB738">
            <v>-16440523.59</v>
          </cell>
          <cell r="AN738">
            <v>-25984664.073333338</v>
          </cell>
          <cell r="AO738">
            <v>65</v>
          </cell>
        </row>
        <row r="739">
          <cell r="AB739">
            <v>135186.18</v>
          </cell>
          <cell r="AN739">
            <v>-949375.49624999997</v>
          </cell>
          <cell r="AO739" t="str">
            <v>65</v>
          </cell>
        </row>
        <row r="740">
          <cell r="AB740">
            <v>119544.02</v>
          </cell>
          <cell r="AN740">
            <v>-29784.801250000008</v>
          </cell>
          <cell r="AO740" t="str">
            <v>65</v>
          </cell>
        </row>
        <row r="741">
          <cell r="AB741">
            <v>0</v>
          </cell>
          <cell r="AN741">
            <v>0</v>
          </cell>
          <cell r="AO741" t="str">
            <v>65b</v>
          </cell>
        </row>
        <row r="742">
          <cell r="AB742">
            <v>5176339752.470005</v>
          </cell>
          <cell r="AN742">
            <v>5231517078.7645855</v>
          </cell>
        </row>
        <row r="744">
          <cell r="AB744">
            <v>-77201680.299999997</v>
          </cell>
          <cell r="AN744">
            <v>-63598251.922916673</v>
          </cell>
          <cell r="AO744" t="str">
            <v>6</v>
          </cell>
        </row>
        <row r="745">
          <cell r="AB745">
            <v>48572715</v>
          </cell>
          <cell r="AN745">
            <v>46778090</v>
          </cell>
          <cell r="AO745" t="str">
            <v>65b</v>
          </cell>
        </row>
        <row r="746">
          <cell r="AB746">
            <v>-1024751.45</v>
          </cell>
          <cell r="AN746">
            <v>-1024751.4499999998</v>
          </cell>
          <cell r="AO746" t="str">
            <v>64</v>
          </cell>
        </row>
        <row r="747">
          <cell r="AB747">
            <v>-459000</v>
          </cell>
          <cell r="AN747">
            <v>-159375</v>
          </cell>
          <cell r="AO747" t="str">
            <v>50/67</v>
          </cell>
        </row>
        <row r="748">
          <cell r="AB748">
            <v>33917.58</v>
          </cell>
          <cell r="AN748">
            <v>40584.246666666681</v>
          </cell>
          <cell r="AO748" t="str">
            <v>22</v>
          </cell>
          <cell r="AP748">
            <v>23</v>
          </cell>
        </row>
        <row r="749">
          <cell r="AB749">
            <v>91427</v>
          </cell>
          <cell r="AN749">
            <v>109010.33333333333</v>
          </cell>
          <cell r="AO749" t="str">
            <v>22</v>
          </cell>
          <cell r="AP749">
            <v>24</v>
          </cell>
        </row>
        <row r="750">
          <cell r="AB750">
            <v>39518432</v>
          </cell>
          <cell r="AN750">
            <v>38608265.333333336</v>
          </cell>
          <cell r="AO750" t="str">
            <v>22</v>
          </cell>
          <cell r="AP750">
            <v>25</v>
          </cell>
        </row>
        <row r="751">
          <cell r="AB751">
            <v>0</v>
          </cell>
          <cell r="AN751">
            <v>0</v>
          </cell>
          <cell r="AO751" t="str">
            <v>6</v>
          </cell>
        </row>
        <row r="752">
          <cell r="AB752">
            <v>-29322000</v>
          </cell>
          <cell r="AN752">
            <v>-23140166.666666668</v>
          </cell>
          <cell r="AO752" t="str">
            <v>66</v>
          </cell>
        </row>
        <row r="753">
          <cell r="AB753">
            <v>2889000</v>
          </cell>
          <cell r="AN753">
            <v>2464458.3333333335</v>
          </cell>
          <cell r="AO753" t="str">
            <v>31/66</v>
          </cell>
          <cell r="AP753">
            <v>26</v>
          </cell>
        </row>
        <row r="754">
          <cell r="AB754">
            <v>1998018</v>
          </cell>
          <cell r="AN754">
            <v>2778226.3333333335</v>
          </cell>
          <cell r="AO754" t="str">
            <v>48</v>
          </cell>
        </row>
        <row r="755">
          <cell r="AB755">
            <v>2718000</v>
          </cell>
          <cell r="AN755">
            <v>2151750</v>
          </cell>
          <cell r="AO755" t="str">
            <v>48</v>
          </cell>
        </row>
        <row r="756">
          <cell r="AB756">
            <v>205589</v>
          </cell>
          <cell r="AN756">
            <v>712499.41666666663</v>
          </cell>
          <cell r="AO756" t="str">
            <v>50/67</v>
          </cell>
        </row>
        <row r="757">
          <cell r="AB757">
            <v>4822933</v>
          </cell>
          <cell r="AN757">
            <v>3574838.4166666665</v>
          </cell>
          <cell r="AO757" t="str">
            <v>50/67</v>
          </cell>
        </row>
        <row r="758">
          <cell r="AB758">
            <v>10483</v>
          </cell>
          <cell r="AN758">
            <v>84153.75</v>
          </cell>
          <cell r="AO758" t="str">
            <v>50/67</v>
          </cell>
        </row>
        <row r="759">
          <cell r="AB759">
            <v>49000</v>
          </cell>
          <cell r="AN759">
            <v>49000</v>
          </cell>
          <cell r="AO759" t="str">
            <v>48</v>
          </cell>
        </row>
        <row r="760">
          <cell r="AB760">
            <v>-236000</v>
          </cell>
          <cell r="AN760">
            <v>-220833.33333333334</v>
          </cell>
          <cell r="AO760" t="str">
            <v>48</v>
          </cell>
        </row>
        <row r="761">
          <cell r="AB761">
            <v>0</v>
          </cell>
          <cell r="AN761">
            <v>0</v>
          </cell>
          <cell r="AO761" t="str">
            <v>22</v>
          </cell>
          <cell r="AP761">
            <v>27</v>
          </cell>
        </row>
        <row r="762">
          <cell r="AB762">
            <v>2070000</v>
          </cell>
          <cell r="AN762">
            <v>2116416.6666666665</v>
          </cell>
        </row>
        <row r="763">
          <cell r="AB763">
            <v>365575</v>
          </cell>
          <cell r="AN763">
            <v>340907.29166666669</v>
          </cell>
          <cell r="AO763" t="str">
            <v>50/67</v>
          </cell>
        </row>
        <row r="764">
          <cell r="AB764">
            <v>455000</v>
          </cell>
          <cell r="AN764">
            <v>455000</v>
          </cell>
          <cell r="AO764" t="str">
            <v>50/67</v>
          </cell>
        </row>
        <row r="765">
          <cell r="AB765">
            <v>960000</v>
          </cell>
          <cell r="AN765">
            <v>1027500</v>
          </cell>
        </row>
        <row r="766">
          <cell r="AB766">
            <v>1259000</v>
          </cell>
          <cell r="AN766">
            <v>1259000</v>
          </cell>
        </row>
        <row r="767">
          <cell r="AB767">
            <v>0</v>
          </cell>
          <cell r="AN767">
            <v>0</v>
          </cell>
        </row>
        <row r="768">
          <cell r="AB768">
            <v>6917206</v>
          </cell>
          <cell r="AN768">
            <v>5937363.916666667</v>
          </cell>
        </row>
        <row r="769">
          <cell r="AB769">
            <v>0</v>
          </cell>
          <cell r="AN769">
            <v>0</v>
          </cell>
        </row>
        <row r="770">
          <cell r="AB770">
            <v>2854228</v>
          </cell>
          <cell r="AN770">
            <v>2331884.375</v>
          </cell>
          <cell r="AO770" t="str">
            <v>48</v>
          </cell>
        </row>
        <row r="771">
          <cell r="AB771">
            <v>2458000</v>
          </cell>
          <cell r="AN771">
            <v>2458000</v>
          </cell>
          <cell r="AO771" t="str">
            <v>65a</v>
          </cell>
        </row>
        <row r="772">
          <cell r="AB772">
            <v>1553352</v>
          </cell>
          <cell r="AN772">
            <v>1362685.3333333333</v>
          </cell>
        </row>
        <row r="773">
          <cell r="AB773">
            <v>863861</v>
          </cell>
          <cell r="AN773">
            <v>1768056.625</v>
          </cell>
        </row>
        <row r="774">
          <cell r="AB774">
            <v>0</v>
          </cell>
          <cell r="AN774">
            <v>0</v>
          </cell>
        </row>
        <row r="775">
          <cell r="AB775">
            <v>21000</v>
          </cell>
          <cell r="AN775">
            <v>19583.333333333332</v>
          </cell>
          <cell r="AO775" t="str">
            <v>50/67</v>
          </cell>
        </row>
        <row r="776">
          <cell r="AB776">
            <v>0</v>
          </cell>
          <cell r="AN776">
            <v>0</v>
          </cell>
        </row>
        <row r="777">
          <cell r="AB777">
            <v>159437</v>
          </cell>
          <cell r="AN777">
            <v>159437</v>
          </cell>
          <cell r="AO777" t="str">
            <v>48</v>
          </cell>
        </row>
        <row r="778">
          <cell r="AB778">
            <v>1080000</v>
          </cell>
          <cell r="AN778">
            <v>854750</v>
          </cell>
        </row>
        <row r="779">
          <cell r="AB779">
            <v>-7000</v>
          </cell>
          <cell r="AN779">
            <v>-7000</v>
          </cell>
        </row>
        <row r="780">
          <cell r="AB780">
            <v>0</v>
          </cell>
          <cell r="AN780">
            <v>0</v>
          </cell>
          <cell r="AO780" t="str">
            <v>41</v>
          </cell>
        </row>
        <row r="781">
          <cell r="AB781">
            <v>12777000</v>
          </cell>
          <cell r="AN781">
            <v>12777000</v>
          </cell>
        </row>
        <row r="782">
          <cell r="AB782">
            <v>1044000</v>
          </cell>
          <cell r="AN782">
            <v>1044000</v>
          </cell>
        </row>
        <row r="783">
          <cell r="AB783">
            <v>5292000</v>
          </cell>
          <cell r="AN783">
            <v>5298375</v>
          </cell>
          <cell r="AO783" t="str">
            <v>50/67</v>
          </cell>
        </row>
        <row r="784">
          <cell r="AB784">
            <v>1074914</v>
          </cell>
          <cell r="AN784">
            <v>3404125.4583333335</v>
          </cell>
          <cell r="AO784" t="str">
            <v>50/67</v>
          </cell>
        </row>
        <row r="785">
          <cell r="AB785">
            <v>138097</v>
          </cell>
          <cell r="AN785">
            <v>59302.541666666664</v>
          </cell>
        </row>
        <row r="786">
          <cell r="AB786">
            <v>448000</v>
          </cell>
          <cell r="AN786">
            <v>726875</v>
          </cell>
        </row>
        <row r="787">
          <cell r="AB787">
            <v>550000</v>
          </cell>
          <cell r="AN787">
            <v>22916.666666666668</v>
          </cell>
        </row>
        <row r="788">
          <cell r="AB788">
            <v>700000</v>
          </cell>
          <cell r="AN788">
            <v>29166.666666666668</v>
          </cell>
        </row>
        <row r="789">
          <cell r="AB789">
            <v>-859037900</v>
          </cell>
          <cell r="AN789">
            <v>-859037900</v>
          </cell>
          <cell r="AO789" t="str">
            <v>2</v>
          </cell>
        </row>
        <row r="790">
          <cell r="AB790">
            <v>-60000000</v>
          </cell>
          <cell r="AN790">
            <v>-60000000</v>
          </cell>
          <cell r="AO790" t="str">
            <v>3</v>
          </cell>
        </row>
        <row r="791">
          <cell r="AB791">
            <v>0</v>
          </cell>
          <cell r="AN791">
            <v>0</v>
          </cell>
          <cell r="AO791" t="str">
            <v>3</v>
          </cell>
        </row>
        <row r="792">
          <cell r="AB792">
            <v>-431100</v>
          </cell>
          <cell r="AN792">
            <v>-431100</v>
          </cell>
          <cell r="AO792" t="str">
            <v>3</v>
          </cell>
        </row>
        <row r="793">
          <cell r="AB793">
            <v>-1458300</v>
          </cell>
          <cell r="AN793">
            <v>-1470487.5</v>
          </cell>
          <cell r="AO793" t="str">
            <v>3</v>
          </cell>
        </row>
        <row r="794">
          <cell r="AB794">
            <v>0</v>
          </cell>
          <cell r="AN794">
            <v>-32343750</v>
          </cell>
          <cell r="AO794" t="str">
            <v>3</v>
          </cell>
        </row>
        <row r="795">
          <cell r="AB795">
            <v>-80250000</v>
          </cell>
          <cell r="AN795">
            <v>-87656250</v>
          </cell>
          <cell r="AO795" t="str">
            <v>3</v>
          </cell>
        </row>
        <row r="796">
          <cell r="AB796">
            <v>-200000000</v>
          </cell>
          <cell r="AN796">
            <v>-200000000</v>
          </cell>
          <cell r="AO796" t="str">
            <v>3</v>
          </cell>
        </row>
        <row r="797">
          <cell r="AB797">
            <v>-122847945.22</v>
          </cell>
          <cell r="AN797">
            <v>-122847945.22000001</v>
          </cell>
          <cell r="AO797" t="str">
            <v>4</v>
          </cell>
        </row>
        <row r="798">
          <cell r="AB798">
            <v>-338395484.31</v>
          </cell>
          <cell r="AN798">
            <v>-338395484.31</v>
          </cell>
          <cell r="AO798" t="str">
            <v>4</v>
          </cell>
        </row>
        <row r="799">
          <cell r="AB799">
            <v>-16901820.34</v>
          </cell>
          <cell r="AN799">
            <v>-16901820.34</v>
          </cell>
          <cell r="AO799" t="str">
            <v>4</v>
          </cell>
        </row>
        <row r="800">
          <cell r="AB800">
            <v>-337.5</v>
          </cell>
          <cell r="AN800">
            <v>-154.6875</v>
          </cell>
          <cell r="AO800" t="str">
            <v>4</v>
          </cell>
        </row>
        <row r="801">
          <cell r="AB801">
            <v>-32191469.550000001</v>
          </cell>
          <cell r="AN801">
            <v>-16050268.320000002</v>
          </cell>
          <cell r="AO801" t="str">
            <v>4</v>
          </cell>
        </row>
        <row r="802">
          <cell r="AB802">
            <v>0</v>
          </cell>
          <cell r="AN802">
            <v>-256594.16666666666</v>
          </cell>
          <cell r="AO802" t="str">
            <v>41</v>
          </cell>
        </row>
        <row r="803">
          <cell r="AB803">
            <v>0</v>
          </cell>
          <cell r="AN803">
            <v>-4329698.958333333</v>
          </cell>
          <cell r="AO803" t="str">
            <v>41</v>
          </cell>
        </row>
        <row r="804">
          <cell r="AB804">
            <v>0</v>
          </cell>
          <cell r="AN804">
            <v>5697865.416666667</v>
          </cell>
          <cell r="AO804" t="str">
            <v>41</v>
          </cell>
        </row>
        <row r="805">
          <cell r="AB805">
            <v>0</v>
          </cell>
          <cell r="AN805">
            <v>10479064.791666666</v>
          </cell>
          <cell r="AO805" t="str">
            <v>41</v>
          </cell>
        </row>
        <row r="806">
          <cell r="AB806">
            <v>0</v>
          </cell>
          <cell r="AN806">
            <v>1072536.875</v>
          </cell>
          <cell r="AO806" t="str">
            <v>41</v>
          </cell>
        </row>
        <row r="807">
          <cell r="AB807">
            <v>0</v>
          </cell>
          <cell r="AN807">
            <v>-13481340.833333334</v>
          </cell>
          <cell r="AO807" t="str">
            <v>41</v>
          </cell>
        </row>
        <row r="808">
          <cell r="AB808">
            <v>2148854.7200000002</v>
          </cell>
          <cell r="AN808">
            <v>2148854.7199999997</v>
          </cell>
          <cell r="AO808" t="str">
            <v>4</v>
          </cell>
        </row>
        <row r="809">
          <cell r="AB809">
            <v>1650848.74</v>
          </cell>
          <cell r="AN809">
            <v>1650848.74</v>
          </cell>
          <cell r="AO809" t="str">
            <v>4</v>
          </cell>
        </row>
        <row r="810">
          <cell r="AB810">
            <v>4985024.68</v>
          </cell>
          <cell r="AN810">
            <v>4985024.68</v>
          </cell>
          <cell r="AO810" t="str">
            <v>4</v>
          </cell>
        </row>
        <row r="811">
          <cell r="AB811">
            <v>786587.56</v>
          </cell>
          <cell r="AN811">
            <v>786587.56000000017</v>
          </cell>
          <cell r="AO811" t="str">
            <v>4</v>
          </cell>
        </row>
        <row r="812">
          <cell r="AB812">
            <v>-5370574</v>
          </cell>
          <cell r="AN812">
            <v>-5312805.458333333</v>
          </cell>
          <cell r="AO812" t="str">
            <v>6</v>
          </cell>
        </row>
        <row r="813">
          <cell r="AB813">
            <v>-790188</v>
          </cell>
          <cell r="AN813">
            <v>-780108.83333333337</v>
          </cell>
          <cell r="AO813" t="str">
            <v>6</v>
          </cell>
        </row>
        <row r="814">
          <cell r="AB814">
            <v>0</v>
          </cell>
          <cell r="AN814">
            <v>0</v>
          </cell>
          <cell r="AO814" t="str">
            <v>6</v>
          </cell>
        </row>
        <row r="815">
          <cell r="AB815">
            <v>0</v>
          </cell>
          <cell r="AN815">
            <v>0</v>
          </cell>
          <cell r="AO815" t="str">
            <v>41</v>
          </cell>
        </row>
        <row r="816">
          <cell r="AB816">
            <v>-103974220.56</v>
          </cell>
          <cell r="AN816">
            <v>-108063850.17208336</v>
          </cell>
          <cell r="AO816" t="str">
            <v>6</v>
          </cell>
        </row>
        <row r="817">
          <cell r="AB817">
            <v>77562549.519999996</v>
          </cell>
          <cell r="AN817">
            <v>77562549.519999996</v>
          </cell>
          <cell r="AO817" t="str">
            <v>6</v>
          </cell>
        </row>
        <row r="818">
          <cell r="AB818">
            <v>1755001.25</v>
          </cell>
          <cell r="AN818">
            <v>1755001.25</v>
          </cell>
          <cell r="AO818" t="str">
            <v>6</v>
          </cell>
        </row>
        <row r="819">
          <cell r="AB819">
            <v>1471103.62</v>
          </cell>
          <cell r="AN819">
            <v>1471103.6200000003</v>
          </cell>
          <cell r="AO819" t="str">
            <v>6</v>
          </cell>
        </row>
        <row r="820">
          <cell r="AB820">
            <v>16359946.109999999</v>
          </cell>
          <cell r="AN820">
            <v>16359946.110000005</v>
          </cell>
          <cell r="AO820" t="str">
            <v>6</v>
          </cell>
        </row>
        <row r="821">
          <cell r="AB821">
            <v>-1676293.6</v>
          </cell>
          <cell r="AN821">
            <v>-1676293.5999999999</v>
          </cell>
          <cell r="AO821" t="str">
            <v>6</v>
          </cell>
        </row>
        <row r="822">
          <cell r="AB822">
            <v>-79330806.810000002</v>
          </cell>
          <cell r="AN822">
            <v>-75442765.768333316</v>
          </cell>
          <cell r="AO822" t="str">
            <v>6</v>
          </cell>
        </row>
        <row r="823">
          <cell r="AB823">
            <v>27022509.050000001</v>
          </cell>
          <cell r="AN823">
            <v>26661328.412083339</v>
          </cell>
          <cell r="AO823" t="str">
            <v>6</v>
          </cell>
        </row>
        <row r="824">
          <cell r="AB824">
            <v>0</v>
          </cell>
          <cell r="AN824">
            <v>0</v>
          </cell>
          <cell r="AO824" t="str">
            <v>6</v>
          </cell>
        </row>
        <row r="825">
          <cell r="AB825">
            <v>0</v>
          </cell>
          <cell r="AN825">
            <v>0</v>
          </cell>
          <cell r="AO825" t="str">
            <v>6</v>
          </cell>
        </row>
        <row r="826">
          <cell r="AB826">
            <v>0</v>
          </cell>
          <cell r="AN826">
            <v>1229050.6666666667</v>
          </cell>
          <cell r="AO826" t="str">
            <v>6</v>
          </cell>
        </row>
        <row r="827">
          <cell r="AB827">
            <v>0</v>
          </cell>
          <cell r="AN827">
            <v>352289.20833333331</v>
          </cell>
          <cell r="AO827" t="str">
            <v>6</v>
          </cell>
        </row>
        <row r="828">
          <cell r="AB828">
            <v>0</v>
          </cell>
          <cell r="AN828">
            <v>2304566.4775</v>
          </cell>
          <cell r="AO828" t="str">
            <v>6</v>
          </cell>
        </row>
        <row r="829">
          <cell r="AB829">
            <v>-20782555</v>
          </cell>
          <cell r="AN829">
            <v>-16452856.041666666</v>
          </cell>
          <cell r="AO829" t="str">
            <v>41</v>
          </cell>
        </row>
        <row r="830">
          <cell r="AB830">
            <v>20564836</v>
          </cell>
          <cell r="AN830">
            <v>18855320.916666668</v>
          </cell>
          <cell r="AO830" t="str">
            <v>41</v>
          </cell>
        </row>
        <row r="831">
          <cell r="AB831">
            <v>46647134</v>
          </cell>
          <cell r="AN831">
            <v>38816175.083333336</v>
          </cell>
          <cell r="AO831" t="str">
            <v>41</v>
          </cell>
        </row>
        <row r="832">
          <cell r="AB832">
            <v>-59636660</v>
          </cell>
          <cell r="AN832">
            <v>-50294894.083333336</v>
          </cell>
          <cell r="AO832" t="str">
            <v>41</v>
          </cell>
        </row>
        <row r="833">
          <cell r="AB833">
            <v>0</v>
          </cell>
          <cell r="AN833">
            <v>-770363.5</v>
          </cell>
          <cell r="AO833" t="str">
            <v>41</v>
          </cell>
        </row>
        <row r="834">
          <cell r="AB834">
            <v>7246000</v>
          </cell>
          <cell r="AN834">
            <v>5736416.666666667</v>
          </cell>
          <cell r="AO834" t="str">
            <v>41</v>
          </cell>
        </row>
        <row r="835">
          <cell r="AB835">
            <v>0</v>
          </cell>
          <cell r="AN835">
            <v>0</v>
          </cell>
          <cell r="AO835" t="str">
            <v>8</v>
          </cell>
        </row>
        <row r="836">
          <cell r="AB836">
            <v>-25000000</v>
          </cell>
          <cell r="AN836">
            <v>-25000000</v>
          </cell>
          <cell r="AO836" t="str">
            <v>8</v>
          </cell>
        </row>
        <row r="837">
          <cell r="AB837">
            <v>0</v>
          </cell>
          <cell r="AN837">
            <v>0</v>
          </cell>
          <cell r="AO837" t="str">
            <v>8</v>
          </cell>
        </row>
        <row r="838">
          <cell r="AB838">
            <v>0</v>
          </cell>
          <cell r="AN838">
            <v>0</v>
          </cell>
          <cell r="AO838" t="str">
            <v>8</v>
          </cell>
        </row>
        <row r="839">
          <cell r="AB839">
            <v>0</v>
          </cell>
          <cell r="AN839">
            <v>-12604166.666666666</v>
          </cell>
          <cell r="AO839" t="str">
            <v>8</v>
          </cell>
        </row>
        <row r="840">
          <cell r="AB840">
            <v>0</v>
          </cell>
          <cell r="AN840">
            <v>0</v>
          </cell>
          <cell r="AO840" t="str">
            <v>8</v>
          </cell>
        </row>
        <row r="841">
          <cell r="AB841">
            <v>0</v>
          </cell>
          <cell r="AN841">
            <v>-10725000</v>
          </cell>
          <cell r="AO841" t="str">
            <v>8</v>
          </cell>
        </row>
        <row r="842">
          <cell r="AB842">
            <v>0</v>
          </cell>
          <cell r="AN842">
            <v>0</v>
          </cell>
          <cell r="AO842" t="str">
            <v>8</v>
          </cell>
        </row>
        <row r="843">
          <cell r="AB843">
            <v>0</v>
          </cell>
          <cell r="AN843">
            <v>-40104166.666666664</v>
          </cell>
          <cell r="AO843" t="str">
            <v>8</v>
          </cell>
        </row>
        <row r="844">
          <cell r="AB844">
            <v>0</v>
          </cell>
          <cell r="AN844">
            <v>0</v>
          </cell>
          <cell r="AO844" t="str">
            <v>8</v>
          </cell>
        </row>
        <row r="845">
          <cell r="AB845">
            <v>0</v>
          </cell>
          <cell r="AN845">
            <v>-12707500</v>
          </cell>
          <cell r="AO845" t="str">
            <v>8</v>
          </cell>
        </row>
        <row r="846">
          <cell r="AB846">
            <v>0</v>
          </cell>
          <cell r="AN846">
            <v>-1375000</v>
          </cell>
          <cell r="AO846" t="str">
            <v>8</v>
          </cell>
        </row>
        <row r="847">
          <cell r="AB847">
            <v>0</v>
          </cell>
          <cell r="AN847">
            <v>-3208333.3333333335</v>
          </cell>
          <cell r="AO847" t="str">
            <v>8</v>
          </cell>
        </row>
        <row r="848">
          <cell r="AB848">
            <v>0</v>
          </cell>
          <cell r="AN848">
            <v>0</v>
          </cell>
          <cell r="AO848" t="str">
            <v>8</v>
          </cell>
        </row>
        <row r="849">
          <cell r="AB849">
            <v>0</v>
          </cell>
          <cell r="AN849">
            <v>-15625000</v>
          </cell>
          <cell r="AO849" t="str">
            <v>8</v>
          </cell>
        </row>
        <row r="850">
          <cell r="AB850">
            <v>0</v>
          </cell>
          <cell r="AN850">
            <v>-1312500</v>
          </cell>
          <cell r="AO850" t="str">
            <v>8</v>
          </cell>
        </row>
        <row r="851">
          <cell r="AB851">
            <v>-3500000</v>
          </cell>
          <cell r="AN851">
            <v>-3500000</v>
          </cell>
          <cell r="AO851" t="str">
            <v>8</v>
          </cell>
        </row>
        <row r="852">
          <cell r="AB852">
            <v>0</v>
          </cell>
          <cell r="AN852">
            <v>-4375000</v>
          </cell>
          <cell r="AO852" t="str">
            <v>8</v>
          </cell>
        </row>
        <row r="853">
          <cell r="AB853">
            <v>0</v>
          </cell>
          <cell r="AN853">
            <v>-1312500</v>
          </cell>
          <cell r="AO853" t="str">
            <v>8</v>
          </cell>
        </row>
        <row r="854">
          <cell r="AB854">
            <v>-3000000</v>
          </cell>
          <cell r="AN854">
            <v>-3000000</v>
          </cell>
          <cell r="AO854" t="str">
            <v>8</v>
          </cell>
        </row>
        <row r="855">
          <cell r="AB855">
            <v>0</v>
          </cell>
          <cell r="AN855">
            <v>-17500000</v>
          </cell>
          <cell r="AO855" t="str">
            <v>8</v>
          </cell>
        </row>
        <row r="856">
          <cell r="AB856">
            <v>-1000000</v>
          </cell>
          <cell r="AN856">
            <v>-1000000</v>
          </cell>
          <cell r="AO856" t="str">
            <v>8</v>
          </cell>
        </row>
        <row r="857">
          <cell r="AB857">
            <v>0</v>
          </cell>
          <cell r="AN857">
            <v>-2625000</v>
          </cell>
          <cell r="AO857" t="str">
            <v>8</v>
          </cell>
        </row>
        <row r="858">
          <cell r="AB858">
            <v>-8500000</v>
          </cell>
          <cell r="AN858">
            <v>-8500000</v>
          </cell>
          <cell r="AO858" t="str">
            <v>8</v>
          </cell>
        </row>
        <row r="859">
          <cell r="AB859">
            <v>-10000000</v>
          </cell>
          <cell r="AN859">
            <v>-10000000</v>
          </cell>
          <cell r="AO859" t="str">
            <v>8</v>
          </cell>
        </row>
        <row r="860">
          <cell r="AB860">
            <v>-10000000</v>
          </cell>
          <cell r="AN860">
            <v>-10000000</v>
          </cell>
          <cell r="AO860" t="str">
            <v>8</v>
          </cell>
        </row>
        <row r="861">
          <cell r="AB861">
            <v>-8000000</v>
          </cell>
          <cell r="AN861">
            <v>-8000000</v>
          </cell>
          <cell r="AO861" t="str">
            <v>8</v>
          </cell>
        </row>
        <row r="862">
          <cell r="AB862">
            <v>-3000000</v>
          </cell>
          <cell r="AN862">
            <v>-3000000</v>
          </cell>
          <cell r="AO862" t="str">
            <v>8</v>
          </cell>
        </row>
        <row r="863">
          <cell r="AB863">
            <v>-20000000</v>
          </cell>
          <cell r="AN863">
            <v>-20000000</v>
          </cell>
          <cell r="AO863" t="str">
            <v>8</v>
          </cell>
        </row>
        <row r="864">
          <cell r="AB864">
            <v>-20000000</v>
          </cell>
          <cell r="AN864">
            <v>-20000000</v>
          </cell>
          <cell r="AO864" t="str">
            <v>8</v>
          </cell>
        </row>
        <row r="865">
          <cell r="AB865">
            <v>-5000000</v>
          </cell>
          <cell r="AN865">
            <v>-5000000</v>
          </cell>
          <cell r="AO865" t="str">
            <v>8</v>
          </cell>
        </row>
        <row r="866">
          <cell r="AB866">
            <v>-7000000</v>
          </cell>
          <cell r="AN866">
            <v>-7000000</v>
          </cell>
          <cell r="AO866" t="str">
            <v>8</v>
          </cell>
        </row>
        <row r="867">
          <cell r="AB867">
            <v>-10000000</v>
          </cell>
          <cell r="AN867">
            <v>-10000000</v>
          </cell>
          <cell r="AO867" t="str">
            <v>8</v>
          </cell>
        </row>
        <row r="868">
          <cell r="AB868">
            <v>-2000000</v>
          </cell>
          <cell r="AN868">
            <v>-2000000</v>
          </cell>
          <cell r="AO868" t="str">
            <v>8</v>
          </cell>
        </row>
        <row r="869">
          <cell r="AB869">
            <v>-3000000</v>
          </cell>
          <cell r="AN869">
            <v>-3000000</v>
          </cell>
          <cell r="AO869" t="str">
            <v>8</v>
          </cell>
        </row>
        <row r="870">
          <cell r="AB870">
            <v>-5000000</v>
          </cell>
          <cell r="AN870">
            <v>-5000000</v>
          </cell>
          <cell r="AO870" t="str">
            <v>8</v>
          </cell>
        </row>
        <row r="871">
          <cell r="AB871">
            <v>-15000000</v>
          </cell>
          <cell r="AN871">
            <v>-15000000</v>
          </cell>
          <cell r="AO871" t="str">
            <v>8</v>
          </cell>
        </row>
        <row r="872">
          <cell r="AB872">
            <v>-10000000</v>
          </cell>
          <cell r="AN872">
            <v>-10000000</v>
          </cell>
          <cell r="AO872" t="str">
            <v>8</v>
          </cell>
        </row>
        <row r="873">
          <cell r="AB873">
            <v>-2000000</v>
          </cell>
          <cell r="AN873">
            <v>-2000000</v>
          </cell>
          <cell r="AO873" t="str">
            <v>8</v>
          </cell>
        </row>
        <row r="874">
          <cell r="AB874">
            <v>-25000000</v>
          </cell>
          <cell r="AN874">
            <v>-25000000</v>
          </cell>
          <cell r="AO874" t="str">
            <v>8</v>
          </cell>
        </row>
        <row r="875">
          <cell r="AB875">
            <v>-100000000</v>
          </cell>
          <cell r="AN875">
            <v>-100000000</v>
          </cell>
          <cell r="AO875" t="str">
            <v>8</v>
          </cell>
        </row>
        <row r="876">
          <cell r="AB876">
            <v>0</v>
          </cell>
          <cell r="AN876">
            <v>-3125000</v>
          </cell>
          <cell r="AO876" t="str">
            <v>8</v>
          </cell>
        </row>
        <row r="877">
          <cell r="AB877">
            <v>0</v>
          </cell>
          <cell r="AN877">
            <v>-4583333.333333333</v>
          </cell>
          <cell r="AO877" t="str">
            <v>8</v>
          </cell>
        </row>
        <row r="878">
          <cell r="AB878">
            <v>0</v>
          </cell>
          <cell r="AN878">
            <v>0</v>
          </cell>
          <cell r="AO878" t="str">
            <v>8</v>
          </cell>
        </row>
        <row r="879">
          <cell r="AB879">
            <v>-46000000</v>
          </cell>
          <cell r="AN879">
            <v>-46000000</v>
          </cell>
          <cell r="AO879" t="str">
            <v>8</v>
          </cell>
        </row>
        <row r="880">
          <cell r="AB880">
            <v>0</v>
          </cell>
          <cell r="AN880">
            <v>0</v>
          </cell>
          <cell r="AO880" t="str">
            <v>8</v>
          </cell>
        </row>
        <row r="881">
          <cell r="AB881">
            <v>0</v>
          </cell>
          <cell r="AN881">
            <v>0</v>
          </cell>
          <cell r="AO881" t="str">
            <v>8</v>
          </cell>
        </row>
        <row r="882">
          <cell r="AB882">
            <v>0</v>
          </cell>
          <cell r="AN882">
            <v>0</v>
          </cell>
          <cell r="AO882" t="str">
            <v>8</v>
          </cell>
        </row>
        <row r="883">
          <cell r="AB883">
            <v>0</v>
          </cell>
          <cell r="AN883">
            <v>0</v>
          </cell>
          <cell r="AO883" t="str">
            <v>8</v>
          </cell>
        </row>
        <row r="884">
          <cell r="AB884">
            <v>0</v>
          </cell>
          <cell r="AN884">
            <v>0</v>
          </cell>
          <cell r="AO884" t="str">
            <v>8</v>
          </cell>
        </row>
        <row r="885">
          <cell r="AB885">
            <v>0</v>
          </cell>
          <cell r="AN885">
            <v>0</v>
          </cell>
          <cell r="AO885" t="str">
            <v>8</v>
          </cell>
        </row>
        <row r="886">
          <cell r="AB886">
            <v>0</v>
          </cell>
          <cell r="AN886">
            <v>-5208333.333333333</v>
          </cell>
          <cell r="AO886" t="str">
            <v>8</v>
          </cell>
        </row>
        <row r="887">
          <cell r="AB887">
            <v>-50000000</v>
          </cell>
          <cell r="AN887">
            <v>-50000000</v>
          </cell>
          <cell r="AO887" t="str">
            <v>8</v>
          </cell>
        </row>
        <row r="888">
          <cell r="AB888">
            <v>0</v>
          </cell>
          <cell r="AN888">
            <v>-18750000</v>
          </cell>
          <cell r="AO888" t="str">
            <v>8</v>
          </cell>
        </row>
        <row r="889">
          <cell r="AB889">
            <v>0</v>
          </cell>
          <cell r="AN889">
            <v>0</v>
          </cell>
          <cell r="AO889" t="str">
            <v>8</v>
          </cell>
        </row>
        <row r="890">
          <cell r="AB890">
            <v>0</v>
          </cell>
          <cell r="AN890">
            <v>-11250000</v>
          </cell>
          <cell r="AO890" t="str">
            <v>8</v>
          </cell>
        </row>
        <row r="891">
          <cell r="AB891">
            <v>-3000000</v>
          </cell>
          <cell r="AN891">
            <v>-3000000</v>
          </cell>
          <cell r="AO891" t="str">
            <v>8</v>
          </cell>
        </row>
        <row r="892">
          <cell r="AB892">
            <v>-11000000</v>
          </cell>
          <cell r="AN892">
            <v>-11000000</v>
          </cell>
          <cell r="AO892" t="str">
            <v>8</v>
          </cell>
        </row>
        <row r="893">
          <cell r="AB893">
            <v>-7967792.54</v>
          </cell>
          <cell r="AN893">
            <v>-1659956.7791666668</v>
          </cell>
          <cell r="AO893" t="str">
            <v xml:space="preserve"> </v>
          </cell>
          <cell r="AP893" t="str">
            <v>39</v>
          </cell>
        </row>
        <row r="894">
          <cell r="AB894">
            <v>-55000000</v>
          </cell>
          <cell r="AN894">
            <v>-55000000</v>
          </cell>
          <cell r="AO894" t="str">
            <v>8</v>
          </cell>
        </row>
        <row r="895">
          <cell r="AB895">
            <v>-30000000</v>
          </cell>
          <cell r="AN895">
            <v>-30000000</v>
          </cell>
          <cell r="AO895" t="str">
            <v>8</v>
          </cell>
        </row>
        <row r="896">
          <cell r="AB896">
            <v>-300000000</v>
          </cell>
          <cell r="AN896">
            <v>-300000000</v>
          </cell>
          <cell r="AO896" t="str">
            <v>8</v>
          </cell>
        </row>
        <row r="897">
          <cell r="AB897">
            <v>-200000000</v>
          </cell>
          <cell r="AN897">
            <v>-200000000</v>
          </cell>
          <cell r="AO897" t="str">
            <v>8</v>
          </cell>
        </row>
        <row r="898">
          <cell r="AB898">
            <v>-150000000</v>
          </cell>
          <cell r="AN898">
            <v>-150000000</v>
          </cell>
          <cell r="AO898" t="str">
            <v>8</v>
          </cell>
        </row>
        <row r="899">
          <cell r="AB899">
            <v>-100000000</v>
          </cell>
          <cell r="AN899">
            <v>-100000000</v>
          </cell>
          <cell r="AO899" t="str">
            <v>8</v>
          </cell>
        </row>
        <row r="900">
          <cell r="AB900">
            <v>-225000000</v>
          </cell>
          <cell r="AN900">
            <v>-225000000</v>
          </cell>
          <cell r="AO900" t="str">
            <v>8</v>
          </cell>
        </row>
        <row r="901">
          <cell r="AB901">
            <v>-25000000</v>
          </cell>
          <cell r="AN901">
            <v>-25000000</v>
          </cell>
          <cell r="AO901" t="str">
            <v>8</v>
          </cell>
        </row>
        <row r="902">
          <cell r="AB902">
            <v>-260000000</v>
          </cell>
          <cell r="AN902">
            <v>-260000000</v>
          </cell>
          <cell r="AO902" t="str">
            <v>8</v>
          </cell>
        </row>
        <row r="903">
          <cell r="AB903">
            <v>-40000000</v>
          </cell>
          <cell r="AN903">
            <v>-40000000</v>
          </cell>
          <cell r="AO903" t="str">
            <v>8</v>
          </cell>
        </row>
        <row r="904">
          <cell r="AB904">
            <v>-138460000</v>
          </cell>
          <cell r="AN904">
            <v>-74999166.666666672</v>
          </cell>
          <cell r="AO904" t="str">
            <v>8</v>
          </cell>
        </row>
        <row r="905">
          <cell r="AB905">
            <v>-23400000</v>
          </cell>
          <cell r="AN905">
            <v>-12675000</v>
          </cell>
          <cell r="AO905" t="str">
            <v>8</v>
          </cell>
        </row>
        <row r="906">
          <cell r="AB906">
            <v>-150000000</v>
          </cell>
          <cell r="AN906">
            <v>-43750000</v>
          </cell>
          <cell r="AO906" t="str">
            <v>8</v>
          </cell>
        </row>
        <row r="907">
          <cell r="AB907">
            <v>0</v>
          </cell>
          <cell r="AN907">
            <v>0</v>
          </cell>
          <cell r="AO907" t="str">
            <v>9</v>
          </cell>
        </row>
        <row r="908">
          <cell r="AB908">
            <v>0</v>
          </cell>
          <cell r="AN908">
            <v>0</v>
          </cell>
          <cell r="AO908" t="str">
            <v>8</v>
          </cell>
        </row>
        <row r="909">
          <cell r="AB909">
            <v>0</v>
          </cell>
          <cell r="AN909">
            <v>0</v>
          </cell>
          <cell r="AO909" t="str">
            <v>8</v>
          </cell>
        </row>
        <row r="910">
          <cell r="AB910">
            <v>0</v>
          </cell>
          <cell r="AN910">
            <v>0</v>
          </cell>
          <cell r="AO910" t="str">
            <v>8</v>
          </cell>
        </row>
        <row r="911">
          <cell r="AB911">
            <v>0</v>
          </cell>
          <cell r="AN911">
            <v>0</v>
          </cell>
          <cell r="AO911" t="str">
            <v>8</v>
          </cell>
        </row>
        <row r="912">
          <cell r="AB912">
            <v>0</v>
          </cell>
          <cell r="AN912">
            <v>0</v>
          </cell>
          <cell r="AO912" t="str">
            <v>8</v>
          </cell>
        </row>
        <row r="913">
          <cell r="AB913">
            <v>0</v>
          </cell>
          <cell r="AN913">
            <v>47.023333333333333</v>
          </cell>
          <cell r="AO913" t="str">
            <v>8</v>
          </cell>
        </row>
        <row r="914">
          <cell r="AB914">
            <v>16907.330000000002</v>
          </cell>
          <cell r="AN914">
            <v>24153.349999999995</v>
          </cell>
          <cell r="AO914" t="str">
            <v>8</v>
          </cell>
        </row>
        <row r="915">
          <cell r="AB915">
            <v>-1125000</v>
          </cell>
          <cell r="AN915">
            <v>-784375</v>
          </cell>
        </row>
        <row r="916">
          <cell r="AB916">
            <v>0</v>
          </cell>
          <cell r="AN916">
            <v>0</v>
          </cell>
        </row>
        <row r="917">
          <cell r="AB917">
            <v>-31873025.359999999</v>
          </cell>
          <cell r="AN917">
            <v>-34746823.587916665</v>
          </cell>
          <cell r="AO917">
            <v>65</v>
          </cell>
        </row>
        <row r="918">
          <cell r="AB918">
            <v>-75000</v>
          </cell>
          <cell r="AN918">
            <v>-81662.2</v>
          </cell>
        </row>
        <row r="919">
          <cell r="AB919">
            <v>-1471645.26</v>
          </cell>
          <cell r="AN919">
            <v>-1538686.2429166667</v>
          </cell>
        </row>
        <row r="920">
          <cell r="AB920">
            <v>-132020.75</v>
          </cell>
          <cell r="AN920">
            <v>-135001.89583333334</v>
          </cell>
        </row>
        <row r="921">
          <cell r="AB921">
            <v>-8761.4500000000007</v>
          </cell>
          <cell r="AN921">
            <v>-10447.554166666667</v>
          </cell>
        </row>
        <row r="922">
          <cell r="AB922">
            <v>-15000</v>
          </cell>
          <cell r="AN922">
            <v>-15000</v>
          </cell>
        </row>
        <row r="923">
          <cell r="AB923">
            <v>-60027.26</v>
          </cell>
          <cell r="AN923">
            <v>-61499.564166666678</v>
          </cell>
        </row>
        <row r="924">
          <cell r="AB924">
            <v>0</v>
          </cell>
          <cell r="AN924">
            <v>-4166.666666666667</v>
          </cell>
        </row>
        <row r="925">
          <cell r="AB925">
            <v>-341136.66</v>
          </cell>
          <cell r="AN925">
            <v>-341250.23000000004</v>
          </cell>
        </row>
        <row r="926">
          <cell r="AB926">
            <v>-141634.19</v>
          </cell>
          <cell r="AN926">
            <v>-141752.26291666663</v>
          </cell>
        </row>
        <row r="927">
          <cell r="AB927">
            <v>-140000</v>
          </cell>
          <cell r="AN927">
            <v>-140000</v>
          </cell>
        </row>
        <row r="928">
          <cell r="AB928">
            <v>-20000</v>
          </cell>
          <cell r="AN928">
            <v>-17916.666666666668</v>
          </cell>
        </row>
        <row r="929">
          <cell r="AB929">
            <v>-1451218.87</v>
          </cell>
          <cell r="AN929">
            <v>-1428731.1533333336</v>
          </cell>
        </row>
        <row r="930">
          <cell r="AB930">
            <v>-530050</v>
          </cell>
          <cell r="AN930">
            <v>-287110.41666666669</v>
          </cell>
        </row>
        <row r="931">
          <cell r="AB931">
            <v>-305246.25</v>
          </cell>
          <cell r="AN931">
            <v>-163549.40625</v>
          </cell>
        </row>
        <row r="932">
          <cell r="AB932">
            <v>-1022339</v>
          </cell>
          <cell r="AN932">
            <v>-547763.95833333337</v>
          </cell>
        </row>
        <row r="933">
          <cell r="AB933">
            <v>-632180.5</v>
          </cell>
          <cell r="AN933">
            <v>-338718.97916666669</v>
          </cell>
        </row>
        <row r="934">
          <cell r="AB934">
            <v>-914480.43</v>
          </cell>
          <cell r="AN934">
            <v>-617650.35124999995</v>
          </cell>
          <cell r="AO934" t="str">
            <v>65b</v>
          </cell>
        </row>
        <row r="935">
          <cell r="AB935">
            <v>0</v>
          </cell>
          <cell r="AN935">
            <v>0</v>
          </cell>
          <cell r="AO935" t="str">
            <v>9</v>
          </cell>
        </row>
        <row r="936">
          <cell r="AB936">
            <v>0</v>
          </cell>
          <cell r="AN936">
            <v>0</v>
          </cell>
          <cell r="AO936" t="str">
            <v>9</v>
          </cell>
        </row>
        <row r="937">
          <cell r="AB937">
            <v>0</v>
          </cell>
          <cell r="AN937">
            <v>0</v>
          </cell>
          <cell r="AO937" t="str">
            <v>9</v>
          </cell>
        </row>
        <row r="938">
          <cell r="AB938">
            <v>0</v>
          </cell>
          <cell r="AN938">
            <v>0</v>
          </cell>
          <cell r="AO938" t="str">
            <v>9</v>
          </cell>
        </row>
        <row r="939">
          <cell r="AB939">
            <v>0</v>
          </cell>
          <cell r="AN939">
            <v>0</v>
          </cell>
          <cell r="AO939" t="str">
            <v>9</v>
          </cell>
        </row>
        <row r="940">
          <cell r="AB940">
            <v>0</v>
          </cell>
          <cell r="AN940">
            <v>-18730416.666666668</v>
          </cell>
          <cell r="AO940" t="str">
            <v>9</v>
          </cell>
        </row>
        <row r="941">
          <cell r="AB941">
            <v>-9330000</v>
          </cell>
          <cell r="AN941">
            <v>-26614083.333333332</v>
          </cell>
          <cell r="AO941" t="str">
            <v>9</v>
          </cell>
        </row>
        <row r="942">
          <cell r="AB942">
            <v>0</v>
          </cell>
          <cell r="AN942">
            <v>0</v>
          </cell>
          <cell r="AO942" t="str">
            <v>9</v>
          </cell>
        </row>
        <row r="943">
          <cell r="AB943">
            <v>0</v>
          </cell>
          <cell r="AN943">
            <v>0</v>
          </cell>
          <cell r="AO943" t="str">
            <v>9</v>
          </cell>
        </row>
        <row r="944">
          <cell r="AB944">
            <v>0</v>
          </cell>
          <cell r="AN944">
            <v>0</v>
          </cell>
          <cell r="AO944" t="str">
            <v>9</v>
          </cell>
        </row>
        <row r="945">
          <cell r="AB945">
            <v>0</v>
          </cell>
          <cell r="AN945">
            <v>0</v>
          </cell>
          <cell r="AO945" t="str">
            <v>9</v>
          </cell>
        </row>
        <row r="946">
          <cell r="AB946">
            <v>0</v>
          </cell>
          <cell r="AN946">
            <v>0</v>
          </cell>
          <cell r="AO946" t="str">
            <v>9</v>
          </cell>
        </row>
        <row r="947">
          <cell r="AB947">
            <v>0</v>
          </cell>
          <cell r="AN947">
            <v>-208333.33333333334</v>
          </cell>
          <cell r="AO947" t="str">
            <v>9</v>
          </cell>
        </row>
        <row r="948">
          <cell r="AB948">
            <v>0</v>
          </cell>
          <cell r="AN948">
            <v>0</v>
          </cell>
          <cell r="AO948" t="str">
            <v>9</v>
          </cell>
        </row>
        <row r="949">
          <cell r="AB949">
            <v>0</v>
          </cell>
          <cell r="AN949">
            <v>0</v>
          </cell>
          <cell r="AO949" t="str">
            <v>9</v>
          </cell>
        </row>
        <row r="950">
          <cell r="AB950">
            <v>0</v>
          </cell>
          <cell r="AN950">
            <v>0</v>
          </cell>
          <cell r="AO950" t="str">
            <v>9</v>
          </cell>
        </row>
        <row r="951">
          <cell r="AB951">
            <v>0</v>
          </cell>
          <cell r="AN951">
            <v>0</v>
          </cell>
          <cell r="AO951" t="str">
            <v>9</v>
          </cell>
        </row>
        <row r="952">
          <cell r="AB952">
            <v>0</v>
          </cell>
          <cell r="AN952">
            <v>0</v>
          </cell>
          <cell r="AO952" t="str">
            <v>9</v>
          </cell>
        </row>
        <row r="953">
          <cell r="AB953">
            <v>-3427082.05</v>
          </cell>
          <cell r="AN953">
            <v>-2742186.0275000003</v>
          </cell>
        </row>
        <row r="954">
          <cell r="AB954">
            <v>-6971750.0700000003</v>
          </cell>
          <cell r="AN954">
            <v>-6722402.0099999988</v>
          </cell>
        </row>
        <row r="955">
          <cell r="AB955">
            <v>-734148.67</v>
          </cell>
          <cell r="AN955">
            <v>-849982.9520833334</v>
          </cell>
          <cell r="AO955" t="str">
            <v>65a</v>
          </cell>
        </row>
        <row r="956">
          <cell r="AB956">
            <v>-3307266</v>
          </cell>
          <cell r="AN956">
            <v>-3301887.7483333335</v>
          </cell>
        </row>
        <row r="957">
          <cell r="AB957">
            <v>-11104733.119999999</v>
          </cell>
          <cell r="AN957">
            <v>-10800915.8925</v>
          </cell>
        </row>
        <row r="958">
          <cell r="AB958">
            <v>-12727415.16</v>
          </cell>
          <cell r="AN958">
            <v>-13330707.375833334</v>
          </cell>
        </row>
        <row r="959">
          <cell r="AB959">
            <v>-1690953.58</v>
          </cell>
          <cell r="AN959">
            <v>-619853.86333333328</v>
          </cell>
          <cell r="AO959" t="str">
            <v>65a</v>
          </cell>
        </row>
        <row r="960">
          <cell r="AB960">
            <v>-26552128.91</v>
          </cell>
          <cell r="AN960">
            <v>-22270748.072083335</v>
          </cell>
        </row>
        <row r="961">
          <cell r="AB961">
            <v>-171009.14</v>
          </cell>
          <cell r="AN961">
            <v>-148039.77249999999</v>
          </cell>
        </row>
        <row r="962">
          <cell r="AB962">
            <v>-176019.76</v>
          </cell>
          <cell r="AN962">
            <v>-222674.46083333335</v>
          </cell>
        </row>
        <row r="963">
          <cell r="AB963">
            <v>-49409.61</v>
          </cell>
          <cell r="AN963">
            <v>-64505.576249999984</v>
          </cell>
          <cell r="AO963" t="str">
            <v>65a</v>
          </cell>
        </row>
        <row r="964">
          <cell r="AB964">
            <v>-11734.42</v>
          </cell>
          <cell r="AN964">
            <v>-48264.88749999999</v>
          </cell>
        </row>
        <row r="965">
          <cell r="AB965">
            <v>-386.92</v>
          </cell>
          <cell r="AN965">
            <v>-84.15</v>
          </cell>
          <cell r="AO965" t="str">
            <v>65a</v>
          </cell>
        </row>
        <row r="966">
          <cell r="AB966">
            <v>-182829.27</v>
          </cell>
          <cell r="AN966">
            <v>-53136.810416666674</v>
          </cell>
          <cell r="AO966" t="str">
            <v>65a</v>
          </cell>
        </row>
        <row r="967">
          <cell r="AB967">
            <v>0</v>
          </cell>
          <cell r="AN967">
            <v>897184.62250000006</v>
          </cell>
          <cell r="AO967" t="str">
            <v>65a</v>
          </cell>
        </row>
        <row r="968">
          <cell r="AB968">
            <v>0</v>
          </cell>
          <cell r="AN968">
            <v>0</v>
          </cell>
          <cell r="AO968" t="str">
            <v>65a</v>
          </cell>
        </row>
        <row r="969">
          <cell r="AB969">
            <v>-639100.06000000006</v>
          </cell>
          <cell r="AN969">
            <v>-802081.39083333348</v>
          </cell>
          <cell r="AO969" t="str">
            <v>65b</v>
          </cell>
        </row>
        <row r="970">
          <cell r="AB970">
            <v>-3355177.32</v>
          </cell>
          <cell r="AN970">
            <v>-2497899.0050000004</v>
          </cell>
          <cell r="AO970" t="str">
            <v>65b</v>
          </cell>
        </row>
        <row r="971">
          <cell r="AB971">
            <v>-36996994.100000001</v>
          </cell>
          <cell r="AN971">
            <v>-43869424.620833337</v>
          </cell>
          <cell r="AO971" t="str">
            <v>65b</v>
          </cell>
        </row>
        <row r="972">
          <cell r="AB972">
            <v>-1685.02</v>
          </cell>
          <cell r="AN972">
            <v>-1587.7745833333336</v>
          </cell>
        </row>
        <row r="973">
          <cell r="AB973">
            <v>-3256.62</v>
          </cell>
          <cell r="AN973">
            <v>-1197.9837500000001</v>
          </cell>
          <cell r="AO973" t="str">
            <v>65b</v>
          </cell>
        </row>
        <row r="974">
          <cell r="AB974">
            <v>0</v>
          </cell>
          <cell r="AN974">
            <v>0</v>
          </cell>
          <cell r="AO974" t="str">
            <v>65a</v>
          </cell>
        </row>
        <row r="975">
          <cell r="AB975">
            <v>-236975</v>
          </cell>
          <cell r="AN975">
            <v>-193754.79166666666</v>
          </cell>
          <cell r="AO975" t="str">
            <v>65a</v>
          </cell>
        </row>
        <row r="976">
          <cell r="AB976">
            <v>0</v>
          </cell>
          <cell r="AN976">
            <v>0</v>
          </cell>
          <cell r="AO976" t="str">
            <v>65a</v>
          </cell>
        </row>
        <row r="977">
          <cell r="AB977">
            <v>50</v>
          </cell>
          <cell r="AN977">
            <v>2.0833333333333335</v>
          </cell>
          <cell r="AO977" t="str">
            <v>65a</v>
          </cell>
        </row>
        <row r="978">
          <cell r="AB978">
            <v>0</v>
          </cell>
          <cell r="AN978">
            <v>-2139.1220833333332</v>
          </cell>
          <cell r="AO978" t="str">
            <v>65a</v>
          </cell>
        </row>
        <row r="979">
          <cell r="AB979">
            <v>0</v>
          </cell>
          <cell r="AN979">
            <v>0</v>
          </cell>
        </row>
        <row r="980">
          <cell r="AB980">
            <v>0</v>
          </cell>
          <cell r="AN980">
            <v>0</v>
          </cell>
        </row>
        <row r="981">
          <cell r="AB981">
            <v>-7155458.9400000004</v>
          </cell>
          <cell r="AN981">
            <v>-7782708.5141666653</v>
          </cell>
          <cell r="AO981" t="str">
            <v>65a</v>
          </cell>
        </row>
        <row r="982">
          <cell r="AB982">
            <v>0</v>
          </cell>
          <cell r="AN982">
            <v>0</v>
          </cell>
        </row>
        <row r="983">
          <cell r="AB983">
            <v>0</v>
          </cell>
          <cell r="AN983">
            <v>0</v>
          </cell>
          <cell r="AO983" t="str">
            <v>65a</v>
          </cell>
        </row>
        <row r="984">
          <cell r="AB984">
            <v>0</v>
          </cell>
          <cell r="AN984">
            <v>0</v>
          </cell>
          <cell r="AO984" t="str">
            <v>65a</v>
          </cell>
        </row>
        <row r="985">
          <cell r="AB985">
            <v>0</v>
          </cell>
          <cell r="AN985">
            <v>0</v>
          </cell>
        </row>
        <row r="986">
          <cell r="AB986">
            <v>0</v>
          </cell>
          <cell r="AN986">
            <v>0</v>
          </cell>
        </row>
        <row r="987">
          <cell r="AB987">
            <v>0</v>
          </cell>
          <cell r="AN987">
            <v>0</v>
          </cell>
        </row>
        <row r="988">
          <cell r="AB988">
            <v>0</v>
          </cell>
          <cell r="AN988">
            <v>0</v>
          </cell>
        </row>
        <row r="989">
          <cell r="AB989">
            <v>0</v>
          </cell>
          <cell r="AN989">
            <v>0</v>
          </cell>
          <cell r="AO989" t="str">
            <v>65a</v>
          </cell>
        </row>
        <row r="990">
          <cell r="AB990">
            <v>-1958850</v>
          </cell>
          <cell r="AN990">
            <v>-4620184.6445833342</v>
          </cell>
          <cell r="AO990" t="str">
            <v>65a</v>
          </cell>
        </row>
        <row r="991">
          <cell r="AB991">
            <v>0</v>
          </cell>
          <cell r="AN991">
            <v>0</v>
          </cell>
          <cell r="AO991" t="str">
            <v>65a</v>
          </cell>
        </row>
        <row r="992">
          <cell r="AB992">
            <v>-18576151.010000002</v>
          </cell>
          <cell r="AN992">
            <v>-21845882.999166664</v>
          </cell>
          <cell r="AO992" t="str">
            <v>65a</v>
          </cell>
        </row>
        <row r="993">
          <cell r="AB993">
            <v>0</v>
          </cell>
          <cell r="AN993">
            <v>0</v>
          </cell>
          <cell r="AO993" t="str">
            <v>65a</v>
          </cell>
        </row>
        <row r="994">
          <cell r="AB994">
            <v>-2644809.08</v>
          </cell>
          <cell r="AN994">
            <v>-2854653.2475000001</v>
          </cell>
          <cell r="AO994" t="str">
            <v>65a</v>
          </cell>
        </row>
        <row r="995">
          <cell r="AB995">
            <v>-260060.97</v>
          </cell>
          <cell r="AN995">
            <v>-720680.9833333334</v>
          </cell>
          <cell r="AO995" t="str">
            <v>65a</v>
          </cell>
        </row>
        <row r="996">
          <cell r="AB996">
            <v>187.07</v>
          </cell>
          <cell r="AN996">
            <v>544.18583333333333</v>
          </cell>
          <cell r="AO996" t="str">
            <v>65a</v>
          </cell>
        </row>
        <row r="997">
          <cell r="AB997">
            <v>-201242.5</v>
          </cell>
          <cell r="AN997">
            <v>-473355.67708333331</v>
          </cell>
          <cell r="AO997" t="str">
            <v>65a</v>
          </cell>
        </row>
        <row r="998">
          <cell r="AB998">
            <v>-204947.22</v>
          </cell>
          <cell r="AN998">
            <v>-280735.66666666669</v>
          </cell>
        </row>
        <row r="999">
          <cell r="AB999">
            <v>-16763019.720000001</v>
          </cell>
          <cell r="AN999">
            <v>-11851169.941250002</v>
          </cell>
          <cell r="AO999" t="str">
            <v>65a</v>
          </cell>
        </row>
        <row r="1000">
          <cell r="AB1000">
            <v>-1806064.93</v>
          </cell>
          <cell r="AN1000">
            <v>-1676738.9658333336</v>
          </cell>
        </row>
        <row r="1001">
          <cell r="AB1001">
            <v>-88403.199999999997</v>
          </cell>
          <cell r="AN1001">
            <v>-2421240.6150000007</v>
          </cell>
          <cell r="AO1001" t="str">
            <v>65a</v>
          </cell>
        </row>
        <row r="1002">
          <cell r="AB1002">
            <v>-16885.48</v>
          </cell>
          <cell r="AN1002">
            <v>-12046.397916666667</v>
          </cell>
          <cell r="AO1002" t="str">
            <v>65a</v>
          </cell>
        </row>
        <row r="1003">
          <cell r="AB1003">
            <v>-38256.370000000003</v>
          </cell>
          <cell r="AN1003">
            <v>-28887.732083333336</v>
          </cell>
          <cell r="AO1003" t="str">
            <v>65a</v>
          </cell>
        </row>
        <row r="1004">
          <cell r="AB1004">
            <v>-22968.82</v>
          </cell>
          <cell r="AN1004">
            <v>-22968.820000000003</v>
          </cell>
          <cell r="AO1004" t="str">
            <v>65a</v>
          </cell>
        </row>
        <row r="1005">
          <cell r="AB1005">
            <v>-17201.98</v>
          </cell>
          <cell r="AN1005">
            <v>-2926.5662499999999</v>
          </cell>
          <cell r="AO1005" t="str">
            <v>65a</v>
          </cell>
        </row>
        <row r="1006">
          <cell r="AB1006">
            <v>-339750.73</v>
          </cell>
          <cell r="AN1006">
            <v>-42174.052916666675</v>
          </cell>
          <cell r="AO1006" t="str">
            <v>65a</v>
          </cell>
        </row>
        <row r="1007">
          <cell r="AB1007">
            <v>-15981.42</v>
          </cell>
          <cell r="AN1007">
            <v>-7948.1025000000009</v>
          </cell>
          <cell r="AO1007" t="str">
            <v>65a</v>
          </cell>
        </row>
        <row r="1008">
          <cell r="AB1008">
            <v>3889.48</v>
          </cell>
          <cell r="AN1008">
            <v>2535.8329166666663</v>
          </cell>
          <cell r="AO1008" t="str">
            <v>65a</v>
          </cell>
        </row>
        <row r="1009">
          <cell r="AB1009">
            <v>0</v>
          </cell>
          <cell r="AN1009">
            <v>0</v>
          </cell>
          <cell r="AO1009" t="str">
            <v>65a</v>
          </cell>
        </row>
        <row r="1010">
          <cell r="AB1010">
            <v>0</v>
          </cell>
          <cell r="AN1010">
            <v>-30525.31791666667</v>
          </cell>
          <cell r="AO1010" t="str">
            <v>65a</v>
          </cell>
        </row>
        <row r="1011">
          <cell r="AB1011">
            <v>0</v>
          </cell>
          <cell r="AN1011">
            <v>0</v>
          </cell>
        </row>
        <row r="1012">
          <cell r="AB1012">
            <v>0</v>
          </cell>
          <cell r="AN1012">
            <v>-2102.875833333333</v>
          </cell>
          <cell r="AO1012" t="str">
            <v>65a</v>
          </cell>
        </row>
        <row r="1013">
          <cell r="AB1013">
            <v>0</v>
          </cell>
          <cell r="AN1013">
            <v>-5425314.3495833334</v>
          </cell>
        </row>
        <row r="1014">
          <cell r="AB1014">
            <v>-396.93</v>
          </cell>
          <cell r="AN1014">
            <v>-218223.7033333334</v>
          </cell>
          <cell r="AO1014" t="str">
            <v>65b</v>
          </cell>
        </row>
        <row r="1015">
          <cell r="AB1015">
            <v>0</v>
          </cell>
          <cell r="AN1015">
            <v>-136661.92083333334</v>
          </cell>
          <cell r="AO1015" t="str">
            <v>65a</v>
          </cell>
        </row>
        <row r="1016">
          <cell r="AB1016">
            <v>11227.23</v>
          </cell>
          <cell r="AN1016">
            <v>164475.79958333331</v>
          </cell>
          <cell r="AO1016" t="str">
            <v>65a</v>
          </cell>
        </row>
        <row r="1017">
          <cell r="AB1017">
            <v>-11230.33</v>
          </cell>
          <cell r="AN1017">
            <v>-16979.723750000001</v>
          </cell>
          <cell r="AO1017" t="str">
            <v>65a</v>
          </cell>
        </row>
        <row r="1018">
          <cell r="AB1018">
            <v>-3922.66</v>
          </cell>
          <cell r="AN1018">
            <v>-660.42166666666662</v>
          </cell>
          <cell r="AO1018" t="str">
            <v>65a</v>
          </cell>
        </row>
        <row r="1019">
          <cell r="AB1019">
            <v>0</v>
          </cell>
          <cell r="AN1019">
            <v>-1767.86</v>
          </cell>
          <cell r="AO1019" t="str">
            <v>65a</v>
          </cell>
        </row>
        <row r="1020">
          <cell r="AB1020">
            <v>-2000</v>
          </cell>
          <cell r="AN1020">
            <v>-2000</v>
          </cell>
          <cell r="AO1020">
            <v>40</v>
          </cell>
        </row>
        <row r="1021">
          <cell r="AB1021">
            <v>-826786.86</v>
          </cell>
          <cell r="AN1021">
            <v>-989921.96958333347</v>
          </cell>
          <cell r="AO1021">
            <v>40</v>
          </cell>
        </row>
        <row r="1022">
          <cell r="AB1022">
            <v>0</v>
          </cell>
          <cell r="AN1022">
            <v>0</v>
          </cell>
          <cell r="AO1022" t="str">
            <v>21</v>
          </cell>
          <cell r="AP1022">
            <v>28</v>
          </cell>
        </row>
        <row r="1023">
          <cell r="AB1023">
            <v>0</v>
          </cell>
          <cell r="AN1023">
            <v>0</v>
          </cell>
          <cell r="AO1023" t="str">
            <v>65b</v>
          </cell>
        </row>
        <row r="1024">
          <cell r="AB1024">
            <v>-1139135.01</v>
          </cell>
          <cell r="AN1024">
            <v>-826615.11416666664</v>
          </cell>
          <cell r="AO1024" t="str">
            <v>21</v>
          </cell>
          <cell r="AP1024" t="str">
            <v>28</v>
          </cell>
        </row>
        <row r="1025">
          <cell r="AB1025">
            <v>-2858658.49</v>
          </cell>
          <cell r="AN1025">
            <v>-2682029.1158333342</v>
          </cell>
          <cell r="AO1025" t="str">
            <v>65b</v>
          </cell>
        </row>
        <row r="1026">
          <cell r="AB1026">
            <v>-7988139.8799999999</v>
          </cell>
          <cell r="AN1026">
            <v>-7704791.2387499996</v>
          </cell>
          <cell r="AO1026" t="str">
            <v>21</v>
          </cell>
          <cell r="AP1026" t="str">
            <v>28</v>
          </cell>
        </row>
        <row r="1027">
          <cell r="AB1027">
            <v>-80000</v>
          </cell>
          <cell r="AN1027">
            <v>-80000</v>
          </cell>
          <cell r="AO1027" t="str">
            <v>65b</v>
          </cell>
        </row>
        <row r="1028">
          <cell r="AB1028">
            <v>-289026.49</v>
          </cell>
          <cell r="AN1028">
            <v>-48823.52375</v>
          </cell>
          <cell r="AO1028" t="str">
            <v>65b</v>
          </cell>
        </row>
        <row r="1029">
          <cell r="AB1029">
            <v>-909482.87</v>
          </cell>
          <cell r="AN1029">
            <v>-221378.14458333331</v>
          </cell>
          <cell r="AO1029" t="str">
            <v>21</v>
          </cell>
          <cell r="AP1029" t="str">
            <v>28</v>
          </cell>
        </row>
        <row r="1030">
          <cell r="AB1030">
            <v>0</v>
          </cell>
          <cell r="AN1030">
            <v>0</v>
          </cell>
          <cell r="AO1030" t="str">
            <v>65a</v>
          </cell>
        </row>
        <row r="1031">
          <cell r="AB1031">
            <v>0</v>
          </cell>
          <cell r="AN1031">
            <v>0</v>
          </cell>
          <cell r="AO1031" t="str">
            <v>65a1</v>
          </cell>
        </row>
        <row r="1032">
          <cell r="AB1032">
            <v>178889.45</v>
          </cell>
          <cell r="AN1032">
            <v>-14349177.764583336</v>
          </cell>
          <cell r="AO1032" t="str">
            <v>65a1</v>
          </cell>
        </row>
        <row r="1033">
          <cell r="AB1033">
            <v>-275</v>
          </cell>
          <cell r="AN1033">
            <v>-142.28458333333333</v>
          </cell>
          <cell r="AO1033" t="str">
            <v>65a</v>
          </cell>
        </row>
        <row r="1034">
          <cell r="AB1034">
            <v>-496269.28</v>
          </cell>
          <cell r="AN1034">
            <v>-103810.32541666667</v>
          </cell>
          <cell r="AO1034" t="str">
            <v>65a</v>
          </cell>
        </row>
        <row r="1035">
          <cell r="AB1035">
            <v>-343.67</v>
          </cell>
          <cell r="AN1035">
            <v>-343.67</v>
          </cell>
          <cell r="AO1035" t="str">
            <v>65a</v>
          </cell>
        </row>
        <row r="1036">
          <cell r="AB1036">
            <v>-188029.15</v>
          </cell>
          <cell r="AN1036">
            <v>-270434.15749999997</v>
          </cell>
          <cell r="AO1036" t="str">
            <v>65a</v>
          </cell>
        </row>
        <row r="1037">
          <cell r="AB1037">
            <v>-8678.4599999999991</v>
          </cell>
          <cell r="AN1037">
            <v>-8678.4599999999973</v>
          </cell>
          <cell r="AO1037" t="str">
            <v>65a</v>
          </cell>
        </row>
        <row r="1038">
          <cell r="AB1038">
            <v>0</v>
          </cell>
          <cell r="AN1038">
            <v>0</v>
          </cell>
          <cell r="AO1038" t="str">
            <v>65a</v>
          </cell>
        </row>
        <row r="1039">
          <cell r="AB1039">
            <v>-18952495.640000001</v>
          </cell>
          <cell r="AN1039">
            <v>-23057113.2075</v>
          </cell>
          <cell r="AO1039" t="str">
            <v xml:space="preserve"> </v>
          </cell>
        </row>
        <row r="1040">
          <cell r="AB1040">
            <v>-6898099.8499999996</v>
          </cell>
          <cell r="AN1040">
            <v>-6001985.072916667</v>
          </cell>
          <cell r="AO1040" t="str">
            <v xml:space="preserve"> </v>
          </cell>
        </row>
        <row r="1041">
          <cell r="AB1041">
            <v>-214450.37</v>
          </cell>
          <cell r="AN1041">
            <v>-3011983.6079166667</v>
          </cell>
        </row>
        <row r="1042">
          <cell r="AB1042">
            <v>-9147266.0600000005</v>
          </cell>
          <cell r="AN1042">
            <v>-12111448.281666666</v>
          </cell>
          <cell r="AO1042" t="str">
            <v>65b</v>
          </cell>
        </row>
        <row r="1043">
          <cell r="AB1043">
            <v>-2278.3200000000002</v>
          </cell>
          <cell r="AN1043">
            <v>-94.93</v>
          </cell>
          <cell r="AO1043" t="str">
            <v xml:space="preserve"> </v>
          </cell>
        </row>
        <row r="1044">
          <cell r="AB1044">
            <v>-4317687.5199999996</v>
          </cell>
          <cell r="AN1044">
            <v>-3647885.9395833332</v>
          </cell>
          <cell r="AO1044" t="str">
            <v xml:space="preserve"> </v>
          </cell>
        </row>
        <row r="1045">
          <cell r="AB1045">
            <v>-476089</v>
          </cell>
          <cell r="AN1045">
            <v>-476089</v>
          </cell>
          <cell r="AO1045" t="str">
            <v xml:space="preserve"> </v>
          </cell>
        </row>
        <row r="1046">
          <cell r="AB1046">
            <v>0</v>
          </cell>
          <cell r="AN1046">
            <v>0</v>
          </cell>
          <cell r="AO1046" t="str">
            <v>65a</v>
          </cell>
        </row>
        <row r="1047">
          <cell r="AB1047">
            <v>-398788.3</v>
          </cell>
          <cell r="AN1047">
            <v>-262812.07749999996</v>
          </cell>
          <cell r="AO1047" t="str">
            <v xml:space="preserve"> </v>
          </cell>
        </row>
        <row r="1048">
          <cell r="AB1048">
            <v>53356</v>
          </cell>
          <cell r="AN1048">
            <v>-843774.8208333333</v>
          </cell>
        </row>
        <row r="1049">
          <cell r="AB1049">
            <v>-3725287</v>
          </cell>
          <cell r="AN1049">
            <v>-4129198.8716666666</v>
          </cell>
        </row>
        <row r="1050">
          <cell r="AB1050">
            <v>-999476.06</v>
          </cell>
          <cell r="AN1050">
            <v>-1786205.6516666666</v>
          </cell>
          <cell r="AO1050" t="str">
            <v>65b</v>
          </cell>
        </row>
        <row r="1051">
          <cell r="AB1051">
            <v>0</v>
          </cell>
          <cell r="AN1051">
            <v>0</v>
          </cell>
        </row>
        <row r="1052">
          <cell r="AB1052">
            <v>-1184180.93</v>
          </cell>
          <cell r="AN1052">
            <v>-1979290.6291666667</v>
          </cell>
          <cell r="AO1052" t="str">
            <v>65b</v>
          </cell>
        </row>
        <row r="1053">
          <cell r="AB1053">
            <v>0</v>
          </cell>
          <cell r="AN1053">
            <v>0</v>
          </cell>
          <cell r="AO1053" t="str">
            <v>65b</v>
          </cell>
        </row>
        <row r="1054">
          <cell r="AB1054">
            <v>-132132.84</v>
          </cell>
          <cell r="AN1054">
            <v>-793528.41333333321</v>
          </cell>
          <cell r="AO1054" t="str">
            <v>65b</v>
          </cell>
        </row>
        <row r="1055">
          <cell r="AB1055">
            <v>-1098.8699999999999</v>
          </cell>
          <cell r="AN1055">
            <v>-1944.3308333333334</v>
          </cell>
        </row>
        <row r="1056">
          <cell r="AB1056">
            <v>-125236.23</v>
          </cell>
          <cell r="AN1056">
            <v>-127720.06958333334</v>
          </cell>
          <cell r="AO1056" t="str">
            <v>65a</v>
          </cell>
        </row>
        <row r="1057">
          <cell r="AB1057">
            <v>-636014.97</v>
          </cell>
          <cell r="AN1057">
            <v>-238205.67124999998</v>
          </cell>
        </row>
        <row r="1058">
          <cell r="AB1058">
            <v>-92229.47</v>
          </cell>
          <cell r="AN1058">
            <v>-56158.251250000001</v>
          </cell>
          <cell r="AO1058" t="str">
            <v>65a</v>
          </cell>
        </row>
        <row r="1059">
          <cell r="AB1059">
            <v>-1016253</v>
          </cell>
          <cell r="AN1059">
            <v>-1895411.7083333333</v>
          </cell>
        </row>
        <row r="1060">
          <cell r="AB1060">
            <v>-2869</v>
          </cell>
          <cell r="AN1060">
            <v>-3361.6520833333329</v>
          </cell>
          <cell r="AO1060" t="str">
            <v>65a</v>
          </cell>
        </row>
        <row r="1061">
          <cell r="AB1061">
            <v>-322.33999999999997</v>
          </cell>
          <cell r="AN1061">
            <v>-570.33708333333323</v>
          </cell>
        </row>
        <row r="1062">
          <cell r="AB1062">
            <v>0</v>
          </cell>
          <cell r="AN1062">
            <v>0</v>
          </cell>
        </row>
        <row r="1063">
          <cell r="AB1063">
            <v>0</v>
          </cell>
          <cell r="AN1063">
            <v>0</v>
          </cell>
        </row>
        <row r="1064">
          <cell r="AB1064">
            <v>0</v>
          </cell>
          <cell r="AN1064">
            <v>0</v>
          </cell>
        </row>
        <row r="1065">
          <cell r="AB1065">
            <v>0</v>
          </cell>
          <cell r="AN1065">
            <v>0</v>
          </cell>
          <cell r="AO1065" t="str">
            <v>65a</v>
          </cell>
        </row>
        <row r="1066">
          <cell r="AB1066">
            <v>-199375</v>
          </cell>
          <cell r="AN1066">
            <v>-697812.5</v>
          </cell>
          <cell r="AO1066" t="str">
            <v>65a</v>
          </cell>
        </row>
        <row r="1067">
          <cell r="AB1067">
            <v>0</v>
          </cell>
          <cell r="AN1067">
            <v>0</v>
          </cell>
          <cell r="AO1067" t="str">
            <v>65a</v>
          </cell>
        </row>
        <row r="1068">
          <cell r="AB1068">
            <v>0</v>
          </cell>
          <cell r="AN1068">
            <v>0</v>
          </cell>
          <cell r="AO1068" t="str">
            <v>65a</v>
          </cell>
        </row>
        <row r="1069">
          <cell r="AB1069">
            <v>0</v>
          </cell>
          <cell r="AN1069">
            <v>0</v>
          </cell>
          <cell r="AO1069" t="str">
            <v>65a</v>
          </cell>
        </row>
        <row r="1070">
          <cell r="AB1070">
            <v>0</v>
          </cell>
          <cell r="AN1070">
            <v>0</v>
          </cell>
          <cell r="AO1070" t="str">
            <v>65a</v>
          </cell>
        </row>
        <row r="1071">
          <cell r="AB1071">
            <v>0</v>
          </cell>
          <cell r="AN1071">
            <v>0</v>
          </cell>
        </row>
        <row r="1072">
          <cell r="AB1072">
            <v>0</v>
          </cell>
          <cell r="AN1072">
            <v>-269270.83333333331</v>
          </cell>
          <cell r="AO1072" t="str">
            <v xml:space="preserve"> </v>
          </cell>
        </row>
        <row r="1073">
          <cell r="AB1073">
            <v>0</v>
          </cell>
          <cell r="AN1073">
            <v>0</v>
          </cell>
          <cell r="AO1073" t="str">
            <v>65a</v>
          </cell>
        </row>
        <row r="1074">
          <cell r="AB1074">
            <v>0</v>
          </cell>
          <cell r="AN1074">
            <v>-235625</v>
          </cell>
          <cell r="AO1074" t="str">
            <v xml:space="preserve"> </v>
          </cell>
        </row>
        <row r="1075">
          <cell r="AB1075">
            <v>0</v>
          </cell>
          <cell r="AN1075">
            <v>-30187.5</v>
          </cell>
          <cell r="AO1075" t="str">
            <v>65a</v>
          </cell>
        </row>
        <row r="1076">
          <cell r="AB1076">
            <v>0</v>
          </cell>
          <cell r="AN1076">
            <v>-847048.86875000002</v>
          </cell>
          <cell r="AO1076" t="str">
            <v xml:space="preserve"> </v>
          </cell>
        </row>
        <row r="1077">
          <cell r="AB1077">
            <v>0</v>
          </cell>
          <cell r="AN1077">
            <v>-70353.737083333326</v>
          </cell>
          <cell r="AO1077" t="str">
            <v>65a</v>
          </cell>
        </row>
        <row r="1078">
          <cell r="AB1078">
            <v>0</v>
          </cell>
          <cell r="AN1078">
            <v>-229712.54166666666</v>
          </cell>
          <cell r="AO1078" t="str">
            <v xml:space="preserve"> </v>
          </cell>
        </row>
        <row r="1079">
          <cell r="AB1079">
            <v>0</v>
          </cell>
          <cell r="AN1079">
            <v>0</v>
          </cell>
          <cell r="AO1079" t="str">
            <v>65a</v>
          </cell>
        </row>
        <row r="1080">
          <cell r="AB1080">
            <v>0</v>
          </cell>
          <cell r="AN1080">
            <v>-304361.97916666669</v>
          </cell>
          <cell r="AO1080" t="str">
            <v>65a</v>
          </cell>
        </row>
        <row r="1081">
          <cell r="AB1081">
            <v>0</v>
          </cell>
          <cell r="AN1081">
            <v>-20637.5</v>
          </cell>
          <cell r="AO1081" t="str">
            <v>65a</v>
          </cell>
        </row>
        <row r="1082">
          <cell r="AB1082">
            <v>-66660.2</v>
          </cell>
          <cell r="AN1082">
            <v>-57137.303333333337</v>
          </cell>
          <cell r="AO1082" t="str">
            <v>65a</v>
          </cell>
        </row>
        <row r="1083">
          <cell r="AB1083">
            <v>0</v>
          </cell>
          <cell r="AN1083">
            <v>-69563.537916666668</v>
          </cell>
          <cell r="AO1083" t="str">
            <v>65a</v>
          </cell>
        </row>
        <row r="1084">
          <cell r="AB1084">
            <v>0</v>
          </cell>
          <cell r="AN1084">
            <v>-20604.427083333332</v>
          </cell>
          <cell r="AO1084" t="str">
            <v>65a</v>
          </cell>
        </row>
        <row r="1085">
          <cell r="AB1085">
            <v>-59762.5</v>
          </cell>
          <cell r="AN1085">
            <v>-51225</v>
          </cell>
          <cell r="AO1085" t="str">
            <v>65a</v>
          </cell>
        </row>
        <row r="1086">
          <cell r="AB1086">
            <v>0</v>
          </cell>
          <cell r="AN1086">
            <v>-277812.5</v>
          </cell>
          <cell r="AO1086" t="str">
            <v>65a</v>
          </cell>
        </row>
        <row r="1087">
          <cell r="AB1087">
            <v>-18987.5</v>
          </cell>
          <cell r="AN1087">
            <v>-16275</v>
          </cell>
          <cell r="AO1087" t="str">
            <v>65a</v>
          </cell>
        </row>
        <row r="1088">
          <cell r="AB1088">
            <v>0</v>
          </cell>
          <cell r="AN1088">
            <v>-45811.374166666668</v>
          </cell>
          <cell r="AO1088" t="str">
            <v>65a</v>
          </cell>
        </row>
        <row r="1089">
          <cell r="AB1089">
            <v>-151228.95000000001</v>
          </cell>
          <cell r="AN1089">
            <v>-129624.80333333333</v>
          </cell>
          <cell r="AO1089" t="str">
            <v>65a</v>
          </cell>
        </row>
        <row r="1090">
          <cell r="AB1090">
            <v>-177041.45</v>
          </cell>
          <cell r="AN1090">
            <v>-151749.80333333332</v>
          </cell>
          <cell r="AO1090" t="str">
            <v>65a</v>
          </cell>
        </row>
        <row r="1091">
          <cell r="AB1091">
            <v>-201250</v>
          </cell>
          <cell r="AN1091">
            <v>-172500</v>
          </cell>
          <cell r="AO1091" t="str">
            <v>65a</v>
          </cell>
        </row>
        <row r="1092">
          <cell r="AB1092">
            <v>-161466.45000000001</v>
          </cell>
          <cell r="AN1092">
            <v>-138399.80333333332</v>
          </cell>
          <cell r="AO1092" t="str">
            <v>65a</v>
          </cell>
        </row>
        <row r="1093">
          <cell r="AB1093">
            <v>-60550</v>
          </cell>
          <cell r="AN1093">
            <v>-51900</v>
          </cell>
          <cell r="AO1093" t="str">
            <v>65a</v>
          </cell>
        </row>
        <row r="1094">
          <cell r="AB1094">
            <v>-404250</v>
          </cell>
          <cell r="AN1094">
            <v>-346500</v>
          </cell>
          <cell r="AO1094" t="str">
            <v>65a</v>
          </cell>
        </row>
        <row r="1095">
          <cell r="AB1095">
            <v>-409500</v>
          </cell>
          <cell r="AN1095">
            <v>-351000</v>
          </cell>
          <cell r="AO1095" t="str">
            <v>65a</v>
          </cell>
        </row>
        <row r="1096">
          <cell r="AB1096">
            <v>-102666.45</v>
          </cell>
          <cell r="AN1096">
            <v>-87999.80333333333</v>
          </cell>
          <cell r="AO1096" t="str">
            <v>65a</v>
          </cell>
        </row>
        <row r="1097">
          <cell r="AB1097">
            <v>-145366.45000000001</v>
          </cell>
          <cell r="AN1097">
            <v>-124599.80333333333</v>
          </cell>
          <cell r="AO1097" t="str">
            <v>65a</v>
          </cell>
        </row>
        <row r="1098">
          <cell r="AB1098">
            <v>-214375</v>
          </cell>
          <cell r="AN1098">
            <v>-183750</v>
          </cell>
          <cell r="AO1098" t="str">
            <v>65a</v>
          </cell>
        </row>
        <row r="1099">
          <cell r="AB1099">
            <v>-42933.55</v>
          </cell>
          <cell r="AN1099">
            <v>-36800.196666666663</v>
          </cell>
          <cell r="AO1099" t="str">
            <v>65a</v>
          </cell>
        </row>
        <row r="1100">
          <cell r="AB1100">
            <v>-57837.5</v>
          </cell>
          <cell r="AN1100">
            <v>-49575</v>
          </cell>
          <cell r="AO1100" t="str">
            <v>65a</v>
          </cell>
        </row>
        <row r="1101">
          <cell r="AB1101">
            <v>-96541.45</v>
          </cell>
          <cell r="AN1101">
            <v>-82749.80333333333</v>
          </cell>
          <cell r="AO1101" t="str">
            <v>65a</v>
          </cell>
        </row>
        <row r="1102">
          <cell r="AB1102">
            <v>-312812.5</v>
          </cell>
          <cell r="AN1102">
            <v>-268125</v>
          </cell>
          <cell r="AO1102" t="str">
            <v>65a</v>
          </cell>
        </row>
        <row r="1103">
          <cell r="AB1103">
            <v>-191916.45</v>
          </cell>
          <cell r="AN1103">
            <v>-164499.80333333332</v>
          </cell>
          <cell r="AO1103" t="str">
            <v>65a</v>
          </cell>
        </row>
        <row r="1104">
          <cell r="AB1104">
            <v>-42000</v>
          </cell>
          <cell r="AN1104">
            <v>-36000</v>
          </cell>
          <cell r="AO1104" t="str">
            <v>65a</v>
          </cell>
        </row>
        <row r="1105">
          <cell r="AB1105">
            <v>-932707.49</v>
          </cell>
          <cell r="AN1105">
            <v>-508749.1766666667</v>
          </cell>
          <cell r="AO1105" t="str">
            <v>65a</v>
          </cell>
        </row>
        <row r="1106">
          <cell r="AB1106">
            <v>-3552082.53</v>
          </cell>
          <cell r="AN1106">
            <v>-1937499.2166666668</v>
          </cell>
          <cell r="AO1106" t="str">
            <v>65a</v>
          </cell>
        </row>
        <row r="1107">
          <cell r="AB1107">
            <v>0</v>
          </cell>
          <cell r="AN1107">
            <v>-63380.137916666667</v>
          </cell>
          <cell r="AO1107" t="str">
            <v>65a</v>
          </cell>
        </row>
        <row r="1108">
          <cell r="AB1108">
            <v>0</v>
          </cell>
          <cell r="AN1108">
            <v>-88958.333333333328</v>
          </cell>
          <cell r="AO1108" t="str">
            <v>65a</v>
          </cell>
        </row>
        <row r="1109">
          <cell r="AB1109">
            <v>0</v>
          </cell>
          <cell r="AN1109">
            <v>0</v>
          </cell>
          <cell r="AO1109" t="str">
            <v>65a</v>
          </cell>
        </row>
        <row r="1110">
          <cell r="AB1110">
            <v>-1699316.75</v>
          </cell>
          <cell r="AN1110">
            <v>-926900.09</v>
          </cell>
          <cell r="AO1110" t="str">
            <v>65a</v>
          </cell>
        </row>
        <row r="1111">
          <cell r="AB1111">
            <v>0</v>
          </cell>
          <cell r="AN1111">
            <v>0</v>
          </cell>
          <cell r="AO1111" t="str">
            <v>65a</v>
          </cell>
        </row>
        <row r="1112">
          <cell r="AB1112">
            <v>0</v>
          </cell>
          <cell r="AN1112">
            <v>0</v>
          </cell>
          <cell r="AO1112" t="str">
            <v>65a</v>
          </cell>
        </row>
        <row r="1113">
          <cell r="AB1113">
            <v>0</v>
          </cell>
          <cell r="AN1113">
            <v>0</v>
          </cell>
          <cell r="AO1113" t="str">
            <v>65a</v>
          </cell>
        </row>
        <row r="1114">
          <cell r="AB1114">
            <v>0</v>
          </cell>
          <cell r="AN1114">
            <v>0</v>
          </cell>
          <cell r="AO1114" t="str">
            <v>65a</v>
          </cell>
        </row>
        <row r="1115">
          <cell r="AB1115">
            <v>0</v>
          </cell>
          <cell r="AN1115">
            <v>0</v>
          </cell>
          <cell r="AO1115" t="str">
            <v>65a</v>
          </cell>
        </row>
        <row r="1116">
          <cell r="AB1116">
            <v>0</v>
          </cell>
          <cell r="AN1116">
            <v>0</v>
          </cell>
          <cell r="AO1116" t="str">
            <v>65a</v>
          </cell>
        </row>
        <row r="1117">
          <cell r="AB1117">
            <v>0</v>
          </cell>
          <cell r="AN1117">
            <v>-122438.86291666667</v>
          </cell>
          <cell r="AO1117" t="str">
            <v>65a</v>
          </cell>
        </row>
        <row r="1118">
          <cell r="AB1118">
            <v>-802132.01</v>
          </cell>
          <cell r="AN1118">
            <v>-962548.69666666666</v>
          </cell>
          <cell r="AO1118" t="str">
            <v>65a</v>
          </cell>
        </row>
        <row r="1119">
          <cell r="AB1119">
            <v>0</v>
          </cell>
          <cell r="AN1119">
            <v>-388645.83333333331</v>
          </cell>
          <cell r="AO1119" t="str">
            <v>65a</v>
          </cell>
        </row>
        <row r="1120">
          <cell r="AB1120">
            <v>0</v>
          </cell>
          <cell r="AN1120">
            <v>0</v>
          </cell>
          <cell r="AO1120" t="str">
            <v>65a</v>
          </cell>
        </row>
        <row r="1121">
          <cell r="AB1121">
            <v>0</v>
          </cell>
          <cell r="AN1121">
            <v>-223031.25</v>
          </cell>
          <cell r="AO1121" t="str">
            <v>65a</v>
          </cell>
        </row>
        <row r="1122">
          <cell r="AB1122">
            <v>-38750</v>
          </cell>
          <cell r="AN1122">
            <v>-46500</v>
          </cell>
          <cell r="AO1122" t="str">
            <v>65a</v>
          </cell>
        </row>
        <row r="1123">
          <cell r="AB1123">
            <v>-146626.66</v>
          </cell>
          <cell r="AN1123">
            <v>-175960.03333333335</v>
          </cell>
          <cell r="AO1123" t="str">
            <v>65a</v>
          </cell>
        </row>
        <row r="1124">
          <cell r="AB1124">
            <v>-842187.5</v>
          </cell>
          <cell r="AN1124">
            <v>-1010625</v>
          </cell>
          <cell r="AO1124" t="str">
            <v>65a</v>
          </cell>
        </row>
        <row r="1125">
          <cell r="AB1125">
            <v>-487500</v>
          </cell>
          <cell r="AN1125">
            <v>-585000</v>
          </cell>
          <cell r="AO1125" t="str">
            <v>65a</v>
          </cell>
        </row>
        <row r="1126">
          <cell r="AB1126">
            <v>-2201792.52</v>
          </cell>
          <cell r="AN1126">
            <v>-2110956.0016666665</v>
          </cell>
          <cell r="AO1126" t="str">
            <v>65a</v>
          </cell>
        </row>
        <row r="1127">
          <cell r="AB1127">
            <v>-1968.42</v>
          </cell>
          <cell r="AN1127">
            <v>-63117.797500000008</v>
          </cell>
          <cell r="AO1127" t="str">
            <v>65a</v>
          </cell>
        </row>
        <row r="1128">
          <cell r="AB1128">
            <v>-128480.64</v>
          </cell>
          <cell r="AN1128">
            <v>-16060.08</v>
          </cell>
        </row>
        <row r="1129">
          <cell r="AB1129">
            <v>-11355.43</v>
          </cell>
          <cell r="AN1129">
            <v>-19583.491250000003</v>
          </cell>
          <cell r="AO1129" t="str">
            <v>65a</v>
          </cell>
        </row>
        <row r="1130">
          <cell r="AB1130">
            <v>0</v>
          </cell>
          <cell r="AN1130">
            <v>-16332.467500000001</v>
          </cell>
          <cell r="AO1130" t="str">
            <v xml:space="preserve"> </v>
          </cell>
        </row>
        <row r="1131">
          <cell r="AB1131">
            <v>0</v>
          </cell>
          <cell r="AN1131">
            <v>-40036.249999999993</v>
          </cell>
          <cell r="AO1131" t="str">
            <v>65b</v>
          </cell>
        </row>
        <row r="1132">
          <cell r="AB1132">
            <v>-4441250</v>
          </cell>
          <cell r="AN1132">
            <v>-2422500</v>
          </cell>
          <cell r="AO1132" t="str">
            <v>65a</v>
          </cell>
        </row>
        <row r="1133">
          <cell r="AB1133">
            <v>-3208333.15</v>
          </cell>
          <cell r="AN1133">
            <v>-1749999.8366666667</v>
          </cell>
          <cell r="AO1133" t="str">
            <v>65a</v>
          </cell>
        </row>
        <row r="1134">
          <cell r="AB1134">
            <v>-16785.45</v>
          </cell>
          <cell r="AN1134">
            <v>-2034.8454166666668</v>
          </cell>
          <cell r="AO1134" t="str">
            <v xml:space="preserve"> </v>
          </cell>
        </row>
        <row r="1135">
          <cell r="AB1135">
            <v>-45879.18</v>
          </cell>
          <cell r="AN1135">
            <v>-13952.984999999999</v>
          </cell>
          <cell r="AO1135" t="str">
            <v>65b</v>
          </cell>
        </row>
        <row r="1136">
          <cell r="AB1136">
            <v>-561666.5</v>
          </cell>
          <cell r="AN1136">
            <v>-3369999.8533333335</v>
          </cell>
          <cell r="AO1136" t="str">
            <v>65a</v>
          </cell>
        </row>
        <row r="1137">
          <cell r="AB1137">
            <v>-53523.61</v>
          </cell>
          <cell r="AN1137">
            <v>-15611.052916666667</v>
          </cell>
          <cell r="AO1137" t="str">
            <v>65a</v>
          </cell>
        </row>
        <row r="1138">
          <cell r="AB1138">
            <v>-88660.63</v>
          </cell>
          <cell r="AN1138">
            <v>-69210.078749999986</v>
          </cell>
          <cell r="AO1138" t="str">
            <v xml:space="preserve"> </v>
          </cell>
        </row>
        <row r="1139">
          <cell r="AB1139">
            <v>-8208750</v>
          </cell>
          <cell r="AN1139">
            <v>-4477500</v>
          </cell>
          <cell r="AO1139" t="str">
            <v>65a</v>
          </cell>
        </row>
        <row r="1140">
          <cell r="AB1140">
            <v>-871979.18</v>
          </cell>
          <cell r="AN1140">
            <v>-481350.17166666669</v>
          </cell>
          <cell r="AO1140" t="str">
            <v>65a</v>
          </cell>
        </row>
        <row r="1141">
          <cell r="AB1141">
            <v>0</v>
          </cell>
          <cell r="AN1141">
            <v>-3600.4145833333332</v>
          </cell>
          <cell r="AO1141" t="str">
            <v>65a</v>
          </cell>
        </row>
        <row r="1142">
          <cell r="AB1142">
            <v>-877500</v>
          </cell>
          <cell r="AN1142">
            <v>-5265000</v>
          </cell>
          <cell r="AO1142" t="str">
            <v>65a</v>
          </cell>
        </row>
        <row r="1143">
          <cell r="AB1143">
            <v>0</v>
          </cell>
          <cell r="AN1143">
            <v>0</v>
          </cell>
          <cell r="AO1143" t="str">
            <v>65a</v>
          </cell>
        </row>
        <row r="1144">
          <cell r="AB1144">
            <v>-7497750.0199999996</v>
          </cell>
          <cell r="AN1144">
            <v>-5028282.7833333332</v>
          </cell>
          <cell r="AO1144" t="str">
            <v>65a</v>
          </cell>
        </row>
        <row r="1145">
          <cell r="AB1145">
            <v>0</v>
          </cell>
          <cell r="AN1145">
            <v>0</v>
          </cell>
          <cell r="AO1145" t="str">
            <v>65a</v>
          </cell>
        </row>
        <row r="1146">
          <cell r="AB1146">
            <v>0</v>
          </cell>
          <cell r="AN1146">
            <v>-1444059.1666666667</v>
          </cell>
          <cell r="AO1146" t="str">
            <v>65a</v>
          </cell>
        </row>
        <row r="1147">
          <cell r="AB1147">
            <v>-937499.98</v>
          </cell>
          <cell r="AN1147">
            <v>-632523.1216666667</v>
          </cell>
          <cell r="AO1147" t="str">
            <v>65a</v>
          </cell>
        </row>
        <row r="1148">
          <cell r="AB1148">
            <v>-576916.68999999994</v>
          </cell>
          <cell r="AN1148">
            <v>-937489.58791666676</v>
          </cell>
          <cell r="AO1148" t="str">
            <v>65a</v>
          </cell>
        </row>
        <row r="1149">
          <cell r="AB1149">
            <v>-99450</v>
          </cell>
          <cell r="AN1149">
            <v>-161606.25</v>
          </cell>
          <cell r="AO1149" t="str">
            <v>65a</v>
          </cell>
        </row>
        <row r="1150">
          <cell r="AB1150">
            <v>2345.3200000000002</v>
          </cell>
          <cell r="AN1150">
            <v>-3529.935833333333</v>
          </cell>
        </row>
        <row r="1151">
          <cell r="AB1151">
            <v>-25878.49</v>
          </cell>
          <cell r="AN1151">
            <v>-14838.407500000001</v>
          </cell>
          <cell r="AO1151" t="str">
            <v>65b</v>
          </cell>
        </row>
        <row r="1152">
          <cell r="AB1152">
            <v>-1639462.5</v>
          </cell>
          <cell r="AN1152">
            <v>-267989.0625</v>
          </cell>
          <cell r="AO1152" t="str">
            <v>65a</v>
          </cell>
        </row>
        <row r="1153">
          <cell r="AB1153">
            <v>0</v>
          </cell>
          <cell r="AN1153">
            <v>0</v>
          </cell>
          <cell r="AO1153" t="str">
            <v>65a</v>
          </cell>
        </row>
        <row r="1154">
          <cell r="AB1154">
            <v>-1473607.13</v>
          </cell>
          <cell r="AN1154">
            <v>-1349490.7437500001</v>
          </cell>
          <cell r="AO1154" t="str">
            <v>65a</v>
          </cell>
        </row>
        <row r="1155">
          <cell r="AB1155">
            <v>-914398.34</v>
          </cell>
          <cell r="AN1155">
            <v>-153496.40833333333</v>
          </cell>
          <cell r="AO1155" t="str">
            <v>65a</v>
          </cell>
        </row>
        <row r="1156">
          <cell r="AB1156">
            <v>-495678.29</v>
          </cell>
          <cell r="AN1156">
            <v>-102337.96166666667</v>
          </cell>
          <cell r="AO1156" t="str">
            <v>65a</v>
          </cell>
        </row>
        <row r="1157">
          <cell r="AB1157">
            <v>-21336.74</v>
          </cell>
          <cell r="AN1157">
            <v>-5100.7441666666673</v>
          </cell>
          <cell r="AO1157" t="str">
            <v>65a</v>
          </cell>
        </row>
        <row r="1158">
          <cell r="AB1158">
            <v>0</v>
          </cell>
          <cell r="AN1158">
            <v>0</v>
          </cell>
          <cell r="AO1158" t="str">
            <v>65a</v>
          </cell>
        </row>
        <row r="1159">
          <cell r="AB1159">
            <v>0</v>
          </cell>
          <cell r="AN1159">
            <v>902.25916666666672</v>
          </cell>
        </row>
        <row r="1160">
          <cell r="AB1160">
            <v>0</v>
          </cell>
          <cell r="AN1160">
            <v>0</v>
          </cell>
          <cell r="AO1160" t="str">
            <v>65a</v>
          </cell>
        </row>
        <row r="1161">
          <cell r="AB1161">
            <v>0</v>
          </cell>
          <cell r="AN1161">
            <v>0</v>
          </cell>
          <cell r="AO1161" t="str">
            <v>65a</v>
          </cell>
        </row>
        <row r="1162">
          <cell r="AB1162">
            <v>0</v>
          </cell>
          <cell r="AN1162">
            <v>0</v>
          </cell>
          <cell r="AO1162" t="str">
            <v>65a</v>
          </cell>
        </row>
        <row r="1163">
          <cell r="AB1163">
            <v>0</v>
          </cell>
          <cell r="AN1163">
            <v>0</v>
          </cell>
        </row>
        <row r="1164">
          <cell r="AB1164">
            <v>0</v>
          </cell>
          <cell r="AN1164">
            <v>0</v>
          </cell>
          <cell r="AO1164" t="str">
            <v>65a</v>
          </cell>
        </row>
        <row r="1165">
          <cell r="AB1165">
            <v>0</v>
          </cell>
          <cell r="AN1165">
            <v>0</v>
          </cell>
          <cell r="AO1165" t="str">
            <v>65a</v>
          </cell>
        </row>
        <row r="1166">
          <cell r="AB1166">
            <v>0</v>
          </cell>
          <cell r="AN1166">
            <v>0</v>
          </cell>
          <cell r="AO1166" t="str">
            <v xml:space="preserve"> </v>
          </cell>
        </row>
        <row r="1167">
          <cell r="AB1167">
            <v>-733011.79</v>
          </cell>
          <cell r="AN1167">
            <v>-1280568.8983333332</v>
          </cell>
          <cell r="AO1167" t="str">
            <v xml:space="preserve"> </v>
          </cell>
        </row>
        <row r="1168">
          <cell r="AB1168">
            <v>-1792788</v>
          </cell>
          <cell r="AN1168">
            <v>-2013055.8266666669</v>
          </cell>
          <cell r="AO1168" t="str">
            <v xml:space="preserve"> </v>
          </cell>
        </row>
        <row r="1169">
          <cell r="AB1169">
            <v>-40464.239999999998</v>
          </cell>
          <cell r="AN1169">
            <v>-82731.853333333333</v>
          </cell>
        </row>
        <row r="1170">
          <cell r="AB1170">
            <v>-40464.239999999998</v>
          </cell>
          <cell r="AN1170">
            <v>-82731.853333333333</v>
          </cell>
        </row>
        <row r="1171">
          <cell r="AB1171">
            <v>-6876.8</v>
          </cell>
          <cell r="AN1171">
            <v>-56341.233333333337</v>
          </cell>
        </row>
        <row r="1172">
          <cell r="AB1172">
            <v>-6876.8</v>
          </cell>
          <cell r="AN1172">
            <v>-56341.233333333337</v>
          </cell>
        </row>
        <row r="1173">
          <cell r="AB1173">
            <v>-14434.16</v>
          </cell>
          <cell r="AN1173">
            <v>-69596.513333333321</v>
          </cell>
        </row>
        <row r="1174">
          <cell r="AB1174">
            <v>0</v>
          </cell>
          <cell r="AN1174">
            <v>-1016033.86375</v>
          </cell>
        </row>
        <row r="1175">
          <cell r="AB1175">
            <v>-991249.05</v>
          </cell>
          <cell r="AN1175">
            <v>-813731.97083333321</v>
          </cell>
          <cell r="AO1175" t="str">
            <v>65a</v>
          </cell>
        </row>
        <row r="1176">
          <cell r="AB1176">
            <v>0</v>
          </cell>
          <cell r="AN1176">
            <v>0</v>
          </cell>
          <cell r="AO1176" t="str">
            <v xml:space="preserve"> </v>
          </cell>
        </row>
        <row r="1177">
          <cell r="AB1177">
            <v>0</v>
          </cell>
          <cell r="AN1177">
            <v>-4422.1099999999997</v>
          </cell>
          <cell r="AO1177" t="str">
            <v>65a</v>
          </cell>
        </row>
        <row r="1178">
          <cell r="AB1178">
            <v>0</v>
          </cell>
          <cell r="AN1178">
            <v>-224579.63916666666</v>
          </cell>
        </row>
        <row r="1179">
          <cell r="AB1179">
            <v>-755793</v>
          </cell>
          <cell r="AN1179">
            <v>-1077924.4350000001</v>
          </cell>
          <cell r="AO1179" t="str">
            <v>65b</v>
          </cell>
        </row>
        <row r="1180">
          <cell r="AB1180">
            <v>-1141872.83</v>
          </cell>
          <cell r="AN1180">
            <v>-906743.10041666671</v>
          </cell>
          <cell r="AO1180" t="str">
            <v>65a</v>
          </cell>
        </row>
        <row r="1181">
          <cell r="AB1181">
            <v>-745021.63</v>
          </cell>
          <cell r="AN1181">
            <v>-774838.23375000013</v>
          </cell>
          <cell r="AO1181" t="str">
            <v>65a</v>
          </cell>
        </row>
        <row r="1182">
          <cell r="AB1182">
            <v>-239434.99</v>
          </cell>
          <cell r="AN1182">
            <v>-303729.65208333347</v>
          </cell>
          <cell r="AO1182" t="str">
            <v>65a</v>
          </cell>
        </row>
        <row r="1183">
          <cell r="AB1183">
            <v>0</v>
          </cell>
          <cell r="AN1183">
            <v>0</v>
          </cell>
          <cell r="AO1183" t="str">
            <v>65a</v>
          </cell>
        </row>
        <row r="1184">
          <cell r="AB1184">
            <v>0</v>
          </cell>
          <cell r="AN1184">
            <v>-20833.333333333332</v>
          </cell>
          <cell r="AO1184" t="str">
            <v>65a</v>
          </cell>
        </row>
        <row r="1185">
          <cell r="AB1185">
            <v>0</v>
          </cell>
          <cell r="AN1185">
            <v>0</v>
          </cell>
          <cell r="AO1185" t="str">
            <v>65a</v>
          </cell>
        </row>
        <row r="1186">
          <cell r="AB1186">
            <v>0</v>
          </cell>
          <cell r="AN1186">
            <v>161.22333333333333</v>
          </cell>
          <cell r="AO1186" t="str">
            <v>65a</v>
          </cell>
        </row>
        <row r="1187">
          <cell r="AB1187">
            <v>0</v>
          </cell>
          <cell r="AN1187">
            <v>-1533333.3333333333</v>
          </cell>
        </row>
        <row r="1188">
          <cell r="AB1188">
            <v>0</v>
          </cell>
          <cell r="AN1188">
            <v>0</v>
          </cell>
        </row>
        <row r="1189">
          <cell r="AB1189">
            <v>0</v>
          </cell>
          <cell r="AN1189">
            <v>-1122855</v>
          </cell>
          <cell r="AO1189" t="str">
            <v>41</v>
          </cell>
        </row>
        <row r="1190">
          <cell r="AB1190">
            <v>-633689.44999999995</v>
          </cell>
          <cell r="AN1190">
            <v>-695651.30708333349</v>
          </cell>
          <cell r="AO1190" t="str">
            <v>63</v>
          </cell>
        </row>
        <row r="1191">
          <cell r="AB1191">
            <v>-3306489.7</v>
          </cell>
          <cell r="AN1191">
            <v>-4731023.9604166672</v>
          </cell>
          <cell r="AO1191" t="str">
            <v>63</v>
          </cell>
        </row>
        <row r="1192">
          <cell r="AB1192">
            <v>-337286.52</v>
          </cell>
          <cell r="AN1192">
            <v>-344081.60499999998</v>
          </cell>
          <cell r="AO1192" t="str">
            <v>63</v>
          </cell>
        </row>
        <row r="1193">
          <cell r="AB1193">
            <v>0</v>
          </cell>
          <cell r="AN1193">
            <v>0</v>
          </cell>
          <cell r="AO1193" t="str">
            <v>20</v>
          </cell>
          <cell r="AP1193">
            <v>30</v>
          </cell>
        </row>
        <row r="1194">
          <cell r="AB1194">
            <v>0</v>
          </cell>
          <cell r="AN1194">
            <v>0</v>
          </cell>
          <cell r="AO1194" t="str">
            <v>20</v>
          </cell>
          <cell r="AP1194">
            <v>30</v>
          </cell>
        </row>
        <row r="1195">
          <cell r="AB1195">
            <v>0</v>
          </cell>
          <cell r="AN1195">
            <v>0</v>
          </cell>
          <cell r="AO1195" t="str">
            <v>20</v>
          </cell>
          <cell r="AP1195">
            <v>30</v>
          </cell>
        </row>
        <row r="1196">
          <cell r="AB1196">
            <v>0</v>
          </cell>
          <cell r="AN1196">
            <v>0</v>
          </cell>
          <cell r="AO1196" t="str">
            <v>20</v>
          </cell>
          <cell r="AP1196">
            <v>30</v>
          </cell>
        </row>
        <row r="1197">
          <cell r="AB1197">
            <v>0</v>
          </cell>
          <cell r="AN1197">
            <v>0</v>
          </cell>
          <cell r="AO1197" t="str">
            <v>20</v>
          </cell>
          <cell r="AP1197">
            <v>30</v>
          </cell>
        </row>
        <row r="1198">
          <cell r="AB1198">
            <v>0</v>
          </cell>
          <cell r="AN1198">
            <v>0</v>
          </cell>
          <cell r="AO1198" t="str">
            <v>20</v>
          </cell>
          <cell r="AP1198">
            <v>30</v>
          </cell>
        </row>
        <row r="1199">
          <cell r="AB1199">
            <v>-3304.85</v>
          </cell>
          <cell r="AN1199">
            <v>-432482.37041666667</v>
          </cell>
          <cell r="AO1199" t="str">
            <v>20</v>
          </cell>
          <cell r="AP1199" t="str">
            <v>30</v>
          </cell>
        </row>
        <row r="1200">
          <cell r="AB1200">
            <v>-2555632.5299999998</v>
          </cell>
          <cell r="AN1200">
            <v>-2635200.0229166667</v>
          </cell>
          <cell r="AO1200" t="str">
            <v>20</v>
          </cell>
          <cell r="AP1200" t="str">
            <v>30</v>
          </cell>
        </row>
        <row r="1201">
          <cell r="AB1201">
            <v>-18889759.530000001</v>
          </cell>
          <cell r="AN1201">
            <v>-18517789.530000005</v>
          </cell>
          <cell r="AO1201" t="str">
            <v>20</v>
          </cell>
          <cell r="AP1201" t="str">
            <v>30</v>
          </cell>
        </row>
        <row r="1202">
          <cell r="AB1202">
            <v>-12354716.17</v>
          </cell>
          <cell r="AN1202">
            <v>-10878068.713750001</v>
          </cell>
          <cell r="AO1202" t="str">
            <v>63</v>
          </cell>
          <cell r="AP1202" t="str">
            <v xml:space="preserve"> </v>
          </cell>
        </row>
        <row r="1203">
          <cell r="AB1203">
            <v>-464683.58</v>
          </cell>
          <cell r="AN1203">
            <v>-446087.59291666659</v>
          </cell>
          <cell r="AO1203" t="str">
            <v>63</v>
          </cell>
        </row>
        <row r="1204">
          <cell r="AB1204">
            <v>-10000</v>
          </cell>
          <cell r="AN1204">
            <v>-10000</v>
          </cell>
          <cell r="AO1204" t="str">
            <v>20</v>
          </cell>
          <cell r="AP1204" t="str">
            <v>30</v>
          </cell>
        </row>
        <row r="1205">
          <cell r="AB1205">
            <v>-25524.85</v>
          </cell>
          <cell r="AN1205">
            <v>-21496.120416666665</v>
          </cell>
          <cell r="AO1205" t="str">
            <v>63</v>
          </cell>
        </row>
        <row r="1206">
          <cell r="AB1206">
            <v>-42021.78</v>
          </cell>
          <cell r="AN1206">
            <v>-58110.346250000002</v>
          </cell>
          <cell r="AO1206" t="str">
            <v>63</v>
          </cell>
        </row>
        <row r="1207">
          <cell r="AB1207">
            <v>-652279.19999999995</v>
          </cell>
          <cell r="AN1207">
            <v>-279358.72916666663</v>
          </cell>
          <cell r="AO1207" t="str">
            <v>20</v>
          </cell>
          <cell r="AP1207">
            <v>30</v>
          </cell>
        </row>
        <row r="1208">
          <cell r="AB1208">
            <v>-2851582.64</v>
          </cell>
          <cell r="AN1208">
            <v>-742245.76208333333</v>
          </cell>
          <cell r="AO1208" t="str">
            <v>20</v>
          </cell>
          <cell r="AP1208">
            <v>30</v>
          </cell>
        </row>
        <row r="1209">
          <cell r="AB1209">
            <v>-1589346.19</v>
          </cell>
          <cell r="AN1209">
            <v>-678524.13458333339</v>
          </cell>
          <cell r="AO1209" t="str">
            <v>20</v>
          </cell>
          <cell r="AP1209">
            <v>30</v>
          </cell>
        </row>
        <row r="1210">
          <cell r="AB1210">
            <v>-1016768.79</v>
          </cell>
          <cell r="AN1210">
            <v>-369260.24958333327</v>
          </cell>
          <cell r="AO1210" t="str">
            <v>20</v>
          </cell>
          <cell r="AP1210">
            <v>30</v>
          </cell>
        </row>
        <row r="1211">
          <cell r="AB1211">
            <v>-3089713.86</v>
          </cell>
          <cell r="AN1211">
            <v>-2470607.5100000002</v>
          </cell>
        </row>
        <row r="1212">
          <cell r="AB1212">
            <v>-5000</v>
          </cell>
          <cell r="AN1212">
            <v>-5000</v>
          </cell>
        </row>
        <row r="1213">
          <cell r="AB1213">
            <v>-26668727.57</v>
          </cell>
          <cell r="AN1213">
            <v>-24835876.166250002</v>
          </cell>
          <cell r="AO1213" t="str">
            <v>65a</v>
          </cell>
        </row>
        <row r="1214">
          <cell r="AB1214">
            <v>0</v>
          </cell>
          <cell r="AN1214">
            <v>0</v>
          </cell>
          <cell r="AO1214" t="str">
            <v>65a</v>
          </cell>
        </row>
        <row r="1215">
          <cell r="AB1215">
            <v>0</v>
          </cell>
          <cell r="AN1215">
            <v>-808150</v>
          </cell>
        </row>
        <row r="1216">
          <cell r="AB1216">
            <v>-2410058.23</v>
          </cell>
          <cell r="AN1216">
            <v>-1377995.5216666667</v>
          </cell>
        </row>
        <row r="1217">
          <cell r="AB1217">
            <v>-9934029.5600000005</v>
          </cell>
          <cell r="AN1217">
            <v>-10149244.116249999</v>
          </cell>
          <cell r="AO1217" t="str">
            <v>47</v>
          </cell>
        </row>
        <row r="1218">
          <cell r="AB1218">
            <v>-2992.04</v>
          </cell>
          <cell r="AN1218">
            <v>-186.04916666666668</v>
          </cell>
        </row>
        <row r="1219">
          <cell r="AB1219">
            <v>0</v>
          </cell>
          <cell r="AN1219">
            <v>0</v>
          </cell>
          <cell r="AO1219" t="str">
            <v>65a</v>
          </cell>
        </row>
        <row r="1220">
          <cell r="AB1220">
            <v>-28224</v>
          </cell>
          <cell r="AN1220">
            <v>-13128</v>
          </cell>
          <cell r="AO1220" t="str">
            <v>49</v>
          </cell>
        </row>
        <row r="1221">
          <cell r="AB1221">
            <v>0</v>
          </cell>
          <cell r="AN1221">
            <v>0</v>
          </cell>
          <cell r="AO1221" t="str">
            <v>3</v>
          </cell>
        </row>
        <row r="1222">
          <cell r="AB1222">
            <v>0</v>
          </cell>
          <cell r="AN1222">
            <v>0</v>
          </cell>
          <cell r="AO1222">
            <v>2</v>
          </cell>
        </row>
        <row r="1223">
          <cell r="AB1223">
            <v>-2106234.98</v>
          </cell>
          <cell r="AN1223">
            <v>-1795089.3741666665</v>
          </cell>
          <cell r="AO1223" t="str">
            <v>49</v>
          </cell>
        </row>
        <row r="1224">
          <cell r="AB1224">
            <v>-17801000</v>
          </cell>
          <cell r="AN1224">
            <v>-17229846.041666668</v>
          </cell>
          <cell r="AO1224" t="str">
            <v>49</v>
          </cell>
        </row>
        <row r="1225">
          <cell r="AB1225">
            <v>-58986.21</v>
          </cell>
          <cell r="AN1225">
            <v>-55135.612083333333</v>
          </cell>
          <cell r="AO1225" t="str">
            <v>49</v>
          </cell>
        </row>
        <row r="1226">
          <cell r="AB1226">
            <v>-8277452.4500000002</v>
          </cell>
          <cell r="AN1226">
            <v>-6191500.3154166667</v>
          </cell>
          <cell r="AO1226" t="str">
            <v>49</v>
          </cell>
        </row>
        <row r="1227">
          <cell r="AB1227">
            <v>-39032.26</v>
          </cell>
          <cell r="AN1227">
            <v>-18947.524999999998</v>
          </cell>
          <cell r="AO1227" t="str">
            <v>65a</v>
          </cell>
        </row>
        <row r="1228">
          <cell r="AB1228">
            <v>0</v>
          </cell>
          <cell r="AN1228">
            <v>0</v>
          </cell>
          <cell r="AO1228" t="str">
            <v>65a</v>
          </cell>
        </row>
        <row r="1229">
          <cell r="AB1229">
            <v>0</v>
          </cell>
          <cell r="AN1229">
            <v>0</v>
          </cell>
          <cell r="AO1229" t="str">
            <v>65b</v>
          </cell>
        </row>
        <row r="1230">
          <cell r="AB1230">
            <v>-222809.33</v>
          </cell>
          <cell r="AN1230">
            <v>-229684.31000000003</v>
          </cell>
          <cell r="AO1230" t="str">
            <v>65a</v>
          </cell>
        </row>
        <row r="1231">
          <cell r="AB1231">
            <v>0</v>
          </cell>
          <cell r="AN1231">
            <v>-2127799.8633333333</v>
          </cell>
          <cell r="AO1231" t="str">
            <v xml:space="preserve"> </v>
          </cell>
        </row>
        <row r="1232">
          <cell r="AB1232">
            <v>0</v>
          </cell>
          <cell r="AN1232">
            <v>-75158.125</v>
          </cell>
          <cell r="AO1232" t="str">
            <v>65a</v>
          </cell>
        </row>
        <row r="1233">
          <cell r="AB1233">
            <v>-250015</v>
          </cell>
          <cell r="AN1233">
            <v>-102091.45833333333</v>
          </cell>
          <cell r="AO1233" t="str">
            <v>65a</v>
          </cell>
        </row>
        <row r="1234">
          <cell r="AB1234">
            <v>0</v>
          </cell>
          <cell r="AN1234">
            <v>0</v>
          </cell>
        </row>
        <row r="1235">
          <cell r="AB1235">
            <v>-13807132</v>
          </cell>
          <cell r="AN1235">
            <v>-14682130</v>
          </cell>
          <cell r="AO1235" t="str">
            <v>65a</v>
          </cell>
        </row>
        <row r="1236">
          <cell r="AB1236">
            <v>-8447.35</v>
          </cell>
          <cell r="AN1236">
            <v>-662.66375000000005</v>
          </cell>
          <cell r="AO1236" t="str">
            <v>65a</v>
          </cell>
        </row>
        <row r="1237">
          <cell r="AB1237">
            <v>0</v>
          </cell>
          <cell r="AN1237">
            <v>0</v>
          </cell>
          <cell r="AO1237" t="str">
            <v>65a</v>
          </cell>
        </row>
        <row r="1238">
          <cell r="AB1238">
            <v>0</v>
          </cell>
          <cell r="AN1238">
            <v>0</v>
          </cell>
          <cell r="AO1238" t="str">
            <v>65a</v>
          </cell>
        </row>
        <row r="1239">
          <cell r="AB1239">
            <v>0</v>
          </cell>
          <cell r="AN1239">
            <v>0</v>
          </cell>
        </row>
        <row r="1240">
          <cell r="AB1240">
            <v>-2140.5700000000002</v>
          </cell>
          <cell r="AN1240">
            <v>12539.422083333329</v>
          </cell>
          <cell r="AO1240" t="str">
            <v>65a</v>
          </cell>
        </row>
        <row r="1241">
          <cell r="AB1241">
            <v>0</v>
          </cell>
          <cell r="AN1241">
            <v>32.228333333333332</v>
          </cell>
          <cell r="AO1241" t="str">
            <v>65a</v>
          </cell>
        </row>
        <row r="1242">
          <cell r="AB1242">
            <v>-27312000</v>
          </cell>
          <cell r="AN1242">
            <v>-26056250</v>
          </cell>
        </row>
        <row r="1243">
          <cell r="AB1243">
            <v>-8686177.8599999994</v>
          </cell>
          <cell r="AN1243">
            <v>-17205758.129999999</v>
          </cell>
          <cell r="AO1243" t="str">
            <v>41</v>
          </cell>
        </row>
        <row r="1244">
          <cell r="AB1244">
            <v>-19900488.379999999</v>
          </cell>
          <cell r="AN1244">
            <v>-17458741.549166668</v>
          </cell>
          <cell r="AO1244" t="str">
            <v>49</v>
          </cell>
        </row>
        <row r="1245">
          <cell r="AB1245">
            <v>0</v>
          </cell>
          <cell r="AN1245">
            <v>0</v>
          </cell>
          <cell r="AO1245" t="str">
            <v>41</v>
          </cell>
        </row>
        <row r="1246">
          <cell r="AB1246">
            <v>0</v>
          </cell>
          <cell r="AN1246">
            <v>0</v>
          </cell>
          <cell r="AO1246" t="str">
            <v>41</v>
          </cell>
        </row>
        <row r="1247">
          <cell r="AB1247">
            <v>0</v>
          </cell>
          <cell r="AN1247">
            <v>0</v>
          </cell>
          <cell r="AO1247" t="str">
            <v>41</v>
          </cell>
        </row>
        <row r="1248">
          <cell r="AB1248">
            <v>0</v>
          </cell>
          <cell r="AN1248">
            <v>0</v>
          </cell>
          <cell r="AO1248" t="str">
            <v>41</v>
          </cell>
        </row>
        <row r="1249">
          <cell r="AB1249">
            <v>0</v>
          </cell>
          <cell r="AN1249">
            <v>-64610.625</v>
          </cell>
          <cell r="AO1249" t="str">
            <v>41</v>
          </cell>
        </row>
        <row r="1250">
          <cell r="AB1250">
            <v>0</v>
          </cell>
          <cell r="AN1250">
            <v>0</v>
          </cell>
          <cell r="AO1250" t="str">
            <v>41</v>
          </cell>
        </row>
        <row r="1251">
          <cell r="AB1251">
            <v>0</v>
          </cell>
          <cell r="AN1251">
            <v>0</v>
          </cell>
          <cell r="AO1251" t="str">
            <v>41</v>
          </cell>
        </row>
        <row r="1252">
          <cell r="AB1252">
            <v>0</v>
          </cell>
          <cell r="AN1252">
            <v>-291666.66666666669</v>
          </cell>
          <cell r="AO1252" t="str">
            <v>41</v>
          </cell>
        </row>
        <row r="1253">
          <cell r="AB1253">
            <v>0</v>
          </cell>
          <cell r="AN1253">
            <v>-337500</v>
          </cell>
          <cell r="AO1253" t="str">
            <v>41</v>
          </cell>
        </row>
        <row r="1254">
          <cell r="AB1254">
            <v>-513276.41</v>
          </cell>
          <cell r="AN1254">
            <v>-414767.9745833333</v>
          </cell>
          <cell r="AO1254" t="str">
            <v>41</v>
          </cell>
        </row>
        <row r="1255">
          <cell r="AB1255">
            <v>-225000</v>
          </cell>
          <cell r="AN1255">
            <v>-187500</v>
          </cell>
          <cell r="AO1255" t="str">
            <v>41</v>
          </cell>
        </row>
        <row r="1256">
          <cell r="AB1256">
            <v>-1982106.78</v>
          </cell>
          <cell r="AN1256">
            <v>-851180.21</v>
          </cell>
          <cell r="AO1256" t="str">
            <v>41</v>
          </cell>
        </row>
        <row r="1257">
          <cell r="AB1257">
            <v>0</v>
          </cell>
          <cell r="AN1257">
            <v>-35003.527916666666</v>
          </cell>
          <cell r="AO1257" t="str">
            <v>41</v>
          </cell>
        </row>
        <row r="1258">
          <cell r="AB1258">
            <v>0</v>
          </cell>
          <cell r="AN1258">
            <v>0</v>
          </cell>
          <cell r="AO1258" t="str">
            <v>65a</v>
          </cell>
        </row>
        <row r="1259">
          <cell r="AB1259">
            <v>0</v>
          </cell>
          <cell r="AN1259">
            <v>0</v>
          </cell>
          <cell r="AO1259" t="str">
            <v>65a</v>
          </cell>
        </row>
        <row r="1260">
          <cell r="AB1260">
            <v>0</v>
          </cell>
          <cell r="AN1260">
            <v>0</v>
          </cell>
          <cell r="AO1260" t="str">
            <v>65a</v>
          </cell>
        </row>
        <row r="1261">
          <cell r="AB1261">
            <v>0</v>
          </cell>
          <cell r="AN1261">
            <v>0</v>
          </cell>
          <cell r="AO1261" t="str">
            <v>65a</v>
          </cell>
        </row>
        <row r="1262">
          <cell r="AB1262">
            <v>0</v>
          </cell>
          <cell r="AN1262">
            <v>-95.734166666666667</v>
          </cell>
          <cell r="AO1262" t="str">
            <v>65a</v>
          </cell>
        </row>
        <row r="1263">
          <cell r="AB1263">
            <v>-7416.29</v>
          </cell>
          <cell r="AN1263">
            <v>-7416.2899999999981</v>
          </cell>
          <cell r="AO1263" t="str">
            <v>65a</v>
          </cell>
        </row>
        <row r="1264">
          <cell r="AB1264">
            <v>-5140.3599999999997</v>
          </cell>
          <cell r="AN1264">
            <v>-5140.3599999999997</v>
          </cell>
          <cell r="AO1264" t="str">
            <v>65a</v>
          </cell>
        </row>
        <row r="1265">
          <cell r="AB1265">
            <v>-11459.63</v>
          </cell>
          <cell r="AN1265">
            <v>-11459.630000000003</v>
          </cell>
          <cell r="AO1265" t="str">
            <v>65a</v>
          </cell>
        </row>
        <row r="1266">
          <cell r="AB1266">
            <v>-1479.6</v>
          </cell>
          <cell r="AN1266">
            <v>-1479.6000000000001</v>
          </cell>
          <cell r="AO1266" t="str">
            <v>65a</v>
          </cell>
        </row>
        <row r="1267">
          <cell r="AB1267">
            <v>-959.98</v>
          </cell>
          <cell r="AN1267">
            <v>-959.97999999999968</v>
          </cell>
          <cell r="AO1267" t="str">
            <v>65a</v>
          </cell>
        </row>
        <row r="1268">
          <cell r="AB1268">
            <v>-876.25</v>
          </cell>
          <cell r="AN1268">
            <v>-865.16583333333347</v>
          </cell>
          <cell r="AO1268" t="str">
            <v>65a</v>
          </cell>
        </row>
        <row r="1269">
          <cell r="AB1269">
            <v>-912.01</v>
          </cell>
          <cell r="AN1269">
            <v>-359.47541666666666</v>
          </cell>
          <cell r="AO1269" t="str">
            <v>65a</v>
          </cell>
        </row>
        <row r="1270">
          <cell r="AB1270">
            <v>-12.55</v>
          </cell>
          <cell r="AN1270">
            <v>-12.549999999999999</v>
          </cell>
          <cell r="AO1270" t="str">
            <v>65a</v>
          </cell>
        </row>
        <row r="1271">
          <cell r="AB1271">
            <v>-598.99</v>
          </cell>
          <cell r="AN1271">
            <v>-598.9899999999999</v>
          </cell>
          <cell r="AO1271" t="str">
            <v>65a</v>
          </cell>
        </row>
        <row r="1272">
          <cell r="AB1272">
            <v>-168.86</v>
          </cell>
          <cell r="AN1272">
            <v>-168.86000000000004</v>
          </cell>
          <cell r="AO1272" t="str">
            <v>65a</v>
          </cell>
        </row>
        <row r="1273">
          <cell r="AB1273">
            <v>0</v>
          </cell>
          <cell r="AN1273">
            <v>14.956250000000002</v>
          </cell>
          <cell r="AO1273" t="str">
            <v>65a</v>
          </cell>
        </row>
        <row r="1274">
          <cell r="AB1274">
            <v>-123.17</v>
          </cell>
          <cell r="AN1274">
            <v>-198.50750000000002</v>
          </cell>
          <cell r="AO1274" t="str">
            <v>65a</v>
          </cell>
        </row>
        <row r="1275">
          <cell r="AB1275">
            <v>-574.46</v>
          </cell>
          <cell r="AN1275">
            <v>-23.935833333333335</v>
          </cell>
          <cell r="AO1275" t="str">
            <v>65a</v>
          </cell>
        </row>
        <row r="1276">
          <cell r="AB1276">
            <v>-5718285</v>
          </cell>
          <cell r="AN1276">
            <v>-4486820.625</v>
          </cell>
          <cell r="AO1276" t="str">
            <v>41</v>
          </cell>
        </row>
        <row r="1277">
          <cell r="AB1277">
            <v>0</v>
          </cell>
          <cell r="AN1277">
            <v>-294955.23749999999</v>
          </cell>
          <cell r="AO1277" t="str">
            <v>41</v>
          </cell>
        </row>
        <row r="1278">
          <cell r="AB1278">
            <v>-7074602.9100000001</v>
          </cell>
          <cell r="AN1278">
            <v>-4269235.635416667</v>
          </cell>
          <cell r="AO1278" t="str">
            <v xml:space="preserve"> </v>
          </cell>
        </row>
        <row r="1279">
          <cell r="AB1279">
            <v>-2870186.23</v>
          </cell>
          <cell r="AN1279">
            <v>-1787976.9612499999</v>
          </cell>
          <cell r="AO1279" t="str">
            <v xml:space="preserve">65 </v>
          </cell>
        </row>
        <row r="1280">
          <cell r="AB1280">
            <v>5104426.16</v>
          </cell>
          <cell r="AN1280">
            <v>1790443.5249999997</v>
          </cell>
          <cell r="AO1280" t="str">
            <v xml:space="preserve"> </v>
          </cell>
        </row>
        <row r="1281">
          <cell r="AB1281">
            <v>1100761.99</v>
          </cell>
          <cell r="AN1281">
            <v>387028.17458333331</v>
          </cell>
          <cell r="AO1281" t="str">
            <v>65</v>
          </cell>
          <cell r="AP1281" t="str">
            <v xml:space="preserve"> </v>
          </cell>
        </row>
        <row r="1282">
          <cell r="AB1282">
            <v>-27589.17</v>
          </cell>
          <cell r="AN1282">
            <v>-6514.111249999999</v>
          </cell>
          <cell r="AO1282" t="str">
            <v>49</v>
          </cell>
        </row>
        <row r="1283">
          <cell r="AB1283">
            <v>-1552657.3</v>
          </cell>
          <cell r="AN1283">
            <v>-1667975.9050000003</v>
          </cell>
          <cell r="AO1283" t="str">
            <v xml:space="preserve"> </v>
          </cell>
        </row>
        <row r="1284">
          <cell r="AB1284">
            <v>-45410</v>
          </cell>
          <cell r="AN1284">
            <v>-72656</v>
          </cell>
          <cell r="AO1284" t="str">
            <v xml:space="preserve"> </v>
          </cell>
        </row>
        <row r="1285">
          <cell r="AB1285">
            <v>-30265.78</v>
          </cell>
          <cell r="AN1285">
            <v>-32179.628750000003</v>
          </cell>
        </row>
        <row r="1286">
          <cell r="AB1286">
            <v>0</v>
          </cell>
          <cell r="AN1286">
            <v>0</v>
          </cell>
          <cell r="AO1286" t="str">
            <v>23</v>
          </cell>
          <cell r="AP1286">
            <v>29</v>
          </cell>
        </row>
        <row r="1287">
          <cell r="AB1287">
            <v>0</v>
          </cell>
          <cell r="AN1287">
            <v>0</v>
          </cell>
        </row>
        <row r="1288">
          <cell r="AB1288">
            <v>-2702244.02</v>
          </cell>
          <cell r="AN1288">
            <v>-2850418.2045833333</v>
          </cell>
        </row>
        <row r="1289">
          <cell r="AB1289">
            <v>-33762.980000000003</v>
          </cell>
          <cell r="AN1289">
            <v>-30999.499166666661</v>
          </cell>
        </row>
        <row r="1290">
          <cell r="AB1290">
            <v>0</v>
          </cell>
          <cell r="AN1290">
            <v>0</v>
          </cell>
        </row>
        <row r="1291">
          <cell r="AB1291">
            <v>-92276.94</v>
          </cell>
          <cell r="AN1291">
            <v>-98497.855833333335</v>
          </cell>
        </row>
        <row r="1292">
          <cell r="AB1292">
            <v>-8165809</v>
          </cell>
          <cell r="AN1292">
            <v>-8165809</v>
          </cell>
          <cell r="AO1292" t="str">
            <v>10</v>
          </cell>
        </row>
        <row r="1293">
          <cell r="AB1293">
            <v>4614264</v>
          </cell>
          <cell r="AN1293">
            <v>4300195.875</v>
          </cell>
          <cell r="AO1293" t="str">
            <v>10</v>
          </cell>
        </row>
        <row r="1294">
          <cell r="AB1294">
            <v>-10135707.039999999</v>
          </cell>
          <cell r="AN1294">
            <v>-12923100.119583333</v>
          </cell>
        </row>
        <row r="1295">
          <cell r="AB1295">
            <v>-887313.59</v>
          </cell>
          <cell r="AN1295">
            <v>-947812.25</v>
          </cell>
          <cell r="AO1295" t="str">
            <v>12</v>
          </cell>
        </row>
        <row r="1296">
          <cell r="AB1296">
            <v>0</v>
          </cell>
          <cell r="AN1296">
            <v>-19380.39875</v>
          </cell>
          <cell r="AO1296" t="str">
            <v>12</v>
          </cell>
        </row>
        <row r="1297">
          <cell r="AB1297">
            <v>-192765.41</v>
          </cell>
          <cell r="AN1297">
            <v>-122056.57791666668</v>
          </cell>
          <cell r="AO1297" t="str">
            <v>12</v>
          </cell>
        </row>
        <row r="1298">
          <cell r="AB1298">
            <v>-71851894.799999997</v>
          </cell>
          <cell r="AN1298">
            <v>-71851894.799999982</v>
          </cell>
          <cell r="AO1298" t="str">
            <v>64</v>
          </cell>
        </row>
        <row r="1299">
          <cell r="AB1299">
            <v>-3497000</v>
          </cell>
          <cell r="AN1299">
            <v>-3623291.6666666665</v>
          </cell>
          <cell r="AO1299" t="str">
            <v>22</v>
          </cell>
          <cell r="AP1299">
            <v>31</v>
          </cell>
        </row>
        <row r="1300">
          <cell r="AB1300">
            <v>-647743</v>
          </cell>
          <cell r="AN1300">
            <v>-1288879.25</v>
          </cell>
          <cell r="AO1300" t="str">
            <v>22</v>
          </cell>
          <cell r="AP1300">
            <v>32</v>
          </cell>
        </row>
        <row r="1301">
          <cell r="AB1301">
            <v>-337279618</v>
          </cell>
          <cell r="AN1301">
            <v>-328736616.95833331</v>
          </cell>
          <cell r="AO1301" t="str">
            <v>22</v>
          </cell>
          <cell r="AP1301">
            <v>33</v>
          </cell>
        </row>
        <row r="1302">
          <cell r="AB1302">
            <v>-939000</v>
          </cell>
          <cell r="AN1302">
            <v>-942583.33333333337</v>
          </cell>
          <cell r="AO1302" t="str">
            <v>22</v>
          </cell>
          <cell r="AP1302">
            <v>34</v>
          </cell>
        </row>
        <row r="1303">
          <cell r="AB1303">
            <v>-32874</v>
          </cell>
          <cell r="AN1303">
            <v>-32874</v>
          </cell>
          <cell r="AO1303" t="str">
            <v>22</v>
          </cell>
          <cell r="AP1303" t="str">
            <v>35</v>
          </cell>
        </row>
        <row r="1304">
          <cell r="AB1304">
            <v>-55683000</v>
          </cell>
          <cell r="AN1304">
            <v>-45478416.666666664</v>
          </cell>
          <cell r="AO1304" t="str">
            <v>64</v>
          </cell>
        </row>
        <row r="1305">
          <cell r="AB1305">
            <v>141000</v>
          </cell>
          <cell r="AN1305">
            <v>-6125</v>
          </cell>
          <cell r="AO1305" t="str">
            <v xml:space="preserve"> </v>
          </cell>
        </row>
        <row r="1306">
          <cell r="AB1306">
            <v>904152.97</v>
          </cell>
          <cell r="AN1306">
            <v>904152.97000000009</v>
          </cell>
          <cell r="AO1306" t="str">
            <v>64</v>
          </cell>
        </row>
        <row r="1307">
          <cell r="AB1307">
            <v>-796000</v>
          </cell>
          <cell r="AN1307">
            <v>-266416.66666666669</v>
          </cell>
          <cell r="AO1307" t="str">
            <v>66a</v>
          </cell>
        </row>
        <row r="1308">
          <cell r="AB1308">
            <v>-27673328.77</v>
          </cell>
          <cell r="AN1308">
            <v>-27673328.77</v>
          </cell>
          <cell r="AO1308" t="str">
            <v>64</v>
          </cell>
        </row>
        <row r="1309">
          <cell r="AB1309">
            <v>-4489581</v>
          </cell>
          <cell r="AN1309">
            <v>-4489581</v>
          </cell>
          <cell r="AO1309" t="str">
            <v>64</v>
          </cell>
        </row>
        <row r="1310">
          <cell r="AB1310">
            <v>-269554.90999999997</v>
          </cell>
          <cell r="AN1310">
            <v>-269554.91000000003</v>
          </cell>
          <cell r="AO1310" t="str">
            <v>64</v>
          </cell>
        </row>
        <row r="1311">
          <cell r="AB1311">
            <v>-443787.06</v>
          </cell>
          <cell r="AN1311">
            <v>-443787.05999999988</v>
          </cell>
          <cell r="AO1311" t="str">
            <v>64</v>
          </cell>
        </row>
        <row r="1312">
          <cell r="AB1312">
            <v>-1614.97</v>
          </cell>
          <cell r="AN1312">
            <v>-1614.97</v>
          </cell>
          <cell r="AO1312" t="str">
            <v>64</v>
          </cell>
        </row>
        <row r="1313">
          <cell r="AB1313">
            <v>-48687.62</v>
          </cell>
          <cell r="AN1313">
            <v>-48687.62</v>
          </cell>
          <cell r="AO1313" t="str">
            <v>64</v>
          </cell>
        </row>
        <row r="1314">
          <cell r="AB1314">
            <v>-76732.02</v>
          </cell>
          <cell r="AN1314">
            <v>-76732.02</v>
          </cell>
          <cell r="AO1314" t="str">
            <v>64</v>
          </cell>
        </row>
        <row r="1315">
          <cell r="AB1315">
            <v>-2475</v>
          </cell>
          <cell r="AN1315">
            <v>-2475</v>
          </cell>
          <cell r="AO1315" t="str">
            <v>64</v>
          </cell>
        </row>
        <row r="1316">
          <cell r="AB1316">
            <v>97405</v>
          </cell>
          <cell r="AN1316">
            <v>97405</v>
          </cell>
          <cell r="AO1316" t="str">
            <v>64</v>
          </cell>
        </row>
        <row r="1317">
          <cell r="AB1317">
            <v>-4106</v>
          </cell>
          <cell r="AN1317">
            <v>-4106</v>
          </cell>
          <cell r="AO1317" t="str">
            <v>64</v>
          </cell>
        </row>
        <row r="1318">
          <cell r="AB1318">
            <v>-171529</v>
          </cell>
          <cell r="AN1318">
            <v>-171529</v>
          </cell>
          <cell r="AO1318" t="str">
            <v>64</v>
          </cell>
        </row>
        <row r="1319">
          <cell r="AB1319">
            <v>-152467</v>
          </cell>
          <cell r="AN1319">
            <v>-152467</v>
          </cell>
          <cell r="AO1319" t="str">
            <v>64</v>
          </cell>
        </row>
        <row r="1320">
          <cell r="AB1320">
            <v>1365117.79</v>
          </cell>
          <cell r="AN1320">
            <v>1365117.7899999998</v>
          </cell>
          <cell r="AO1320" t="str">
            <v>66a</v>
          </cell>
        </row>
        <row r="1321">
          <cell r="AB1321">
            <v>0</v>
          </cell>
          <cell r="AN1321">
            <v>0</v>
          </cell>
          <cell r="AO1321" t="str">
            <v>22</v>
          </cell>
          <cell r="AP1321">
            <v>36</v>
          </cell>
        </row>
        <row r="1322">
          <cell r="AB1322">
            <v>0</v>
          </cell>
          <cell r="AN1322">
            <v>0</v>
          </cell>
          <cell r="AO1322" t="str">
            <v xml:space="preserve"> </v>
          </cell>
        </row>
        <row r="1323">
          <cell r="AB1323">
            <v>-477999.57</v>
          </cell>
          <cell r="AN1323">
            <v>-477999.57000000007</v>
          </cell>
          <cell r="AO1323" t="str">
            <v>66a</v>
          </cell>
        </row>
        <row r="1324">
          <cell r="AB1324">
            <v>-3665</v>
          </cell>
          <cell r="AN1324">
            <v>-3665</v>
          </cell>
          <cell r="AO1324" t="str">
            <v xml:space="preserve"> </v>
          </cell>
        </row>
        <row r="1325">
          <cell r="AB1325">
            <v>-7054000</v>
          </cell>
          <cell r="AN1325">
            <v>-6017416.666666667</v>
          </cell>
          <cell r="AO1325" t="str">
            <v>66a</v>
          </cell>
        </row>
        <row r="1326">
          <cell r="AB1326">
            <v>-947000</v>
          </cell>
          <cell r="AN1326">
            <v>-947000</v>
          </cell>
        </row>
        <row r="1327">
          <cell r="AB1327">
            <v>-4409226</v>
          </cell>
          <cell r="AN1327">
            <v>-3336176.0833333335</v>
          </cell>
          <cell r="AO1327" t="str">
            <v>22</v>
          </cell>
          <cell r="AP1327">
            <v>37</v>
          </cell>
        </row>
        <row r="1328">
          <cell r="AB1328">
            <v>0</v>
          </cell>
          <cell r="AN1328">
            <v>0</v>
          </cell>
          <cell r="AO1328" t="str">
            <v xml:space="preserve"> </v>
          </cell>
        </row>
        <row r="1329">
          <cell r="AB1329">
            <v>-68738.990000000005</v>
          </cell>
          <cell r="AN1329">
            <v>-137833.11666666667</v>
          </cell>
          <cell r="AO1329" t="str">
            <v>48</v>
          </cell>
        </row>
        <row r="1330">
          <cell r="AB1330">
            <v>16256</v>
          </cell>
          <cell r="AN1330">
            <v>15991.625</v>
          </cell>
          <cell r="AO1330" t="str">
            <v>48</v>
          </cell>
        </row>
        <row r="1331">
          <cell r="AB1331">
            <v>-148493689</v>
          </cell>
          <cell r="AN1331">
            <v>-160943064</v>
          </cell>
          <cell r="AO1331" t="str">
            <v>48</v>
          </cell>
        </row>
        <row r="1332">
          <cell r="AB1332">
            <v>353000</v>
          </cell>
          <cell r="AN1332">
            <v>23833.333333333332</v>
          </cell>
          <cell r="AO1332" t="str">
            <v xml:space="preserve"> </v>
          </cell>
        </row>
        <row r="1333">
          <cell r="AB1333">
            <v>0</v>
          </cell>
          <cell r="AN1333">
            <v>0</v>
          </cell>
          <cell r="AO1333" t="str">
            <v xml:space="preserve"> </v>
          </cell>
        </row>
        <row r="1334">
          <cell r="AB1334">
            <v>-3454000</v>
          </cell>
          <cell r="AN1334">
            <v>-4504000</v>
          </cell>
          <cell r="AO1334" t="str">
            <v xml:space="preserve"> </v>
          </cell>
        </row>
        <row r="1335">
          <cell r="AB1335">
            <v>-1673000</v>
          </cell>
          <cell r="AN1335">
            <v>-1673000</v>
          </cell>
        </row>
        <row r="1336">
          <cell r="AB1336">
            <v>0</v>
          </cell>
          <cell r="AN1336">
            <v>0</v>
          </cell>
          <cell r="AO1336" t="str">
            <v xml:space="preserve"> </v>
          </cell>
        </row>
        <row r="1337">
          <cell r="AB1337">
            <v>-15485174</v>
          </cell>
          <cell r="AN1337">
            <v>-16048552.75</v>
          </cell>
        </row>
        <row r="1338">
          <cell r="AB1338">
            <v>-41303000</v>
          </cell>
          <cell r="AN1338">
            <v>-36741625</v>
          </cell>
          <cell r="AO1338" t="str">
            <v>64</v>
          </cell>
        </row>
        <row r="1339">
          <cell r="AB1339">
            <v>-13198000</v>
          </cell>
          <cell r="AN1339">
            <v>-13451541.666666666</v>
          </cell>
          <cell r="AO1339">
            <v>22</v>
          </cell>
          <cell r="AP1339" t="str">
            <v>37a</v>
          </cell>
        </row>
        <row r="1340">
          <cell r="AB1340">
            <v>1332692</v>
          </cell>
          <cell r="AN1340">
            <v>1332692</v>
          </cell>
          <cell r="AO1340" t="str">
            <v>65b</v>
          </cell>
        </row>
        <row r="1341">
          <cell r="AB1341">
            <v>-3727000</v>
          </cell>
          <cell r="AN1341">
            <v>-4005291.6666666665</v>
          </cell>
          <cell r="AO1341" t="str">
            <v>22</v>
          </cell>
          <cell r="AP1341" t="str">
            <v>37b</v>
          </cell>
        </row>
        <row r="1342">
          <cell r="AB1342">
            <v>5635154.54</v>
          </cell>
          <cell r="AN1342">
            <v>5635154.54</v>
          </cell>
          <cell r="AO1342" t="str">
            <v>65b</v>
          </cell>
        </row>
        <row r="1343">
          <cell r="AB1343">
            <v>-10664000</v>
          </cell>
          <cell r="AN1343">
            <v>-10297666.666666666</v>
          </cell>
        </row>
        <row r="1344">
          <cell r="AB1344">
            <v>98028</v>
          </cell>
          <cell r="AN1344">
            <v>-117826.75</v>
          </cell>
          <cell r="AO1344" t="str">
            <v>41</v>
          </cell>
        </row>
        <row r="1345">
          <cell r="AB1345">
            <v>0</v>
          </cell>
          <cell r="AN1345">
            <v>-364583.33333333331</v>
          </cell>
        </row>
        <row r="1346">
          <cell r="AB1346">
            <v>-33312000</v>
          </cell>
          <cell r="AN1346">
            <v>-28985750</v>
          </cell>
          <cell r="AO1346" t="str">
            <v>66a</v>
          </cell>
        </row>
        <row r="1347">
          <cell r="AB1347">
            <v>-1430000</v>
          </cell>
          <cell r="AN1347">
            <v>-59583.333333333336</v>
          </cell>
          <cell r="AO1347" t="str">
            <v>47</v>
          </cell>
        </row>
        <row r="1348">
          <cell r="AB1348">
            <v>-72564653</v>
          </cell>
          <cell r="AN1348">
            <v>-72387225.291666672</v>
          </cell>
          <cell r="AO1348" t="str">
            <v>66a</v>
          </cell>
        </row>
        <row r="1349">
          <cell r="AB1349">
            <v>12663.58</v>
          </cell>
          <cell r="AN1349">
            <v>12135.92708333333</v>
          </cell>
          <cell r="AO1349">
            <v>6</v>
          </cell>
        </row>
        <row r="1350">
          <cell r="AB1350">
            <v>44658.07</v>
          </cell>
          <cell r="AN1350">
            <v>42899.414583333331</v>
          </cell>
          <cell r="AO1350">
            <v>6</v>
          </cell>
        </row>
        <row r="1351">
          <cell r="AB1351">
            <v>1780078.13</v>
          </cell>
          <cell r="AN1351">
            <v>1875439.4541666666</v>
          </cell>
          <cell r="AO1351">
            <v>6</v>
          </cell>
        </row>
        <row r="1352">
          <cell r="AB1352">
            <v>0</v>
          </cell>
          <cell r="AN1352">
            <v>0</v>
          </cell>
          <cell r="AO1352">
            <v>6</v>
          </cell>
        </row>
        <row r="1353">
          <cell r="AB1353">
            <v>3724980.33</v>
          </cell>
          <cell r="AN1353">
            <v>2809270.254999999</v>
          </cell>
          <cell r="AO1353">
            <v>6</v>
          </cell>
        </row>
        <row r="1354">
          <cell r="AB1354">
            <v>0</v>
          </cell>
          <cell r="AN1354">
            <v>0</v>
          </cell>
          <cell r="AO1354">
            <v>6</v>
          </cell>
        </row>
        <row r="1355">
          <cell r="AB1355">
            <v>0</v>
          </cell>
          <cell r="AN1355">
            <v>0</v>
          </cell>
          <cell r="AO1355">
            <v>6</v>
          </cell>
        </row>
        <row r="1356">
          <cell r="AB1356">
            <v>60710442.049999997</v>
          </cell>
          <cell r="AN1356">
            <v>46484716.798333339</v>
          </cell>
          <cell r="AO1356">
            <v>6</v>
          </cell>
        </row>
        <row r="1357">
          <cell r="AB1357">
            <v>0</v>
          </cell>
          <cell r="AN1357">
            <v>0</v>
          </cell>
          <cell r="AO1357">
            <v>6</v>
          </cell>
        </row>
        <row r="1358">
          <cell r="AB1358">
            <v>-5176339752.4699955</v>
          </cell>
          <cell r="AN1358">
            <v>-5231517078.7645836</v>
          </cell>
          <cell r="AO1358" t="str">
            <v xml:space="preserve"> </v>
          </cell>
        </row>
        <row r="1359">
          <cell r="AB1359">
            <v>1.621246337890625E-5</v>
          </cell>
          <cell r="AN1359">
            <v>-7.62939453125E-6</v>
          </cell>
        </row>
        <row r="1360">
          <cell r="AB1360">
            <v>9.5367431640625E-6</v>
          </cell>
          <cell r="AN1360">
            <v>0</v>
          </cell>
        </row>
        <row r="1362">
          <cell r="AB1362" t="str">
            <v xml:space="preserve"> </v>
          </cell>
          <cell r="AN1362" t="str">
            <v xml:space="preserve"> </v>
          </cell>
        </row>
        <row r="1363">
          <cell r="AN1363" t="str">
            <v xml:space="preserve"> </v>
          </cell>
        </row>
        <row r="1365">
          <cell r="AN1365" t="str">
            <v xml:space="preserve">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efreshError="1">
        <row r="5">
          <cell r="T5">
            <v>3</v>
          </cell>
        </row>
        <row r="6">
          <cell r="C6" t="str">
            <v xml:space="preserve">Commission Method </v>
          </cell>
        </row>
        <row r="8">
          <cell r="D8">
            <v>0.1576213356965549</v>
          </cell>
        </row>
        <row r="9">
          <cell r="D9">
            <v>0.8423786643034451</v>
          </cell>
        </row>
        <row r="29">
          <cell r="G29">
            <v>8.1064007222136497E-2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61">
          <cell r="H61">
            <v>6.9188435929027195E-2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C5" t="str">
            <v>12 Months Ending June 2012</v>
          </cell>
          <cell r="R5">
            <v>3</v>
          </cell>
        </row>
        <row r="8">
          <cell r="G8">
            <v>0.61880999999999997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58">
          <cell r="H58">
            <v>828428746.40643871</v>
          </cell>
        </row>
      </sheetData>
      <sheetData sheetId="12" refreshError="1"/>
      <sheetData sheetId="13" refreshError="1"/>
      <sheetData sheetId="14" refreshError="1"/>
      <sheetData sheetId="15" refreshError="1"/>
      <sheetData sheetId="16" refreshError="1"/>
      <sheetData sheetId="17" refreshError="1"/>
      <sheetData sheetId="18" refreshError="1">
        <row r="4">
          <cell r="K4">
            <v>0.79018896309372733</v>
          </cell>
        </row>
      </sheetData>
      <sheetData sheetId="19" refreshError="1">
        <row r="250">
          <cell r="AB250" t="str">
            <v>DIS</v>
          </cell>
        </row>
        <row r="251">
          <cell r="AB251" t="str">
            <v>METER</v>
          </cell>
        </row>
        <row r="259">
          <cell r="AB259">
            <v>0</v>
          </cell>
        </row>
        <row r="260">
          <cell r="AB260">
            <v>0</v>
          </cell>
        </row>
        <row r="274">
          <cell r="H274">
            <v>0</v>
          </cell>
          <cell r="AB274">
            <v>0</v>
          </cell>
        </row>
        <row r="275">
          <cell r="AB275">
            <v>0</v>
          </cell>
        </row>
        <row r="286">
          <cell r="AB286">
            <v>0</v>
          </cell>
        </row>
        <row r="287">
          <cell r="AB287">
            <v>0</v>
          </cell>
        </row>
        <row r="288">
          <cell r="AB288">
            <v>0</v>
          </cell>
        </row>
        <row r="289">
          <cell r="AB289">
            <v>0</v>
          </cell>
        </row>
        <row r="294">
          <cell r="AB294">
            <v>0</v>
          </cell>
        </row>
        <row r="295">
          <cell r="AB295">
            <v>1742.297605041073</v>
          </cell>
        </row>
        <row r="296">
          <cell r="H296">
            <v>545051.91999999993</v>
          </cell>
          <cell r="AB296">
            <v>24046.593173771958</v>
          </cell>
        </row>
        <row r="302">
          <cell r="H302">
            <v>678122.06</v>
          </cell>
          <cell r="AB302">
            <v>0</v>
          </cell>
        </row>
        <row r="303">
          <cell r="AB303">
            <v>0</v>
          </cell>
        </row>
        <row r="304">
          <cell r="AB304">
            <v>0</v>
          </cell>
        </row>
        <row r="307">
          <cell r="H307">
            <v>162036.34</v>
          </cell>
          <cell r="AB307">
            <v>0</v>
          </cell>
        </row>
        <row r="308">
          <cell r="AB308">
            <v>0</v>
          </cell>
        </row>
        <row r="309">
          <cell r="AB309">
            <v>2.2002629455472063</v>
          </cell>
        </row>
        <row r="315">
          <cell r="AB315">
            <v>0</v>
          </cell>
        </row>
        <row r="318">
          <cell r="H318">
            <v>1090881.68</v>
          </cell>
          <cell r="AB318">
            <v>30837.803833077982</v>
          </cell>
        </row>
        <row r="319">
          <cell r="AB319">
            <v>0</v>
          </cell>
        </row>
        <row r="320">
          <cell r="AB320">
            <v>0</v>
          </cell>
        </row>
        <row r="321">
          <cell r="AB321">
            <v>1931.5663974704169</v>
          </cell>
        </row>
        <row r="322">
          <cell r="AB322">
            <v>32769.370230548397</v>
          </cell>
        </row>
        <row r="325">
          <cell r="H325">
            <v>-3052188</v>
          </cell>
          <cell r="AB325">
            <v>0</v>
          </cell>
        </row>
        <row r="329">
          <cell r="AB329">
            <v>0</v>
          </cell>
        </row>
        <row r="331">
          <cell r="AB331">
            <v>0</v>
          </cell>
        </row>
        <row r="332">
          <cell r="AB332">
            <v>0</v>
          </cell>
        </row>
        <row r="369">
          <cell r="AB369">
            <v>0</v>
          </cell>
        </row>
        <row r="374">
          <cell r="AB374">
            <v>0</v>
          </cell>
        </row>
        <row r="378">
          <cell r="AB378">
            <v>0</v>
          </cell>
        </row>
        <row r="381">
          <cell r="AB381">
            <v>0</v>
          </cell>
        </row>
        <row r="385">
          <cell r="AB385">
            <v>0</v>
          </cell>
        </row>
        <row r="394">
          <cell r="AB394">
            <v>103.86639824167921</v>
          </cell>
        </row>
        <row r="401">
          <cell r="AB401">
            <v>0</v>
          </cell>
        </row>
        <row r="416">
          <cell r="AB416">
            <v>0</v>
          </cell>
        </row>
        <row r="423">
          <cell r="AB423">
            <v>0</v>
          </cell>
        </row>
        <row r="449">
          <cell r="AB449">
            <v>0</v>
          </cell>
        </row>
        <row r="455">
          <cell r="AB455">
            <v>0</v>
          </cell>
        </row>
        <row r="464">
          <cell r="AB464">
            <v>0</v>
          </cell>
        </row>
        <row r="479">
          <cell r="AB479">
            <v>0</v>
          </cell>
        </row>
        <row r="484">
          <cell r="AB484">
            <v>0</v>
          </cell>
        </row>
        <row r="489">
          <cell r="AB489">
            <v>0</v>
          </cell>
        </row>
        <row r="498">
          <cell r="AB498">
            <v>0</v>
          </cell>
        </row>
        <row r="502">
          <cell r="AB502">
            <v>0</v>
          </cell>
        </row>
        <row r="507">
          <cell r="AB507">
            <v>0</v>
          </cell>
        </row>
        <row r="511">
          <cell r="AB511">
            <v>0</v>
          </cell>
        </row>
        <row r="515">
          <cell r="AB515">
            <v>0</v>
          </cell>
        </row>
        <row r="519">
          <cell r="AB519">
            <v>0</v>
          </cell>
        </row>
        <row r="523">
          <cell r="AB523">
            <v>0</v>
          </cell>
        </row>
        <row r="527">
          <cell r="AB527">
            <v>0</v>
          </cell>
        </row>
        <row r="531">
          <cell r="AB531">
            <v>0</v>
          </cell>
        </row>
        <row r="535">
          <cell r="AB535">
            <v>0</v>
          </cell>
        </row>
        <row r="539">
          <cell r="AB539">
            <v>0</v>
          </cell>
        </row>
        <row r="551">
          <cell r="AB551">
            <v>0</v>
          </cell>
        </row>
        <row r="555">
          <cell r="AB555">
            <v>0</v>
          </cell>
        </row>
        <row r="559">
          <cell r="AB559">
            <v>0</v>
          </cell>
        </row>
        <row r="563">
          <cell r="AB563">
            <v>0</v>
          </cell>
        </row>
        <row r="568">
          <cell r="AB568">
            <v>0</v>
          </cell>
        </row>
        <row r="572">
          <cell r="AB572">
            <v>0</v>
          </cell>
        </row>
        <row r="576">
          <cell r="AB576">
            <v>0</v>
          </cell>
        </row>
        <row r="580">
          <cell r="AB580">
            <v>0</v>
          </cell>
        </row>
        <row r="584">
          <cell r="AB584">
            <v>0</v>
          </cell>
        </row>
        <row r="588">
          <cell r="AB588">
            <v>0</v>
          </cell>
        </row>
        <row r="592">
          <cell r="AB592">
            <v>0</v>
          </cell>
        </row>
        <row r="606">
          <cell r="AB606">
            <v>0</v>
          </cell>
        </row>
        <row r="621">
          <cell r="AB621">
            <v>0</v>
          </cell>
        </row>
        <row r="626">
          <cell r="AB626">
            <v>0</v>
          </cell>
        </row>
        <row r="676">
          <cell r="AB676">
            <v>0</v>
          </cell>
        </row>
        <row r="681">
          <cell r="H681">
            <v>453048.07815530774</v>
          </cell>
        </row>
        <row r="683">
          <cell r="H683">
            <v>727723.91183378792</v>
          </cell>
        </row>
        <row r="685">
          <cell r="AB685">
            <v>0</v>
          </cell>
        </row>
        <row r="715">
          <cell r="AB715">
            <v>0</v>
          </cell>
        </row>
        <row r="720">
          <cell r="AB720">
            <v>0</v>
          </cell>
        </row>
        <row r="726">
          <cell r="AB726">
            <v>0</v>
          </cell>
        </row>
        <row r="731">
          <cell r="AB731">
            <v>0</v>
          </cell>
        </row>
        <row r="735">
          <cell r="AB735">
            <v>0</v>
          </cell>
        </row>
        <row r="744">
          <cell r="AB744">
            <v>0</v>
          </cell>
        </row>
        <row r="748">
          <cell r="AB748">
            <v>0</v>
          </cell>
        </row>
        <row r="752">
          <cell r="AB752">
            <v>0</v>
          </cell>
        </row>
        <row r="756">
          <cell r="AB756">
            <v>0</v>
          </cell>
        </row>
        <row r="760">
          <cell r="AB760">
            <v>0</v>
          </cell>
        </row>
        <row r="765">
          <cell r="AB765">
            <v>0</v>
          </cell>
        </row>
        <row r="770">
          <cell r="AB770">
            <v>0</v>
          </cell>
        </row>
        <row r="774">
          <cell r="AB774">
            <v>0</v>
          </cell>
        </row>
        <row r="778">
          <cell r="AB778">
            <v>0</v>
          </cell>
        </row>
        <row r="791">
          <cell r="H791">
            <v>909810.96730218641</v>
          </cell>
          <cell r="AB791">
            <v>25719.170693972745</v>
          </cell>
        </row>
        <row r="796">
          <cell r="H796">
            <v>852248.379117648</v>
          </cell>
          <cell r="AB796">
            <v>0</v>
          </cell>
        </row>
        <row r="801">
          <cell r="H801">
            <v>317335.73514141352</v>
          </cell>
          <cell r="AB801">
            <v>0</v>
          </cell>
        </row>
        <row r="806">
          <cell r="H806">
            <v>576635.08690863231</v>
          </cell>
          <cell r="AB806">
            <v>0</v>
          </cell>
        </row>
        <row r="811">
          <cell r="H811">
            <v>67.300607506355803</v>
          </cell>
          <cell r="AB811">
            <v>0</v>
          </cell>
        </row>
        <row r="816">
          <cell r="H816">
            <v>14256.5274335944</v>
          </cell>
          <cell r="AB816">
            <v>14256.5274335944</v>
          </cell>
        </row>
        <row r="821">
          <cell r="H821">
            <v>636148.15424891119</v>
          </cell>
          <cell r="AB821">
            <v>636148.15424891119</v>
          </cell>
        </row>
        <row r="826">
          <cell r="H826">
            <v>947827.17</v>
          </cell>
          <cell r="AB826">
            <v>0</v>
          </cell>
        </row>
        <row r="831">
          <cell r="H831">
            <v>277610.63598494366</v>
          </cell>
          <cell r="AB831">
            <v>0</v>
          </cell>
        </row>
        <row r="836">
          <cell r="H836">
            <v>119593.14062629984</v>
          </cell>
          <cell r="AB836">
            <v>0</v>
          </cell>
        </row>
        <row r="841">
          <cell r="H841">
            <v>247117.89510009371</v>
          </cell>
          <cell r="AB841">
            <v>6985.7009357236921</v>
          </cell>
        </row>
        <row r="846">
          <cell r="H846">
            <v>209228.72693319363</v>
          </cell>
          <cell r="AB846">
            <v>0</v>
          </cell>
        </row>
        <row r="851">
          <cell r="H851">
            <v>754906.73739222938</v>
          </cell>
          <cell r="AB851">
            <v>0</v>
          </cell>
        </row>
        <row r="856">
          <cell r="H856">
            <v>4144263.9697047933</v>
          </cell>
          <cell r="AB856">
            <v>0</v>
          </cell>
        </row>
        <row r="861">
          <cell r="H861">
            <v>1028804.6586482538</v>
          </cell>
          <cell r="AB861">
            <v>0</v>
          </cell>
        </row>
        <row r="866">
          <cell r="H866">
            <v>56252.998151844738</v>
          </cell>
          <cell r="AB866">
            <v>0</v>
          </cell>
        </row>
        <row r="876">
          <cell r="H876">
            <v>199709.85</v>
          </cell>
          <cell r="AB876">
            <v>0</v>
          </cell>
        </row>
        <row r="881">
          <cell r="H881">
            <v>441912.15099998261</v>
          </cell>
          <cell r="AB881">
            <v>441912.15099998261</v>
          </cell>
        </row>
        <row r="886">
          <cell r="H886">
            <v>75725.498082461083</v>
          </cell>
          <cell r="AB886">
            <v>0</v>
          </cell>
        </row>
        <row r="898">
          <cell r="AB898">
            <v>0</v>
          </cell>
        </row>
        <row r="903">
          <cell r="AB903">
            <v>0</v>
          </cell>
        </row>
        <row r="908">
          <cell r="AB908">
            <v>0</v>
          </cell>
        </row>
        <row r="914">
          <cell r="AB914">
            <v>0</v>
          </cell>
        </row>
        <row r="919">
          <cell r="AB919">
            <v>0</v>
          </cell>
        </row>
        <row r="933">
          <cell r="AB933">
            <v>0</v>
          </cell>
        </row>
        <row r="938">
          <cell r="AB938">
            <v>0</v>
          </cell>
        </row>
        <row r="943">
          <cell r="AB943">
            <v>0</v>
          </cell>
        </row>
        <row r="948">
          <cell r="AB948">
            <v>0</v>
          </cell>
        </row>
        <row r="959">
          <cell r="AB959">
            <v>0</v>
          </cell>
        </row>
        <row r="964">
          <cell r="AB964">
            <v>0</v>
          </cell>
        </row>
        <row r="969">
          <cell r="AB969">
            <v>0</v>
          </cell>
        </row>
        <row r="974">
          <cell r="AB974">
            <v>0</v>
          </cell>
        </row>
        <row r="983">
          <cell r="AB983">
            <v>0</v>
          </cell>
        </row>
        <row r="985">
          <cell r="AB985">
            <v>41280.336085776369</v>
          </cell>
        </row>
        <row r="989">
          <cell r="AB989">
            <v>0</v>
          </cell>
        </row>
        <row r="991">
          <cell r="AB991">
            <v>-9187.9724367989365</v>
          </cell>
        </row>
        <row r="995">
          <cell r="AB995">
            <v>0</v>
          </cell>
        </row>
        <row r="997">
          <cell r="AB997">
            <v>3902.7130417536246</v>
          </cell>
        </row>
        <row r="1001">
          <cell r="AB1001">
            <v>4750.2666931780768</v>
          </cell>
        </row>
        <row r="1005">
          <cell r="AB1005">
            <v>5591.2081415375578</v>
          </cell>
        </row>
        <row r="1011">
          <cell r="AB1011">
            <v>0</v>
          </cell>
        </row>
        <row r="1016">
          <cell r="AB1016">
            <v>0</v>
          </cell>
        </row>
        <row r="1023">
          <cell r="AB1023">
            <v>0</v>
          </cell>
        </row>
        <row r="1028">
          <cell r="AB1028">
            <v>-19834.650939935615</v>
          </cell>
        </row>
        <row r="1034">
          <cell r="AB1034">
            <v>34903.170390031788</v>
          </cell>
        </row>
        <row r="1039">
          <cell r="AB1039">
            <v>3249.4772149131099</v>
          </cell>
        </row>
        <row r="1045">
          <cell r="AB1045">
            <v>20018.708685059337</v>
          </cell>
        </row>
        <row r="1061">
          <cell r="AB1061">
            <v>0</v>
          </cell>
        </row>
        <row r="1065">
          <cell r="AB1065">
            <v>0</v>
          </cell>
        </row>
        <row r="1072">
          <cell r="AB1072">
            <v>0</v>
          </cell>
        </row>
        <row r="1080">
          <cell r="AB1080">
            <v>0</v>
          </cell>
        </row>
        <row r="1087">
          <cell r="AB1087">
            <v>0</v>
          </cell>
        </row>
        <row r="1090">
          <cell r="AB1090">
            <v>0</v>
          </cell>
        </row>
        <row r="1091">
          <cell r="AB1091">
            <v>0</v>
          </cell>
        </row>
        <row r="1092">
          <cell r="AB1092">
            <v>0</v>
          </cell>
        </row>
        <row r="1094">
          <cell r="AB1094">
            <v>0</v>
          </cell>
        </row>
        <row r="1095">
          <cell r="AB1095">
            <v>0</v>
          </cell>
        </row>
        <row r="1096">
          <cell r="AB1096">
            <v>0</v>
          </cell>
        </row>
        <row r="1097">
          <cell r="AB1097">
            <v>0</v>
          </cell>
        </row>
        <row r="1098">
          <cell r="AB1098">
            <v>0</v>
          </cell>
        </row>
        <row r="1099">
          <cell r="AB1099">
            <v>0</v>
          </cell>
        </row>
        <row r="1100">
          <cell r="AB1100">
            <v>445097.37</v>
          </cell>
        </row>
        <row r="1101">
          <cell r="AB1101">
            <v>0</v>
          </cell>
        </row>
        <row r="1102">
          <cell r="AB1102">
            <v>0</v>
          </cell>
        </row>
        <row r="1103">
          <cell r="AB1103">
            <v>0</v>
          </cell>
        </row>
        <row r="1107">
          <cell r="AB1107">
            <v>24341.916551153008</v>
          </cell>
        </row>
        <row r="1108">
          <cell r="AB1108">
            <v>0</v>
          </cell>
        </row>
        <row r="1109">
          <cell r="AB1109">
            <v>0</v>
          </cell>
        </row>
        <row r="1111">
          <cell r="AB1111">
            <v>0</v>
          </cell>
        </row>
        <row r="1112">
          <cell r="AB1112">
            <v>0</v>
          </cell>
        </row>
        <row r="1113">
          <cell r="AB1113">
            <v>8387.1112958098438</v>
          </cell>
        </row>
        <row r="1115">
          <cell r="AB1115">
            <v>0</v>
          </cell>
        </row>
        <row r="1116">
          <cell r="AB1116">
            <v>0</v>
          </cell>
        </row>
        <row r="1121">
          <cell r="AB1121">
            <v>0</v>
          </cell>
        </row>
        <row r="1125">
          <cell r="AB1125">
            <v>0</v>
          </cell>
        </row>
        <row r="1130">
          <cell r="AB1130">
            <v>0</v>
          </cell>
        </row>
        <row r="1141">
          <cell r="AB1141">
            <v>723.47361058671254</v>
          </cell>
        </row>
        <row r="1143">
          <cell r="AB1143">
            <v>0</v>
          </cell>
        </row>
        <row r="1146">
          <cell r="AB1146">
            <v>3692.5269592552504</v>
          </cell>
        </row>
        <row r="1151">
          <cell r="AB1151">
            <v>0</v>
          </cell>
        </row>
        <row r="1154">
          <cell r="AB1154">
            <v>2.6832929400378993</v>
          </cell>
        </row>
        <row r="1155">
          <cell r="AB1155">
            <v>0</v>
          </cell>
        </row>
        <row r="1156">
          <cell r="AB1156">
            <v>0</v>
          </cell>
        </row>
        <row r="1157">
          <cell r="AB1157">
            <v>8811.3444432097076</v>
          </cell>
        </row>
        <row r="1158">
          <cell r="AB1158">
            <v>0</v>
          </cell>
        </row>
        <row r="1159">
          <cell r="AB1159">
            <v>0</v>
          </cell>
        </row>
        <row r="1160">
          <cell r="AB1160">
            <v>0</v>
          </cell>
        </row>
        <row r="1163">
          <cell r="AB1163">
            <v>0</v>
          </cell>
        </row>
        <row r="1168">
          <cell r="AB1168">
            <v>0</v>
          </cell>
        </row>
        <row r="1172">
          <cell r="AB1172">
            <v>0</v>
          </cell>
        </row>
        <row r="1177">
          <cell r="AB1177">
            <v>0</v>
          </cell>
        </row>
        <row r="1185">
          <cell r="AB1185">
            <v>0</v>
          </cell>
        </row>
        <row r="1193">
          <cell r="AB1193">
            <v>0</v>
          </cell>
        </row>
        <row r="1202">
          <cell r="AB1202">
            <v>0</v>
          </cell>
        </row>
        <row r="1213">
          <cell r="AB1213">
            <v>91794.090258756347</v>
          </cell>
        </row>
        <row r="1221">
          <cell r="AB1221">
            <v>155181.64056245438</v>
          </cell>
        </row>
        <row r="1232">
          <cell r="AB1232">
            <v>0</v>
          </cell>
        </row>
        <row r="1237">
          <cell r="AB1237">
            <v>0</v>
          </cell>
        </row>
        <row r="1294">
          <cell r="AB1294">
            <v>210166.72322092851</v>
          </cell>
        </row>
        <row r="1309">
          <cell r="AB1309">
            <v>0</v>
          </cell>
        </row>
        <row r="1325">
          <cell r="AB1325">
            <v>-188813.51348561118</v>
          </cell>
        </row>
        <row r="1377">
          <cell r="AB1377">
            <v>0</v>
          </cell>
        </row>
        <row r="1395">
          <cell r="AB1395">
            <v>79712.869579049002</v>
          </cell>
        </row>
        <row r="1414">
          <cell r="AB1414">
            <v>0</v>
          </cell>
        </row>
        <row r="1421">
          <cell r="AB1421">
            <v>0</v>
          </cell>
        </row>
        <row r="1428">
          <cell r="AB1428">
            <v>0</v>
          </cell>
        </row>
        <row r="1435">
          <cell r="AB1435">
            <v>0</v>
          </cell>
        </row>
        <row r="1442">
          <cell r="AB1442">
            <v>0</v>
          </cell>
        </row>
        <row r="1450">
          <cell r="AB1450">
            <v>0</v>
          </cell>
        </row>
        <row r="1455">
          <cell r="AB1455">
            <v>0</v>
          </cell>
        </row>
        <row r="1466">
          <cell r="AB1466">
            <v>0</v>
          </cell>
        </row>
        <row r="1471">
          <cell r="AB1471">
            <v>0</v>
          </cell>
        </row>
        <row r="1476">
          <cell r="AB1476">
            <v>0</v>
          </cell>
        </row>
        <row r="1481">
          <cell r="AB1481">
            <v>0</v>
          </cell>
        </row>
        <row r="1486">
          <cell r="AB1486">
            <v>0</v>
          </cell>
        </row>
        <row r="1491">
          <cell r="AB1491">
            <v>0</v>
          </cell>
        </row>
        <row r="1496">
          <cell r="AB1496">
            <v>0</v>
          </cell>
        </row>
        <row r="1508">
          <cell r="AB1508">
            <v>0</v>
          </cell>
        </row>
        <row r="1513">
          <cell r="AB1513">
            <v>0</v>
          </cell>
        </row>
        <row r="1518">
          <cell r="AB1518">
            <v>0</v>
          </cell>
        </row>
        <row r="1523">
          <cell r="AB1523">
            <v>0</v>
          </cell>
        </row>
        <row r="1528">
          <cell r="AB1528">
            <v>0</v>
          </cell>
        </row>
        <row r="1533">
          <cell r="AB1533">
            <v>0</v>
          </cell>
        </row>
        <row r="1539">
          <cell r="AB1539">
            <v>0</v>
          </cell>
        </row>
        <row r="1545">
          <cell r="AB1545">
            <v>0</v>
          </cell>
        </row>
        <row r="1584">
          <cell r="AB1584">
            <v>0</v>
          </cell>
        </row>
        <row r="1601">
          <cell r="AB1601">
            <v>0</v>
          </cell>
        </row>
        <row r="1606">
          <cell r="AB1606">
            <v>0</v>
          </cell>
        </row>
        <row r="1613">
          <cell r="AB1613">
            <v>0</v>
          </cell>
        </row>
        <row r="1628">
          <cell r="H1628">
            <v>6763511.8434239225</v>
          </cell>
          <cell r="AB1628">
            <v>0</v>
          </cell>
        </row>
        <row r="1635">
          <cell r="H1635">
            <v>8046409.0148046054</v>
          </cell>
          <cell r="AB1635">
            <v>0</v>
          </cell>
        </row>
        <row r="1641">
          <cell r="H1641">
            <v>99887523.767113864</v>
          </cell>
          <cell r="AB1641">
            <v>0</v>
          </cell>
        </row>
        <row r="1647">
          <cell r="H1647">
            <v>41570903.64456252</v>
          </cell>
          <cell r="AB1647">
            <v>0</v>
          </cell>
        </row>
        <row r="1654">
          <cell r="H1654">
            <v>50306420.034921594</v>
          </cell>
          <cell r="AB1654">
            <v>0</v>
          </cell>
        </row>
        <row r="1660">
          <cell r="H1660">
            <v>65755544.287997507</v>
          </cell>
          <cell r="AB1660">
            <v>0</v>
          </cell>
        </row>
        <row r="1666">
          <cell r="H1666">
            <v>36799.829845371649</v>
          </cell>
          <cell r="AB1666">
            <v>0</v>
          </cell>
        </row>
        <row r="1672">
          <cell r="H1672">
            <v>68005.859615167239</v>
          </cell>
          <cell r="AB1672">
            <v>0</v>
          </cell>
        </row>
        <row r="1678">
          <cell r="H1678">
            <v>1521577.3966357647</v>
          </cell>
          <cell r="AB1678">
            <v>0</v>
          </cell>
        </row>
        <row r="1682">
          <cell r="AB1682">
            <v>0</v>
          </cell>
        </row>
        <row r="1686">
          <cell r="H1686">
            <v>0</v>
          </cell>
        </row>
        <row r="1698">
          <cell r="H1698">
            <v>1510453.72</v>
          </cell>
          <cell r="AB1698">
            <v>0</v>
          </cell>
        </row>
        <row r="1704">
          <cell r="H1704">
            <v>2440663.6</v>
          </cell>
          <cell r="AB1704">
            <v>0</v>
          </cell>
        </row>
        <row r="1710">
          <cell r="H1710">
            <v>47592408.020000003</v>
          </cell>
          <cell r="AB1710">
            <v>0</v>
          </cell>
        </row>
        <row r="1717">
          <cell r="H1717">
            <v>92644359.829999998</v>
          </cell>
        </row>
        <row r="1724">
          <cell r="H1724">
            <v>58634040.060000002</v>
          </cell>
        </row>
        <row r="1731">
          <cell r="H1731">
            <v>16364985.75</v>
          </cell>
        </row>
        <row r="1738">
          <cell r="H1738">
            <v>22764714.91</v>
          </cell>
        </row>
        <row r="1744">
          <cell r="H1744">
            <v>98870912.760000005</v>
          </cell>
          <cell r="AB1744">
            <v>0</v>
          </cell>
        </row>
        <row r="1751">
          <cell r="H1751">
            <v>52234063.350000001</v>
          </cell>
          <cell r="AB1751">
            <v>0</v>
          </cell>
        </row>
        <row r="1762">
          <cell r="H1762">
            <v>11451993.6</v>
          </cell>
          <cell r="AB1762">
            <v>11451993.6</v>
          </cell>
        </row>
        <row r="1769">
          <cell r="H1769">
            <v>518187.33</v>
          </cell>
        </row>
        <row r="1773">
          <cell r="H1773">
            <v>0</v>
          </cell>
          <cell r="AB1773">
            <v>0</v>
          </cell>
        </row>
        <row r="1774">
          <cell r="H1774">
            <v>0</v>
          </cell>
          <cell r="AB1774">
            <v>0</v>
          </cell>
        </row>
        <row r="1775">
          <cell r="H1775">
            <v>0</v>
          </cell>
          <cell r="AB1775">
            <v>0</v>
          </cell>
        </row>
        <row r="1776">
          <cell r="H1776">
            <v>0</v>
          </cell>
        </row>
        <row r="1782">
          <cell r="H1782">
            <v>4036517</v>
          </cell>
          <cell r="AB1782">
            <v>0</v>
          </cell>
        </row>
        <row r="1786">
          <cell r="AB1786">
            <v>0</v>
          </cell>
        </row>
        <row r="1790">
          <cell r="AB1790">
            <v>0</v>
          </cell>
        </row>
        <row r="1799">
          <cell r="AB1799">
            <v>23172.160803329974</v>
          </cell>
        </row>
        <row r="1800">
          <cell r="AB1800">
            <v>0</v>
          </cell>
        </row>
        <row r="1801">
          <cell r="AB1801">
            <v>0</v>
          </cell>
        </row>
        <row r="1802">
          <cell r="AB1802">
            <v>0</v>
          </cell>
        </row>
        <row r="1803">
          <cell r="AB1803">
            <v>3188.108123378584</v>
          </cell>
        </row>
        <row r="1807">
          <cell r="AB1807">
            <v>293391.56326842605</v>
          </cell>
        </row>
        <row r="1808">
          <cell r="AB1808">
            <v>0</v>
          </cell>
        </row>
        <row r="1809">
          <cell r="AB1809">
            <v>0</v>
          </cell>
        </row>
        <row r="1810">
          <cell r="AB1810">
            <v>0</v>
          </cell>
        </row>
        <row r="1811">
          <cell r="AB1811">
            <v>0</v>
          </cell>
        </row>
        <row r="1812">
          <cell r="AB1812">
            <v>0</v>
          </cell>
        </row>
        <row r="1813">
          <cell r="AB1813">
            <v>58735.062462833288</v>
          </cell>
        </row>
        <row r="1817">
          <cell r="AB1817">
            <v>28720.744418599577</v>
          </cell>
        </row>
        <row r="1818">
          <cell r="AB1818">
            <v>0</v>
          </cell>
        </row>
        <row r="1819">
          <cell r="AB1819">
            <v>0</v>
          </cell>
        </row>
        <row r="1820">
          <cell r="AB1820">
            <v>0</v>
          </cell>
        </row>
        <row r="1821">
          <cell r="AB1821">
            <v>0</v>
          </cell>
        </row>
        <row r="1823">
          <cell r="AB1823">
            <v>31500.34439682525</v>
          </cell>
        </row>
        <row r="1824">
          <cell r="AB1824">
            <v>0</v>
          </cell>
        </row>
        <row r="1825">
          <cell r="AB1825">
            <v>0</v>
          </cell>
        </row>
        <row r="1829">
          <cell r="AB1829">
            <v>108771.78609471214</v>
          </cell>
        </row>
        <row r="1830">
          <cell r="AB1830">
            <v>4203.6873457297115</v>
          </cell>
        </row>
        <row r="1831">
          <cell r="AB1831">
            <v>0</v>
          </cell>
        </row>
        <row r="1832">
          <cell r="AB1832">
            <v>0</v>
          </cell>
        </row>
        <row r="1833">
          <cell r="AB1833">
            <v>0</v>
          </cell>
        </row>
        <row r="1834">
          <cell r="AB1834">
            <v>0</v>
          </cell>
        </row>
        <row r="1835">
          <cell r="AB1835">
            <v>0</v>
          </cell>
        </row>
        <row r="1836">
          <cell r="AB1836">
            <v>0</v>
          </cell>
        </row>
        <row r="1841">
          <cell r="AB1841">
            <v>12609.235300211472</v>
          </cell>
        </row>
        <row r="1842">
          <cell r="AB1842">
            <v>0</v>
          </cell>
        </row>
        <row r="1843">
          <cell r="AB1843">
            <v>0</v>
          </cell>
        </row>
        <row r="1844">
          <cell r="AB1844">
            <v>181.54721923622114</v>
          </cell>
        </row>
        <row r="1845">
          <cell r="AB1845">
            <v>0</v>
          </cell>
        </row>
        <row r="1846">
          <cell r="AB1846">
            <v>0</v>
          </cell>
        </row>
        <row r="1850">
          <cell r="AB1850">
            <v>61241.570290691307</v>
          </cell>
        </row>
        <row r="1851">
          <cell r="AB1851">
            <v>0</v>
          </cell>
        </row>
        <row r="1852">
          <cell r="AB1852">
            <v>0</v>
          </cell>
        </row>
        <row r="1853">
          <cell r="AB1853">
            <v>2150.2354946125588</v>
          </cell>
        </row>
        <row r="1854">
          <cell r="AB1854">
            <v>0</v>
          </cell>
        </row>
        <row r="1855">
          <cell r="AB1855">
            <v>0</v>
          </cell>
        </row>
        <row r="1856">
          <cell r="AB1856">
            <v>0</v>
          </cell>
        </row>
        <row r="1861">
          <cell r="AB1861">
            <v>40458.065410369229</v>
          </cell>
        </row>
        <row r="1862">
          <cell r="AB1862">
            <v>0</v>
          </cell>
        </row>
        <row r="1863">
          <cell r="AB1863">
            <v>0</v>
          </cell>
        </row>
        <row r="1864">
          <cell r="AB1864">
            <v>3008.0850347478276</v>
          </cell>
        </row>
        <row r="1865">
          <cell r="AB1865">
            <v>0</v>
          </cell>
        </row>
        <row r="1866">
          <cell r="AB1866">
            <v>0</v>
          </cell>
        </row>
        <row r="1867">
          <cell r="AB1867">
            <v>0</v>
          </cell>
        </row>
        <row r="1872">
          <cell r="AB1872">
            <v>170654.41166294203</v>
          </cell>
        </row>
        <row r="1873">
          <cell r="AB1873">
            <v>0</v>
          </cell>
        </row>
        <row r="1874">
          <cell r="AB1874">
            <v>0</v>
          </cell>
        </row>
        <row r="1875">
          <cell r="AB1875">
            <v>1093.2750724878126</v>
          </cell>
        </row>
        <row r="1876">
          <cell r="AB1876">
            <v>0</v>
          </cell>
        </row>
        <row r="1877">
          <cell r="AB1877">
            <v>0</v>
          </cell>
        </row>
        <row r="1878">
          <cell r="AB1878">
            <v>0</v>
          </cell>
        </row>
        <row r="1879">
          <cell r="AB1879">
            <v>0</v>
          </cell>
        </row>
        <row r="1886">
          <cell r="AB1886">
            <v>250560.10128476986</v>
          </cell>
        </row>
        <row r="1887">
          <cell r="AB1887">
            <v>0</v>
          </cell>
        </row>
        <row r="1888">
          <cell r="AB1888">
            <v>0</v>
          </cell>
        </row>
        <row r="1889">
          <cell r="AB1889">
            <v>33186.276140003712</v>
          </cell>
        </row>
        <row r="1890">
          <cell r="AB1890">
            <v>0</v>
          </cell>
        </row>
        <row r="1891">
          <cell r="AB1891">
            <v>0</v>
          </cell>
        </row>
        <row r="1892">
          <cell r="AB1892">
            <v>0</v>
          </cell>
        </row>
        <row r="1893">
          <cell r="AB1893">
            <v>0</v>
          </cell>
        </row>
        <row r="1899">
          <cell r="AB1899">
            <v>4312.1319615860375</v>
          </cell>
        </row>
        <row r="1900">
          <cell r="AB1900">
            <v>0</v>
          </cell>
        </row>
        <row r="1901">
          <cell r="AB1901">
            <v>0</v>
          </cell>
        </row>
        <row r="1902">
          <cell r="AB1902">
            <v>0</v>
          </cell>
        </row>
        <row r="1903">
          <cell r="AB1903">
            <v>1686.6903678514821</v>
          </cell>
        </row>
        <row r="1904">
          <cell r="AB1904">
            <v>0</v>
          </cell>
        </row>
        <row r="1905">
          <cell r="AB1905">
            <v>0</v>
          </cell>
        </row>
        <row r="1906">
          <cell r="AB1906">
            <v>0</v>
          </cell>
        </row>
        <row r="1913">
          <cell r="AB1913">
            <v>0</v>
          </cell>
        </row>
        <row r="1917">
          <cell r="AB1917">
            <v>0</v>
          </cell>
        </row>
        <row r="1919">
          <cell r="AB1919">
            <v>0</v>
          </cell>
        </row>
        <row r="1927">
          <cell r="AB1927">
            <v>7213.9601538689112</v>
          </cell>
        </row>
        <row r="1929">
          <cell r="AB1929">
            <v>-7213.9601538689112</v>
          </cell>
        </row>
        <row r="1935">
          <cell r="AB1935">
            <v>0</v>
          </cell>
        </row>
        <row r="1937">
          <cell r="AB1937">
            <v>0</v>
          </cell>
        </row>
        <row r="1947">
          <cell r="AB1947">
            <v>4216.1369339504181</v>
          </cell>
        </row>
        <row r="1955">
          <cell r="AB1955">
            <v>0</v>
          </cell>
        </row>
        <row r="1964">
          <cell r="AB1964">
            <v>0</v>
          </cell>
        </row>
        <row r="1965">
          <cell r="AB1965">
            <v>0</v>
          </cell>
        </row>
        <row r="1966">
          <cell r="AB1966">
            <v>0</v>
          </cell>
        </row>
        <row r="1969">
          <cell r="AB1969">
            <v>0</v>
          </cell>
        </row>
        <row r="1970">
          <cell r="AB1970">
            <v>0</v>
          </cell>
        </row>
        <row r="1971">
          <cell r="AB1971">
            <v>0</v>
          </cell>
        </row>
        <row r="1972">
          <cell r="AB1972">
            <v>0</v>
          </cell>
        </row>
        <row r="1976">
          <cell r="AB1976">
            <v>21385.075720924408</v>
          </cell>
        </row>
        <row r="1977">
          <cell r="AB1977">
            <v>0</v>
          </cell>
        </row>
        <row r="1978">
          <cell r="AB1978">
            <v>218361.471351969</v>
          </cell>
        </row>
        <row r="1979">
          <cell r="AB1979">
            <v>0</v>
          </cell>
        </row>
        <row r="1980">
          <cell r="AB1980">
            <v>0</v>
          </cell>
        </row>
        <row r="1981">
          <cell r="AB1981">
            <v>0</v>
          </cell>
        </row>
        <row r="1983">
          <cell r="AB1983">
            <v>0</v>
          </cell>
        </row>
        <row r="1993">
          <cell r="AB1993">
            <v>0</v>
          </cell>
        </row>
        <row r="2005">
          <cell r="AB2005">
            <v>0</v>
          </cell>
        </row>
        <row r="2006">
          <cell r="AB2006">
            <v>0</v>
          </cell>
        </row>
        <row r="2007">
          <cell r="AB2007">
            <v>0</v>
          </cell>
        </row>
        <row r="2008">
          <cell r="AB2008">
            <v>0</v>
          </cell>
        </row>
        <row r="2009">
          <cell r="AB2009">
            <v>0</v>
          </cell>
        </row>
        <row r="2010">
          <cell r="AB2010">
            <v>0</v>
          </cell>
        </row>
        <row r="2017">
          <cell r="AB2017">
            <v>0</v>
          </cell>
        </row>
        <row r="2021">
          <cell r="AB2021">
            <v>0</v>
          </cell>
        </row>
        <row r="2026">
          <cell r="AB2026">
            <v>0</v>
          </cell>
        </row>
        <row r="2033">
          <cell r="AB2033">
            <v>0</v>
          </cell>
        </row>
        <row r="2041">
          <cell r="AB2041">
            <v>0</v>
          </cell>
        </row>
        <row r="2047">
          <cell r="AB2047">
            <v>0</v>
          </cell>
        </row>
        <row r="2049">
          <cell r="AB2049">
            <v>0</v>
          </cell>
        </row>
        <row r="2057">
          <cell r="AB2057">
            <v>0</v>
          </cell>
        </row>
        <row r="2061">
          <cell r="AB2061">
            <v>0</v>
          </cell>
        </row>
        <row r="2065">
          <cell r="AB2065">
            <v>0</v>
          </cell>
        </row>
        <row r="2080">
          <cell r="AB2080">
            <v>-4.5655060226274535E-10</v>
          </cell>
        </row>
        <row r="2083">
          <cell r="AB2083">
            <v>8.7313492012834719E-7</v>
          </cell>
        </row>
        <row r="2093">
          <cell r="AB2093">
            <v>0</v>
          </cell>
        </row>
        <row r="2098">
          <cell r="AB2098">
            <v>0</v>
          </cell>
        </row>
        <row r="2104">
          <cell r="AB2104">
            <v>-1.8109732184958963E-10</v>
          </cell>
        </row>
        <row r="2108">
          <cell r="AB2108">
            <v>-1.8109732184958963E-10</v>
          </cell>
        </row>
        <row r="2113">
          <cell r="AB2113">
            <v>0</v>
          </cell>
        </row>
        <row r="2118">
          <cell r="AB2118">
            <v>0</v>
          </cell>
        </row>
        <row r="2129">
          <cell r="AB2129">
            <v>0</v>
          </cell>
        </row>
        <row r="2136">
          <cell r="AB2136">
            <v>76867.741344754715</v>
          </cell>
        </row>
        <row r="2148">
          <cell r="AB2148">
            <v>0</v>
          </cell>
        </row>
        <row r="2149">
          <cell r="AB2149">
            <v>8.9437877837598556E-10</v>
          </cell>
        </row>
        <row r="2163">
          <cell r="AB2163">
            <v>0</v>
          </cell>
        </row>
        <row r="2168">
          <cell r="AB2168">
            <v>0</v>
          </cell>
        </row>
        <row r="2173">
          <cell r="AB2173">
            <v>0</v>
          </cell>
        </row>
        <row r="2186">
          <cell r="AB2186">
            <v>0</v>
          </cell>
        </row>
        <row r="2187">
          <cell r="AB2187">
            <v>0</v>
          </cell>
        </row>
        <row r="2190">
          <cell r="H2190">
            <v>0</v>
          </cell>
        </row>
        <row r="2191">
          <cell r="AB2191">
            <v>0</v>
          </cell>
        </row>
        <row r="2194">
          <cell r="H2194">
            <v>-455823.63489991985</v>
          </cell>
        </row>
        <row r="2195">
          <cell r="AB2195">
            <v>-3790.0805344655264</v>
          </cell>
        </row>
        <row r="2198">
          <cell r="H2198">
            <v>-232873.29964495634</v>
          </cell>
        </row>
        <row r="2200">
          <cell r="AB2200">
            <v>-1936.2939795232235</v>
          </cell>
        </row>
        <row r="2202">
          <cell r="AB2202">
            <v>0</v>
          </cell>
        </row>
        <row r="2205">
          <cell r="AB2205">
            <v>0</v>
          </cell>
        </row>
        <row r="2211">
          <cell r="AB2211">
            <v>0</v>
          </cell>
        </row>
        <row r="2219">
          <cell r="AB2219">
            <v>-4583.9343430603258</v>
          </cell>
        </row>
        <row r="2222">
          <cell r="AB2222">
            <v>0</v>
          </cell>
        </row>
        <row r="2230">
          <cell r="AB2230">
            <v>0</v>
          </cell>
        </row>
        <row r="2235">
          <cell r="AB2235">
            <v>-0.37274936077624266</v>
          </cell>
        </row>
        <row r="2237">
          <cell r="AB2237">
            <v>0</v>
          </cell>
        </row>
        <row r="2243">
          <cell r="AB2243">
            <v>-0.37358710170902687</v>
          </cell>
        </row>
        <row r="2249">
          <cell r="AB2249">
            <v>0</v>
          </cell>
        </row>
        <row r="2255">
          <cell r="AB2255">
            <v>-3.9140639872677777E-3</v>
          </cell>
        </row>
        <row r="2256">
          <cell r="AB2256">
            <v>0</v>
          </cell>
        </row>
        <row r="2259">
          <cell r="AB2259">
            <v>-1674965.3169315238</v>
          </cell>
        </row>
        <row r="2265">
          <cell r="AB2265">
            <v>-960.87700726401113</v>
          </cell>
        </row>
        <row r="2271">
          <cell r="AB2271">
            <v>-22145.713146731861</v>
          </cell>
        </row>
        <row r="2284">
          <cell r="AB2284">
            <v>-4351.3636747668588</v>
          </cell>
        </row>
        <row r="2299">
          <cell r="AB2299">
            <v>0</v>
          </cell>
        </row>
        <row r="2305">
          <cell r="AB2305">
            <v>0</v>
          </cell>
        </row>
        <row r="2313">
          <cell r="AB2313">
            <v>0</v>
          </cell>
        </row>
        <row r="2322">
          <cell r="AB2322">
            <v>0</v>
          </cell>
        </row>
        <row r="2327">
          <cell r="AB2327">
            <v>0</v>
          </cell>
        </row>
        <row r="2346">
          <cell r="AB2346">
            <v>0</v>
          </cell>
        </row>
        <row r="2355">
          <cell r="AB2355">
            <v>0</v>
          </cell>
        </row>
        <row r="2359">
          <cell r="AB2359">
            <v>0</v>
          </cell>
        </row>
        <row r="2363">
          <cell r="AB2363">
            <v>0</v>
          </cell>
        </row>
        <row r="2367">
          <cell r="AB2367">
            <v>0</v>
          </cell>
        </row>
        <row r="2371">
          <cell r="AB2371">
            <v>0</v>
          </cell>
        </row>
        <row r="2375">
          <cell r="AB2375">
            <v>0</v>
          </cell>
        </row>
        <row r="2379">
          <cell r="AB2379">
            <v>0</v>
          </cell>
        </row>
        <row r="2383">
          <cell r="AB2383">
            <v>0</v>
          </cell>
        </row>
        <row r="2387">
          <cell r="AB2387">
            <v>0</v>
          </cell>
        </row>
        <row r="2391">
          <cell r="AB2391">
            <v>-1929851.31</v>
          </cell>
        </row>
        <row r="2395">
          <cell r="AB2395">
            <v>0</v>
          </cell>
        </row>
        <row r="2399">
          <cell r="AB2399">
            <v>0</v>
          </cell>
        </row>
        <row r="2403">
          <cell r="AB2403">
            <v>0</v>
          </cell>
        </row>
        <row r="2407">
          <cell r="AB2407">
            <v>0</v>
          </cell>
        </row>
        <row r="2411">
          <cell r="AB2411">
            <v>0</v>
          </cell>
        </row>
        <row r="2415">
          <cell r="AB2415">
            <v>2838.601223827066</v>
          </cell>
        </row>
        <row r="2425">
          <cell r="AB2425">
            <v>-389513.80506289442</v>
          </cell>
        </row>
        <row r="2426">
          <cell r="AB2426">
            <v>0</v>
          </cell>
        </row>
        <row r="2427">
          <cell r="AB2427">
            <v>0</v>
          </cell>
        </row>
        <row r="2428">
          <cell r="AB2428">
            <v>0</v>
          </cell>
        </row>
        <row r="2429">
          <cell r="AB2429">
            <v>0</v>
          </cell>
        </row>
        <row r="2430">
          <cell r="AB2430">
            <v>-44898.160353735242</v>
          </cell>
        </row>
        <row r="2431">
          <cell r="AB2431">
            <v>0</v>
          </cell>
        </row>
        <row r="2433">
          <cell r="AB2433">
            <v>0</v>
          </cell>
        </row>
        <row r="2434">
          <cell r="AB2434">
            <v>0</v>
          </cell>
        </row>
        <row r="2444">
          <cell r="AB2444">
            <v>0</v>
          </cell>
        </row>
        <row r="2451">
          <cell r="AB2451">
            <v>0</v>
          </cell>
        </row>
        <row r="2459">
          <cell r="AB2459">
            <v>0</v>
          </cell>
        </row>
        <row r="2478">
          <cell r="AB2478">
            <v>0</v>
          </cell>
        </row>
        <row r="2485">
          <cell r="AB2485">
            <v>-6889.348589082746</v>
          </cell>
        </row>
        <row r="2487">
          <cell r="AB2487">
            <v>-42823.708496883708</v>
          </cell>
        </row>
        <row r="2493">
          <cell r="AB2493">
            <v>0</v>
          </cell>
        </row>
        <row r="2497">
          <cell r="AB2497">
            <v>0</v>
          </cell>
        </row>
        <row r="2498">
          <cell r="AB2498">
            <v>0</v>
          </cell>
        </row>
        <row r="2499">
          <cell r="AB2499">
            <v>0</v>
          </cell>
        </row>
        <row r="2500">
          <cell r="AB2500">
            <v>0</v>
          </cell>
        </row>
        <row r="2501">
          <cell r="AB2501">
            <v>0</v>
          </cell>
        </row>
        <row r="2502">
          <cell r="AB2502">
            <v>0</v>
          </cell>
        </row>
        <row r="2504">
          <cell r="AB2504">
            <v>0</v>
          </cell>
        </row>
        <row r="2505">
          <cell r="AB2505">
            <v>0</v>
          </cell>
        </row>
        <row r="2506">
          <cell r="AB2506">
            <v>-160013.10189475081</v>
          </cell>
        </row>
      </sheetData>
      <sheetData sheetId="20" refreshError="1"/>
      <sheetData sheetId="21" refreshError="1">
        <row r="11">
          <cell r="A11" t="str">
            <v>FACTOR</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0.11747957741823094</v>
          </cell>
          <cell r="C19">
            <v>0.48125633651380451</v>
          </cell>
          <cell r="D19">
            <v>0.24405810786288465</v>
          </cell>
          <cell r="E19">
            <v>2.826869714511842E-2</v>
          </cell>
          <cell r="F19">
            <v>0.12893728105996147</v>
          </cell>
          <cell r="G19">
            <v>0.99999999999999989</v>
          </cell>
        </row>
        <row r="20">
          <cell r="A20" t="str">
            <v>PLNT2</v>
          </cell>
          <cell r="B20">
            <v>0.19621267855257876</v>
          </cell>
          <cell r="C20">
            <v>0.80378732144742127</v>
          </cell>
          <cell r="D20">
            <v>0</v>
          </cell>
          <cell r="E20">
            <v>0</v>
          </cell>
          <cell r="F20">
            <v>0</v>
          </cell>
          <cell r="G20">
            <v>1</v>
          </cell>
        </row>
        <row r="21">
          <cell r="A21" t="str">
            <v>DISom</v>
          </cell>
          <cell r="B21">
            <v>0.13123671945712514</v>
          </cell>
          <cell r="C21">
            <v>0.72992942477969858</v>
          </cell>
          <cell r="D21">
            <v>6.8850648301885791E-3</v>
          </cell>
          <cell r="E21">
            <v>0.131948790932988</v>
          </cell>
          <cell r="F21">
            <v>0</v>
          </cell>
          <cell r="G21">
            <v>1.0000000000000002</v>
          </cell>
        </row>
        <row r="22">
          <cell r="A22" t="str">
            <v>INTN</v>
          </cell>
          <cell r="B22">
            <v>0.11747957741823094</v>
          </cell>
          <cell r="C22">
            <v>0.48125633651380451</v>
          </cell>
          <cell r="D22">
            <v>0.24405810786288465</v>
          </cell>
          <cell r="E22">
            <v>2.826869714511842E-2</v>
          </cell>
          <cell r="F22">
            <v>0.12893728105996147</v>
          </cell>
          <cell r="G22">
            <v>0.99999999999999989</v>
          </cell>
        </row>
        <row r="23">
          <cell r="A23" t="str">
            <v>GENL</v>
          </cell>
          <cell r="B23">
            <v>0.11747957741823095</v>
          </cell>
          <cell r="C23">
            <v>0.48125633651380456</v>
          </cell>
          <cell r="D23">
            <v>0.24405810786288476</v>
          </cell>
          <cell r="E23">
            <v>2.8268697145118423E-2</v>
          </cell>
          <cell r="F23">
            <v>0.12893728105996149</v>
          </cell>
          <cell r="G23">
            <v>1</v>
          </cell>
        </row>
        <row r="24">
          <cell r="A24" t="str">
            <v>ZERO</v>
          </cell>
          <cell r="B24">
            <v>0</v>
          </cell>
          <cell r="C24">
            <v>0</v>
          </cell>
          <cell r="D24">
            <v>0</v>
          </cell>
          <cell r="E24">
            <v>0</v>
          </cell>
          <cell r="F24">
            <v>0</v>
          </cell>
          <cell r="G24">
            <v>0</v>
          </cell>
        </row>
        <row r="25">
          <cell r="A25" t="str">
            <v>DRB</v>
          </cell>
          <cell r="B25">
            <v>0.14873167469467108</v>
          </cell>
          <cell r="C25">
            <v>0.41628594746766323</v>
          </cell>
          <cell r="D25">
            <v>0.23888174858960456</v>
          </cell>
          <cell r="E25">
            <v>4.4117986363155941E-2</v>
          </cell>
          <cell r="F25">
            <v>0.15198264288490534</v>
          </cell>
          <cell r="G25">
            <v>1</v>
          </cell>
        </row>
      </sheetData>
      <sheetData sheetId="22" refreshError="1">
        <row r="10">
          <cell r="A10" t="str">
            <v>FACTOR NAME</v>
          </cell>
          <cell r="B10" t="str">
            <v>GEN</v>
          </cell>
          <cell r="C10" t="str">
            <v>TRN</v>
          </cell>
          <cell r="D10" t="str">
            <v>DIS</v>
          </cell>
          <cell r="E10" t="str">
            <v>Distribution</v>
          </cell>
          <cell r="F10" t="str">
            <v>Retail</v>
          </cell>
          <cell r="G10" t="str">
            <v>Misc</v>
          </cell>
          <cell r="H10" t="str">
            <v>TOT</v>
          </cell>
        </row>
        <row r="11">
          <cell r="A11" t="str">
            <v>ACCMDIT</v>
          </cell>
          <cell r="B11">
            <v>0.79018896309372733</v>
          </cell>
          <cell r="C11">
            <v>8.1838038938181937E-2</v>
          </cell>
          <cell r="D11">
            <v>0.12797299796809078</v>
          </cell>
          <cell r="E11">
            <v>0.12381804895537642</v>
          </cell>
          <cell r="F11">
            <v>4.1549490127143719E-3</v>
          </cell>
          <cell r="G11">
            <v>0</v>
          </cell>
          <cell r="H11">
            <v>1</v>
          </cell>
        </row>
        <row r="12">
          <cell r="A12" t="str">
            <v>BOOKDEPR</v>
          </cell>
          <cell r="B12">
            <v>0.54924231762625964</v>
          </cell>
          <cell r="C12">
            <v>0.16151677382348767</v>
          </cell>
          <cell r="D12">
            <v>0.28924090855025253</v>
          </cell>
          <cell r="E12">
            <v>0.28605968276493932</v>
          </cell>
          <cell r="F12">
            <v>3.1812257853132309E-3</v>
          </cell>
          <cell r="G12">
            <v>0</v>
          </cell>
          <cell r="H12">
            <v>0.99999999999999978</v>
          </cell>
        </row>
        <row r="13">
          <cell r="A13" t="str">
            <v>COM-EQ</v>
          </cell>
          <cell r="B13">
            <v>0</v>
          </cell>
          <cell r="C13">
            <v>0</v>
          </cell>
          <cell r="D13">
            <v>0</v>
          </cell>
          <cell r="E13">
            <v>0</v>
          </cell>
          <cell r="F13">
            <v>0</v>
          </cell>
          <cell r="G13">
            <v>0</v>
          </cell>
          <cell r="H13">
            <v>0</v>
          </cell>
        </row>
        <row r="14">
          <cell r="A14" t="str">
            <v>CUST</v>
          </cell>
          <cell r="B14">
            <v>0</v>
          </cell>
          <cell r="C14">
            <v>0</v>
          </cell>
          <cell r="D14">
            <v>1</v>
          </cell>
          <cell r="E14">
            <v>0</v>
          </cell>
          <cell r="F14">
            <v>1</v>
          </cell>
          <cell r="G14">
            <v>0</v>
          </cell>
          <cell r="H14">
            <v>1</v>
          </cell>
        </row>
        <row r="15">
          <cell r="A15" t="str">
            <v>CWC</v>
          </cell>
          <cell r="B15">
            <v>0.69767570609595897</v>
          </cell>
          <cell r="C15">
            <v>0.16080883022949358</v>
          </cell>
          <cell r="D15">
            <v>0.14151546367454748</v>
          </cell>
          <cell r="E15">
            <v>9.5430117179850116E-2</v>
          </cell>
          <cell r="F15">
            <v>3.8241479133207662E-2</v>
          </cell>
          <cell r="G15">
            <v>7.8438673614897089E-3</v>
          </cell>
          <cell r="H15">
            <v>1.0000000000000002</v>
          </cell>
        </row>
        <row r="16">
          <cell r="A16" t="str">
            <v>DDS2</v>
          </cell>
          <cell r="B16">
            <v>0.85553293171941447</v>
          </cell>
          <cell r="C16">
            <v>1.076861356747129E-2</v>
          </cell>
          <cell r="D16">
            <v>0.13369845471311431</v>
          </cell>
          <cell r="E16">
            <v>1.4751124199191758E-2</v>
          </cell>
          <cell r="F16">
            <v>0.15777880740653</v>
          </cell>
          <cell r="G16">
            <v>-3.8831476892607436E-2</v>
          </cell>
          <cell r="H16">
            <v>1</v>
          </cell>
        </row>
        <row r="17">
          <cell r="A17" t="str">
            <v>DDS6</v>
          </cell>
          <cell r="B17">
            <v>0</v>
          </cell>
          <cell r="C17">
            <v>0</v>
          </cell>
          <cell r="D17">
            <v>0</v>
          </cell>
          <cell r="E17">
            <v>0</v>
          </cell>
          <cell r="F17">
            <v>0</v>
          </cell>
          <cell r="G17">
            <v>0</v>
          </cell>
          <cell r="H17">
            <v>0</v>
          </cell>
        </row>
        <row r="18">
          <cell r="A18" t="str">
            <v>DDSO2</v>
          </cell>
          <cell r="B18">
            <v>0.10749283238949794</v>
          </cell>
          <cell r="C18">
            <v>3.5830944129832655E-2</v>
          </cell>
          <cell r="D18">
            <v>0.85667622348066952</v>
          </cell>
          <cell r="E18">
            <v>0.21498566477899589</v>
          </cell>
          <cell r="F18">
            <v>0</v>
          </cell>
          <cell r="G18">
            <v>0.64169055870167357</v>
          </cell>
          <cell r="H18">
            <v>0.99999999999999978</v>
          </cell>
        </row>
        <row r="19">
          <cell r="A19" t="str">
            <v>DDSO6</v>
          </cell>
          <cell r="B19">
            <v>0</v>
          </cell>
          <cell r="C19">
            <v>0</v>
          </cell>
          <cell r="D19">
            <v>1</v>
          </cell>
          <cell r="E19">
            <v>0</v>
          </cell>
          <cell r="F19">
            <v>0</v>
          </cell>
          <cell r="G19">
            <v>1</v>
          </cell>
          <cell r="H19">
            <v>1</v>
          </cell>
        </row>
        <row r="20">
          <cell r="A20" t="str">
            <v>DEFSG</v>
          </cell>
          <cell r="B20">
            <v>0.692942089401404</v>
          </cell>
          <cell r="C20">
            <v>0.307057910598596</v>
          </cell>
          <cell r="D20">
            <v>0</v>
          </cell>
          <cell r="E20">
            <v>0</v>
          </cell>
          <cell r="F20">
            <v>0</v>
          </cell>
          <cell r="G20">
            <v>0</v>
          </cell>
          <cell r="H20">
            <v>1</v>
          </cell>
        </row>
        <row r="21">
          <cell r="A21" t="str">
            <v>DITEXP</v>
          </cell>
          <cell r="B21">
            <v>0.95405218631618194</v>
          </cell>
          <cell r="C21">
            <v>-1.7802878900708932E-2</v>
          </cell>
          <cell r="D21">
            <v>6.3750692584526911E-2</v>
          </cell>
          <cell r="E21">
            <v>6.0565025163669579E-2</v>
          </cell>
          <cell r="F21">
            <v>3.1856674208573287E-3</v>
          </cell>
          <cell r="G21">
            <v>0</v>
          </cell>
          <cell r="H21">
            <v>0.99999999999999989</v>
          </cell>
        </row>
        <row r="22">
          <cell r="A22" t="str">
            <v>DMSC</v>
          </cell>
          <cell r="B22">
            <v>0</v>
          </cell>
          <cell r="C22">
            <v>0</v>
          </cell>
          <cell r="D22">
            <v>1</v>
          </cell>
          <cell r="E22">
            <v>0</v>
          </cell>
          <cell r="F22">
            <v>0</v>
          </cell>
          <cell r="G22">
            <v>1</v>
          </cell>
          <cell r="H22">
            <v>1</v>
          </cell>
        </row>
        <row r="23">
          <cell r="A23" t="str">
            <v>DPW</v>
          </cell>
          <cell r="B23">
            <v>0</v>
          </cell>
          <cell r="C23">
            <v>0</v>
          </cell>
          <cell r="D23">
            <v>1</v>
          </cell>
          <cell r="E23">
            <v>1</v>
          </cell>
          <cell r="F23">
            <v>0</v>
          </cell>
          <cell r="G23">
            <v>0</v>
          </cell>
          <cell r="H23">
            <v>1</v>
          </cell>
        </row>
        <row r="24">
          <cell r="A24" t="str">
            <v>ESD</v>
          </cell>
          <cell r="B24">
            <v>0.3</v>
          </cell>
          <cell r="C24">
            <v>0.1</v>
          </cell>
          <cell r="D24">
            <v>0.6</v>
          </cell>
          <cell r="E24">
            <v>0.6</v>
          </cell>
          <cell r="F24">
            <v>0</v>
          </cell>
          <cell r="G24">
            <v>0</v>
          </cell>
          <cell r="H24">
            <v>1</v>
          </cell>
        </row>
        <row r="25">
          <cell r="A25" t="str">
            <v>FERC</v>
          </cell>
          <cell r="B25">
            <v>0.51783654984003269</v>
          </cell>
          <cell r="C25">
            <v>0.48216345015996731</v>
          </cell>
          <cell r="D25">
            <v>0</v>
          </cell>
          <cell r="E25">
            <v>0</v>
          </cell>
          <cell r="F25">
            <v>0</v>
          </cell>
          <cell r="G25">
            <v>0</v>
          </cell>
          <cell r="H25">
            <v>1</v>
          </cell>
        </row>
        <row r="26">
          <cell r="A26" t="str">
            <v>FIT</v>
          </cell>
          <cell r="B26">
            <v>1.1672145617586878</v>
          </cell>
          <cell r="C26">
            <v>3.6471056781646624E-2</v>
          </cell>
          <cell r="D26">
            <v>-0.2036856185403321</v>
          </cell>
          <cell r="E26">
            <v>-0.17644555375321605</v>
          </cell>
          <cell r="F26">
            <v>-1.7743499037972173E-2</v>
          </cell>
          <cell r="G26">
            <v>-9.4965657491438826E-3</v>
          </cell>
          <cell r="H26">
            <v>1.0000000000000022</v>
          </cell>
        </row>
        <row r="27">
          <cell r="A27" t="str">
            <v>G</v>
          </cell>
          <cell r="B27">
            <v>0.33725965480133235</v>
          </cell>
          <cell r="C27">
            <v>0.18510139570307821</v>
          </cell>
          <cell r="D27">
            <v>0.47763894949558938</v>
          </cell>
          <cell r="E27">
            <v>0.45254539034670116</v>
          </cell>
          <cell r="F27">
            <v>2.509355914888825E-2</v>
          </cell>
          <cell r="G27">
            <v>0</v>
          </cell>
          <cell r="H27">
            <v>0.99999999999999989</v>
          </cell>
        </row>
        <row r="28">
          <cell r="A28" t="str">
            <v>G-DGP</v>
          </cell>
          <cell r="B28">
            <v>0.69712876692486192</v>
          </cell>
          <cell r="C28">
            <v>0.30287123307513802</v>
          </cell>
          <cell r="D28">
            <v>0</v>
          </cell>
          <cell r="E28">
            <v>0</v>
          </cell>
          <cell r="F28">
            <v>0</v>
          </cell>
          <cell r="G28">
            <v>0</v>
          </cell>
          <cell r="H28">
            <v>1</v>
          </cell>
        </row>
        <row r="29">
          <cell r="A29" t="str">
            <v>G-DGU</v>
          </cell>
          <cell r="B29">
            <v>0.69712876692486192</v>
          </cell>
          <cell r="C29">
            <v>0.30287123307513802</v>
          </cell>
          <cell r="D29">
            <v>0</v>
          </cell>
          <cell r="E29">
            <v>0</v>
          </cell>
          <cell r="F29">
            <v>0</v>
          </cell>
          <cell r="G29">
            <v>0</v>
          </cell>
          <cell r="H29">
            <v>1</v>
          </cell>
        </row>
        <row r="30">
          <cell r="A30" t="str">
            <v>GP</v>
          </cell>
          <cell r="B30">
            <v>0.50531041300874846</v>
          </cell>
          <cell r="C30">
            <v>0.21296464671128551</v>
          </cell>
          <cell r="D30">
            <v>0.28172494027996625</v>
          </cell>
          <cell r="E30">
            <v>0.27514783251038133</v>
          </cell>
          <cell r="F30">
            <v>6.5771077695849136E-3</v>
          </cell>
          <cell r="G30">
            <v>0</v>
          </cell>
          <cell r="H30">
            <v>1.0000000000000002</v>
          </cell>
        </row>
        <row r="31">
          <cell r="A31" t="str">
            <v>G-SG</v>
          </cell>
          <cell r="B31">
            <v>0.99898215951822222</v>
          </cell>
          <cell r="C31">
            <v>1.017840481777828E-3</v>
          </cell>
          <cell r="D31">
            <v>0</v>
          </cell>
          <cell r="E31">
            <v>0</v>
          </cell>
          <cell r="F31">
            <v>0</v>
          </cell>
          <cell r="G31">
            <v>0</v>
          </cell>
          <cell r="H31">
            <v>1</v>
          </cell>
        </row>
        <row r="32">
          <cell r="A32" t="str">
            <v>G-SITUS</v>
          </cell>
          <cell r="B32">
            <v>0</v>
          </cell>
          <cell r="C32">
            <v>0.25401228549654764</v>
          </cell>
          <cell r="D32">
            <v>0.74598771450345236</v>
          </cell>
          <cell r="E32">
            <v>0.74598771450345236</v>
          </cell>
          <cell r="F32">
            <v>0</v>
          </cell>
          <cell r="G32">
            <v>0</v>
          </cell>
          <cell r="H32">
            <v>1</v>
          </cell>
        </row>
        <row r="33">
          <cell r="A33" t="str">
            <v>I</v>
          </cell>
          <cell r="B33">
            <v>0.55582392599416641</v>
          </cell>
          <cell r="C33">
            <v>0.14762997154346119</v>
          </cell>
          <cell r="D33">
            <v>0.29654610246237245</v>
          </cell>
          <cell r="E33">
            <v>0.14245501010267919</v>
          </cell>
          <cell r="F33">
            <v>0.15409109235969329</v>
          </cell>
          <cell r="G33">
            <v>0</v>
          </cell>
          <cell r="H33">
            <v>0.99999999999999989</v>
          </cell>
        </row>
        <row r="34">
          <cell r="A34" t="str">
            <v>IBT</v>
          </cell>
          <cell r="B34">
            <v>1.3321185756698324</v>
          </cell>
          <cell r="C34">
            <v>7.2438161509966292E-2</v>
          </cell>
          <cell r="D34">
            <v>-0.40455673717979418</v>
          </cell>
          <cell r="E34">
            <v>-0.35045300707938082</v>
          </cell>
          <cell r="F34">
            <v>-3.5241820843298577E-2</v>
          </cell>
          <cell r="G34">
            <v>-1.8861909257114763E-2</v>
          </cell>
          <cell r="H34">
            <v>1.0000000000000047</v>
          </cell>
        </row>
        <row r="35">
          <cell r="A35" t="str">
            <v>I-DGP</v>
          </cell>
          <cell r="B35">
            <v>1</v>
          </cell>
          <cell r="C35">
            <v>0</v>
          </cell>
          <cell r="D35">
            <v>0</v>
          </cell>
          <cell r="E35">
            <v>0</v>
          </cell>
          <cell r="F35">
            <v>0</v>
          </cell>
          <cell r="G35">
            <v>0</v>
          </cell>
          <cell r="H35">
            <v>1</v>
          </cell>
        </row>
        <row r="36">
          <cell r="A36" t="str">
            <v>I-DGU</v>
          </cell>
          <cell r="B36">
            <v>1</v>
          </cell>
          <cell r="C36">
            <v>0</v>
          </cell>
          <cell r="D36">
            <v>0</v>
          </cell>
          <cell r="E36">
            <v>0</v>
          </cell>
          <cell r="F36">
            <v>0</v>
          </cell>
          <cell r="G36">
            <v>0</v>
          </cell>
          <cell r="H36">
            <v>1</v>
          </cell>
        </row>
        <row r="37">
          <cell r="A37" t="str">
            <v>I-SG</v>
          </cell>
          <cell r="B37">
            <v>0.85536695399256235</v>
          </cell>
          <cell r="C37">
            <v>0.14463304600743784</v>
          </cell>
          <cell r="D37">
            <v>0</v>
          </cell>
          <cell r="E37">
            <v>0</v>
          </cell>
          <cell r="F37">
            <v>0</v>
          </cell>
          <cell r="G37">
            <v>0</v>
          </cell>
          <cell r="H37">
            <v>1.0000000000000002</v>
          </cell>
        </row>
        <row r="38">
          <cell r="A38" t="str">
            <v>I-SITUS</v>
          </cell>
          <cell r="B38">
            <v>2.5219270088888916E-2</v>
          </cell>
          <cell r="C38">
            <v>0.45848484838651204</v>
          </cell>
          <cell r="D38">
            <v>0.51629588152459904</v>
          </cell>
          <cell r="E38">
            <v>0.51629588152459904</v>
          </cell>
          <cell r="F38">
            <v>0</v>
          </cell>
          <cell r="G38">
            <v>0</v>
          </cell>
          <cell r="H38">
            <v>1</v>
          </cell>
        </row>
        <row r="39">
          <cell r="A39" t="str">
            <v>LABOR</v>
          </cell>
          <cell r="B39">
            <v>0.43577266359732098</v>
          </cell>
          <cell r="C39">
            <v>7.2028278420365022E-2</v>
          </cell>
          <cell r="D39">
            <v>0.492199057982314</v>
          </cell>
          <cell r="E39">
            <v>0.34638820477027932</v>
          </cell>
          <cell r="F39">
            <v>0.14581085321203469</v>
          </cell>
          <cell r="G39">
            <v>0</v>
          </cell>
          <cell r="H39">
            <v>0.99999999999999989</v>
          </cell>
        </row>
        <row r="40">
          <cell r="A40" t="str">
            <v>MSS</v>
          </cell>
          <cell r="B40">
            <v>0.78180305398604233</v>
          </cell>
          <cell r="C40">
            <v>6.0702949940319682E-3</v>
          </cell>
          <cell r="D40">
            <v>0.21212665101992567</v>
          </cell>
          <cell r="E40">
            <v>0.21212665101992567</v>
          </cell>
          <cell r="F40">
            <v>0</v>
          </cell>
          <cell r="G40">
            <v>0</v>
          </cell>
          <cell r="H40">
            <v>0.99999999999999989</v>
          </cell>
        </row>
        <row r="41">
          <cell r="A41" t="str">
            <v>NONE</v>
          </cell>
          <cell r="B41">
            <v>0</v>
          </cell>
          <cell r="C41">
            <v>0</v>
          </cell>
          <cell r="D41">
            <v>0</v>
          </cell>
          <cell r="E41">
            <v>0</v>
          </cell>
          <cell r="F41">
            <v>0</v>
          </cell>
          <cell r="G41">
            <v>0</v>
          </cell>
          <cell r="H41">
            <v>0</v>
          </cell>
        </row>
        <row r="42">
          <cell r="A42" t="str">
            <v>NUTIL</v>
          </cell>
          <cell r="B42">
            <v>0</v>
          </cell>
          <cell r="C42">
            <v>0</v>
          </cell>
          <cell r="D42">
            <v>0</v>
          </cell>
          <cell r="E42">
            <v>0</v>
          </cell>
          <cell r="F42">
            <v>0</v>
          </cell>
          <cell r="G42">
            <v>0</v>
          </cell>
          <cell r="H42">
            <v>0</v>
          </cell>
        </row>
        <row r="43">
          <cell r="A43" t="str">
            <v>OTHDGP</v>
          </cell>
          <cell r="B43">
            <v>0.57874764096849529</v>
          </cell>
          <cell r="C43">
            <v>0.42125235903150471</v>
          </cell>
          <cell r="D43">
            <v>0</v>
          </cell>
          <cell r="E43">
            <v>0</v>
          </cell>
          <cell r="F43">
            <v>0</v>
          </cell>
          <cell r="G43">
            <v>0</v>
          </cell>
          <cell r="H43">
            <v>1</v>
          </cell>
        </row>
        <row r="44">
          <cell r="A44" t="str">
            <v>OTHDGU</v>
          </cell>
          <cell r="B44">
            <v>0.57874764096849529</v>
          </cell>
          <cell r="C44">
            <v>0.42125235903150471</v>
          </cell>
          <cell r="D44">
            <v>0</v>
          </cell>
          <cell r="E44">
            <v>0</v>
          </cell>
          <cell r="F44">
            <v>0</v>
          </cell>
          <cell r="G44">
            <v>0</v>
          </cell>
          <cell r="H44">
            <v>1</v>
          </cell>
        </row>
        <row r="45">
          <cell r="A45" t="str">
            <v>OTHSE</v>
          </cell>
          <cell r="B45">
            <v>0</v>
          </cell>
          <cell r="C45">
            <v>1</v>
          </cell>
          <cell r="D45">
            <v>0</v>
          </cell>
          <cell r="E45">
            <v>0</v>
          </cell>
          <cell r="F45">
            <v>0</v>
          </cell>
          <cell r="G45">
            <v>0</v>
          </cell>
          <cell r="H45">
            <v>1</v>
          </cell>
        </row>
        <row r="46">
          <cell r="A46" t="str">
            <v>OTHSG</v>
          </cell>
          <cell r="B46">
            <v>0.57874764096849529</v>
          </cell>
          <cell r="C46">
            <v>0.42125235903150471</v>
          </cell>
          <cell r="D46">
            <v>0</v>
          </cell>
          <cell r="E46">
            <v>0</v>
          </cell>
          <cell r="F46">
            <v>0</v>
          </cell>
          <cell r="G46">
            <v>0</v>
          </cell>
          <cell r="H46">
            <v>1</v>
          </cell>
        </row>
        <row r="47">
          <cell r="A47" t="str">
            <v>OTHSGR</v>
          </cell>
          <cell r="B47">
            <v>0.57874764096849529</v>
          </cell>
          <cell r="C47">
            <v>0.42125235903150471</v>
          </cell>
          <cell r="D47">
            <v>0</v>
          </cell>
          <cell r="E47">
            <v>0</v>
          </cell>
          <cell r="F47">
            <v>0</v>
          </cell>
          <cell r="G47">
            <v>0</v>
          </cell>
          <cell r="H47">
            <v>1</v>
          </cell>
        </row>
        <row r="48">
          <cell r="A48" t="str">
            <v>OTHSITUS</v>
          </cell>
          <cell r="B48">
            <v>5.7696681464325496E-3</v>
          </cell>
          <cell r="C48">
            <v>0</v>
          </cell>
          <cell r="D48">
            <v>0.99423033185356746</v>
          </cell>
          <cell r="E48">
            <v>0</v>
          </cell>
          <cell r="F48">
            <v>0</v>
          </cell>
          <cell r="G48">
            <v>0.99423033185356746</v>
          </cell>
          <cell r="H48">
            <v>1</v>
          </cell>
        </row>
        <row r="49">
          <cell r="A49" t="str">
            <v>OTHSO</v>
          </cell>
          <cell r="B49">
            <v>0</v>
          </cell>
          <cell r="C49">
            <v>0</v>
          </cell>
          <cell r="D49">
            <v>1</v>
          </cell>
          <cell r="E49">
            <v>0</v>
          </cell>
          <cell r="F49">
            <v>0</v>
          </cell>
          <cell r="G49">
            <v>1</v>
          </cell>
          <cell r="H49">
            <v>1</v>
          </cell>
        </row>
        <row r="50">
          <cell r="A50" t="str">
            <v>P</v>
          </cell>
          <cell r="B50">
            <v>1</v>
          </cell>
          <cell r="C50">
            <v>0</v>
          </cell>
          <cell r="D50">
            <v>0</v>
          </cell>
          <cell r="E50">
            <v>0</v>
          </cell>
          <cell r="F50">
            <v>0</v>
          </cell>
          <cell r="G50">
            <v>0</v>
          </cell>
          <cell r="H50">
            <v>1</v>
          </cell>
        </row>
        <row r="51">
          <cell r="A51" t="str">
            <v>PT</v>
          </cell>
          <cell r="B51">
            <v>0.72098325173517375</v>
          </cell>
          <cell r="C51">
            <v>0.27901674826482614</v>
          </cell>
          <cell r="D51">
            <v>0</v>
          </cell>
          <cell r="E51">
            <v>0</v>
          </cell>
          <cell r="F51">
            <v>0</v>
          </cell>
          <cell r="G51">
            <v>0</v>
          </cell>
          <cell r="H51">
            <v>0.99999999999999989</v>
          </cell>
        </row>
        <row r="52">
          <cell r="A52" t="str">
            <v>PTD</v>
          </cell>
          <cell r="B52">
            <v>0.50891728264852409</v>
          </cell>
          <cell r="C52">
            <v>0.19694832716103053</v>
          </cell>
          <cell r="D52">
            <v>0.29413439019044535</v>
          </cell>
          <cell r="E52">
            <v>0.29413439019044535</v>
          </cell>
          <cell r="F52">
            <v>0</v>
          </cell>
          <cell r="G52">
            <v>0</v>
          </cell>
          <cell r="H52">
            <v>1</v>
          </cell>
        </row>
        <row r="53">
          <cell r="A53" t="str">
            <v>REVREQ</v>
          </cell>
          <cell r="B53">
            <v>0.67156056620307369</v>
          </cell>
          <cell r="C53">
            <v>0.1587082892212579</v>
          </cell>
          <cell r="D53">
            <v>0.16973114457566815</v>
          </cell>
          <cell r="E53">
            <v>0.13591583760006223</v>
          </cell>
          <cell r="F53">
            <v>2.8070766420876248E-2</v>
          </cell>
          <cell r="G53">
            <v>5.7445405547296687E-3</v>
          </cell>
          <cell r="H53">
            <v>0.99999999999999956</v>
          </cell>
        </row>
        <row r="54">
          <cell r="A54" t="str">
            <v>SCHMA</v>
          </cell>
          <cell r="B54">
            <v>0.51577805211332484</v>
          </cell>
          <cell r="C54">
            <v>0.17785176096280442</v>
          </cell>
          <cell r="D54">
            <v>0.3063701869238708</v>
          </cell>
          <cell r="E54">
            <v>0.29207769541570439</v>
          </cell>
          <cell r="F54">
            <v>1.2604298561731647E-2</v>
          </cell>
          <cell r="G54">
            <v>1.6881929464348014E-3</v>
          </cell>
          <cell r="H54">
            <v>1</v>
          </cell>
        </row>
        <row r="55">
          <cell r="A55" t="str">
            <v>SCHMAF</v>
          </cell>
          <cell r="B55">
            <v>1</v>
          </cell>
          <cell r="C55">
            <v>0</v>
          </cell>
          <cell r="D55">
            <v>0</v>
          </cell>
          <cell r="E55">
            <v>0</v>
          </cell>
          <cell r="F55">
            <v>0</v>
          </cell>
          <cell r="G55">
            <v>0</v>
          </cell>
          <cell r="H55">
            <v>1</v>
          </cell>
        </row>
        <row r="56">
          <cell r="A56" t="str">
            <v>SCHMAP</v>
          </cell>
          <cell r="B56">
            <v>0.47220936057207102</v>
          </cell>
          <cell r="C56">
            <v>0.138624571441712</v>
          </cell>
          <cell r="D56">
            <v>0.38916606798621695</v>
          </cell>
          <cell r="E56">
            <v>0.31120786939259704</v>
          </cell>
          <cell r="F56">
            <v>7.7958198593619923E-2</v>
          </cell>
          <cell r="G56">
            <v>0</v>
          </cell>
          <cell r="H56">
            <v>1</v>
          </cell>
        </row>
        <row r="57">
          <cell r="A57" t="str">
            <v>SCHMAP-SO</v>
          </cell>
          <cell r="B57">
            <v>0.46695715823437201</v>
          </cell>
          <cell r="C57">
            <v>0.14000406596813605</v>
          </cell>
          <cell r="D57">
            <v>0.39303877579749191</v>
          </cell>
          <cell r="E57">
            <v>0.31430479187857707</v>
          </cell>
          <cell r="F57">
            <v>7.8733983918914854E-2</v>
          </cell>
          <cell r="G57">
            <v>0</v>
          </cell>
          <cell r="H57">
            <v>1</v>
          </cell>
        </row>
        <row r="58">
          <cell r="A58" t="str">
            <v>SCHMAT</v>
          </cell>
          <cell r="B58">
            <v>0.5161602312280279</v>
          </cell>
          <cell r="C58">
            <v>0.17819585696461496</v>
          </cell>
          <cell r="D58">
            <v>0.30564391180735723</v>
          </cell>
          <cell r="E58">
            <v>0.2919098879214701</v>
          </cell>
          <cell r="F58">
            <v>1.2031022322004977E-2</v>
          </cell>
          <cell r="G58">
            <v>1.7030015638821614E-3</v>
          </cell>
          <cell r="H58">
            <v>1</v>
          </cell>
        </row>
        <row r="59">
          <cell r="A59" t="str">
            <v>SCHMAT-GPS</v>
          </cell>
          <cell r="B59">
            <v>0</v>
          </cell>
          <cell r="C59">
            <v>0</v>
          </cell>
          <cell r="D59">
            <v>0</v>
          </cell>
          <cell r="E59">
            <v>0</v>
          </cell>
          <cell r="F59">
            <v>0</v>
          </cell>
          <cell r="G59">
            <v>0</v>
          </cell>
          <cell r="H59">
            <v>0</v>
          </cell>
        </row>
        <row r="60">
          <cell r="A60" t="str">
            <v>SCHMAT-SE</v>
          </cell>
          <cell r="B60">
            <v>1</v>
          </cell>
          <cell r="C60">
            <v>0</v>
          </cell>
          <cell r="D60">
            <v>0</v>
          </cell>
          <cell r="E60">
            <v>0</v>
          </cell>
          <cell r="F60">
            <v>0</v>
          </cell>
          <cell r="G60">
            <v>0</v>
          </cell>
          <cell r="H60">
            <v>1</v>
          </cell>
        </row>
        <row r="61">
          <cell r="A61" t="str">
            <v>SCHMAT-SITUS</v>
          </cell>
          <cell r="B61">
            <v>0.68789997808111003</v>
          </cell>
          <cell r="C61">
            <v>0.1122395497862909</v>
          </cell>
          <cell r="D61">
            <v>0.19986047213259905</v>
          </cell>
          <cell r="E61">
            <v>0.16561182938630906</v>
          </cell>
          <cell r="F61">
            <v>1.0258460638137939E-2</v>
          </cell>
          <cell r="G61">
            <v>2.3990182108152083E-2</v>
          </cell>
          <cell r="H61">
            <v>1</v>
          </cell>
        </row>
        <row r="62">
          <cell r="A62" t="str">
            <v>SCHMAT-SNP</v>
          </cell>
          <cell r="B62">
            <v>0.50361932616077032</v>
          </cell>
          <cell r="C62">
            <v>0.21956599431989174</v>
          </cell>
          <cell r="D62">
            <v>0.27681467951933791</v>
          </cell>
          <cell r="E62">
            <v>0.27659585057984348</v>
          </cell>
          <cell r="F62">
            <v>2.1882893949445097E-4</v>
          </cell>
          <cell r="G62">
            <v>0</v>
          </cell>
          <cell r="H62">
            <v>0.99999999999999989</v>
          </cell>
        </row>
        <row r="63">
          <cell r="A63" t="str">
            <v>SCHMAT-SO</v>
          </cell>
          <cell r="B63">
            <v>0.46661318737226282</v>
          </cell>
          <cell r="C63">
            <v>0.13925428020064187</v>
          </cell>
          <cell r="D63">
            <v>0.39413253242709539</v>
          </cell>
          <cell r="E63">
            <v>0.31465867797871139</v>
          </cell>
          <cell r="F63">
            <v>7.9473854448383993E-2</v>
          </cell>
          <cell r="G63">
            <v>0</v>
          </cell>
          <cell r="H63">
            <v>1</v>
          </cell>
        </row>
        <row r="64">
          <cell r="A64" t="str">
            <v>SCHMD</v>
          </cell>
          <cell r="B64">
            <v>0.62691120168290648</v>
          </cell>
          <cell r="C64">
            <v>0.14566463329808196</v>
          </cell>
          <cell r="D64">
            <v>0.22742416501901164</v>
          </cell>
          <cell r="E64">
            <v>0.19770155852585497</v>
          </cell>
          <cell r="F64">
            <v>5.2145868752490132E-3</v>
          </cell>
          <cell r="G64">
            <v>2.4508019617907648E-2</v>
          </cell>
          <cell r="H64">
            <v>1.0000000000000002</v>
          </cell>
        </row>
        <row r="65">
          <cell r="A65" t="str">
            <v>SCHMDF</v>
          </cell>
          <cell r="B65">
            <v>1</v>
          </cell>
          <cell r="C65">
            <v>0</v>
          </cell>
          <cell r="D65">
            <v>0</v>
          </cell>
          <cell r="E65">
            <v>0</v>
          </cell>
          <cell r="F65">
            <v>0</v>
          </cell>
          <cell r="G65">
            <v>0</v>
          </cell>
          <cell r="H65">
            <v>1</v>
          </cell>
        </row>
        <row r="66">
          <cell r="A66" t="str">
            <v>SCHMDP</v>
          </cell>
          <cell r="B66">
            <v>0.45907602575732509</v>
          </cell>
          <cell r="C66">
            <v>7.3800298018591851E-2</v>
          </cell>
          <cell r="D66">
            <v>0.46712367622408307</v>
          </cell>
          <cell r="E66">
            <v>0.33122834583438432</v>
          </cell>
          <cell r="F66">
            <v>0.13589533038969875</v>
          </cell>
          <cell r="G66">
            <v>0</v>
          </cell>
          <cell r="H66">
            <v>1</v>
          </cell>
        </row>
        <row r="67">
          <cell r="A67" t="str">
            <v>SCHMDP-SO</v>
          </cell>
          <cell r="B67">
            <v>0.43577266359732098</v>
          </cell>
          <cell r="C67">
            <v>7.2028278420365022E-2</v>
          </cell>
          <cell r="D67">
            <v>0.492199057982314</v>
          </cell>
          <cell r="E67">
            <v>0.34638820477027932</v>
          </cell>
          <cell r="F67">
            <v>0.14581085321203469</v>
          </cell>
          <cell r="G67">
            <v>0</v>
          </cell>
          <cell r="H67">
            <v>0.99999999999999989</v>
          </cell>
        </row>
        <row r="68">
          <cell r="A68" t="str">
            <v>SCHMDT</v>
          </cell>
          <cell r="B68">
            <v>0.62801601740022717</v>
          </cell>
          <cell r="C68">
            <v>0.14613769770006871</v>
          </cell>
          <cell r="D68">
            <v>0.22584628489970426</v>
          </cell>
          <cell r="E68">
            <v>0.19682258609061767</v>
          </cell>
          <cell r="F68">
            <v>4.3543492129729825E-3</v>
          </cell>
          <cell r="G68">
            <v>2.4669349596113603E-2</v>
          </cell>
          <cell r="H68">
            <v>1</v>
          </cell>
        </row>
        <row r="69">
          <cell r="A69" t="str">
            <v>SCHMDT-GPS</v>
          </cell>
          <cell r="B69">
            <v>0.5035611250734281</v>
          </cell>
          <cell r="C69">
            <v>0.21979318880680054</v>
          </cell>
          <cell r="D69">
            <v>0.27664568611977131</v>
          </cell>
          <cell r="E69">
            <v>0.27664568611977131</v>
          </cell>
          <cell r="F69">
            <v>0</v>
          </cell>
          <cell r="G69">
            <v>0</v>
          </cell>
          <cell r="H69">
            <v>1</v>
          </cell>
        </row>
        <row r="70">
          <cell r="A70" t="str">
            <v>SCHMDT-SG</v>
          </cell>
          <cell r="B70">
            <v>1</v>
          </cell>
          <cell r="C70">
            <v>0</v>
          </cell>
          <cell r="D70">
            <v>0</v>
          </cell>
          <cell r="E70">
            <v>0</v>
          </cell>
          <cell r="F70">
            <v>0</v>
          </cell>
          <cell r="G70">
            <v>0</v>
          </cell>
          <cell r="H70">
            <v>1</v>
          </cell>
        </row>
        <row r="71">
          <cell r="A71" t="str">
            <v>SCHMDT-SITUS</v>
          </cell>
          <cell r="B71">
            <v>0.54030864816472712</v>
          </cell>
          <cell r="C71">
            <v>7.1658766797031578E-2</v>
          </cell>
          <cell r="D71">
            <v>0.38803258503824145</v>
          </cell>
          <cell r="E71">
            <v>0.1871749065492978</v>
          </cell>
          <cell r="F71">
            <v>6.606595505664814E-2</v>
          </cell>
          <cell r="G71">
            <v>0.13479172343229553</v>
          </cell>
          <cell r="H71">
            <v>1</v>
          </cell>
        </row>
        <row r="72">
          <cell r="A72" t="str">
            <v>SCHMDT-SNP</v>
          </cell>
          <cell r="B72">
            <v>0.5035611250734281</v>
          </cell>
          <cell r="C72">
            <v>0.21979318880680054</v>
          </cell>
          <cell r="D72">
            <v>0.27664568611977131</v>
          </cell>
          <cell r="E72">
            <v>0.27664568611977131</v>
          </cell>
          <cell r="F72">
            <v>0</v>
          </cell>
          <cell r="G72">
            <v>0</v>
          </cell>
          <cell r="H72">
            <v>1</v>
          </cell>
        </row>
        <row r="73">
          <cell r="A73" t="str">
            <v>SCHMDT-SO</v>
          </cell>
          <cell r="B73">
            <v>0.44271776887128472</v>
          </cell>
          <cell r="C73">
            <v>0.16081507666864175</v>
          </cell>
          <cell r="D73">
            <v>0.39646715446007358</v>
          </cell>
          <cell r="E73">
            <v>0.36653269611301859</v>
          </cell>
          <cell r="F73">
            <v>2.9934458347055E-2</v>
          </cell>
          <cell r="G73">
            <v>0</v>
          </cell>
          <cell r="H73">
            <v>1.0000000000000002</v>
          </cell>
        </row>
        <row r="74">
          <cell r="A74" t="str">
            <v>T</v>
          </cell>
          <cell r="B74">
            <v>0</v>
          </cell>
          <cell r="C74">
            <v>1</v>
          </cell>
          <cell r="D74">
            <v>0</v>
          </cell>
          <cell r="E74">
            <v>0</v>
          </cell>
          <cell r="F74">
            <v>0</v>
          </cell>
          <cell r="G74">
            <v>0</v>
          </cell>
          <cell r="H74">
            <v>1</v>
          </cell>
        </row>
        <row r="75">
          <cell r="A75" t="str">
            <v>TAXDEPR</v>
          </cell>
          <cell r="B75">
            <v>0.57503857689425475</v>
          </cell>
          <cell r="C75">
            <v>0.17851192951080661</v>
          </cell>
          <cell r="D75">
            <v>0.24644949359493873</v>
          </cell>
          <cell r="E75">
            <v>0.24137635753524717</v>
          </cell>
          <cell r="F75">
            <v>5.0731360596915614E-3</v>
          </cell>
          <cell r="G75">
            <v>0</v>
          </cell>
          <cell r="H75">
            <v>1</v>
          </cell>
        </row>
        <row r="76">
          <cell r="A76" t="str">
            <v>TD</v>
          </cell>
          <cell r="B76">
            <v>0</v>
          </cell>
          <cell r="C76">
            <v>0.44273968036711486</v>
          </cell>
          <cell r="D76">
            <v>0.55726031963288514</v>
          </cell>
          <cell r="E76">
            <v>0.55726031963288514</v>
          </cell>
          <cell r="F76">
            <v>0</v>
          </cell>
          <cell r="G76">
            <v>0</v>
          </cell>
          <cell r="H76">
            <v>1</v>
          </cell>
        </row>
        <row r="77">
          <cell r="A77" t="str">
            <v>WSF</v>
          </cell>
          <cell r="B77">
            <v>0</v>
          </cell>
          <cell r="C77">
            <v>0</v>
          </cell>
          <cell r="D77">
            <v>0</v>
          </cell>
          <cell r="E77">
            <v>0</v>
          </cell>
          <cell r="F77">
            <v>0</v>
          </cell>
          <cell r="G77">
            <v>0</v>
          </cell>
          <cell r="H77">
            <v>0</v>
          </cell>
        </row>
      </sheetData>
      <sheetData sheetId="23" refreshError="1"/>
      <sheetData sheetId="24" refreshError="1">
        <row r="14">
          <cell r="A14" t="str">
            <v>A</v>
          </cell>
          <cell r="B14" t="str">
            <v>Direct Assignment</v>
          </cell>
        </row>
        <row r="15">
          <cell r="A15" t="str">
            <v>F10</v>
          </cell>
          <cell r="B15" t="str">
            <v>100 Summer 100 Winter System Peaks</v>
          </cell>
          <cell r="C15">
            <v>0.38</v>
          </cell>
          <cell r="D15" t="str">
            <v>/</v>
          </cell>
          <cell r="E15">
            <v>0.62</v>
          </cell>
          <cell r="F15">
            <v>0.42427502206463619</v>
          </cell>
          <cell r="G15">
            <v>0.13495083866985857</v>
          </cell>
          <cell r="H15">
            <v>0.21381795330374381</v>
          </cell>
          <cell r="I15">
            <v>8.4492543233334161E-2</v>
          </cell>
          <cell r="J15">
            <v>0.10446451143427474</v>
          </cell>
          <cell r="K15">
            <v>3.5600085140002832E-2</v>
          </cell>
          <cell r="L15">
            <v>2.3990461541496672E-3</v>
          </cell>
          <cell r="M15">
            <v>0</v>
          </cell>
          <cell r="N15">
            <v>0</v>
          </cell>
          <cell r="O15">
            <v>1</v>
          </cell>
        </row>
        <row r="16">
          <cell r="A16" t="str">
            <v>F11</v>
          </cell>
          <cell r="B16" t="str">
            <v>100 Summer 100 Winter System Peaks</v>
          </cell>
          <cell r="C16">
            <v>0.5</v>
          </cell>
          <cell r="D16" t="str">
            <v>/</v>
          </cell>
          <cell r="E16">
            <v>0.5</v>
          </cell>
          <cell r="F16">
            <v>0.43134733201280262</v>
          </cell>
          <cell r="G16">
            <v>0.13498968038123754</v>
          </cell>
          <cell r="H16">
            <v>0.21317718375496919</v>
          </cell>
          <cell r="I16">
            <v>8.2902031957729216E-2</v>
          </cell>
          <cell r="J16">
            <v>0.10079131905694716</v>
          </cell>
          <cell r="K16">
            <v>3.4676236853737281E-2</v>
          </cell>
          <cell r="L16">
            <v>2.1162159825769446E-3</v>
          </cell>
          <cell r="M16">
            <v>0</v>
          </cell>
          <cell r="N16">
            <v>0</v>
          </cell>
          <cell r="O16">
            <v>1</v>
          </cell>
        </row>
        <row r="17">
          <cell r="A17" t="str">
            <v>F12</v>
          </cell>
          <cell r="B17" t="str">
            <v>100 Summer 100 Winter System Peaks</v>
          </cell>
          <cell r="C17">
            <v>1</v>
          </cell>
          <cell r="D17" t="str">
            <v>/</v>
          </cell>
          <cell r="E17">
            <v>0</v>
          </cell>
          <cell r="F17">
            <v>0.46081529013016298</v>
          </cell>
          <cell r="G17">
            <v>0.13515152084531648</v>
          </cell>
          <cell r="H17">
            <v>0.21050731063507491</v>
          </cell>
          <cell r="I17">
            <v>7.6274901642708573E-2</v>
          </cell>
          <cell r="J17">
            <v>8.5486350818082243E-2</v>
          </cell>
          <cell r="K17">
            <v>3.0826868994297509E-2</v>
          </cell>
          <cell r="L17">
            <v>9.3775693435726667E-4</v>
          </cell>
          <cell r="M17">
            <v>0</v>
          </cell>
          <cell r="N17">
            <v>0</v>
          </cell>
          <cell r="O17">
            <v>1</v>
          </cell>
        </row>
        <row r="18">
          <cell r="A18" t="str">
            <v>F13</v>
          </cell>
          <cell r="B18" t="str">
            <v>Seasonal System Capacity Combustion Turbine</v>
          </cell>
          <cell r="C18" t="str">
            <v>SSCCT</v>
          </cell>
          <cell r="F18" t="e">
            <v>#REF!</v>
          </cell>
          <cell r="G18" t="e">
            <v>#REF!</v>
          </cell>
          <cell r="H18" t="e">
            <v>#REF!</v>
          </cell>
          <cell r="I18" t="e">
            <v>#REF!</v>
          </cell>
          <cell r="J18" t="e">
            <v>#REF!</v>
          </cell>
          <cell r="K18" t="e">
            <v>#REF!</v>
          </cell>
          <cell r="L18" t="e">
            <v>#REF!</v>
          </cell>
          <cell r="M18" t="e">
            <v>#REF!</v>
          </cell>
          <cell r="N18" t="e">
            <v>#REF!</v>
          </cell>
          <cell r="O18">
            <v>1</v>
          </cell>
        </row>
        <row r="19">
          <cell r="A19" t="str">
            <v>F14</v>
          </cell>
          <cell r="B19" t="str">
            <v>Seasonal System Generation Combustion Turbine</v>
          </cell>
          <cell r="C19" t="str">
            <v xml:space="preserve"> SSGCT</v>
          </cell>
          <cell r="F19" t="e">
            <v>#REF!</v>
          </cell>
          <cell r="G19" t="e">
            <v>#REF!</v>
          </cell>
          <cell r="H19" t="e">
            <v>#REF!</v>
          </cell>
          <cell r="I19" t="e">
            <v>#REF!</v>
          </cell>
          <cell r="J19" t="e">
            <v>#REF!</v>
          </cell>
          <cell r="K19" t="e">
            <v>#REF!</v>
          </cell>
          <cell r="L19" t="e">
            <v>#REF!</v>
          </cell>
          <cell r="M19" t="e">
            <v>#REF!</v>
          </cell>
          <cell r="N19" t="e">
            <v>#REF!</v>
          </cell>
          <cell r="O19">
            <v>1</v>
          </cell>
        </row>
        <row r="20">
          <cell r="A20" t="str">
            <v>F15</v>
          </cell>
          <cell r="B20" t="str">
            <v>Seasonal System Capacity Cholla</v>
          </cell>
          <cell r="C20" t="str">
            <v>SSCCH</v>
          </cell>
          <cell r="F20" t="e">
            <v>#REF!</v>
          </cell>
          <cell r="G20" t="e">
            <v>#REF!</v>
          </cell>
          <cell r="H20" t="e">
            <v>#REF!</v>
          </cell>
          <cell r="I20" t="e">
            <v>#REF!</v>
          </cell>
          <cell r="J20" t="e">
            <v>#REF!</v>
          </cell>
          <cell r="K20" t="e">
            <v>#REF!</v>
          </cell>
          <cell r="L20" t="e">
            <v>#REF!</v>
          </cell>
          <cell r="M20" t="e">
            <v>#REF!</v>
          </cell>
          <cell r="N20" t="e">
            <v>#REF!</v>
          </cell>
          <cell r="O20">
            <v>1</v>
          </cell>
        </row>
        <row r="21">
          <cell r="A21" t="str">
            <v>F16</v>
          </cell>
          <cell r="B21" t="str">
            <v>Seasonal System Generation Cholla</v>
          </cell>
          <cell r="C21" t="str">
            <v>SSGCH</v>
          </cell>
          <cell r="F21" t="e">
            <v>#REF!</v>
          </cell>
          <cell r="G21" t="e">
            <v>#REF!</v>
          </cell>
          <cell r="H21" t="e">
            <v>#REF!</v>
          </cell>
          <cell r="I21" t="e">
            <v>#REF!</v>
          </cell>
          <cell r="J21" t="e">
            <v>#REF!</v>
          </cell>
          <cell r="K21" t="e">
            <v>#REF!</v>
          </cell>
          <cell r="L21" t="e">
            <v>#REF!</v>
          </cell>
          <cell r="M21" t="e">
            <v>#REF!</v>
          </cell>
          <cell r="N21" t="e">
            <v>#REF!</v>
          </cell>
          <cell r="O21">
            <v>1</v>
          </cell>
        </row>
        <row r="22">
          <cell r="A22" t="str">
            <v>F17</v>
          </cell>
          <cell r="B22" t="str">
            <v>Seasonal System Capacity Purchase</v>
          </cell>
          <cell r="C22" t="str">
            <v>SSCP</v>
          </cell>
          <cell r="F22" t="e">
            <v>#REF!</v>
          </cell>
          <cell r="G22" t="e">
            <v>#REF!</v>
          </cell>
          <cell r="H22" t="e">
            <v>#REF!</v>
          </cell>
          <cell r="I22" t="e">
            <v>#REF!</v>
          </cell>
          <cell r="J22" t="e">
            <v>#REF!</v>
          </cell>
          <cell r="K22" t="e">
            <v>#REF!</v>
          </cell>
          <cell r="L22" t="e">
            <v>#REF!</v>
          </cell>
          <cell r="M22" t="e">
            <v>#REF!</v>
          </cell>
          <cell r="N22" t="e">
            <v>#REF!</v>
          </cell>
          <cell r="O22">
            <v>1</v>
          </cell>
        </row>
        <row r="23">
          <cell r="A23" t="str">
            <v>F18</v>
          </cell>
          <cell r="B23" t="str">
            <v>Seasonal System Generation Contract</v>
          </cell>
          <cell r="C23" t="str">
            <v>SSGCP</v>
          </cell>
          <cell r="F23" t="e">
            <v>#REF!</v>
          </cell>
          <cell r="G23" t="e">
            <v>#REF!</v>
          </cell>
          <cell r="H23" t="e">
            <v>#REF!</v>
          </cell>
          <cell r="I23" t="e">
            <v>#REF!</v>
          </cell>
          <cell r="J23" t="e">
            <v>#REF!</v>
          </cell>
          <cell r="K23" t="e">
            <v>#REF!</v>
          </cell>
          <cell r="L23" t="e">
            <v>#REF!</v>
          </cell>
          <cell r="M23" t="e">
            <v>#REF!</v>
          </cell>
          <cell r="N23" t="e">
            <v>#REF!</v>
          </cell>
          <cell r="O23">
            <v>1</v>
          </cell>
        </row>
        <row r="24">
          <cell r="A24" t="str">
            <v>F20</v>
          </cell>
          <cell r="B24" t="str">
            <v>Max. Schedule Peak</v>
          </cell>
          <cell r="F24">
            <v>0.47201803477697701</v>
          </cell>
          <cell r="G24">
            <v>0.12902986611057948</v>
          </cell>
          <cell r="H24">
            <v>0.18925267586174277</v>
          </cell>
          <cell r="I24">
            <v>7.2374433085639234E-2</v>
          </cell>
          <cell r="J24">
            <v>6.7692451019458075E-2</v>
          </cell>
          <cell r="K24">
            <v>6.6049452024005528E-2</v>
          </cell>
          <cell r="L24">
            <v>3.5830871215979405E-3</v>
          </cell>
          <cell r="M24">
            <v>0</v>
          </cell>
          <cell r="N24">
            <v>0</v>
          </cell>
          <cell r="O24">
            <v>1</v>
          </cell>
        </row>
        <row r="25">
          <cell r="A25" t="str">
            <v>F20A</v>
          </cell>
          <cell r="B25" t="str">
            <v>Max. Schedule Peak Excluding Sch 60</v>
          </cell>
          <cell r="F25">
            <v>0.5062900491293012</v>
          </cell>
          <cell r="G25">
            <v>0.13839839251722336</v>
          </cell>
          <cell r="H25">
            <v>0.20299382544814365</v>
          </cell>
          <cell r="I25">
            <v>7.7629354352841087E-2</v>
          </cell>
          <cell r="J25">
            <v>0</v>
          </cell>
          <cell r="K25">
            <v>7.0845132699214095E-2</v>
          </cell>
          <cell r="L25">
            <v>3.8432458532766021E-3</v>
          </cell>
          <cell r="M25">
            <v>0</v>
          </cell>
          <cell r="N25">
            <v>0</v>
          </cell>
          <cell r="O25">
            <v>1</v>
          </cell>
        </row>
        <row r="26">
          <cell r="A26" t="str">
            <v>F21</v>
          </cell>
          <cell r="B26" t="str">
            <v>Transformers      - NCP</v>
          </cell>
          <cell r="F26">
            <v>0.60356207368247716</v>
          </cell>
          <cell r="G26">
            <v>0.13767505391972143</v>
          </cell>
          <cell r="H26">
            <v>0.155230232775421</v>
          </cell>
          <cell r="I26">
            <v>4.5750191056818122E-2</v>
          </cell>
          <cell r="J26">
            <v>0</v>
          </cell>
          <cell r="K26">
            <v>5.5625913022576752E-2</v>
          </cell>
          <cell r="L26">
            <v>2.1565355429856636E-3</v>
          </cell>
          <cell r="M26">
            <v>0</v>
          </cell>
          <cell r="N26">
            <v>0</v>
          </cell>
          <cell r="O26">
            <v>1</v>
          </cell>
        </row>
        <row r="27">
          <cell r="A27" t="str">
            <v>F22</v>
          </cell>
          <cell r="B27" t="str">
            <v>Secondary Lines - NCP</v>
          </cell>
          <cell r="F27">
            <v>0.81426314361089602</v>
          </cell>
          <cell r="G27">
            <v>0.18573685638910387</v>
          </cell>
          <cell r="H27">
            <v>0</v>
          </cell>
          <cell r="I27">
            <v>0</v>
          </cell>
          <cell r="J27">
            <v>0</v>
          </cell>
          <cell r="K27">
            <v>0</v>
          </cell>
          <cell r="L27">
            <v>0</v>
          </cell>
          <cell r="M27">
            <v>0</v>
          </cell>
          <cell r="N27">
            <v>0</v>
          </cell>
          <cell r="O27">
            <v>1</v>
          </cell>
        </row>
        <row r="28">
          <cell r="A28" t="str">
            <v>F30</v>
          </cell>
          <cell r="B28" t="str">
            <v>MWH @ Input</v>
          </cell>
          <cell r="F28">
            <v>0.40187937389544232</v>
          </cell>
          <cell r="G28">
            <v>0.13482783991715858</v>
          </cell>
          <cell r="H28">
            <v>0.2158470568748635</v>
          </cell>
          <cell r="I28">
            <v>8.9529162272749846E-2</v>
          </cell>
          <cell r="J28">
            <v>0.11609628729581206</v>
          </cell>
          <cell r="K28">
            <v>3.8525604713177057E-2</v>
          </cell>
          <cell r="L28">
            <v>3.2946750307966226E-3</v>
          </cell>
          <cell r="M28">
            <v>0</v>
          </cell>
          <cell r="N28">
            <v>0</v>
          </cell>
          <cell r="O28">
            <v>1</v>
          </cell>
        </row>
        <row r="29">
          <cell r="A29" t="str">
            <v>F32</v>
          </cell>
          <cell r="B29" t="str">
            <v>Seasonal System Energy Combustion Turbine</v>
          </cell>
          <cell r="C29" t="str">
            <v>SSECT</v>
          </cell>
          <cell r="F29" t="e">
            <v>#REF!</v>
          </cell>
          <cell r="G29" t="e">
            <v>#REF!</v>
          </cell>
          <cell r="H29" t="e">
            <v>#REF!</v>
          </cell>
          <cell r="I29" t="e">
            <v>#REF!</v>
          </cell>
          <cell r="J29" t="e">
            <v>#REF!</v>
          </cell>
          <cell r="K29" t="e">
            <v>#REF!</v>
          </cell>
          <cell r="L29" t="e">
            <v>#REF!</v>
          </cell>
          <cell r="M29">
            <v>0</v>
          </cell>
          <cell r="N29">
            <v>0</v>
          </cell>
          <cell r="O29">
            <v>1</v>
          </cell>
        </row>
        <row r="30">
          <cell r="A30" t="str">
            <v>F33</v>
          </cell>
          <cell r="B30" t="str">
            <v>Seasonal System Energy Cholla</v>
          </cell>
          <cell r="C30" t="str">
            <v>SSECH</v>
          </cell>
          <cell r="F30" t="e">
            <v>#REF!</v>
          </cell>
          <cell r="G30" t="e">
            <v>#REF!</v>
          </cell>
          <cell r="H30" t="e">
            <v>#REF!</v>
          </cell>
          <cell r="I30" t="e">
            <v>#REF!</v>
          </cell>
          <cell r="J30" t="e">
            <v>#REF!</v>
          </cell>
          <cell r="K30" t="e">
            <v>#REF!</v>
          </cell>
          <cell r="L30" t="e">
            <v>#REF!</v>
          </cell>
          <cell r="M30">
            <v>0</v>
          </cell>
          <cell r="N30">
            <v>0</v>
          </cell>
          <cell r="O30">
            <v>1</v>
          </cell>
        </row>
        <row r="31">
          <cell r="A31" t="str">
            <v>F34</v>
          </cell>
          <cell r="B31" t="str">
            <v>Seasonal System Energy Purchase</v>
          </cell>
          <cell r="C31" t="str">
            <v>SSEP</v>
          </cell>
          <cell r="F31" t="e">
            <v>#REF!</v>
          </cell>
          <cell r="G31" t="e">
            <v>#REF!</v>
          </cell>
          <cell r="H31" t="e">
            <v>#REF!</v>
          </cell>
          <cell r="I31" t="e">
            <v>#REF!</v>
          </cell>
          <cell r="J31" t="e">
            <v>#REF!</v>
          </cell>
          <cell r="K31" t="e">
            <v>#REF!</v>
          </cell>
          <cell r="L31" t="e">
            <v>#REF!</v>
          </cell>
          <cell r="M31">
            <v>0</v>
          </cell>
          <cell r="N31">
            <v>0</v>
          </cell>
          <cell r="O31">
            <v>1</v>
          </cell>
        </row>
        <row r="32">
          <cell r="A32" t="str">
            <v>F40</v>
          </cell>
          <cell r="B32" t="str">
            <v>Average Customers</v>
          </cell>
          <cell r="F32">
            <v>0.7878753626124787</v>
          </cell>
          <cell r="G32">
            <v>0.14086072347404208</v>
          </cell>
          <cell r="H32">
            <v>7.8902711919110347E-3</v>
          </cell>
          <cell r="I32">
            <v>4.3747322841918143E-4</v>
          </cell>
          <cell r="J32">
            <v>7.5541533359785308E-6</v>
          </cell>
          <cell r="K32">
            <v>3.9734846547247071E-2</v>
          </cell>
          <cell r="L32">
            <v>2.3193768792566086E-2</v>
          </cell>
          <cell r="M32">
            <v>0</v>
          </cell>
          <cell r="N32">
            <v>0</v>
          </cell>
          <cell r="O32">
            <v>1</v>
          </cell>
        </row>
        <row r="33">
          <cell r="A33" t="str">
            <v>F41</v>
          </cell>
          <cell r="B33" t="str">
            <v>Weighted Customers Acct 902</v>
          </cell>
          <cell r="F33">
            <v>0.81034964418396394</v>
          </cell>
          <cell r="G33">
            <v>0.14487880007847048</v>
          </cell>
          <cell r="H33">
            <v>1.2659934375177222E-2</v>
          </cell>
          <cell r="I33">
            <v>6.195842182980341E-3</v>
          </cell>
          <cell r="J33">
            <v>1.0698789972791227E-4</v>
          </cell>
          <cell r="K33">
            <v>2.5808791279679926E-2</v>
          </cell>
          <cell r="L33">
            <v>0</v>
          </cell>
          <cell r="M33">
            <v>0</v>
          </cell>
          <cell r="N33">
            <v>0</v>
          </cell>
          <cell r="O33">
            <v>1</v>
          </cell>
        </row>
        <row r="34">
          <cell r="A34" t="str">
            <v>F42</v>
          </cell>
          <cell r="B34" t="str">
            <v>Weighted Customers Acct 903</v>
          </cell>
          <cell r="F34">
            <v>0.80686883588972269</v>
          </cell>
          <cell r="G34">
            <v>0.13704365778802449</v>
          </cell>
          <cell r="H34">
            <v>8.3228980884390413E-3</v>
          </cell>
          <cell r="I34">
            <v>1.7069542395216008E-3</v>
          </cell>
          <cell r="J34">
            <v>2.947516150745882E-5</v>
          </cell>
          <cell r="K34">
            <v>2.4413034606438653E-2</v>
          </cell>
          <cell r="L34">
            <v>2.1615144226346014E-2</v>
          </cell>
          <cell r="M34">
            <v>0</v>
          </cell>
          <cell r="N34">
            <v>0</v>
          </cell>
          <cell r="O34">
            <v>1</v>
          </cell>
        </row>
        <row r="35">
          <cell r="A35" t="str">
            <v>F50</v>
          </cell>
          <cell r="B35" t="str">
            <v>Contribution in Aid of Construction</v>
          </cell>
          <cell r="F35">
            <v>0.36831332463123317</v>
          </cell>
          <cell r="G35">
            <v>0.57226113654330524</v>
          </cell>
          <cell r="H35">
            <v>0</v>
          </cell>
          <cell r="I35">
            <v>0</v>
          </cell>
          <cell r="J35">
            <v>0</v>
          </cell>
          <cell r="K35">
            <v>5.9425538825461609E-2</v>
          </cell>
          <cell r="L35">
            <v>0</v>
          </cell>
          <cell r="M35">
            <v>0</v>
          </cell>
          <cell r="N35">
            <v>0</v>
          </cell>
          <cell r="O35">
            <v>1</v>
          </cell>
        </row>
        <row r="36">
          <cell r="A36" t="str">
            <v>F51</v>
          </cell>
          <cell r="B36" t="str">
            <v>Security Deposits</v>
          </cell>
          <cell r="F36">
            <v>0.86146399395804507</v>
          </cell>
          <cell r="G36">
            <v>9.6795602677749393E-2</v>
          </cell>
          <cell r="H36">
            <v>2.1722150510672493E-2</v>
          </cell>
          <cell r="I36">
            <v>0</v>
          </cell>
          <cell r="J36">
            <v>0</v>
          </cell>
          <cell r="K36">
            <v>1.9289872822153803E-2</v>
          </cell>
          <cell r="L36">
            <v>7.2838003137931184E-4</v>
          </cell>
          <cell r="M36">
            <v>0</v>
          </cell>
          <cell r="N36">
            <v>0</v>
          </cell>
          <cell r="O36">
            <v>1</v>
          </cell>
        </row>
        <row r="37">
          <cell r="A37" t="str">
            <v>F60</v>
          </cell>
          <cell r="B37" t="str">
            <v>Meters</v>
          </cell>
          <cell r="F37">
            <v>0.68626408490926871</v>
          </cell>
          <cell r="G37">
            <v>0.16380388855249758</v>
          </cell>
          <cell r="H37">
            <v>7.7099520727939644E-2</v>
          </cell>
          <cell r="I37">
            <v>1.2395002305347942E-2</v>
          </cell>
          <cell r="J37">
            <v>7.3844770530033955E-4</v>
          </cell>
          <cell r="K37">
            <v>5.9699055799645864E-2</v>
          </cell>
          <cell r="L37">
            <v>0</v>
          </cell>
          <cell r="M37">
            <v>0</v>
          </cell>
          <cell r="N37">
            <v>0</v>
          </cell>
          <cell r="O37">
            <v>1</v>
          </cell>
        </row>
        <row r="38">
          <cell r="A38" t="str">
            <v>F60A</v>
          </cell>
          <cell r="B38" t="str">
            <v>Meters Excluding Sch 60</v>
          </cell>
          <cell r="F38">
            <v>0.68677122954779457</v>
          </cell>
          <cell r="G38">
            <v>0.16392493854720927</v>
          </cell>
          <cell r="H38">
            <v>7.7156496765925453E-2</v>
          </cell>
          <cell r="I38">
            <v>1.2404162130409315E-2</v>
          </cell>
          <cell r="J38">
            <v>0</v>
          </cell>
          <cell r="K38">
            <v>5.9743173008661471E-2</v>
          </cell>
          <cell r="L38">
            <v>0</v>
          </cell>
          <cell r="M38">
            <v>0</v>
          </cell>
          <cell r="N38">
            <v>0</v>
          </cell>
          <cell r="O38">
            <v>1</v>
          </cell>
        </row>
        <row r="39">
          <cell r="A39" t="str">
            <v>F70</v>
          </cell>
          <cell r="B39" t="str">
            <v>Services</v>
          </cell>
          <cell r="F39">
            <v>0.73667592328284026</v>
          </cell>
          <cell r="G39">
            <v>0.20129126522181176</v>
          </cell>
          <cell r="H39">
            <v>5.023620474936058E-2</v>
          </cell>
          <cell r="I39">
            <v>1.1796606745987464E-2</v>
          </cell>
          <cell r="J39">
            <v>0</v>
          </cell>
          <cell r="K39">
            <v>0</v>
          </cell>
          <cell r="L39">
            <v>0</v>
          </cell>
          <cell r="M39">
            <v>0</v>
          </cell>
          <cell r="N39">
            <v>0</v>
          </cell>
          <cell r="O39">
            <v>1</v>
          </cell>
        </row>
        <row r="40">
          <cell r="A40" t="str">
            <v>F80</v>
          </cell>
          <cell r="B40" t="str">
            <v>Uncollectables</v>
          </cell>
          <cell r="F40">
            <v>0.86388736084505469</v>
          </cell>
          <cell r="G40">
            <v>3.9035314661244519E-2</v>
          </cell>
          <cell r="H40">
            <v>5.0808307686523314E-2</v>
          </cell>
          <cell r="I40">
            <v>1.9121889873938092E-2</v>
          </cell>
          <cell r="J40">
            <v>2.0770314299985736E-2</v>
          </cell>
          <cell r="K40">
            <v>6.3768126332536344E-3</v>
          </cell>
          <cell r="L40">
            <v>0</v>
          </cell>
          <cell r="M40">
            <v>0</v>
          </cell>
          <cell r="N40">
            <v>0</v>
          </cell>
          <cell r="O40">
            <v>1</v>
          </cell>
        </row>
        <row r="41">
          <cell r="A41" t="str">
            <v>F90</v>
          </cell>
          <cell r="B41" t="str">
            <v>Customer Service / DSM</v>
          </cell>
          <cell r="F41">
            <v>0</v>
          </cell>
          <cell r="G41">
            <v>0</v>
          </cell>
          <cell r="H41">
            <v>0</v>
          </cell>
          <cell r="I41">
            <v>0</v>
          </cell>
          <cell r="J41">
            <v>0</v>
          </cell>
          <cell r="K41">
            <v>0</v>
          </cell>
          <cell r="L41">
            <v>0</v>
          </cell>
          <cell r="M41">
            <v>0</v>
          </cell>
          <cell r="N41">
            <v>0</v>
          </cell>
          <cell r="O41">
            <v>1</v>
          </cell>
        </row>
        <row r="42">
          <cell r="A42" t="str">
            <v>F91</v>
          </cell>
          <cell r="B42" t="str">
            <v>Sales Expense</v>
          </cell>
          <cell r="F42">
            <v>0</v>
          </cell>
          <cell r="G42">
            <v>0</v>
          </cell>
          <cell r="H42">
            <v>0</v>
          </cell>
          <cell r="I42">
            <v>0</v>
          </cell>
          <cell r="J42">
            <v>0</v>
          </cell>
          <cell r="K42">
            <v>0</v>
          </cell>
          <cell r="L42">
            <v>0</v>
          </cell>
          <cell r="M42">
            <v>0</v>
          </cell>
          <cell r="N42">
            <v>0</v>
          </cell>
          <cell r="O42">
            <v>1</v>
          </cell>
        </row>
        <row r="43">
          <cell r="A43" t="str">
            <v>F101</v>
          </cell>
          <cell r="B43" t="str">
            <v>Rate Base</v>
          </cell>
          <cell r="F43">
            <v>0.46360707871731593</v>
          </cell>
          <cell r="G43">
            <v>0.13884858270304579</v>
          </cell>
          <cell r="H43">
            <v>0.19645067460725676</v>
          </cell>
          <cell r="I43">
            <v>7.6056132415544125E-2</v>
          </cell>
          <cell r="J43">
            <v>8.1977774892099314E-2</v>
          </cell>
          <cell r="K43">
            <v>3.8434327321641287E-2</v>
          </cell>
          <cell r="L43">
            <v>4.6254293430967311E-3</v>
          </cell>
          <cell r="M43">
            <v>0</v>
          </cell>
          <cell r="N43">
            <v>0</v>
          </cell>
          <cell r="O43">
            <v>1</v>
          </cell>
        </row>
        <row r="44">
          <cell r="A44" t="str">
            <v>F101G</v>
          </cell>
          <cell r="B44" t="str">
            <v>Generation Rate Base</v>
          </cell>
          <cell r="F44">
            <v>0.42357886353261187</v>
          </cell>
          <cell r="G44">
            <v>0.13494594207828411</v>
          </cell>
          <cell r="H44">
            <v>0.21418926334137806</v>
          </cell>
          <cell r="I44">
            <v>8.4642735591630144E-2</v>
          </cell>
          <cell r="J44">
            <v>0.10466105725642498</v>
          </cell>
          <cell r="K44">
            <v>3.5618288075709457E-2</v>
          </cell>
          <cell r="L44">
            <v>2.3638501239612391E-3</v>
          </cell>
          <cell r="M44">
            <v>0</v>
          </cell>
          <cell r="N44">
            <v>0</v>
          </cell>
          <cell r="O44">
            <v>1</v>
          </cell>
        </row>
        <row r="45">
          <cell r="A45" t="str">
            <v>F101T</v>
          </cell>
          <cell r="B45" t="str">
            <v>Transmission Rate Base</v>
          </cell>
          <cell r="F45">
            <v>0.42412752867492826</v>
          </cell>
          <cell r="G45">
            <v>0.13499950697169094</v>
          </cell>
          <cell r="H45">
            <v>0.21385187535494996</v>
          </cell>
          <cell r="I45">
            <v>8.4510070698145742E-2</v>
          </cell>
          <cell r="J45">
            <v>0.10452558309350464</v>
          </cell>
          <cell r="K45">
            <v>3.5595212811478254E-2</v>
          </cell>
          <cell r="L45">
            <v>2.3902223953021461E-3</v>
          </cell>
          <cell r="M45">
            <v>0</v>
          </cell>
          <cell r="N45">
            <v>0</v>
          </cell>
          <cell r="O45">
            <v>1</v>
          </cell>
        </row>
        <row r="46">
          <cell r="A46" t="str">
            <v>F101D</v>
          </cell>
          <cell r="B46" t="str">
            <v>Distribution Rate Base</v>
          </cell>
          <cell r="F46">
            <v>0.59604493403444692</v>
          </cell>
          <cell r="G46">
            <v>0.15091104901414498</v>
          </cell>
          <cell r="H46">
            <v>0.13811625553241474</v>
          </cell>
          <cell r="I46">
            <v>4.7777651006828729E-2</v>
          </cell>
          <cell r="J46">
            <v>7.9869668126957526E-3</v>
          </cell>
          <cell r="K46">
            <v>4.7415650827084786E-2</v>
          </cell>
          <cell r="L46">
            <v>1.1747492772384393E-2</v>
          </cell>
          <cell r="M46">
            <v>0</v>
          </cell>
          <cell r="N46">
            <v>0</v>
          </cell>
          <cell r="O46">
            <v>1</v>
          </cell>
        </row>
        <row r="47">
          <cell r="A47" t="str">
            <v>F101R</v>
          </cell>
          <cell r="B47" t="str">
            <v>Retail Rate Base</v>
          </cell>
          <cell r="F47">
            <v>0.90830688136061488</v>
          </cell>
          <cell r="G47">
            <v>6.1599132210173581E-2</v>
          </cell>
          <cell r="H47">
            <v>4.0304940925861045E-2</v>
          </cell>
          <cell r="I47">
            <v>-2.6853094809411982E-3</v>
          </cell>
          <cell r="J47">
            <v>-5.5364359362747881E-4</v>
          </cell>
          <cell r="K47">
            <v>1.5452864240486653E-2</v>
          </cell>
          <cell r="L47">
            <v>-2.2424865662567288E-2</v>
          </cell>
          <cell r="M47">
            <v>0</v>
          </cell>
          <cell r="N47">
            <v>0</v>
          </cell>
          <cell r="O47">
            <v>1</v>
          </cell>
        </row>
        <row r="48">
          <cell r="A48" t="str">
            <v>F101M</v>
          </cell>
          <cell r="B48" t="str">
            <v>Misc Rate Base</v>
          </cell>
          <cell r="F48">
            <v>0.4261938303409481</v>
          </cell>
          <cell r="G48">
            <v>0.13643970771721572</v>
          </cell>
          <cell r="H48">
            <v>0.21264560471858923</v>
          </cell>
          <cell r="I48">
            <v>8.362688774644543E-2</v>
          </cell>
          <cell r="J48">
            <v>0.10221286618557855</v>
          </cell>
          <cell r="K48">
            <v>3.6163995940406923E-2</v>
          </cell>
          <cell r="L48">
            <v>2.717107350815959E-3</v>
          </cell>
          <cell r="M48">
            <v>0</v>
          </cell>
          <cell r="N48">
            <v>0</v>
          </cell>
          <cell r="O48">
            <v>1</v>
          </cell>
        </row>
        <row r="49">
          <cell r="A49" t="str">
            <v>F102</v>
          </cell>
          <cell r="B49" t="str">
            <v>SGP - System Gross Plant</v>
          </cell>
          <cell r="F49">
            <v>0.47285758605720213</v>
          </cell>
          <cell r="G49">
            <v>0.13935328778756348</v>
          </cell>
          <cell r="H49">
            <v>0.19258670116674023</v>
          </cell>
          <cell r="I49">
            <v>7.4222958586347962E-2</v>
          </cell>
          <cell r="J49">
            <v>7.6180001817140117E-2</v>
          </cell>
          <cell r="K49">
            <v>3.9208629139019131E-2</v>
          </cell>
          <cell r="L49">
            <v>5.5908354459870326E-3</v>
          </cell>
          <cell r="M49">
            <v>0</v>
          </cell>
          <cell r="N49">
            <v>0</v>
          </cell>
          <cell r="O49">
            <v>1</v>
          </cell>
        </row>
        <row r="50">
          <cell r="A50" t="str">
            <v>F102G</v>
          </cell>
          <cell r="B50" t="str">
            <v>SGGP - System Gross Generation Plant</v>
          </cell>
          <cell r="F50">
            <v>0.42427502206463619</v>
          </cell>
          <cell r="G50">
            <v>0.13495083866985857</v>
          </cell>
          <cell r="H50">
            <v>0.21381795330374387</v>
          </cell>
          <cell r="I50">
            <v>8.4492543233334175E-2</v>
          </cell>
          <cell r="J50">
            <v>0.10446451143427474</v>
          </cell>
          <cell r="K50">
            <v>3.5600085140002839E-2</v>
          </cell>
          <cell r="L50">
            <v>2.3990461541496667E-3</v>
          </cell>
          <cell r="M50">
            <v>0</v>
          </cell>
          <cell r="N50">
            <v>0</v>
          </cell>
          <cell r="O50">
            <v>1</v>
          </cell>
        </row>
        <row r="51">
          <cell r="A51" t="str">
            <v>F102T</v>
          </cell>
          <cell r="B51" t="str">
            <v>SGTP - System Gross Transmission Plant</v>
          </cell>
          <cell r="F51">
            <v>0.42427502206463635</v>
          </cell>
          <cell r="G51">
            <v>0.13495083866985863</v>
          </cell>
          <cell r="H51">
            <v>0.21381795330374387</v>
          </cell>
          <cell r="I51">
            <v>8.4492543233334175E-2</v>
          </cell>
          <cell r="J51">
            <v>0.10446451143427476</v>
          </cell>
          <cell r="K51">
            <v>3.5600085140002832E-2</v>
          </cell>
          <cell r="L51">
            <v>2.399046154149668E-3</v>
          </cell>
          <cell r="M51">
            <v>0</v>
          </cell>
          <cell r="N51">
            <v>0</v>
          </cell>
          <cell r="O51">
            <v>1</v>
          </cell>
        </row>
        <row r="52">
          <cell r="A52" t="str">
            <v>F102D</v>
          </cell>
          <cell r="B52" t="str">
            <v>SGDP - System Gross Distribution Plant</v>
          </cell>
          <cell r="F52">
            <v>0.59203175231402783</v>
          </cell>
          <cell r="G52">
            <v>0.15015259848616852</v>
          </cell>
          <cell r="H52">
            <v>0.14050594288475593</v>
          </cell>
          <cell r="I52">
            <v>4.9031427149354288E-2</v>
          </cell>
          <cell r="J52">
            <v>6.7974378972738957E-3</v>
          </cell>
          <cell r="K52">
            <v>4.8060472004900892E-2</v>
          </cell>
          <cell r="L52">
            <v>1.342036926351853E-2</v>
          </cell>
          <cell r="M52">
            <v>0</v>
          </cell>
          <cell r="N52">
            <v>0</v>
          </cell>
          <cell r="O52">
            <v>1</v>
          </cell>
        </row>
        <row r="53">
          <cell r="A53" t="str">
            <v>F102R</v>
          </cell>
          <cell r="B53" t="str">
            <v>SGTP - System Gross Retail Plant</v>
          </cell>
          <cell r="F53">
            <v>0.47285758605720213</v>
          </cell>
          <cell r="G53">
            <v>0.13935328778756348</v>
          </cell>
          <cell r="H53">
            <v>0.19258670116674023</v>
          </cell>
          <cell r="I53">
            <v>7.4222958586347962E-2</v>
          </cell>
          <cell r="J53">
            <v>7.6180001817140117E-2</v>
          </cell>
          <cell r="K53">
            <v>3.9208629139019131E-2</v>
          </cell>
          <cell r="L53">
            <v>5.5908354459870326E-3</v>
          </cell>
          <cell r="M53">
            <v>0</v>
          </cell>
          <cell r="N53">
            <v>0</v>
          </cell>
          <cell r="O53">
            <v>1</v>
          </cell>
        </row>
        <row r="54">
          <cell r="A54" t="str">
            <v>F102M</v>
          </cell>
          <cell r="B54" t="str">
            <v>SGDP - System Gross Misc Plant</v>
          </cell>
          <cell r="F54">
            <v>0.47285758605720213</v>
          </cell>
          <cell r="G54">
            <v>0.13935328778756348</v>
          </cell>
          <cell r="H54">
            <v>0.19258670116674023</v>
          </cell>
          <cell r="I54">
            <v>7.4222958586347962E-2</v>
          </cell>
          <cell r="J54">
            <v>7.6180001817140117E-2</v>
          </cell>
          <cell r="K54">
            <v>3.9208629139019131E-2</v>
          </cell>
          <cell r="L54">
            <v>5.5908354459870326E-3</v>
          </cell>
          <cell r="M54">
            <v>0</v>
          </cell>
          <cell r="N54">
            <v>0</v>
          </cell>
          <cell r="O54">
            <v>1</v>
          </cell>
        </row>
        <row r="55">
          <cell r="A55" t="str">
            <v>F104</v>
          </cell>
          <cell r="B55" t="str">
            <v>SNP - System Net Plant</v>
          </cell>
          <cell r="F55">
            <v>0.46775866954862472</v>
          </cell>
          <cell r="G55">
            <v>0.13900510710757305</v>
          </cell>
          <cell r="H55">
            <v>0.19454520871537848</v>
          </cell>
          <cell r="I55">
            <v>7.5184019979096878E-2</v>
          </cell>
          <cell r="J55">
            <v>8.0295490923664989E-2</v>
          </cell>
          <cell r="K55">
            <v>3.848946521342908E-2</v>
          </cell>
          <cell r="L55">
            <v>4.7220385122327983E-3</v>
          </cell>
          <cell r="M55">
            <v>0</v>
          </cell>
          <cell r="N55">
            <v>0</v>
          </cell>
          <cell r="O55">
            <v>1</v>
          </cell>
        </row>
        <row r="56">
          <cell r="A56" t="str">
            <v>F104G</v>
          </cell>
          <cell r="B56" t="str">
            <v>SNP - System Net Generation Plant</v>
          </cell>
          <cell r="F56">
            <v>0.42423852157765363</v>
          </cell>
          <cell r="G56">
            <v>0.13494781063327949</v>
          </cell>
          <cell r="H56">
            <v>0.21383423316129693</v>
          </cell>
          <cell r="I56">
            <v>8.4500275260229435E-2</v>
          </cell>
          <cell r="J56">
            <v>0.10448474655197619</v>
          </cell>
          <cell r="K56">
            <v>3.5597713879889442E-2</v>
          </cell>
          <cell r="L56">
            <v>2.3966989356747639E-3</v>
          </cell>
          <cell r="M56">
            <v>0</v>
          </cell>
          <cell r="N56">
            <v>0</v>
          </cell>
          <cell r="O56">
            <v>1</v>
          </cell>
        </row>
        <row r="57">
          <cell r="A57" t="str">
            <v>F104T</v>
          </cell>
          <cell r="B57" t="str">
            <v>SNP - System Net Transmission Plant</v>
          </cell>
          <cell r="F57">
            <v>0.42410990005850557</v>
          </cell>
          <cell r="G57">
            <v>0.13493714034646864</v>
          </cell>
          <cell r="H57">
            <v>0.21389160061535301</v>
          </cell>
          <cell r="I57">
            <v>8.4527521610280723E-2</v>
          </cell>
          <cell r="J57">
            <v>0.10455605167127936</v>
          </cell>
          <cell r="K57">
            <v>3.5589357961837584E-2</v>
          </cell>
          <cell r="L57">
            <v>2.3884277362751687E-3</v>
          </cell>
          <cell r="M57">
            <v>0</v>
          </cell>
          <cell r="N57">
            <v>0</v>
          </cell>
          <cell r="O57">
            <v>1</v>
          </cell>
        </row>
        <row r="58">
          <cell r="A58" t="str">
            <v>F104D</v>
          </cell>
          <cell r="B58" t="str">
            <v>SNP - System Net Distribution Plant</v>
          </cell>
          <cell r="F58">
            <v>0.59631992736354</v>
          </cell>
          <cell r="G58">
            <v>0.15131326218964813</v>
          </cell>
          <cell r="H58">
            <v>0.13791051685843547</v>
          </cell>
          <cell r="I58">
            <v>4.7672056074357351E-2</v>
          </cell>
          <cell r="J58">
            <v>7.7946929627862819E-3</v>
          </cell>
          <cell r="K58">
            <v>4.7384994310582955E-2</v>
          </cell>
          <cell r="L58">
            <v>1.1604550240649639E-2</v>
          </cell>
          <cell r="M58">
            <v>0</v>
          </cell>
          <cell r="N58">
            <v>0</v>
          </cell>
          <cell r="O58">
            <v>1</v>
          </cell>
        </row>
        <row r="59">
          <cell r="A59" t="str">
            <v>F104R</v>
          </cell>
          <cell r="B59" t="str">
            <v>SNP - System Net Retail Plant</v>
          </cell>
          <cell r="F59">
            <v>0.83923264768712036</v>
          </cell>
          <cell r="G59">
            <v>0.1368385392196749</v>
          </cell>
          <cell r="H59">
            <v>-9.5092786339681379E-3</v>
          </cell>
          <cell r="I59">
            <v>-5.3183433134161295E-3</v>
          </cell>
          <cell r="J59">
            <v>-7.4168917203242049E-3</v>
          </cell>
          <cell r="K59">
            <v>2.3002124269258586E-2</v>
          </cell>
          <cell r="L59">
            <v>2.3171202491654736E-2</v>
          </cell>
          <cell r="M59">
            <v>0</v>
          </cell>
          <cell r="N59">
            <v>0</v>
          </cell>
          <cell r="O59">
            <v>1</v>
          </cell>
        </row>
        <row r="60">
          <cell r="A60" t="str">
            <v>F104M</v>
          </cell>
          <cell r="B60" t="str">
            <v>SNP - System Net Misc Plant</v>
          </cell>
          <cell r="F60">
            <v>0.46775866954862472</v>
          </cell>
          <cell r="G60">
            <v>0.13900510710757305</v>
          </cell>
          <cell r="H60">
            <v>0.19454520871537848</v>
          </cell>
          <cell r="I60">
            <v>7.5184019979096878E-2</v>
          </cell>
          <cell r="J60">
            <v>8.0295490923664989E-2</v>
          </cell>
          <cell r="K60">
            <v>3.848946521342908E-2</v>
          </cell>
          <cell r="L60">
            <v>4.7220385122327983E-3</v>
          </cell>
          <cell r="M60">
            <v>0</v>
          </cell>
          <cell r="N60">
            <v>0</v>
          </cell>
          <cell r="O60">
            <v>1</v>
          </cell>
        </row>
        <row r="61">
          <cell r="A61" t="str">
            <v>F105</v>
          </cell>
          <cell r="B61" t="str">
            <v>STP - System Prod &amp; Trans Plant</v>
          </cell>
          <cell r="F61">
            <v>0.42427502206463624</v>
          </cell>
          <cell r="G61">
            <v>0.13495083866985857</v>
          </cell>
          <cell r="H61">
            <v>0.21381795330374384</v>
          </cell>
          <cell r="I61">
            <v>8.4492543233334161E-2</v>
          </cell>
          <cell r="J61">
            <v>0.10446451143427475</v>
          </cell>
          <cell r="K61">
            <v>3.5600085140002839E-2</v>
          </cell>
          <cell r="L61">
            <v>2.3990461541496672E-3</v>
          </cell>
          <cell r="M61">
            <v>0</v>
          </cell>
          <cell r="N61">
            <v>0</v>
          </cell>
          <cell r="O61">
            <v>1</v>
          </cell>
        </row>
        <row r="62">
          <cell r="A62" t="str">
            <v>F105G</v>
          </cell>
          <cell r="B62" t="str">
            <v>SGGP - System Gross Generation Plant</v>
          </cell>
          <cell r="F62">
            <v>0.42427502206463619</v>
          </cell>
          <cell r="G62">
            <v>0.13495083866985857</v>
          </cell>
          <cell r="H62">
            <v>0.21381795330374387</v>
          </cell>
          <cell r="I62">
            <v>8.4492543233334175E-2</v>
          </cell>
          <cell r="J62">
            <v>0.10446451143427474</v>
          </cell>
          <cell r="K62">
            <v>3.5600085140002839E-2</v>
          </cell>
          <cell r="L62">
            <v>2.3990461541496667E-3</v>
          </cell>
          <cell r="M62">
            <v>0</v>
          </cell>
          <cell r="N62">
            <v>0</v>
          </cell>
          <cell r="O62">
            <v>1</v>
          </cell>
        </row>
        <row r="63">
          <cell r="A63" t="str">
            <v>F105T</v>
          </cell>
          <cell r="B63" t="str">
            <v>SGTP - System Gross Transmission Plant</v>
          </cell>
          <cell r="F63">
            <v>0.42427502206463635</v>
          </cell>
          <cell r="G63">
            <v>0.13495083866985863</v>
          </cell>
          <cell r="H63">
            <v>0.21381795330374387</v>
          </cell>
          <cell r="I63">
            <v>8.4492543233334175E-2</v>
          </cell>
          <cell r="J63">
            <v>0.10446451143427476</v>
          </cell>
          <cell r="K63">
            <v>3.5600085140002832E-2</v>
          </cell>
          <cell r="L63">
            <v>2.399046154149668E-3</v>
          </cell>
          <cell r="M63">
            <v>0</v>
          </cell>
          <cell r="N63">
            <v>0</v>
          </cell>
          <cell r="O63">
            <v>1</v>
          </cell>
        </row>
        <row r="64">
          <cell r="A64" t="str">
            <v>F105D</v>
          </cell>
          <cell r="B64" t="str">
            <v>SGDP - System Gross Distribution Plant</v>
          </cell>
          <cell r="F64">
            <v>0.59203175231402783</v>
          </cell>
          <cell r="G64">
            <v>0.15015259848616852</v>
          </cell>
          <cell r="H64">
            <v>0.14050594288475593</v>
          </cell>
          <cell r="I64">
            <v>4.9031427149354288E-2</v>
          </cell>
          <cell r="J64">
            <v>6.7974378972738957E-3</v>
          </cell>
          <cell r="K64">
            <v>4.8060472004900892E-2</v>
          </cell>
          <cell r="L64">
            <v>1.342036926351853E-2</v>
          </cell>
          <cell r="M64">
            <v>0</v>
          </cell>
          <cell r="N64">
            <v>0</v>
          </cell>
          <cell r="O64">
            <v>1</v>
          </cell>
        </row>
        <row r="65">
          <cell r="A65" t="str">
            <v>F105R</v>
          </cell>
          <cell r="B65" t="str">
            <v>SGTP - System Gross Retail Plant</v>
          </cell>
          <cell r="F65">
            <v>0.59203175231402783</v>
          </cell>
          <cell r="G65">
            <v>0.15015259848616852</v>
          </cell>
          <cell r="H65">
            <v>0.14050594288475593</v>
          </cell>
          <cell r="I65">
            <v>4.9031427149354288E-2</v>
          </cell>
          <cell r="J65">
            <v>6.7974378972738957E-3</v>
          </cell>
          <cell r="K65">
            <v>4.8060472004900892E-2</v>
          </cell>
          <cell r="L65">
            <v>1.342036926351853E-2</v>
          </cell>
          <cell r="M65">
            <v>0</v>
          </cell>
          <cell r="N65">
            <v>0</v>
          </cell>
          <cell r="O65">
            <v>1</v>
          </cell>
        </row>
        <row r="66">
          <cell r="A66" t="str">
            <v>F105M</v>
          </cell>
          <cell r="B66" t="str">
            <v>SGDP - System Gross Misc Plant</v>
          </cell>
          <cell r="F66">
            <v>0.59203175231402783</v>
          </cell>
          <cell r="G66">
            <v>0.15015259848616852</v>
          </cell>
          <cell r="H66">
            <v>0.14050594288475593</v>
          </cell>
          <cell r="I66">
            <v>4.9031427149354288E-2</v>
          </cell>
          <cell r="J66">
            <v>6.7974378972738957E-3</v>
          </cell>
          <cell r="K66">
            <v>4.8060472004900892E-2</v>
          </cell>
          <cell r="L66">
            <v>1.342036926351853E-2</v>
          </cell>
          <cell r="M66">
            <v>0</v>
          </cell>
          <cell r="N66">
            <v>0</v>
          </cell>
          <cell r="O66">
            <v>1</v>
          </cell>
        </row>
        <row r="67">
          <cell r="A67" t="str">
            <v>F106</v>
          </cell>
          <cell r="B67" t="str">
            <v>STP - System Transmission Plant</v>
          </cell>
          <cell r="F67">
            <v>0.42427502206463635</v>
          </cell>
          <cell r="G67">
            <v>0.13495083866985863</v>
          </cell>
          <cell r="H67">
            <v>0.21381795330374387</v>
          </cell>
          <cell r="I67">
            <v>8.4492543233334175E-2</v>
          </cell>
          <cell r="J67">
            <v>0.10446451143427476</v>
          </cell>
          <cell r="K67">
            <v>3.5600085140002832E-2</v>
          </cell>
          <cell r="L67">
            <v>2.399046154149668E-3</v>
          </cell>
          <cell r="M67">
            <v>0</v>
          </cell>
          <cell r="N67">
            <v>0</v>
          </cell>
          <cell r="O67">
            <v>1</v>
          </cell>
        </row>
        <row r="68">
          <cell r="A68" t="str">
            <v>F107</v>
          </cell>
          <cell r="B68" t="str">
            <v>STP - System Trans &amp; Dist Plant</v>
          </cell>
          <cell r="F68">
            <v>0.52482176052197604</v>
          </cell>
          <cell r="G68">
            <v>0.14406217128864249</v>
          </cell>
          <cell r="H68">
            <v>0.16987763850134283</v>
          </cell>
          <cell r="I68">
            <v>6.3238555038638677E-2</v>
          </cell>
          <cell r="J68">
            <v>4.5926736620592129E-2</v>
          </cell>
          <cell r="K68">
            <v>4.306834741073054E-2</v>
          </cell>
          <cell r="L68">
            <v>9.004790618077449E-3</v>
          </cell>
          <cell r="M68">
            <v>0</v>
          </cell>
          <cell r="N68">
            <v>0</v>
          </cell>
          <cell r="O68">
            <v>1</v>
          </cell>
        </row>
        <row r="69">
          <cell r="A69" t="str">
            <v>F107G</v>
          </cell>
          <cell r="B69" t="str">
            <v>SGGP - System Gross Generation Plant</v>
          </cell>
          <cell r="F69">
            <v>0.42427502206463619</v>
          </cell>
          <cell r="G69">
            <v>0.13495083866985857</v>
          </cell>
          <cell r="H69">
            <v>0.21381795330374387</v>
          </cell>
          <cell r="I69">
            <v>8.4492543233334175E-2</v>
          </cell>
          <cell r="J69">
            <v>0.10446451143427474</v>
          </cell>
          <cell r="K69">
            <v>3.5600085140002839E-2</v>
          </cell>
          <cell r="L69">
            <v>2.3990461541496667E-3</v>
          </cell>
          <cell r="M69">
            <v>0</v>
          </cell>
          <cell r="N69">
            <v>0</v>
          </cell>
          <cell r="O69">
            <v>1</v>
          </cell>
        </row>
        <row r="70">
          <cell r="A70" t="str">
            <v>F107T</v>
          </cell>
          <cell r="B70" t="str">
            <v>SGTP - System Gross Transmission Plant</v>
          </cell>
          <cell r="F70">
            <v>0.42427502206463635</v>
          </cell>
          <cell r="G70">
            <v>0.13495083866985863</v>
          </cell>
          <cell r="H70">
            <v>0.21381795330374387</v>
          </cell>
          <cell r="I70">
            <v>8.4492543233334175E-2</v>
          </cell>
          <cell r="J70">
            <v>0.10446451143427476</v>
          </cell>
          <cell r="K70">
            <v>3.5600085140002832E-2</v>
          </cell>
          <cell r="L70">
            <v>2.399046154149668E-3</v>
          </cell>
          <cell r="M70">
            <v>0</v>
          </cell>
          <cell r="N70">
            <v>0</v>
          </cell>
          <cell r="O70">
            <v>1</v>
          </cell>
        </row>
        <row r="71">
          <cell r="A71" t="str">
            <v>F107D</v>
          </cell>
          <cell r="B71" t="str">
            <v>SGDP - System Gross Distribution Plant</v>
          </cell>
          <cell r="F71">
            <v>0.59203175231402783</v>
          </cell>
          <cell r="G71">
            <v>0.15015259848616852</v>
          </cell>
          <cell r="H71">
            <v>0.14050594288475593</v>
          </cell>
          <cell r="I71">
            <v>4.9031427149354288E-2</v>
          </cell>
          <cell r="J71">
            <v>6.7974378972738957E-3</v>
          </cell>
          <cell r="K71">
            <v>4.8060472004900892E-2</v>
          </cell>
          <cell r="L71">
            <v>1.342036926351853E-2</v>
          </cell>
          <cell r="M71">
            <v>0</v>
          </cell>
          <cell r="N71">
            <v>0</v>
          </cell>
          <cell r="O71">
            <v>1</v>
          </cell>
        </row>
        <row r="72">
          <cell r="A72" t="str">
            <v>F107R</v>
          </cell>
          <cell r="B72" t="str">
            <v>SGTP - System Gross Retail Plant</v>
          </cell>
          <cell r="F72">
            <v>0.59203175231402783</v>
          </cell>
          <cell r="G72">
            <v>0.15015259848616852</v>
          </cell>
          <cell r="H72">
            <v>0.14050594288475593</v>
          </cell>
          <cell r="I72">
            <v>4.9031427149354288E-2</v>
          </cell>
          <cell r="J72">
            <v>6.7974378972738957E-3</v>
          </cell>
          <cell r="K72">
            <v>4.8060472004900892E-2</v>
          </cell>
          <cell r="L72">
            <v>1.342036926351853E-2</v>
          </cell>
          <cell r="M72">
            <v>0</v>
          </cell>
          <cell r="N72">
            <v>0</v>
          </cell>
          <cell r="O72">
            <v>1</v>
          </cell>
        </row>
        <row r="73">
          <cell r="A73" t="str">
            <v>F107M</v>
          </cell>
          <cell r="B73" t="str">
            <v>SGDP - System Gross Misc Plant</v>
          </cell>
          <cell r="F73">
            <v>0.59203175231402783</v>
          </cell>
          <cell r="G73">
            <v>0.15015259848616852</v>
          </cell>
          <cell r="H73">
            <v>0.14050594288475593</v>
          </cell>
          <cell r="I73">
            <v>4.9031427149354288E-2</v>
          </cell>
          <cell r="J73">
            <v>6.7974378972738957E-3</v>
          </cell>
          <cell r="K73">
            <v>4.8060472004900892E-2</v>
          </cell>
          <cell r="L73">
            <v>1.342036926351853E-2</v>
          </cell>
          <cell r="M73">
            <v>0</v>
          </cell>
          <cell r="N73">
            <v>0</v>
          </cell>
          <cell r="O73">
            <v>1</v>
          </cell>
        </row>
        <row r="74">
          <cell r="A74" t="str">
            <v>F108</v>
          </cell>
          <cell r="B74" t="str">
            <v>SGP - System General Plant</v>
          </cell>
          <cell r="F74">
            <v>0.47486659068647202</v>
          </cell>
          <cell r="G74">
            <v>0.13914785446458602</v>
          </cell>
          <cell r="H74">
            <v>0.19125322612774615</v>
          </cell>
          <cell r="I74">
            <v>7.3775552814915185E-2</v>
          </cell>
          <cell r="J74">
            <v>7.6417588491657279E-2</v>
          </cell>
          <cell r="K74">
            <v>3.8886774679353156E-2</v>
          </cell>
          <cell r="L74">
            <v>5.6524127352700704E-3</v>
          </cell>
          <cell r="M74">
            <v>0</v>
          </cell>
          <cell r="N74">
            <v>0</v>
          </cell>
          <cell r="O74">
            <v>1</v>
          </cell>
        </row>
        <row r="75">
          <cell r="A75" t="str">
            <v>F110</v>
          </cell>
          <cell r="B75" t="str">
            <v>SIP - System Intangible Plant</v>
          </cell>
          <cell r="F75">
            <v>0.47436743963693945</v>
          </cell>
          <cell r="G75">
            <v>0.13652196772818054</v>
          </cell>
          <cell r="H75">
            <v>0.18843764562647192</v>
          </cell>
          <cell r="I75">
            <v>7.3729656701132379E-2</v>
          </cell>
          <cell r="J75">
            <v>8.6080281570315539E-2</v>
          </cell>
          <cell r="K75">
            <v>3.5712325988774329E-2</v>
          </cell>
          <cell r="L75">
            <v>5.1506827481859847E-3</v>
          </cell>
          <cell r="M75">
            <v>0</v>
          </cell>
          <cell r="N75">
            <v>0</v>
          </cell>
          <cell r="O75">
            <v>1</v>
          </cell>
        </row>
        <row r="76">
          <cell r="A76" t="str">
            <v>F118</v>
          </cell>
          <cell r="B76" t="str">
            <v>Account 360</v>
          </cell>
          <cell r="F76">
            <v>0.5062900491293012</v>
          </cell>
          <cell r="G76">
            <v>0.13839839251722336</v>
          </cell>
          <cell r="H76">
            <v>0.20299382544814365</v>
          </cell>
          <cell r="I76">
            <v>7.7629354352841087E-2</v>
          </cell>
          <cell r="J76">
            <v>0</v>
          </cell>
          <cell r="K76">
            <v>7.0845132699214095E-2</v>
          </cell>
          <cell r="L76">
            <v>3.8432458532766021E-3</v>
          </cell>
          <cell r="M76">
            <v>0</v>
          </cell>
          <cell r="N76">
            <v>0</v>
          </cell>
          <cell r="O76">
            <v>1</v>
          </cell>
        </row>
        <row r="77">
          <cell r="A77" t="str">
            <v>F119</v>
          </cell>
          <cell r="B77" t="str">
            <v>Account 361</v>
          </cell>
          <cell r="F77">
            <v>0.47201803477697701</v>
          </cell>
          <cell r="G77">
            <v>0.12902986611057948</v>
          </cell>
          <cell r="H77">
            <v>0.18925267586174277</v>
          </cell>
          <cell r="I77">
            <v>7.2374433085639234E-2</v>
          </cell>
          <cell r="J77">
            <v>6.7692451019458075E-2</v>
          </cell>
          <cell r="K77">
            <v>6.6049452024005528E-2</v>
          </cell>
          <cell r="L77">
            <v>3.5830871215979405E-3</v>
          </cell>
          <cell r="M77">
            <v>0</v>
          </cell>
          <cell r="N77">
            <v>0</v>
          </cell>
          <cell r="O77">
            <v>1</v>
          </cell>
        </row>
        <row r="78">
          <cell r="A78" t="str">
            <v>F120</v>
          </cell>
          <cell r="B78" t="str">
            <v>Account 362</v>
          </cell>
          <cell r="F78">
            <v>0.47958240334586782</v>
          </cell>
          <cell r="G78">
            <v>0.13109764613537497</v>
          </cell>
          <cell r="H78">
            <v>0.19228556208089637</v>
          </cell>
          <cell r="I78">
            <v>7.3534276240960567E-2</v>
          </cell>
          <cell r="J78">
            <v>5.2751670370302907E-2</v>
          </cell>
          <cell r="K78">
            <v>6.710793361172479E-2</v>
          </cell>
          <cell r="L78">
            <v>3.640508214872521E-3</v>
          </cell>
          <cell r="M78">
            <v>0</v>
          </cell>
          <cell r="N78">
            <v>0</v>
          </cell>
          <cell r="O78">
            <v>1</v>
          </cell>
        </row>
        <row r="79">
          <cell r="A79" t="str">
            <v>F121</v>
          </cell>
          <cell r="B79" t="str">
            <v>Account 364</v>
          </cell>
          <cell r="F79">
            <v>0.51371070799384333</v>
          </cell>
          <cell r="G79">
            <v>0.1395390200520929</v>
          </cell>
          <cell r="H79">
            <v>0.19810265814408193</v>
          </cell>
          <cell r="I79">
            <v>7.5758863174068589E-2</v>
          </cell>
          <cell r="J79">
            <v>0</v>
          </cell>
          <cell r="K79">
            <v>6.9138108379901336E-2</v>
          </cell>
          <cell r="L79">
            <v>3.7506422560119189E-3</v>
          </cell>
          <cell r="M79">
            <v>0</v>
          </cell>
          <cell r="N79">
            <v>0</v>
          </cell>
          <cell r="O79">
            <v>1</v>
          </cell>
        </row>
        <row r="80">
          <cell r="A80" t="str">
            <v>F122</v>
          </cell>
          <cell r="B80" t="str">
            <v>Account 365</v>
          </cell>
          <cell r="F80">
            <v>0.63728017270084414</v>
          </cell>
          <cell r="G80">
            <v>0.15853285018048921</v>
          </cell>
          <cell r="H80">
            <v>0.11665450959176564</v>
          </cell>
          <cell r="I80">
            <v>4.4611279392187481E-2</v>
          </cell>
          <cell r="J80">
            <v>0</v>
          </cell>
          <cell r="K80">
            <v>4.0712589132922111E-2</v>
          </cell>
          <cell r="L80">
            <v>2.208599001791307E-3</v>
          </cell>
          <cell r="M80">
            <v>0</v>
          </cell>
          <cell r="N80">
            <v>0</v>
          </cell>
          <cell r="O80">
            <v>1</v>
          </cell>
        </row>
        <row r="81">
          <cell r="A81" t="str">
            <v>F123</v>
          </cell>
          <cell r="B81" t="str">
            <v>Account 366</v>
          </cell>
          <cell r="F81">
            <v>0.65909449393796748</v>
          </cell>
          <cell r="G81">
            <v>0.16188592379723296</v>
          </cell>
          <cell r="H81">
            <v>0.10227607005654517</v>
          </cell>
          <cell r="I81">
            <v>3.9112644272344052E-2</v>
          </cell>
          <cell r="J81">
            <v>0</v>
          </cell>
          <cell r="K81">
            <v>3.5694493362612385E-2</v>
          </cell>
          <cell r="L81">
            <v>1.9363745732978355E-3</v>
          </cell>
          <cell r="M81">
            <v>0</v>
          </cell>
          <cell r="N81">
            <v>0</v>
          </cell>
          <cell r="O81">
            <v>1</v>
          </cell>
        </row>
        <row r="82">
          <cell r="A82" t="str">
            <v>F124</v>
          </cell>
          <cell r="B82" t="str">
            <v>Account 367</v>
          </cell>
          <cell r="F82">
            <v>0.68321286986499619</v>
          </cell>
          <cell r="G82">
            <v>0.16559315305825628</v>
          </cell>
          <cell r="H82">
            <v>8.6378962546991206E-2</v>
          </cell>
          <cell r="I82">
            <v>3.3033236737065937E-2</v>
          </cell>
          <cell r="J82">
            <v>0</v>
          </cell>
          <cell r="K82">
            <v>3.0146380317490586E-2</v>
          </cell>
          <cell r="L82">
            <v>1.6353974751998782E-3</v>
          </cell>
          <cell r="M82">
            <v>0</v>
          </cell>
          <cell r="N82">
            <v>0</v>
          </cell>
          <cell r="O82">
            <v>1</v>
          </cell>
        </row>
        <row r="83">
          <cell r="A83" t="str">
            <v>F125</v>
          </cell>
          <cell r="B83" t="str">
            <v>Account 368</v>
          </cell>
          <cell r="F83">
            <v>0.60356207368247716</v>
          </cell>
          <cell r="G83">
            <v>0.13767505391972143</v>
          </cell>
          <cell r="H83">
            <v>0.155230232775421</v>
          </cell>
          <cell r="I83">
            <v>4.5750191056818122E-2</v>
          </cell>
          <cell r="J83">
            <v>0</v>
          </cell>
          <cell r="K83">
            <v>5.5625913022576752E-2</v>
          </cell>
          <cell r="L83">
            <v>2.1565355429856636E-3</v>
          </cell>
          <cell r="M83">
            <v>0</v>
          </cell>
          <cell r="N83">
            <v>0</v>
          </cell>
          <cell r="O83">
            <v>1</v>
          </cell>
        </row>
        <row r="84">
          <cell r="A84" t="str">
            <v>F126</v>
          </cell>
          <cell r="B84" t="str">
            <v>Account 369</v>
          </cell>
          <cell r="F84">
            <v>0.73667592328284026</v>
          </cell>
          <cell r="G84">
            <v>0.20129126522181176</v>
          </cell>
          <cell r="H84">
            <v>5.023620474936058E-2</v>
          </cell>
          <cell r="I84">
            <v>1.1796606745987464E-2</v>
          </cell>
          <cell r="J84">
            <v>0</v>
          </cell>
          <cell r="K84">
            <v>0</v>
          </cell>
          <cell r="L84">
            <v>0</v>
          </cell>
          <cell r="M84">
            <v>0</v>
          </cell>
          <cell r="N84">
            <v>0</v>
          </cell>
          <cell r="O84">
            <v>1</v>
          </cell>
        </row>
        <row r="85">
          <cell r="A85" t="str">
            <v>F127</v>
          </cell>
          <cell r="B85" t="str">
            <v>Account 370</v>
          </cell>
          <cell r="F85">
            <v>0.6801272623105511</v>
          </cell>
          <cell r="G85">
            <v>0.16233909471127583</v>
          </cell>
          <cell r="H85">
            <v>7.6410068822240579E-2</v>
          </cell>
          <cell r="I85">
            <v>1.2284161694668639E-2</v>
          </cell>
          <cell r="J85">
            <v>9.674207292606242E-3</v>
          </cell>
          <cell r="K85">
            <v>5.9165205168657642E-2</v>
          </cell>
          <cell r="L85">
            <v>0</v>
          </cell>
          <cell r="M85">
            <v>0</v>
          </cell>
          <cell r="N85">
            <v>0</v>
          </cell>
          <cell r="O85">
            <v>1</v>
          </cell>
        </row>
        <row r="86">
          <cell r="A86" t="str">
            <v>F128</v>
          </cell>
          <cell r="B86" t="str">
            <v>Account 371</v>
          </cell>
          <cell r="F86">
            <v>0</v>
          </cell>
          <cell r="G86">
            <v>0</v>
          </cell>
          <cell r="H86">
            <v>0</v>
          </cell>
          <cell r="I86">
            <v>0</v>
          </cell>
          <cell r="J86">
            <v>0</v>
          </cell>
          <cell r="K86">
            <v>0</v>
          </cell>
          <cell r="L86">
            <v>1</v>
          </cell>
          <cell r="M86">
            <v>0</v>
          </cell>
          <cell r="N86">
            <v>0</v>
          </cell>
          <cell r="O86">
            <v>1</v>
          </cell>
        </row>
        <row r="87">
          <cell r="A87" t="str">
            <v>F129</v>
          </cell>
          <cell r="B87" t="str">
            <v>Account 372</v>
          </cell>
          <cell r="F87">
            <v>0.14285714285714285</v>
          </cell>
          <cell r="G87">
            <v>0.14285714285714285</v>
          </cell>
          <cell r="H87">
            <v>0.14285714285714285</v>
          </cell>
          <cell r="I87">
            <v>0.14285714285714285</v>
          </cell>
          <cell r="J87">
            <v>0.14285714285714285</v>
          </cell>
          <cell r="K87">
            <v>0.14285714285714285</v>
          </cell>
          <cell r="L87">
            <v>0.14285714285714285</v>
          </cell>
          <cell r="M87">
            <v>0</v>
          </cell>
          <cell r="N87">
            <v>0</v>
          </cell>
          <cell r="O87">
            <v>1</v>
          </cell>
        </row>
        <row r="88">
          <cell r="A88" t="str">
            <v>F130</v>
          </cell>
          <cell r="B88" t="str">
            <v>Account 373</v>
          </cell>
          <cell r="F88">
            <v>0</v>
          </cell>
          <cell r="G88">
            <v>0</v>
          </cell>
          <cell r="H88">
            <v>0</v>
          </cell>
          <cell r="I88">
            <v>0</v>
          </cell>
          <cell r="J88">
            <v>0</v>
          </cell>
          <cell r="K88">
            <v>0</v>
          </cell>
          <cell r="L88">
            <v>1</v>
          </cell>
          <cell r="M88">
            <v>0</v>
          </cell>
          <cell r="N88">
            <v>0</v>
          </cell>
          <cell r="O88">
            <v>1</v>
          </cell>
        </row>
        <row r="89">
          <cell r="A89" t="str">
            <v>F131</v>
          </cell>
          <cell r="B89" t="str">
            <v>Account 581 thru 587 &amp; 591 thru 597</v>
          </cell>
          <cell r="F89">
            <v>0.56340055257381294</v>
          </cell>
          <cell r="G89">
            <v>0.14746860416093852</v>
          </cell>
          <cell r="H89">
            <v>0.14254337870417783</v>
          </cell>
          <cell r="I89">
            <v>5.1792195722871325E-2</v>
          </cell>
          <cell r="J89">
            <v>1.9942506834469156E-2</v>
          </cell>
          <cell r="K89">
            <v>5.1390436668394261E-2</v>
          </cell>
          <cell r="L89">
            <v>2.3462325335336081E-2</v>
          </cell>
          <cell r="M89">
            <v>0</v>
          </cell>
          <cell r="N89">
            <v>0</v>
          </cell>
          <cell r="O89">
            <v>1</v>
          </cell>
        </row>
        <row r="90">
          <cell r="A90" t="str">
            <v>F132</v>
          </cell>
          <cell r="B90" t="str">
            <v>Account 364 + 365</v>
          </cell>
          <cell r="F90">
            <v>0.56160503361528979</v>
          </cell>
          <cell r="G90">
            <v>0.1469008443274093</v>
          </cell>
          <cell r="H90">
            <v>0.16653414599362371</v>
          </cell>
          <cell r="I90">
            <v>6.3686361901137384E-2</v>
          </cell>
          <cell r="J90">
            <v>0</v>
          </cell>
          <cell r="K90">
            <v>5.812065291061027E-2</v>
          </cell>
          <cell r="L90">
            <v>3.152961251929585E-3</v>
          </cell>
          <cell r="M90">
            <v>0</v>
          </cell>
          <cell r="N90">
            <v>0</v>
          </cell>
          <cell r="O90">
            <v>1</v>
          </cell>
        </row>
        <row r="91">
          <cell r="A91" t="str">
            <v>F133</v>
          </cell>
          <cell r="B91" t="str">
            <v>Account 366 + 367</v>
          </cell>
          <cell r="F91">
            <v>0.67312598262329426</v>
          </cell>
          <cell r="G91">
            <v>0.16404270025628409</v>
          </cell>
          <cell r="H91">
            <v>9.3027516803017268E-2</v>
          </cell>
          <cell r="I91">
            <v>3.5575791778509724E-2</v>
          </cell>
          <cell r="J91">
            <v>0</v>
          </cell>
          <cell r="K91">
            <v>3.2466735173044631E-2</v>
          </cell>
          <cell r="L91">
            <v>1.7612733658499812E-3</v>
          </cell>
          <cell r="M91">
            <v>0</v>
          </cell>
          <cell r="N91">
            <v>0</v>
          </cell>
          <cell r="O91">
            <v>1</v>
          </cell>
        </row>
        <row r="92">
          <cell r="A92" t="str">
            <v>F134</v>
          </cell>
          <cell r="B92" t="str">
            <v>Account 364 + 365 + 369  (OH)</v>
          </cell>
          <cell r="F92">
            <v>0.59909048034771484</v>
          </cell>
          <cell r="G92">
            <v>0.15993105284811515</v>
          </cell>
          <cell r="H92">
            <v>0.14016157274244298</v>
          </cell>
          <cell r="I92">
            <v>5.1381741604143188E-2</v>
          </cell>
          <cell r="J92">
            <v>0</v>
          </cell>
          <cell r="K92">
            <v>4.6891363873993501E-2</v>
          </cell>
          <cell r="L92">
            <v>2.5437885835904294E-3</v>
          </cell>
          <cell r="M92">
            <v>0</v>
          </cell>
          <cell r="N92">
            <v>0</v>
          </cell>
          <cell r="O92">
            <v>1</v>
          </cell>
        </row>
        <row r="93">
          <cell r="A93" t="str">
            <v>F135</v>
          </cell>
          <cell r="B93" t="str">
            <v>Account 366 + 367 + 369  (UG)</v>
          </cell>
          <cell r="F93">
            <v>0.67912640217993103</v>
          </cell>
          <cell r="G93">
            <v>0.16628094456280978</v>
          </cell>
          <cell r="H93">
            <v>9.3878054478384015E-2</v>
          </cell>
          <cell r="I93">
            <v>3.6423370414347456E-2</v>
          </cell>
          <cell r="J93">
            <v>0</v>
          </cell>
          <cell r="K93">
            <v>2.3041272688794967E-2</v>
          </cell>
          <cell r="L93">
            <v>1.249955675732809E-3</v>
          </cell>
          <cell r="M93">
            <v>0</v>
          </cell>
          <cell r="N93">
            <v>0</v>
          </cell>
          <cell r="O93">
            <v>1</v>
          </cell>
        </row>
        <row r="94">
          <cell r="A94" t="str">
            <v>F136</v>
          </cell>
          <cell r="B94" t="str">
            <v>Account 902 + 903 + 904</v>
          </cell>
          <cell r="F94">
            <v>0.82504536546651941</v>
          </cell>
          <cell r="G94">
            <v>0.10764256755620748</v>
          </cell>
          <cell r="H94">
            <v>2.2098958763555863E-2</v>
          </cell>
          <cell r="I94">
            <v>7.7152701223128948E-3</v>
          </cell>
          <cell r="J94">
            <v>6.4828248091378902E-3</v>
          </cell>
          <cell r="K94">
            <v>1.8996278559192458E-2</v>
          </cell>
          <cell r="L94">
            <v>1.2018734723073828E-2</v>
          </cell>
          <cell r="M94">
            <v>0</v>
          </cell>
          <cell r="N94">
            <v>0</v>
          </cell>
          <cell r="O94">
            <v>1</v>
          </cell>
        </row>
        <row r="95">
          <cell r="A95" t="str">
            <v>F137</v>
          </cell>
          <cell r="B95" t="str">
            <v>Total O &amp; M Expense</v>
          </cell>
          <cell r="F95">
            <v>0.44878660596338427</v>
          </cell>
          <cell r="G95">
            <v>0.13503228306973492</v>
          </cell>
          <cell r="H95">
            <v>0.20175389592317294</v>
          </cell>
          <cell r="I95">
            <v>7.9325799228161867E-2</v>
          </cell>
          <cell r="J95">
            <v>9.4893926908733439E-2</v>
          </cell>
          <cell r="K95">
            <v>3.6104701095798782E-2</v>
          </cell>
          <cell r="L95">
            <v>4.1027878110136574E-3</v>
          </cell>
          <cell r="M95">
            <v>0</v>
          </cell>
          <cell r="N95">
            <v>0</v>
          </cell>
          <cell r="O95">
            <v>1</v>
          </cell>
        </row>
        <row r="96">
          <cell r="A96" t="str">
            <v>F137G</v>
          </cell>
          <cell r="B96" t="str">
            <v>Generation O &amp; M Exp</v>
          </cell>
          <cell r="F96">
            <v>0.42416013959464954</v>
          </cell>
          <cell r="G96">
            <v>0.13498885395379023</v>
          </cell>
          <cell r="H96">
            <v>0.21389235284384081</v>
          </cell>
          <cell r="I96">
            <v>8.4510313706120721E-2</v>
          </cell>
          <cell r="J96">
            <v>0.10441893653272384</v>
          </cell>
          <cell r="K96">
            <v>3.562992287389101E-2</v>
          </cell>
          <cell r="L96">
            <v>2.399480494983721E-3</v>
          </cell>
          <cell r="M96">
            <v>0</v>
          </cell>
          <cell r="N96">
            <v>0</v>
          </cell>
          <cell r="O96">
            <v>1</v>
          </cell>
        </row>
        <row r="97">
          <cell r="A97" t="str">
            <v>F137T</v>
          </cell>
          <cell r="B97" t="str">
            <v>Transmission O &amp; M Exp</v>
          </cell>
          <cell r="F97">
            <v>0.42487629683170502</v>
          </cell>
          <cell r="G97">
            <v>0.13510657033397719</v>
          </cell>
          <cell r="H97">
            <v>0.21352457690907159</v>
          </cell>
          <cell r="I97">
            <v>8.4328619143296132E-2</v>
          </cell>
          <cell r="J97">
            <v>0.10403661371553211</v>
          </cell>
          <cell r="K97">
            <v>3.5674114252565066E-2</v>
          </cell>
          <cell r="L97">
            <v>2.4532088138529461E-3</v>
          </cell>
          <cell r="M97">
            <v>0</v>
          </cell>
          <cell r="N97">
            <v>0</v>
          </cell>
          <cell r="O97">
            <v>1</v>
          </cell>
        </row>
        <row r="98">
          <cell r="A98" t="str">
            <v>F137D</v>
          </cell>
          <cell r="B98" t="str">
            <v xml:space="preserve">Distribution O &amp; M Exp </v>
          </cell>
          <cell r="F98">
            <v>0.56253380723623592</v>
          </cell>
          <cell r="G98">
            <v>0.14738630667514954</v>
          </cell>
          <cell r="H98">
            <v>0.14469183107188208</v>
          </cell>
          <cell r="I98">
            <v>5.2537406730043798E-2</v>
          </cell>
          <cell r="J98">
            <v>2.1119245862861031E-2</v>
          </cell>
          <cell r="K98">
            <v>5.0369334487968528E-2</v>
          </cell>
          <cell r="L98">
            <v>2.1362067935859458E-2</v>
          </cell>
          <cell r="M98">
            <v>0</v>
          </cell>
          <cell r="N98">
            <v>0</v>
          </cell>
          <cell r="O98">
            <v>1</v>
          </cell>
        </row>
        <row r="99">
          <cell r="A99" t="str">
            <v>F137R</v>
          </cell>
          <cell r="B99" t="str">
            <v>Retail O &amp; M Exp  (Customer)</v>
          </cell>
          <cell r="F99">
            <v>0.81926722901273963</v>
          </cell>
          <cell r="G99">
            <v>0.11144577904712072</v>
          </cell>
          <cell r="H99">
            <v>2.1359398676464129E-2</v>
          </cell>
          <cell r="I99">
            <v>7.2370119224949795E-3</v>
          </cell>
          <cell r="J99">
            <v>6.1109065905392678E-3</v>
          </cell>
          <cell r="K99">
            <v>2.136414412626347E-2</v>
          </cell>
          <cell r="L99">
            <v>1.3215530624377881E-2</v>
          </cell>
          <cell r="M99">
            <v>0</v>
          </cell>
          <cell r="N99">
            <v>0</v>
          </cell>
          <cell r="O99">
            <v>1</v>
          </cell>
        </row>
        <row r="100">
          <cell r="A100" t="str">
            <v>F137M</v>
          </cell>
          <cell r="B100" t="str">
            <v xml:space="preserve">Misc &amp; Customer O &amp; M Exp </v>
          </cell>
          <cell r="F100">
            <v>0.44300119277721833</v>
          </cell>
          <cell r="G100">
            <v>0.14948111576616038</v>
          </cell>
          <cell r="H100">
            <v>0.20237668529834696</v>
          </cell>
          <cell r="I100">
            <v>7.60443764071419E-2</v>
          </cell>
          <cell r="J100">
            <v>8.2490094379798484E-2</v>
          </cell>
          <cell r="K100">
            <v>4.1103443680509312E-2</v>
          </cell>
          <cell r="L100">
            <v>5.5030916908246769E-3</v>
          </cell>
          <cell r="M100">
            <v>0</v>
          </cell>
          <cell r="N100">
            <v>0</v>
          </cell>
          <cell r="O100">
            <v>1</v>
          </cell>
        </row>
        <row r="101">
          <cell r="A101" t="str">
            <v>F138</v>
          </cell>
          <cell r="B101" t="str">
            <v>GTD O&amp;M Exp  (less fuel, purchased p &amp; wheeling)</v>
          </cell>
          <cell r="F101">
            <v>0.44790161447788868</v>
          </cell>
          <cell r="G101">
            <v>0.13472000615747398</v>
          </cell>
          <cell r="H101">
            <v>0.20210870418152285</v>
          </cell>
          <cell r="I101">
            <v>7.9561134937925243E-2</v>
          </cell>
          <cell r="J101">
            <v>9.5761453763161281E-2</v>
          </cell>
          <cell r="K101">
            <v>3.5925058542554338E-2</v>
          </cell>
          <cell r="L101">
            <v>4.0220279394736491E-3</v>
          </cell>
          <cell r="M101">
            <v>0</v>
          </cell>
          <cell r="N101">
            <v>0</v>
          </cell>
          <cell r="O101">
            <v>1</v>
          </cell>
        </row>
        <row r="102">
          <cell r="A102" t="str">
            <v>F138G</v>
          </cell>
          <cell r="B102" t="str">
            <v xml:space="preserve">Generation O &amp; M Exp (less fuel &amp; purchased power) </v>
          </cell>
          <cell r="F102">
            <v>0.42427502206463619</v>
          </cell>
          <cell r="G102">
            <v>0.13495083866985855</v>
          </cell>
          <cell r="H102">
            <v>0.21381795330374381</v>
          </cell>
          <cell r="I102">
            <v>8.4492543233334147E-2</v>
          </cell>
          <cell r="J102">
            <v>0.10446451143427474</v>
          </cell>
          <cell r="K102">
            <v>3.5600085140002832E-2</v>
          </cell>
          <cell r="L102">
            <v>2.3990461541496667E-3</v>
          </cell>
          <cell r="M102">
            <v>0</v>
          </cell>
          <cell r="N102">
            <v>0</v>
          </cell>
          <cell r="O102">
            <v>1</v>
          </cell>
        </row>
        <row r="103">
          <cell r="A103" t="str">
            <v>F138T</v>
          </cell>
          <cell r="B103" t="str">
            <v>Transmission O &amp; M Exp - (less wheeling exp)</v>
          </cell>
          <cell r="F103">
            <v>0.42427502206463619</v>
          </cell>
          <cell r="G103">
            <v>0.1349508386698586</v>
          </cell>
          <cell r="H103">
            <v>0.21381795330374387</v>
          </cell>
          <cell r="I103">
            <v>8.4492543233334175E-2</v>
          </cell>
          <cell r="J103">
            <v>0.10446451143427472</v>
          </cell>
          <cell r="K103">
            <v>3.5600085140002825E-2</v>
          </cell>
          <cell r="L103">
            <v>2.3990461541496667E-3</v>
          </cell>
          <cell r="M103">
            <v>0</v>
          </cell>
          <cell r="N103">
            <v>0</v>
          </cell>
          <cell r="O103">
            <v>1</v>
          </cell>
        </row>
        <row r="104">
          <cell r="A104" t="str">
            <v>F138D</v>
          </cell>
          <cell r="B104" t="str">
            <v xml:space="preserve">Distribution O &amp; M Exp </v>
          </cell>
          <cell r="F104">
            <v>0.56340055257381316</v>
          </cell>
          <cell r="G104">
            <v>0.14746860416093849</v>
          </cell>
          <cell r="H104">
            <v>0.14254337870417785</v>
          </cell>
          <cell r="I104">
            <v>5.1792195722871325E-2</v>
          </cell>
          <cell r="J104">
            <v>1.9942506834469159E-2</v>
          </cell>
          <cell r="K104">
            <v>5.1390436668394289E-2</v>
          </cell>
          <cell r="L104">
            <v>2.3462325335336091E-2</v>
          </cell>
          <cell r="M104">
            <v>0</v>
          </cell>
          <cell r="N104">
            <v>0</v>
          </cell>
          <cell r="O104">
            <v>1</v>
          </cell>
        </row>
        <row r="105">
          <cell r="A105" t="str">
            <v>F138R</v>
          </cell>
          <cell r="B105" t="str">
            <v>Retail O &amp; M Exp  (Customer)</v>
          </cell>
          <cell r="F105">
            <v>0.82095816989751813</v>
          </cell>
          <cell r="G105">
            <v>0.11129521994396521</v>
          </cell>
          <cell r="H105">
            <v>2.0536578337807795E-2</v>
          </cell>
          <cell r="I105">
            <v>6.9150070894145425E-3</v>
          </cell>
          <cell r="J105">
            <v>5.7708071739387638E-3</v>
          </cell>
          <cell r="K105">
            <v>2.1276681483051754E-2</v>
          </cell>
          <cell r="L105">
            <v>1.3247536074303859E-2</v>
          </cell>
          <cell r="M105">
            <v>0</v>
          </cell>
          <cell r="N105">
            <v>0</v>
          </cell>
          <cell r="O105">
            <v>1</v>
          </cell>
        </row>
        <row r="106">
          <cell r="A106" t="str">
            <v>F138M</v>
          </cell>
          <cell r="B106" t="str">
            <v xml:space="preserve">Misc &amp; Customer O &amp; M Exp </v>
          </cell>
          <cell r="F106">
            <v>0</v>
          </cell>
          <cell r="G106">
            <v>0</v>
          </cell>
          <cell r="H106">
            <v>0</v>
          </cell>
          <cell r="I106">
            <v>0</v>
          </cell>
          <cell r="J106">
            <v>0</v>
          </cell>
          <cell r="K106">
            <v>0</v>
          </cell>
          <cell r="L106">
            <v>0</v>
          </cell>
          <cell r="O106">
            <v>1</v>
          </cell>
        </row>
        <row r="107">
          <cell r="A107" t="str">
            <v>F140</v>
          </cell>
          <cell r="B107" t="str">
            <v>Revenue Requirement Before Rev Credits</v>
          </cell>
          <cell r="F107">
            <v>0.45726871152802934</v>
          </cell>
          <cell r="G107">
            <v>0.13638207169047195</v>
          </cell>
          <cell r="H107">
            <v>0.19840771714372615</v>
          </cell>
          <cell r="I107">
            <v>7.7502634244180635E-2</v>
          </cell>
          <cell r="J107">
            <v>8.8911607683716823E-2</v>
          </cell>
          <cell r="K107">
            <v>3.7005511027669212E-2</v>
          </cell>
          <cell r="L107">
            <v>4.5217466822057304E-3</v>
          </cell>
          <cell r="M107">
            <v>0</v>
          </cell>
          <cell r="N107">
            <v>0</v>
          </cell>
          <cell r="O107">
            <v>1</v>
          </cell>
        </row>
        <row r="108">
          <cell r="A108" t="str">
            <v>F140G</v>
          </cell>
          <cell r="B108" t="str">
            <v>Revenue Requirement Before Rev Credits</v>
          </cell>
          <cell r="F108">
            <v>0.42417065804737625</v>
          </cell>
          <cell r="G108">
            <v>0.1349804743946672</v>
          </cell>
          <cell r="H108">
            <v>0.21388546403425476</v>
          </cell>
          <cell r="I108">
            <v>8.4510023176866428E-2</v>
          </cell>
          <cell r="J108">
            <v>0.10442989382437029</v>
          </cell>
          <cell r="K108">
            <v>3.562479406213765E-2</v>
          </cell>
          <cell r="L108">
            <v>2.3986924603272525E-3</v>
          </cell>
          <cell r="M108">
            <v>0</v>
          </cell>
          <cell r="N108">
            <v>0</v>
          </cell>
          <cell r="O108">
            <v>1</v>
          </cell>
        </row>
        <row r="109">
          <cell r="A109" t="str">
            <v>F140T</v>
          </cell>
          <cell r="B109" t="str">
            <v>Revenue Requirement Before Rev Credits</v>
          </cell>
          <cell r="F109">
            <v>0.42461572477550452</v>
          </cell>
          <cell r="G109">
            <v>0.13506082954583543</v>
          </cell>
          <cell r="H109">
            <v>0.21364219196546522</v>
          </cell>
          <cell r="I109">
            <v>8.4393979443245004E-2</v>
          </cell>
          <cell r="J109">
            <v>0.1042110615225479</v>
          </cell>
          <cell r="K109">
            <v>3.5645359014244399E-2</v>
          </cell>
          <cell r="L109">
            <v>2.4308537331576428E-3</v>
          </cell>
          <cell r="M109">
            <v>0</v>
          </cell>
          <cell r="N109">
            <v>0</v>
          </cell>
          <cell r="O109">
            <v>1</v>
          </cell>
        </row>
        <row r="110">
          <cell r="A110" t="str">
            <v>F140D</v>
          </cell>
          <cell r="B110" t="str">
            <v>Revenue Requirement Before Rev Credits</v>
          </cell>
          <cell r="F110">
            <v>0.58447761307691393</v>
          </cell>
          <cell r="G110">
            <v>0.14948657220951392</v>
          </cell>
          <cell r="H110">
            <v>0.14054329720903647</v>
          </cell>
          <cell r="I110">
            <v>4.9497217681511517E-2</v>
          </cell>
          <cell r="J110">
            <v>1.1768006866230007E-2</v>
          </cell>
          <cell r="K110">
            <v>4.8493683725444603E-2</v>
          </cell>
          <cell r="L110">
            <v>1.5733609231349633E-2</v>
          </cell>
          <cell r="M110">
            <v>0</v>
          </cell>
          <cell r="N110">
            <v>0</v>
          </cell>
          <cell r="O110">
            <v>1</v>
          </cell>
        </row>
        <row r="111">
          <cell r="A111" t="str">
            <v>F140R</v>
          </cell>
          <cell r="B111" t="str">
            <v>Revenue Requirement Before Rev Credits</v>
          </cell>
          <cell r="F111">
            <v>0.82106463438304766</v>
          </cell>
          <cell r="G111">
            <v>0.11153239256428928</v>
          </cell>
          <cell r="H111">
            <v>2.112797599309368E-2</v>
          </cell>
          <cell r="I111">
            <v>6.6313297148707937E-3</v>
          </cell>
          <cell r="J111">
            <v>5.5659201769461932E-3</v>
          </cell>
          <cell r="K111">
            <v>2.1370503890045044E-2</v>
          </cell>
          <cell r="L111">
            <v>1.2707243277707449E-2</v>
          </cell>
          <cell r="M111">
            <v>0</v>
          </cell>
          <cell r="N111">
            <v>0</v>
          </cell>
          <cell r="O111">
            <v>1</v>
          </cell>
        </row>
        <row r="112">
          <cell r="A112" t="str">
            <v>F140M</v>
          </cell>
          <cell r="B112" t="str">
            <v>Revenue Requirement Before Rev Credits</v>
          </cell>
          <cell r="F112">
            <v>0.44123826514450487</v>
          </cell>
          <cell r="G112">
            <v>0.14811319984799337</v>
          </cell>
          <cell r="H112">
            <v>0.20345379432557811</v>
          </cell>
          <cell r="I112">
            <v>7.6839707549437877E-2</v>
          </cell>
          <cell r="J112">
            <v>8.4558819888750331E-2</v>
          </cell>
          <cell r="K112">
            <v>4.0585344011724943E-2</v>
          </cell>
          <cell r="L112">
            <v>5.2108692320104776E-3</v>
          </cell>
          <cell r="M112">
            <v>0</v>
          </cell>
          <cell r="N112">
            <v>0</v>
          </cell>
          <cell r="O112">
            <v>1</v>
          </cell>
        </row>
        <row r="113">
          <cell r="A113" t="str">
            <v>F141</v>
          </cell>
          <cell r="B113" t="str">
            <v>Firm Revenues</v>
          </cell>
          <cell r="F113">
            <v>0.44300119277721833</v>
          </cell>
          <cell r="G113">
            <v>0.14948111576616038</v>
          </cell>
          <cell r="H113">
            <v>0.20237668529834696</v>
          </cell>
          <cell r="I113">
            <v>7.60443764071419E-2</v>
          </cell>
          <cell r="J113">
            <v>8.2490094379798498E-2</v>
          </cell>
          <cell r="K113">
            <v>4.1103443680509312E-2</v>
          </cell>
          <cell r="L113">
            <v>5.5030916908246769E-3</v>
          </cell>
          <cell r="M113">
            <v>0</v>
          </cell>
          <cell r="N113">
            <v>0</v>
          </cell>
          <cell r="O113">
            <v>1</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4">
          <cell r="N14">
            <v>1</v>
          </cell>
        </row>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58">
          <cell r="I58">
            <v>0.57569999999999999</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Input)"/>
      <sheetName val="Results-Print"/>
      <sheetName val="Summary of Results"/>
      <sheetName val="Income Statement (Results)"/>
      <sheetName val="Cash Flow Statement (Results)"/>
      <sheetName val="Tax Statement (Results)"/>
      <sheetName val="MiscItems(Input)"/>
      <sheetName val="Capital Projects(Input)"/>
      <sheetName val="Plant(Input)"/>
      <sheetName val="Capital Projects(Results)"/>
      <sheetName val="Book Depreciation"/>
      <sheetName val="Tax Depreciation"/>
      <sheetName val="MACRS RATES"/>
      <sheetName val="Sheet1"/>
    </sheetNames>
    <sheetDataSet>
      <sheetData sheetId="0">
        <row r="5">
          <cell r="B5">
            <v>0.35</v>
          </cell>
        </row>
        <row r="6">
          <cell r="B6">
            <v>1</v>
          </cell>
        </row>
        <row r="7">
          <cell r="B7">
            <v>5.1998314171835648E-3</v>
          </cell>
        </row>
        <row r="8">
          <cell r="B8">
            <v>4.5621000000000002E-2</v>
          </cell>
        </row>
        <row r="9">
          <cell r="B9">
            <v>6.2450845342655007E-4</v>
          </cell>
        </row>
        <row r="11">
          <cell r="B11">
            <v>0</v>
          </cell>
        </row>
        <row r="12">
          <cell r="B12" t="str">
            <v>Yes</v>
          </cell>
          <cell r="C12">
            <v>1</v>
          </cell>
        </row>
        <row r="13">
          <cell r="B13" t="str">
            <v>No</v>
          </cell>
        </row>
        <row r="37">
          <cell r="D37">
            <v>6.6900000000000001E-2</v>
          </cell>
        </row>
      </sheetData>
      <sheetData sheetId="1"/>
      <sheetData sheetId="2"/>
      <sheetData sheetId="3"/>
      <sheetData sheetId="4"/>
      <sheetData sheetId="5"/>
      <sheetData sheetId="6"/>
      <sheetData sheetId="7">
        <row r="7">
          <cell r="D7">
            <v>2014</v>
          </cell>
        </row>
        <row r="8">
          <cell r="D8">
            <v>2005</v>
          </cell>
        </row>
        <row r="9">
          <cell r="D9">
            <v>2006</v>
          </cell>
        </row>
        <row r="10">
          <cell r="D10">
            <v>2007</v>
          </cell>
        </row>
        <row r="11">
          <cell r="D11">
            <v>2004</v>
          </cell>
        </row>
        <row r="12">
          <cell r="D12">
            <v>2006</v>
          </cell>
        </row>
        <row r="13">
          <cell r="D13">
            <v>2003</v>
          </cell>
        </row>
        <row r="14">
          <cell r="D14">
            <v>2004</v>
          </cell>
        </row>
        <row r="15">
          <cell r="D15">
            <v>2004</v>
          </cell>
        </row>
        <row r="16">
          <cell r="D16">
            <v>2008</v>
          </cell>
        </row>
        <row r="17">
          <cell r="D17">
            <v>2003</v>
          </cell>
        </row>
        <row r="18">
          <cell r="D18">
            <v>2006</v>
          </cell>
        </row>
        <row r="19">
          <cell r="D19">
            <v>2007</v>
          </cell>
        </row>
        <row r="20">
          <cell r="D20">
            <v>2003</v>
          </cell>
        </row>
        <row r="21">
          <cell r="D21">
            <v>2008</v>
          </cell>
        </row>
        <row r="22">
          <cell r="D22">
            <v>2006</v>
          </cell>
        </row>
        <row r="23">
          <cell r="D23">
            <v>2015</v>
          </cell>
        </row>
        <row r="24">
          <cell r="D24">
            <v>2014</v>
          </cell>
        </row>
        <row r="25">
          <cell r="D25">
            <v>2002</v>
          </cell>
        </row>
        <row r="26">
          <cell r="D26">
            <v>2003</v>
          </cell>
        </row>
        <row r="27">
          <cell r="D27">
            <v>2004</v>
          </cell>
        </row>
        <row r="28">
          <cell r="D28">
            <v>2005</v>
          </cell>
        </row>
        <row r="29">
          <cell r="D29">
            <v>2006</v>
          </cell>
        </row>
        <row r="30">
          <cell r="D30">
            <v>2007</v>
          </cell>
        </row>
        <row r="31">
          <cell r="D31">
            <v>2008</v>
          </cell>
        </row>
        <row r="32">
          <cell r="D32">
            <v>2009</v>
          </cell>
        </row>
        <row r="33">
          <cell r="D33">
            <v>2010</v>
          </cell>
        </row>
        <row r="34">
          <cell r="D34">
            <v>2011</v>
          </cell>
        </row>
        <row r="35">
          <cell r="D35">
            <v>2012</v>
          </cell>
        </row>
        <row r="36">
          <cell r="D36">
            <v>2013</v>
          </cell>
        </row>
        <row r="37">
          <cell r="D37">
            <v>2014</v>
          </cell>
        </row>
        <row r="38">
          <cell r="D38">
            <v>2015</v>
          </cell>
        </row>
        <row r="39">
          <cell r="D39">
            <v>2016</v>
          </cell>
        </row>
        <row r="40">
          <cell r="D40">
            <v>2017</v>
          </cell>
        </row>
        <row r="41">
          <cell r="D41">
            <v>2018</v>
          </cell>
        </row>
        <row r="42">
          <cell r="D42">
            <v>2019</v>
          </cell>
        </row>
        <row r="43">
          <cell r="D43">
            <v>2020</v>
          </cell>
        </row>
        <row r="44">
          <cell r="D44">
            <v>2021</v>
          </cell>
        </row>
        <row r="45">
          <cell r="D45">
            <v>2022</v>
          </cell>
        </row>
        <row r="46">
          <cell r="D46">
            <v>2023</v>
          </cell>
        </row>
        <row r="47">
          <cell r="D47">
            <v>2015</v>
          </cell>
        </row>
        <row r="48">
          <cell r="D48">
            <v>2021</v>
          </cell>
        </row>
        <row r="49">
          <cell r="D49">
            <v>2022</v>
          </cell>
        </row>
        <row r="50">
          <cell r="D50">
            <v>2023</v>
          </cell>
        </row>
        <row r="51">
          <cell r="D51">
            <v>2024</v>
          </cell>
        </row>
        <row r="52">
          <cell r="D52">
            <v>2025</v>
          </cell>
        </row>
        <row r="53">
          <cell r="D53">
            <v>2026</v>
          </cell>
        </row>
      </sheetData>
      <sheetData sheetId="8"/>
      <sheetData sheetId="9"/>
      <sheetData sheetId="10"/>
      <sheetData sheetId="11"/>
      <sheetData sheetId="12">
        <row r="3">
          <cell r="A3">
            <v>0</v>
          </cell>
          <cell r="B3">
            <v>1.0000000000000001E-9</v>
          </cell>
          <cell r="C3">
            <v>1.0000000000000001E-9</v>
          </cell>
          <cell r="D3">
            <v>1.0000000000000001E-9</v>
          </cell>
          <cell r="E3">
            <v>1.0000000000000001E-9</v>
          </cell>
          <cell r="F3">
            <v>1.0000000000000001E-9</v>
          </cell>
          <cell r="G3">
            <v>1.0000000000000001E-9</v>
          </cell>
          <cell r="H3">
            <v>1.0000000000000001E-9</v>
          </cell>
          <cell r="I3">
            <v>1.0000000000000001E-9</v>
          </cell>
          <cell r="J3">
            <v>1.0000000000000001E-9</v>
          </cell>
          <cell r="K3">
            <v>1.0000000000000001E-9</v>
          </cell>
          <cell r="L3">
            <v>1.0000000000000001E-9</v>
          </cell>
          <cell r="M3">
            <v>1.0000000000000001E-9</v>
          </cell>
          <cell r="N3">
            <v>1.0000000000000001E-9</v>
          </cell>
          <cell r="O3">
            <v>1.0000000000000001E-9</v>
          </cell>
          <cell r="P3">
            <v>1.0000000000000001E-9</v>
          </cell>
          <cell r="Q3">
            <v>1.0000000000000001E-9</v>
          </cell>
          <cell r="R3">
            <v>1.0000000000000001E-9</v>
          </cell>
          <cell r="S3">
            <v>1.0000000000000001E-9</v>
          </cell>
          <cell r="T3">
            <v>1.0000000000000001E-9</v>
          </cell>
          <cell r="U3">
            <v>1.0000000000000001E-9</v>
          </cell>
          <cell r="V3">
            <v>1.0000000000000001E-9</v>
          </cell>
          <cell r="W3">
            <v>1.0000000000000001E-9</v>
          </cell>
          <cell r="X3">
            <v>1.0000000000000001E-9</v>
          </cell>
          <cell r="Y3">
            <v>1.0000000000000001E-9</v>
          </cell>
          <cell r="Z3">
            <v>1.0000000000000001E-9</v>
          </cell>
          <cell r="AA3">
            <v>1.0000000000000001E-9</v>
          </cell>
          <cell r="AB3">
            <v>1.0000000000000001E-9</v>
          </cell>
          <cell r="AC3">
            <v>1.0000000000000001E-9</v>
          </cell>
          <cell r="AD3">
            <v>1.0000000000000001E-9</v>
          </cell>
          <cell r="AE3">
            <v>1.0000000000000001E-9</v>
          </cell>
          <cell r="AF3">
            <v>1.0000000000000001E-9</v>
          </cell>
          <cell r="AG3">
            <v>1.0000000000000001E-9</v>
          </cell>
          <cell r="AH3">
            <v>1.0000000000000001E-9</v>
          </cell>
          <cell r="AI3">
            <v>1.0000000000000001E-9</v>
          </cell>
          <cell r="AJ3">
            <v>1.0000000000000001E-9</v>
          </cell>
          <cell r="AK3">
            <v>1.0000000000000001E-9</v>
          </cell>
          <cell r="AL3">
            <v>1.0000000000000001E-9</v>
          </cell>
          <cell r="AM3">
            <v>1.0000000000000001E-9</v>
          </cell>
          <cell r="AN3">
            <v>1.0000000000000001E-9</v>
          </cell>
          <cell r="AO3">
            <v>1.0000000000000001E-9</v>
          </cell>
        </row>
        <row r="4">
          <cell r="A4">
            <v>3</v>
          </cell>
          <cell r="B4">
            <v>0.33333333333333331</v>
          </cell>
          <cell r="C4">
            <v>0.44444444444444448</v>
          </cell>
          <cell r="D4">
            <v>0.14814814814814817</v>
          </cell>
          <cell r="E4">
            <v>7.407407407407407E-2</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row>
        <row r="5">
          <cell r="A5">
            <v>5</v>
          </cell>
          <cell r="B5">
            <v>0.2</v>
          </cell>
          <cell r="C5">
            <v>0.32</v>
          </cell>
          <cell r="D5">
            <v>0.192</v>
          </cell>
          <cell r="E5">
            <v>0.11520000000000001</v>
          </cell>
          <cell r="F5">
            <v>0.11520000000000001</v>
          </cell>
          <cell r="G5">
            <v>5.7600000000000096E-2</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row>
        <row r="6">
          <cell r="A6">
            <v>7</v>
          </cell>
          <cell r="B6">
            <v>0.14285714285714285</v>
          </cell>
          <cell r="C6">
            <v>0.24489795918367349</v>
          </cell>
          <cell r="D6">
            <v>0.1749271137026239</v>
          </cell>
          <cell r="E6">
            <v>0.12494793835901707</v>
          </cell>
          <cell r="F6">
            <v>8.9200000000000002E-2</v>
          </cell>
          <cell r="G6">
            <v>8.9200000000000002E-2</v>
          </cell>
          <cell r="H6">
            <v>8.9200000000000002E-2</v>
          </cell>
          <cell r="I6">
            <v>4.4769845897542737E-2</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row>
        <row r="7">
          <cell r="A7">
            <v>10</v>
          </cell>
          <cell r="B7">
            <v>0.1</v>
          </cell>
          <cell r="C7">
            <v>0.18</v>
          </cell>
          <cell r="D7">
            <v>0.14399999999999999</v>
          </cell>
          <cell r="E7">
            <v>0.1152</v>
          </cell>
          <cell r="F7">
            <v>9.2159999999999992E-2</v>
          </cell>
          <cell r="G7">
            <v>7.3727999999999988E-2</v>
          </cell>
          <cell r="H7">
            <v>6.5535999999999983E-2</v>
          </cell>
          <cell r="I7">
            <v>6.5535999999999983E-2</v>
          </cell>
          <cell r="J7">
            <v>6.5535999999999983E-2</v>
          </cell>
          <cell r="K7">
            <v>6.5535999999999983E-2</v>
          </cell>
          <cell r="L7">
            <v>3.2767999999999908E-2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row>
        <row r="8">
          <cell r="A8">
            <v>15</v>
          </cell>
          <cell r="B8">
            <v>0.05</v>
          </cell>
          <cell r="C8">
            <v>9.5000000000000001E-2</v>
          </cell>
          <cell r="D8">
            <v>8.5500000000000007E-2</v>
          </cell>
          <cell r="E8">
            <v>7.6999999999999999E-2</v>
          </cell>
          <cell r="F8">
            <v>6.9199999999999998E-2</v>
          </cell>
          <cell r="G8">
            <v>6.2300000000000001E-2</v>
          </cell>
          <cell r="H8">
            <v>5.91E-2</v>
          </cell>
          <cell r="I8">
            <v>5.91E-2</v>
          </cell>
          <cell r="J8">
            <v>5.91E-2</v>
          </cell>
          <cell r="K8">
            <v>5.91E-2</v>
          </cell>
          <cell r="L8">
            <v>5.91E-2</v>
          </cell>
          <cell r="M8">
            <v>5.91E-2</v>
          </cell>
          <cell r="N8">
            <v>5.91E-2</v>
          </cell>
          <cell r="O8">
            <v>5.91E-2</v>
          </cell>
          <cell r="P8">
            <v>5.91E-2</v>
          </cell>
          <cell r="Q8">
            <v>2.9100000000000001E-2</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row>
        <row r="9">
          <cell r="A9">
            <v>20</v>
          </cell>
          <cell r="B9">
            <v>3.7499999999999999E-2</v>
          </cell>
          <cell r="C9">
            <v>7.22E-2</v>
          </cell>
          <cell r="D9">
            <v>6.6799999999999998E-2</v>
          </cell>
          <cell r="E9">
            <v>6.1800000000000001E-2</v>
          </cell>
          <cell r="F9">
            <v>5.7099999999999998E-2</v>
          </cell>
          <cell r="G9">
            <v>5.28E-2</v>
          </cell>
          <cell r="H9">
            <v>4.8899999999999999E-2</v>
          </cell>
          <cell r="I9">
            <v>4.4699999999999997E-2</v>
          </cell>
          <cell r="J9">
            <v>4.4699999999999997E-2</v>
          </cell>
          <cell r="K9">
            <v>4.4699999999999997E-2</v>
          </cell>
          <cell r="L9">
            <v>4.4699999999999997E-2</v>
          </cell>
          <cell r="M9">
            <v>4.4699999999999997E-2</v>
          </cell>
          <cell r="N9">
            <v>4.4699999999999997E-2</v>
          </cell>
          <cell r="O9">
            <v>4.4699999999999997E-2</v>
          </cell>
          <cell r="P9">
            <v>4.4699999999999997E-2</v>
          </cell>
          <cell r="Q9">
            <v>4.4699999999999997E-2</v>
          </cell>
          <cell r="R9">
            <v>4.4699999999999997E-2</v>
          </cell>
          <cell r="S9">
            <v>4.4699999999999997E-2</v>
          </cell>
          <cell r="T9">
            <v>4.4699999999999997E-2</v>
          </cell>
          <cell r="U9">
            <v>4.4699999999999997E-2</v>
          </cell>
          <cell r="V9">
            <v>2.18E-2</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row>
        <row r="10">
          <cell r="A10">
            <v>40</v>
          </cell>
          <cell r="B10">
            <v>2.5000000000000001E-2</v>
          </cell>
          <cell r="C10">
            <v>2.5000000000000001E-2</v>
          </cell>
          <cell r="D10">
            <v>2.5000000000000001E-2</v>
          </cell>
          <cell r="E10">
            <v>2.5000000000000001E-2</v>
          </cell>
          <cell r="F10">
            <v>2.5000000000000001E-2</v>
          </cell>
          <cell r="G10">
            <v>2.5000000000000001E-2</v>
          </cell>
          <cell r="H10">
            <v>2.5000000000000001E-2</v>
          </cell>
          <cell r="I10">
            <v>2.5000000000000001E-2</v>
          </cell>
          <cell r="J10">
            <v>2.5000000000000001E-2</v>
          </cell>
          <cell r="K10">
            <v>2.5000000000000001E-2</v>
          </cell>
          <cell r="L10">
            <v>2.5000000000000001E-2</v>
          </cell>
          <cell r="M10">
            <v>2.5000000000000001E-2</v>
          </cell>
          <cell r="N10">
            <v>2.5000000000000001E-2</v>
          </cell>
          <cell r="O10">
            <v>2.5000000000000001E-2</v>
          </cell>
          <cell r="P10">
            <v>2.5000000000000001E-2</v>
          </cell>
          <cell r="Q10">
            <v>2.5000000000000001E-2</v>
          </cell>
          <cell r="R10">
            <v>2.5000000000000001E-2</v>
          </cell>
          <cell r="S10">
            <v>2.5000000000000001E-2</v>
          </cell>
          <cell r="T10">
            <v>2.5000000000000001E-2</v>
          </cell>
          <cell r="U10">
            <v>2.5000000000000001E-2</v>
          </cell>
          <cell r="V10">
            <v>2.5000000000000001E-2</v>
          </cell>
          <cell r="W10">
            <v>2.5000000000000001E-2</v>
          </cell>
          <cell r="X10">
            <v>2.5000000000000001E-2</v>
          </cell>
          <cell r="Y10">
            <v>2.5000000000000001E-2</v>
          </cell>
          <cell r="Z10">
            <v>2.5000000000000001E-2</v>
          </cell>
          <cell r="AA10">
            <v>2.5000000000000001E-2</v>
          </cell>
          <cell r="AB10">
            <v>2.5000000000000001E-2</v>
          </cell>
          <cell r="AC10">
            <v>2.5000000000000001E-2</v>
          </cell>
          <cell r="AD10">
            <v>2.5000000000000001E-2</v>
          </cell>
          <cell r="AE10">
            <v>2.5000000000000001E-2</v>
          </cell>
          <cell r="AF10">
            <v>2.5000000000000001E-2</v>
          </cell>
          <cell r="AG10">
            <v>2.5000000000000001E-2</v>
          </cell>
          <cell r="AH10">
            <v>2.5000000000000001E-2</v>
          </cell>
          <cell r="AI10">
            <v>2.5000000000000001E-2</v>
          </cell>
          <cell r="AJ10">
            <v>2.5000000000000001E-2</v>
          </cell>
          <cell r="AK10">
            <v>2.5000000000000001E-2</v>
          </cell>
          <cell r="AL10">
            <v>2.5000000000000001E-2</v>
          </cell>
          <cell r="AM10">
            <v>2.5000000000000001E-2</v>
          </cell>
          <cell r="AN10">
            <v>2.5000000000000001E-2</v>
          </cell>
          <cell r="AO10">
            <v>2.5000000000000001E-2</v>
          </cell>
        </row>
      </sheetData>
      <sheetData sheetId="1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SAPCHKREQ"/>
      <sheetName val="Macros"/>
      <sheetName val="E220"/>
      <sheetName val="E220A"/>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Rider Rsbl"/>
      <sheetName val="Loss Factor"/>
      <sheetName val="Sch120Rsbl"/>
      <sheetName val="Sch_120"/>
      <sheetName val="Sch120Read"/>
      <sheetName val="Sch95Rsbl"/>
      <sheetName val="Bs Unbl Rt"/>
      <sheetName val="GPI (2)"/>
      <sheetName val="GPI"/>
      <sheetName val="CY GPI Allocation"/>
      <sheetName val="PY GPI Allocation"/>
      <sheetName val="Pended"/>
      <sheetName val="Target KWHs"/>
      <sheetName val="KWH Rsbl"/>
      <sheetName val="Billing Loss"/>
      <sheetName val="Historical"/>
      <sheetName val="Sch_194"/>
      <sheetName val="Sch194KWHs"/>
      <sheetName val="RateInc"/>
      <sheetName val="2-03 Rd Schd"/>
      <sheetName val="Page 1"/>
      <sheetName val="UnbDays"/>
      <sheetName val="Sch94Read"/>
      <sheetName val="Sch94Read0408"/>
      <sheetName val="Sch194 Rlfwd"/>
      <sheetName val="Sch_194Rsbl"/>
      <sheetName val="Sch_95A"/>
      <sheetName val="Sch95Read"/>
      <sheetName val="Sch_132"/>
      <sheetName val="Sch132Rsbl"/>
      <sheetName val="Sch132Read"/>
      <sheetName val="Sch_133"/>
      <sheetName val="Sch133Read"/>
      <sheetName val="Sch_137"/>
      <sheetName val="Sch137Read"/>
      <sheetName val="Unbilled Revenue"/>
      <sheetName val="Billed KWHs"/>
      <sheetName val="APUA"/>
      <sheetName val="UnbLowIncJE"/>
      <sheetName val="UnbLowInc Rsbl"/>
      <sheetName val="Unbilled Days elec"/>
      <sheetName val="Unbilled Days elec (2)"/>
      <sheetName val="JE #s"/>
      <sheetName val="INPUT TAB 2011"/>
      <sheetName val="INPUT TAB 2010"/>
      <sheetName val="INPUT TAB 2009"/>
      <sheetName val="INPUT TAB 2008"/>
      <sheetName val="INPUT TAB 2007"/>
      <sheetName val="INPUT TAB 2006"/>
      <sheetName val="INPUT TAB 2005"/>
      <sheetName val="Module1"/>
    </sheetNames>
    <sheetDataSet>
      <sheetData sheetId="0"/>
      <sheetData sheetId="1"/>
      <sheetData sheetId="2"/>
      <sheetData sheetId="3">
        <row r="10">
          <cell r="L10">
            <v>853377517</v>
          </cell>
        </row>
      </sheetData>
      <sheetData sheetId="4"/>
      <sheetData sheetId="5"/>
      <sheetData sheetId="6"/>
      <sheetData sheetId="7"/>
      <sheetData sheetId="8">
        <row r="21">
          <cell r="I21">
            <v>4727703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31">
          <cell r="M31">
            <v>-6.7850000000000002E-3</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onthly"/>
      <sheetName val="QTD"/>
      <sheetName val="YTD"/>
      <sheetName val="12ME"/>
      <sheetName val="QTD Attach A"/>
      <sheetName val="YTD Attach A"/>
      <sheetName val="Footnotes"/>
      <sheetName val="Strings"/>
      <sheetName val="ZZCOOM_M03_Q005"/>
      <sheetName val="ZZCOOM_M03_Q005SKF"/>
      <sheetName val="ZZCOOM_M03_Q005ORDERS"/>
      <sheetName val="Revision History"/>
      <sheetName val="Grap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FCR Rates"/>
      <sheetName val="Lvl FCR"/>
      <sheetName val="LvlFCR Land"/>
      <sheetName val="Backup"/>
      <sheetName val="A&amp;G and O&amp;M"/>
      <sheetName val="Tariff"/>
    </sheetNames>
    <sheetDataSet>
      <sheetData sheetId="0"/>
      <sheetData sheetId="1"/>
      <sheetData sheetId="2" refreshError="1">
        <row r="10">
          <cell r="G10">
            <v>35</v>
          </cell>
        </row>
      </sheetData>
      <sheetData sheetId="3"/>
      <sheetData sheetId="4"/>
      <sheetData sheetId="5"/>
      <sheetData sheetId="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row r="3">
          <cell r="B3">
            <v>8.5900000000000004E-2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Account Summary"/>
      <sheetName val="BC detail"/>
    </sheetNames>
    <sheetDataSet>
      <sheetData sheetId="0" refreshError="1"/>
      <sheetData sheetId="1" refreshError="1">
        <row r="8">
          <cell r="C8">
            <v>2</v>
          </cell>
        </row>
        <row r="24">
          <cell r="F24">
            <v>8.7599999999999997E-2</v>
          </cell>
        </row>
        <row r="39">
          <cell r="F39">
            <v>0.62073339999999999</v>
          </cell>
        </row>
        <row r="40">
          <cell r="F40">
            <v>0.62073339999999999</v>
          </cell>
        </row>
        <row r="41">
          <cell r="F41">
            <v>0.62073339999999999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SUPP"/>
      <sheetName val="Exhibits==&gt;"/>
      <sheetName val="KJB-3,11 Def"/>
      <sheetName val="KJB-6,13 Cmn Adj"/>
      <sheetName val="Power Cost Bridge to A-1"/>
      <sheetName val="KJB-7,14 El Adj"/>
      <sheetName val="KJB-16 No MS Def"/>
      <sheetName val="KJB-16 No MS BLR"/>
      <sheetName val="KJB-12 Sum DIFF"/>
      <sheetName val="KJB-12 Sum"/>
      <sheetName val="PKW RY PC1"/>
      <sheetName val="Work Papers==&gt;"/>
      <sheetName val="Table in KJB-10T"/>
      <sheetName val="JAP-07"/>
      <sheetName val="For Prod Adj Expense"/>
      <sheetName val="For Prod Adj Ratebase"/>
      <sheetName val="Verify Pwr Costs"/>
      <sheetName val="RJR Prod O&amp;M"/>
      <sheetName val="Centralia Equity Kicker"/>
      <sheetName val="Trans Ratebase"/>
      <sheetName val="Trans OATT Revenue"/>
      <sheetName val="Restating Print Macros"/>
      <sheetName val="Module13"/>
      <sheetName val="Module14"/>
      <sheetName val="Module15"/>
      <sheetName val="Module1"/>
    </sheetNames>
    <sheetDataSet>
      <sheetData sheetId="0"/>
      <sheetData sheetId="1"/>
      <sheetData sheetId="2">
        <row r="20">
          <cell r="L20">
            <v>0.35</v>
          </cell>
        </row>
      </sheetData>
      <sheetData sheetId="3">
        <row r="7">
          <cell r="B7" t="str">
            <v>FOR THE TWELVE MONTHS ENDED SEPTEMBER 30, 2016</v>
          </cell>
        </row>
        <row r="8">
          <cell r="B8" t="str">
            <v xml:space="preserve">2017 GENERAL RATE CASE </v>
          </cell>
        </row>
      </sheetData>
      <sheetData sheetId="4">
        <row r="9">
          <cell r="N9">
            <v>0.97465048031911128</v>
          </cell>
        </row>
      </sheetData>
      <sheetData sheetId="5">
        <row r="13">
          <cell r="BL13">
            <v>2.5349519680888721E-2</v>
          </cell>
        </row>
      </sheetData>
      <sheetData sheetId="6"/>
      <sheetData sheetId="7"/>
      <sheetData sheetId="8"/>
      <sheetData sheetId="9">
        <row r="2">
          <cell r="AS2" t="str">
            <v>Exhibit No.___(KJB-4)</v>
          </cell>
        </row>
      </sheetData>
      <sheetData sheetId="10"/>
      <sheetData sheetId="11"/>
      <sheetData sheetId="12"/>
      <sheetData sheetId="13"/>
      <sheetData sheetId="14"/>
      <sheetData sheetId="15"/>
      <sheetData sheetId="16"/>
      <sheetData sheetId="17">
        <row r="28">
          <cell r="D28">
            <v>147018434.04146132</v>
          </cell>
        </row>
      </sheetData>
      <sheetData sheetId="18">
        <row r="33">
          <cell r="E33">
            <v>4959911.9999999991</v>
          </cell>
        </row>
      </sheetData>
      <sheetData sheetId="19"/>
      <sheetData sheetId="20">
        <row r="43">
          <cell r="D43">
            <v>9944078.2818932347</v>
          </cell>
        </row>
      </sheetData>
      <sheetData sheetId="21"/>
      <sheetData sheetId="22"/>
      <sheetData sheetId="23"/>
      <sheetData sheetId="24"/>
      <sheetData sheetId="2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Summary"/>
      <sheetName val="Option Analysis"/>
      <sheetName val="Virtual 49 Back-Up"/>
      <sheetName val="Sch 40 Back-Up"/>
      <sheetName val="East Roll-Up"/>
      <sheetName val="West Roll-Up"/>
      <sheetName val="RedWest Roll-Up"/>
      <sheetName val="Other Roll-Up"/>
      <sheetName val="Account Detail"/>
      <sheetName val="COS"/>
    </sheetNames>
    <sheetDataSet>
      <sheetData sheetId="0" refreshError="1"/>
      <sheetData sheetId="1" refreshError="1"/>
      <sheetData sheetId="2" refreshError="1"/>
      <sheetData sheetId="3" refreshError="1">
        <row r="20">
          <cell r="B20">
            <v>0.13120000000000001</v>
          </cell>
        </row>
        <row r="21">
          <cell r="B21">
            <v>3.8233999999999997E-2</v>
          </cell>
        </row>
        <row r="54">
          <cell r="E54">
            <v>0.23</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ow r="222">
          <cell r="AJ222">
            <v>35430</v>
          </cell>
        </row>
      </sheetData>
      <sheetData sheetId="2"/>
      <sheetData sheetId="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sheetName val="Summary"/>
      <sheetName val="Unbilled-R&amp;C"/>
      <sheetName val="Transp Unbilled"/>
      <sheetName val="Rate Check"/>
      <sheetName val="Reasonable Test"/>
      <sheetName val="Send Out Chg"/>
      <sheetName val="Rate Incr_Decr"/>
      <sheetName val="Mix Variance"/>
      <sheetName val="Unbilled Days"/>
      <sheetName val="Historical"/>
      <sheetName val="Degree Days"/>
      <sheetName val="Read Schedules"/>
      <sheetName val="Net of cust chrg"/>
      <sheetName val="Revenue Data"/>
      <sheetName val="Customer Charges"/>
      <sheetName val="Sendout Calc"/>
      <sheetName val="Therm Billing Loss %"/>
      <sheetName val="LowInc BILLED"/>
      <sheetName val="LowInc UNBILLED"/>
      <sheetName val="JE"/>
      <sheetName val="data"/>
      <sheetName val="therms"/>
      <sheetName val="BExRepositorySheet"/>
      <sheetName val="SCH 120"/>
      <sheetName val="SCH 132"/>
      <sheetName val="Pended"/>
      <sheetName val="Billed Strength"/>
      <sheetName val="Heat Degree Days"/>
      <sheetName val="Billed Therms Trueup"/>
      <sheetName val="Degree Days Trueup"/>
      <sheetName val="Prior Month Summary"/>
    </sheetNames>
    <sheetDataSet>
      <sheetData sheetId="0"/>
      <sheetData sheetId="1"/>
      <sheetData sheetId="2"/>
      <sheetData sheetId="3"/>
      <sheetData sheetId="4"/>
      <sheetData sheetId="5"/>
      <sheetData sheetId="6"/>
      <sheetData sheetId="7"/>
      <sheetData sheetId="8"/>
      <sheetData sheetId="9">
        <row r="2">
          <cell r="B2" t="str">
            <v>Unbilled</v>
          </cell>
        </row>
        <row r="3">
          <cell r="C3" t="str">
            <v>$'s</v>
          </cell>
          <cell r="E3" t="str">
            <v>$ Mix</v>
          </cell>
          <cell r="G3" t="str">
            <v>Therms</v>
          </cell>
          <cell r="I3" t="str">
            <v>Therms Mix</v>
          </cell>
          <cell r="K3" t="str">
            <v>$/Therm</v>
          </cell>
          <cell r="N3" t="str">
            <v>Dollars attributable to Mix Variance</v>
          </cell>
        </row>
        <row r="4">
          <cell r="B4">
            <v>36121393</v>
          </cell>
          <cell r="C4">
            <v>40663</v>
          </cell>
          <cell r="D4">
            <v>41029</v>
          </cell>
          <cell r="E4">
            <v>40663</v>
          </cell>
          <cell r="F4">
            <v>41029</v>
          </cell>
          <cell r="G4">
            <v>40663</v>
          </cell>
          <cell r="H4">
            <v>41029</v>
          </cell>
          <cell r="I4">
            <v>40663</v>
          </cell>
          <cell r="J4">
            <v>41029</v>
          </cell>
          <cell r="K4">
            <v>40663</v>
          </cell>
          <cell r="L4">
            <v>41029</v>
          </cell>
          <cell r="M4" t="str">
            <v xml:space="preserve"> $ % increase</v>
          </cell>
        </row>
        <row r="5">
          <cell r="B5" t="str">
            <v>Firm w/o cust chg</v>
          </cell>
          <cell r="C5">
            <v>27167771</v>
          </cell>
          <cell r="D5">
            <v>20189111</v>
          </cell>
          <cell r="G5" t="str">
            <v>*Prior*</v>
          </cell>
          <cell r="K5">
            <v>1.1080000000000001</v>
          </cell>
          <cell r="L5">
            <v>1.0629999999999999</v>
          </cell>
          <cell r="M5">
            <v>-4.1000000000000002E-2</v>
          </cell>
        </row>
        <row r="6">
          <cell r="B6" t="str">
            <v>Firm</v>
          </cell>
          <cell r="C6">
            <v>31710847</v>
          </cell>
          <cell r="D6">
            <v>25174490</v>
          </cell>
          <cell r="E6">
            <v>0.84</v>
          </cell>
          <cell r="F6">
            <v>0.91</v>
          </cell>
          <cell r="G6">
            <v>24512169</v>
          </cell>
          <cell r="H6">
            <v>18986747</v>
          </cell>
          <cell r="I6">
            <v>0.49</v>
          </cell>
          <cell r="J6">
            <v>0.48</v>
          </cell>
          <cell r="K6">
            <v>1.294</v>
          </cell>
          <cell r="L6">
            <v>1.3260000000000001</v>
          </cell>
          <cell r="M6">
            <v>2.5000000000000001E-2</v>
          </cell>
        </row>
        <row r="7">
          <cell r="B7" t="str">
            <v>Interruptible</v>
          </cell>
          <cell r="C7">
            <v>4410546</v>
          </cell>
          <cell r="D7">
            <v>1255448</v>
          </cell>
          <cell r="E7">
            <v>0.12</v>
          </cell>
          <cell r="F7">
            <v>0.05</v>
          </cell>
          <cell r="G7">
            <v>5519133</v>
          </cell>
          <cell r="H7">
            <v>1704659</v>
          </cell>
          <cell r="I7">
            <v>0.11</v>
          </cell>
          <cell r="J7">
            <v>0.04</v>
          </cell>
          <cell r="K7">
            <v>0.79900000000000004</v>
          </cell>
          <cell r="L7">
            <v>0.73599999999999999</v>
          </cell>
          <cell r="M7">
            <v>-7.9000000000000001E-2</v>
          </cell>
        </row>
        <row r="8">
          <cell r="B8" t="str">
            <v>Transportation</v>
          </cell>
          <cell r="C8">
            <v>1272163</v>
          </cell>
          <cell r="D8">
            <v>1283681</v>
          </cell>
          <cell r="E8">
            <v>0.03</v>
          </cell>
          <cell r="F8">
            <v>0.05</v>
          </cell>
          <cell r="G8">
            <v>19626786</v>
          </cell>
          <cell r="H8">
            <v>19026867</v>
          </cell>
          <cell r="I8">
            <v>0.4</v>
          </cell>
          <cell r="J8">
            <v>0.48</v>
          </cell>
          <cell r="K8">
            <v>6.5000000000000002E-2</v>
          </cell>
          <cell r="L8">
            <v>6.7000000000000004E-2</v>
          </cell>
          <cell r="M8">
            <v>3.1E-2</v>
          </cell>
        </row>
        <row r="9">
          <cell r="C9">
            <v>37393556</v>
          </cell>
          <cell r="D9">
            <v>27713619</v>
          </cell>
          <cell r="E9">
            <v>1</v>
          </cell>
          <cell r="F9">
            <v>1</v>
          </cell>
          <cell r="G9">
            <v>49658088</v>
          </cell>
          <cell r="H9">
            <v>39718273</v>
          </cell>
          <cell r="I9">
            <v>1</v>
          </cell>
          <cell r="J9">
            <v>1</v>
          </cell>
        </row>
        <row r="10">
          <cell r="B10" t="str">
            <v>Overall</v>
          </cell>
          <cell r="K10">
            <v>0.753</v>
          </cell>
          <cell r="L10">
            <v>0.69799999999999995</v>
          </cell>
          <cell r="M10">
            <v>-7.2999999999999995E-2</v>
          </cell>
        </row>
        <row r="12">
          <cell r="B12" t="str">
            <v>Billed</v>
          </cell>
        </row>
        <row r="13">
          <cell r="C13" t="str">
            <v>$'s</v>
          </cell>
          <cell r="E13" t="str">
            <v>$ Mix</v>
          </cell>
          <cell r="G13" t="str">
            <v>Therms</v>
          </cell>
          <cell r="I13" t="str">
            <v>Therms Mix</v>
          </cell>
          <cell r="K13" t="str">
            <v>$/Therm</v>
          </cell>
        </row>
        <row r="14">
          <cell r="C14">
            <v>40663</v>
          </cell>
          <cell r="D14">
            <v>41029</v>
          </cell>
          <cell r="E14">
            <v>40663</v>
          </cell>
          <cell r="F14">
            <v>41029</v>
          </cell>
          <cell r="G14">
            <v>40663</v>
          </cell>
          <cell r="H14">
            <v>41029</v>
          </cell>
          <cell r="I14">
            <v>40663</v>
          </cell>
          <cell r="J14">
            <v>41029</v>
          </cell>
          <cell r="K14">
            <v>40663</v>
          </cell>
          <cell r="L14">
            <v>41029</v>
          </cell>
          <cell r="M14" t="str">
            <v xml:space="preserve"> $ % increase</v>
          </cell>
        </row>
        <row r="16">
          <cell r="B16" t="str">
            <v>Firm</v>
          </cell>
          <cell r="C16">
            <v>108082379</v>
          </cell>
          <cell r="D16">
            <v>98579996</v>
          </cell>
          <cell r="E16">
            <v>0.95</v>
          </cell>
          <cell r="F16">
            <v>0.95</v>
          </cell>
          <cell r="G16">
            <v>79428477</v>
          </cell>
          <cell r="H16">
            <v>83919067</v>
          </cell>
          <cell r="I16">
            <v>0.77</v>
          </cell>
          <cell r="J16">
            <v>0.75</v>
          </cell>
          <cell r="K16">
            <v>1.361</v>
          </cell>
          <cell r="L16">
            <v>1.175</v>
          </cell>
          <cell r="M16">
            <v>-0.13700000000000001</v>
          </cell>
        </row>
        <row r="17">
          <cell r="B17" t="str">
            <v>Interruptible</v>
          </cell>
          <cell r="C17">
            <v>4341568</v>
          </cell>
          <cell r="D17">
            <v>3861105</v>
          </cell>
          <cell r="E17">
            <v>0.04</v>
          </cell>
          <cell r="F17">
            <v>0.04</v>
          </cell>
          <cell r="G17">
            <v>5343387</v>
          </cell>
          <cell r="H17">
            <v>5233698</v>
          </cell>
          <cell r="I17">
            <v>0.05</v>
          </cell>
          <cell r="J17">
            <v>0.05</v>
          </cell>
          <cell r="K17">
            <v>0.81299999999999994</v>
          </cell>
          <cell r="L17">
            <v>0.73799999999999999</v>
          </cell>
          <cell r="M17">
            <v>-9.1999999999999998E-2</v>
          </cell>
        </row>
        <row r="18">
          <cell r="B18" t="str">
            <v>Transportation</v>
          </cell>
          <cell r="C18">
            <v>1303909</v>
          </cell>
          <cell r="D18">
            <v>1460246</v>
          </cell>
          <cell r="E18">
            <v>0.01</v>
          </cell>
          <cell r="F18">
            <v>0.01</v>
          </cell>
          <cell r="G18">
            <v>18622088</v>
          </cell>
          <cell r="H18">
            <v>22705842</v>
          </cell>
          <cell r="I18">
            <v>0.18</v>
          </cell>
          <cell r="J18">
            <v>0.2</v>
          </cell>
          <cell r="K18">
            <v>7.0000000000000007E-2</v>
          </cell>
          <cell r="L18">
            <v>6.4000000000000001E-2</v>
          </cell>
          <cell r="M18">
            <v>-8.5999999999999993E-2</v>
          </cell>
        </row>
        <row r="19">
          <cell r="C19">
            <v>113727856</v>
          </cell>
          <cell r="D19">
            <v>103901347</v>
          </cell>
          <cell r="E19">
            <v>1</v>
          </cell>
          <cell r="F19">
            <v>1</v>
          </cell>
          <cell r="G19">
            <v>103393952</v>
          </cell>
          <cell r="H19">
            <v>111858607</v>
          </cell>
          <cell r="I19">
            <v>1</v>
          </cell>
          <cell r="J19">
            <v>1</v>
          </cell>
        </row>
        <row r="20">
          <cell r="B20" t="str">
            <v>Overall</v>
          </cell>
          <cell r="K20">
            <v>1.1000000000000001</v>
          </cell>
          <cell r="L20">
            <v>0.92900000000000005</v>
          </cell>
          <cell r="M20">
            <v>-0.155</v>
          </cell>
        </row>
        <row r="23">
          <cell r="C23">
            <v>40663</v>
          </cell>
          <cell r="G23">
            <v>40663</v>
          </cell>
          <cell r="H23">
            <v>41029</v>
          </cell>
          <cell r="I23" t="str">
            <v>*Current*</v>
          </cell>
          <cell r="K23" t="str">
            <v>*Rate*</v>
          </cell>
        </row>
        <row r="24">
          <cell r="B24" t="str">
            <v>Unbilled Mix Variance</v>
          </cell>
          <cell r="H24">
            <v>0.48</v>
          </cell>
          <cell r="I24">
            <v>23835882</v>
          </cell>
          <cell r="K24">
            <v>1.294</v>
          </cell>
          <cell r="L24">
            <v>30843631</v>
          </cell>
        </row>
        <row r="25">
          <cell r="H25">
            <v>0.04</v>
          </cell>
          <cell r="I25">
            <v>1986324</v>
          </cell>
          <cell r="K25">
            <v>0.79900000000000004</v>
          </cell>
          <cell r="L25">
            <v>1587073</v>
          </cell>
        </row>
        <row r="26">
          <cell r="H26">
            <v>0.48</v>
          </cell>
          <cell r="I26">
            <v>23835883</v>
          </cell>
          <cell r="K26">
            <v>6.7000000000000004E-2</v>
          </cell>
          <cell r="L26">
            <v>1597004</v>
          </cell>
        </row>
        <row r="27">
          <cell r="C27">
            <v>37393556</v>
          </cell>
          <cell r="G27">
            <v>49658088</v>
          </cell>
          <cell r="H27">
            <v>1</v>
          </cell>
          <cell r="I27">
            <v>49658089</v>
          </cell>
          <cell r="L27">
            <v>34027708</v>
          </cell>
          <cell r="N27">
            <v>-3365848</v>
          </cell>
        </row>
        <row r="30">
          <cell r="B30" t="str">
            <v>NOTE</v>
          </cell>
        </row>
        <row r="31">
          <cell r="B31" t="str">
            <v>Dollars attributable to mix change.  This test compares base period unbilled revenue dollars to a recalculated unbilled base revenue using current period mix percentages priced at base period rates.</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Reasonableness"/>
      <sheetName val="Rate Change"/>
      <sheetName val="Unbilled Days"/>
      <sheetName val="Mix Variance"/>
      <sheetName val="Send Out Chg"/>
    </sheetNames>
    <sheetDataSet>
      <sheetData sheetId="0" refreshError="1"/>
      <sheetData sheetId="1"/>
      <sheetData sheetId="2"/>
      <sheetData sheetId="3">
        <row r="5">
          <cell r="O5" t="str">
            <v>a</v>
          </cell>
          <cell r="P5">
            <v>44.27363905</v>
          </cell>
          <cell r="Q5" t="str">
            <v>Current unbilled</v>
          </cell>
        </row>
        <row r="6">
          <cell r="O6" t="str">
            <v>b</v>
          </cell>
          <cell r="P6">
            <v>43.087575119999997</v>
          </cell>
          <cell r="Q6" t="str">
            <v>Last year unbilled</v>
          </cell>
        </row>
        <row r="7">
          <cell r="O7" t="str">
            <v>c</v>
          </cell>
          <cell r="P7">
            <v>1.1860639300000031</v>
          </cell>
          <cell r="Q7" t="str">
            <v>Difference of unbilled</v>
          </cell>
        </row>
        <row r="8">
          <cell r="O8" t="str">
            <v>d</v>
          </cell>
          <cell r="P8">
            <v>2.752682012614506E-2</v>
          </cell>
          <cell r="Q8" t="str">
            <v>Percent Increase (Decrease)</v>
          </cell>
        </row>
        <row r="9">
          <cell r="O9" t="str">
            <v>e</v>
          </cell>
          <cell r="P9">
            <v>33856199.878826872</v>
          </cell>
          <cell r="Q9" t="str">
            <v>Current month Firm &amp; Int</v>
          </cell>
        </row>
        <row r="10">
          <cell r="P10">
            <v>0</v>
          </cell>
        </row>
        <row r="11">
          <cell r="P11">
            <v>0</v>
          </cell>
        </row>
        <row r="12">
          <cell r="O12" t="str">
            <v>f</v>
          </cell>
          <cell r="P12">
            <v>35052259.916658685</v>
          </cell>
          <cell r="Q12" t="str">
            <v>Last Year Firm * Int</v>
          </cell>
        </row>
        <row r="13">
          <cell r="O13" t="str">
            <v>g</v>
          </cell>
          <cell r="P13">
            <v>-1196060.0378318131</v>
          </cell>
          <cell r="Q13" t="str">
            <v>Firm &amp; Int Increase (Decrease)</v>
          </cell>
        </row>
        <row r="14">
          <cell r="O14" t="str">
            <v>h</v>
          </cell>
          <cell r="P14">
            <v>-3.4122194708004608E-2</v>
          </cell>
          <cell r="Q14" t="str">
            <v>Percent Increase (Decrease)</v>
          </cell>
        </row>
        <row r="15">
          <cell r="O15" t="str">
            <v>I</v>
          </cell>
          <cell r="P15">
            <v>0.59072392471296309</v>
          </cell>
          <cell r="Q15" t="str">
            <v>Firm percent of total sales</v>
          </cell>
        </row>
        <row r="16">
          <cell r="O16" t="str">
            <v>j</v>
          </cell>
          <cell r="P16">
            <v>52.883165615826876</v>
          </cell>
          <cell r="Q16" t="str">
            <v>volume of firm total sales</v>
          </cell>
        </row>
        <row r="17">
          <cell r="O17" t="str">
            <v>k</v>
          </cell>
          <cell r="P17">
            <v>0.61477972425334715</v>
          </cell>
          <cell r="Q17" t="str">
            <v>Last year firm percent of total sales</v>
          </cell>
        </row>
        <row r="18">
          <cell r="O18" t="str">
            <v>l</v>
          </cell>
          <cell r="P18">
            <v>54.314980686658679</v>
          </cell>
          <cell r="Q18" t="str">
            <v>Last year volume of firm total sales</v>
          </cell>
        </row>
        <row r="19">
          <cell r="O19" t="str">
            <v>m</v>
          </cell>
          <cell r="P19">
            <v>1.3158280404336364</v>
          </cell>
          <cell r="Q19" t="str">
            <v>Current monthFirm Sales price per therm</v>
          </cell>
        </row>
        <row r="20">
          <cell r="O20" t="str">
            <v>n</v>
          </cell>
          <cell r="P20">
            <v>1.2211627834751595</v>
          </cell>
          <cell r="Q20" t="str">
            <v>Last year Firm Sales price per therm</v>
          </cell>
        </row>
        <row r="21">
          <cell r="O21" t="str">
            <v>o</v>
          </cell>
          <cell r="P21">
            <v>7.7520587950674791E-2</v>
          </cell>
        </row>
        <row r="22">
          <cell r="O22" t="str">
            <v>p</v>
          </cell>
          <cell r="P22">
            <v>0.71121273656652528</v>
          </cell>
          <cell r="Q22" t="str">
            <v>Current month Int Sales price per therm</v>
          </cell>
        </row>
        <row r="23">
          <cell r="O23" t="str">
            <v>q</v>
          </cell>
          <cell r="P23">
            <v>0.62494071279774621</v>
          </cell>
          <cell r="Q23" t="str">
            <v>Last year Int Sales price per therm</v>
          </cell>
        </row>
        <row r="24">
          <cell r="P24">
            <v>0.13804833322917123</v>
          </cell>
          <cell r="Q24" t="str">
            <v>Total increase in Sales price per therm</v>
          </cell>
        </row>
      </sheetData>
      <sheetData sheetId="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kWh"/>
      <sheetName val="Customers"/>
      <sheetName val="Cognos_Run"/>
      <sheetName val="Pre Period"/>
      <sheetName val="Post Period"/>
      <sheetName val="Shifts bw Sch"/>
      <sheetName val="Invoice"/>
      <sheetName val="_305F_ID200303_b"/>
      <sheetName val="_305F_ID200303_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T5">
            <v>3</v>
          </cell>
        </row>
        <row r="11">
          <cell r="D11">
            <v>0.5</v>
          </cell>
        </row>
        <row r="12">
          <cell r="D12">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Table"/>
      <sheetName val="Rlfwd"/>
      <sheetName val="Verify"/>
      <sheetName val="JHS-19"/>
      <sheetName val="JHS-20"/>
      <sheetName val="JHS-20.01(A)"/>
      <sheetName val="JHS-21"/>
      <sheetName val="JHS-22"/>
      <sheetName val="JHS-23"/>
      <sheetName val="JHS-24 Unit Cost"/>
      <sheetName val="JHS-25 Ex A-1"/>
      <sheetName val="JHS-25 Ex A-2"/>
      <sheetName val="JHS-25 Ex A-3"/>
      <sheetName val="JHS-25 Ex A-4"/>
      <sheetName val="JHS-25 Ex A-5"/>
      <sheetName val="Diffs Categorized"/>
      <sheetName val="PSE Proposal Categorized"/>
      <sheetName val="DEM RY PC"/>
      <sheetName val="LSR Power Costs"/>
      <sheetName val="Tenaska.Backup"/>
      <sheetName val="Restated TY"/>
      <sheetName val="09-10"/>
      <sheetName val="557"/>
      <sheetName val="Production Adjustment"/>
      <sheetName val="Production Factor"/>
      <sheetName val="Production Plant Premiums"/>
      <sheetName val="Prod Plant"/>
      <sheetName val="ProdO&amp;M"/>
      <sheetName val="EB&amp;Taxes"/>
      <sheetName val="TransmRev"/>
      <sheetName val="Restating Print Macros"/>
      <sheetName val="Module13"/>
      <sheetName val="Module14"/>
      <sheetName val="Module15"/>
      <sheetName val="Module1"/>
    </sheetNames>
    <sheetDataSet>
      <sheetData sheetId="0"/>
      <sheetData sheetId="1"/>
      <sheetData sheetId="2"/>
      <sheetData sheetId="3"/>
      <sheetData sheetId="4">
        <row r="2">
          <cell r="AR2" t="str">
            <v>Docket Number UE-111048</v>
          </cell>
        </row>
      </sheetData>
      <sheetData sheetId="5"/>
      <sheetData sheetId="6"/>
      <sheetData sheetId="7">
        <row r="7">
          <cell r="A7" t="str">
            <v>FOR THE TWELVE MONTHS ENDED DECEMBER 31, 2010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sheetData sheetId="3"/>
      <sheetData sheetId="4"/>
      <sheetData sheetId="5" refreshError="1"/>
      <sheetData sheetId="6" refreshError="1"/>
      <sheetData sheetId="7"/>
      <sheetData sheetId="8"/>
      <sheetData sheetId="9"/>
      <sheetData sheetId="10" refreshError="1"/>
      <sheetData sheetId="11" refreshError="1"/>
      <sheetData sheetId="12" refreshError="1"/>
      <sheetData sheetId="13"/>
      <sheetData sheetId="14"/>
      <sheetData sheetId="15"/>
      <sheetData sheetId="16"/>
      <sheetData sheetId="17"/>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sheetData sheetId="1" refreshError="1">
        <row r="111">
          <cell r="E111">
            <v>3.0000000000000001E-3</v>
          </cell>
        </row>
        <row r="112">
          <cell r="E112">
            <v>2.2499999999999998E-3</v>
          </cell>
        </row>
        <row r="129">
          <cell r="E129">
            <v>0.55000000000000004</v>
          </cell>
        </row>
      </sheetData>
      <sheetData sheetId="2"/>
      <sheetData sheetId="3"/>
      <sheetData sheetId="4"/>
      <sheetData sheetId="5"/>
      <sheetData sheetId="6"/>
      <sheetData sheetId="7"/>
      <sheetData sheetId="8"/>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S"/>
      <sheetName val="CLASSIFIERS"/>
      <sheetName val="INTERNAL"/>
      <sheetName val="EXTERNAL"/>
      <sheetName val="ACCOUNTS"/>
      <sheetName val="ROR &amp; CONV FACTOR"/>
      <sheetName val="BOOKED SALES"/>
      <sheetName val="PROFORMA + UNBILLED"/>
      <sheetName val="RATE SPREAD"/>
      <sheetName val="SCH 35 INCREASE"/>
      <sheetName val="SCH 449-459 INCREASE"/>
      <sheetName val="SPEC CONT + FIRM RESALE INC"/>
      <sheetName val="JAP-3"/>
      <sheetName val="CUST_1 &amp; CUST_2"/>
      <sheetName val="CUST_3"/>
      <sheetName val="CUST_4"/>
      <sheetName val="DIR_449"/>
      <sheetName val="DIR235.00"/>
      <sheetName val="DIR252.00"/>
      <sheetName val="DIR368.03"/>
      <sheetName val="DIR_372"/>
      <sheetName val="DIR450-451"/>
      <sheetName val="DIR_454.05"/>
      <sheetName val="DIR_904.00"/>
      <sheetName val="DIR_908.00"/>
      <sheetName val="METER"/>
      <sheetName val="OH SVC"/>
      <sheetName val="ANCIL + IMBAL"/>
      <sheetName val="LOAD RESEARCH ALLOC"/>
      <sheetName val="LR - CP DEM"/>
      <sheetName val="DIR_108.360-366"/>
      <sheetName val="DIR_360-366"/>
      <sheetName val="NCP 360-362"/>
      <sheetName val="OH + UG NCP"/>
      <sheetName val="OH + UG TFMR"/>
      <sheetName val="LR - ENERGY"/>
      <sheetName val="BPAX"/>
      <sheetName val="INPUTS - RATEBASE"/>
      <sheetName val="INPUTS - EXPENSE"/>
      <sheetName val="INPUTS - REVENUE"/>
      <sheetName val="INPUTS - WAGE + SALARY"/>
    </sheetNames>
    <sheetDataSet>
      <sheetData sheetId="0" refreshError="1"/>
      <sheetData sheetId="1" refreshError="1"/>
      <sheetData sheetId="2" refreshError="1"/>
      <sheetData sheetId="3" refreshError="1"/>
      <sheetData sheetId="4" refreshError="1"/>
      <sheetData sheetId="5" refreshError="1"/>
      <sheetData sheetId="6" refreshError="1">
        <row r="20">
          <cell r="J20">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oad Source Data"/>
    </sheetNames>
    <sheetDataSet>
      <sheetData sheetId="0" refreshError="1">
        <row r="3">
          <cell r="E3" t="str">
            <v>PAGE 3.02</v>
          </cell>
          <cell r="AJ3" t="str">
            <v>PAGE 2.16</v>
          </cell>
        </row>
        <row r="4">
          <cell r="A4" t="str">
            <v>PUGET SOUND ENERGY-ELECTRIC ONLY</v>
          </cell>
          <cell r="AF4" t="str">
            <v>PUGET SOUND ENERGY-ELECTRIC ONLY</v>
          </cell>
        </row>
        <row r="5">
          <cell r="A5" t="str">
            <v>PROFORMA SALES FOR RESALE - SECONDARY</v>
          </cell>
          <cell r="AF5" t="str">
            <v>MERGER COST RESTATEMENT</v>
          </cell>
        </row>
        <row r="6">
          <cell r="A6" t="str">
            <v>FOR THE TWELVE MONTHS ENDED JUNE 30, 2001</v>
          </cell>
          <cell r="AF6" t="str">
            <v>FOR THE TWELVE MONTHS ENDED JUNE 30, 2001</v>
          </cell>
        </row>
        <row r="7">
          <cell r="A7" t="str">
            <v>GENERAL RATE INCREASE</v>
          </cell>
          <cell r="AF7" t="str">
            <v>GENERAL RATE INCREASE</v>
          </cell>
        </row>
        <row r="9">
          <cell r="AF9" t="str">
            <v>LINE</v>
          </cell>
        </row>
        <row r="10">
          <cell r="A10" t="str">
            <v>NO.</v>
          </cell>
          <cell r="AF10" t="str">
            <v>NO.</v>
          </cell>
          <cell r="AG10" t="str">
            <v>DESCRIPTION</v>
          </cell>
          <cell r="AH10" t="str">
            <v>ACTUAL</v>
          </cell>
          <cell r="AI10" t="str">
            <v>RESTATED</v>
          </cell>
          <cell r="AJ10" t="str">
            <v>ADJUSTMENT</v>
          </cell>
        </row>
        <row r="12">
          <cell r="A12">
            <v>1</v>
          </cell>
          <cell r="B12" t="str">
            <v>PROFORMA SALES FOR RESALE - OTHER UTILITIES</v>
          </cell>
          <cell r="AF12">
            <v>1</v>
          </cell>
          <cell r="AG12" t="str">
            <v>OPERATING EXPENSES</v>
          </cell>
        </row>
        <row r="13">
          <cell r="A13">
            <v>2</v>
          </cell>
          <cell r="B13" t="str">
            <v>RESTATED SALES FOR RESALE - OTHER UTIL. - in revenue adj.</v>
          </cell>
          <cell r="AF13">
            <v>2</v>
          </cell>
          <cell r="AG13" t="str">
            <v>MERGER COSTS AMORTIZED</v>
          </cell>
          <cell r="AH13">
            <v>0</v>
          </cell>
          <cell r="AI13">
            <v>8524719.8499999996</v>
          </cell>
          <cell r="AJ13">
            <v>8524719.8499999996</v>
          </cell>
        </row>
        <row r="14">
          <cell r="A14">
            <v>3</v>
          </cell>
          <cell r="B14" t="str">
            <v>INCREASE (DECREASE) REVENUES - OTHER UTILITIES</v>
          </cell>
          <cell r="E14">
            <v>0</v>
          </cell>
          <cell r="AF14">
            <v>3</v>
          </cell>
        </row>
        <row r="15">
          <cell r="A15">
            <v>4</v>
          </cell>
          <cell r="AF15">
            <v>4</v>
          </cell>
        </row>
        <row r="16">
          <cell r="A16">
            <v>5</v>
          </cell>
          <cell r="B16" t="str">
            <v>PROFORMA REV. - WHEELING FOR OTHERS</v>
          </cell>
          <cell r="AF16">
            <v>5</v>
          </cell>
        </row>
        <row r="17">
          <cell r="A17">
            <v>6</v>
          </cell>
          <cell r="B17" t="str">
            <v>RESTATED REV. - WHEELING FOR OTHERS - in revenue adj.</v>
          </cell>
          <cell r="AF17">
            <v>6</v>
          </cell>
        </row>
        <row r="18">
          <cell r="A18">
            <v>7</v>
          </cell>
          <cell r="B18" t="str">
            <v>INCREASE (DECREASE) OTHER OPERATING REVENUES</v>
          </cell>
          <cell r="E18">
            <v>0</v>
          </cell>
          <cell r="AF18">
            <v>7</v>
          </cell>
          <cell r="AG18" t="str">
            <v>SUBTOTAL MERGER COSTS EXPENSED</v>
          </cell>
          <cell r="AH18">
            <v>0</v>
          </cell>
          <cell r="AI18">
            <v>8524719.8499999996</v>
          </cell>
          <cell r="AJ18">
            <v>8524719.8499999996</v>
          </cell>
        </row>
        <row r="19">
          <cell r="A19">
            <v>8</v>
          </cell>
          <cell r="B19" t="str">
            <v>INCREASE (DECREASE) REVENUE</v>
          </cell>
          <cell r="E19">
            <v>0</v>
          </cell>
          <cell r="AF19">
            <v>8</v>
          </cell>
        </row>
        <row r="20">
          <cell r="A20">
            <v>9</v>
          </cell>
          <cell r="AF20">
            <v>9</v>
          </cell>
        </row>
        <row r="21">
          <cell r="A21">
            <v>10</v>
          </cell>
          <cell r="B21" t="str">
            <v>STATE UTILITY TAX</v>
          </cell>
          <cell r="AF21">
            <v>10</v>
          </cell>
        </row>
        <row r="22">
          <cell r="A22">
            <v>11</v>
          </cell>
          <cell r="B22" t="str">
            <v>(APPLICABLE TO LINE 7)</v>
          </cell>
          <cell r="C22">
            <v>0</v>
          </cell>
          <cell r="D22">
            <v>0</v>
          </cell>
          <cell r="AF22">
            <v>11</v>
          </cell>
        </row>
        <row r="23">
          <cell r="A23">
            <v>12</v>
          </cell>
          <cell r="B23" t="str">
            <v>INCREASE (DECREASE) STATE UTILITY TAX</v>
          </cell>
          <cell r="E23">
            <v>0</v>
          </cell>
          <cell r="AF23">
            <v>12</v>
          </cell>
        </row>
        <row r="24">
          <cell r="A24">
            <v>13</v>
          </cell>
          <cell r="B24" t="str">
            <v>INCREASE (DECREASE) INCOME</v>
          </cell>
          <cell r="E24">
            <v>0</v>
          </cell>
          <cell r="AF24">
            <v>13</v>
          </cell>
          <cell r="AG24" t="str">
            <v>INCREASE(DECREASE) INCOME</v>
          </cell>
          <cell r="AJ24">
            <v>-8524719.8499999996</v>
          </cell>
        </row>
        <row r="25">
          <cell r="A25">
            <v>14</v>
          </cell>
          <cell r="AF25">
            <v>14</v>
          </cell>
          <cell r="AG25" t="str">
            <v>INCREASE(DECREASE) FIT@</v>
          </cell>
          <cell r="AH25">
            <v>0.35</v>
          </cell>
          <cell r="AJ25">
            <v>-2983651.9474999998</v>
          </cell>
        </row>
        <row r="26">
          <cell r="A26">
            <v>15</v>
          </cell>
          <cell r="B26" t="str">
            <v>INCREASE (DECREASE) FIT @</v>
          </cell>
          <cell r="D26">
            <v>0</v>
          </cell>
          <cell r="E26">
            <v>0</v>
          </cell>
          <cell r="AF26">
            <v>15</v>
          </cell>
        </row>
        <row r="27">
          <cell r="A27">
            <v>16</v>
          </cell>
          <cell r="B27" t="str">
            <v>INCREASE (DECREASE) NOI</v>
          </cell>
          <cell r="E27">
            <v>0</v>
          </cell>
          <cell r="AF27">
            <v>16</v>
          </cell>
          <cell r="AG27" t="str">
            <v>INCREASE (DECREASE) NOI</v>
          </cell>
          <cell r="AJ27">
            <v>-5541067.9024999999</v>
          </cell>
        </row>
      </sheetData>
      <sheetData sheetId="1"/>
      <sheetData sheetId="2"/>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MatrixElectric"/>
      <sheetName val="KJB-7 Def"/>
      <sheetName val="KJB-3 Sum"/>
      <sheetName val="KJB-5 Cmn Adj"/>
      <sheetName val="KJB-5 El Adj"/>
      <sheetName val="JAP Exh p 18"/>
      <sheetName val="For Prod Adj Expense"/>
      <sheetName val="For Prod Adj Ratebase"/>
      <sheetName val="Verify Pwr Costs"/>
      <sheetName val="Power Cost Bridge to A-1"/>
      <sheetName val="RJR Prod O&amp;M"/>
      <sheetName val="TAD RY PC1"/>
      <sheetName val="Centralia Equity Kicker"/>
      <sheetName val="Exh.A-1"/>
      <sheetName val="Trans Ratebase"/>
      <sheetName val="Trans OATT Revenue"/>
      <sheetName val="ETR"/>
      <sheetName val="Placeholder ETR Only"/>
      <sheetName val="Interest"/>
      <sheetName val="EB&amp;Taxes"/>
      <sheetName val="Restating Print Macros"/>
      <sheetName val="Module13"/>
      <sheetName val="Module14"/>
      <sheetName val="Module15"/>
      <sheetName val="Module1"/>
    </sheetNames>
    <sheetDataSet>
      <sheetData sheetId="0" refreshError="1"/>
      <sheetData sheetId="1" refreshError="1"/>
      <sheetData sheetId="2">
        <row r="3">
          <cell r="C3" t="str">
            <v>Exhibit No. ___   (KJB-3)</v>
          </cell>
        </row>
        <row r="20">
          <cell r="L20">
            <v>0.35</v>
          </cell>
        </row>
      </sheetData>
      <sheetData sheetId="3">
        <row r="2">
          <cell r="AQ2" t="str">
            <v>Docket Number UE</v>
          </cell>
        </row>
        <row r="3">
          <cell r="AQ3" t="str">
            <v xml:space="preserve">Exhibit No. ___ </v>
          </cell>
        </row>
      </sheetData>
      <sheetData sheetId="4">
        <row r="3">
          <cell r="L3" t="str">
            <v xml:space="preserve">Exhibit No.     </v>
          </cell>
        </row>
        <row r="7">
          <cell r="B7" t="str">
            <v>FOR THE TWELVE MONTHS ENDED SEPTEMBER 30, 2015</v>
          </cell>
        </row>
      </sheetData>
      <sheetData sheetId="5">
        <row r="3">
          <cell r="E3" t="str">
            <v>Exhibit No.    (KJB-9)</v>
          </cell>
        </row>
      </sheetData>
      <sheetData sheetId="6" refreshError="1"/>
      <sheetData sheetId="7" refreshError="1"/>
      <sheetData sheetId="8" refreshError="1"/>
      <sheetData sheetId="9" refreshError="1"/>
      <sheetData sheetId="10">
        <row r="6">
          <cell r="M6">
            <v>0.97131999999999996</v>
          </cell>
        </row>
      </sheetData>
      <sheetData sheetId="11" refreshError="1"/>
      <sheetData sheetId="12">
        <row r="23">
          <cell r="O23">
            <v>1175.491</v>
          </cell>
        </row>
      </sheetData>
      <sheetData sheetId="13" refreshError="1"/>
      <sheetData sheetId="14" refreshError="1"/>
      <sheetData sheetId="15">
        <row r="62">
          <cell r="C62">
            <v>87915805.687329754</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 val="Load &amp; Price Develop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9100F4"/>
    </sheetNames>
    <sheetDataSet>
      <sheetData sheetId="0">
        <row r="1">
          <cell r="A1" t="str">
            <v>Classcd</v>
          </cell>
          <cell r="B1" t="str">
            <v>Class</v>
          </cell>
          <cell r="C1" t="str">
            <v>Analysis</v>
          </cell>
          <cell r="D1" t="str">
            <v>statistic</v>
          </cell>
          <cell r="E1" t="str">
            <v>Alias</v>
          </cell>
          <cell r="F1" t="str">
            <v>Annual</v>
          </cell>
          <cell r="G1" t="str">
            <v>Month1</v>
          </cell>
          <cell r="H1" t="str">
            <v>Month2</v>
          </cell>
          <cell r="I1" t="str">
            <v>Month3</v>
          </cell>
          <cell r="J1" t="str">
            <v>Month4</v>
          </cell>
          <cell r="K1" t="str">
            <v>Month5</v>
          </cell>
          <cell r="L1" t="str">
            <v>Month6</v>
          </cell>
          <cell r="M1" t="str">
            <v>Month7</v>
          </cell>
          <cell r="N1" t="str">
            <v>Month8</v>
          </cell>
          <cell r="O1" t="str">
            <v>Month9</v>
          </cell>
          <cell r="P1" t="str">
            <v>Month10</v>
          </cell>
          <cell r="Q1" t="str">
            <v>Month11</v>
          </cell>
          <cell r="R1" t="str">
            <v>Month12</v>
          </cell>
          <cell r="S1" t="str">
            <v>Uom</v>
          </cell>
          <cell r="T1" t="str">
            <v>Module</v>
          </cell>
          <cell r="U1" t="str">
            <v>Last_Change</v>
          </cell>
          <cell r="V1" t="str">
            <v>_LABEL_</v>
          </cell>
        </row>
        <row r="2">
          <cell r="D2" t="str">
            <v>Year</v>
          </cell>
          <cell r="G2">
            <v>2005</v>
          </cell>
          <cell r="H2">
            <v>2005</v>
          </cell>
          <cell r="I2">
            <v>2005</v>
          </cell>
          <cell r="J2">
            <v>2006</v>
          </cell>
          <cell r="K2">
            <v>2006</v>
          </cell>
          <cell r="L2">
            <v>2006</v>
          </cell>
          <cell r="M2">
            <v>2006</v>
          </cell>
          <cell r="N2">
            <v>2006</v>
          </cell>
          <cell r="O2">
            <v>2006</v>
          </cell>
          <cell r="P2">
            <v>2006</v>
          </cell>
          <cell r="Q2">
            <v>2006</v>
          </cell>
          <cell r="R2">
            <v>2006</v>
          </cell>
        </row>
        <row r="3">
          <cell r="D3" t="str">
            <v>Month</v>
          </cell>
          <cell r="G3">
            <v>10</v>
          </cell>
          <cell r="H3">
            <v>11</v>
          </cell>
          <cell r="I3">
            <v>12</v>
          </cell>
          <cell r="J3">
            <v>1</v>
          </cell>
          <cell r="K3">
            <v>2</v>
          </cell>
          <cell r="L3">
            <v>3</v>
          </cell>
          <cell r="M3">
            <v>4</v>
          </cell>
          <cell r="N3">
            <v>5</v>
          </cell>
          <cell r="O3">
            <v>6</v>
          </cell>
          <cell r="P3">
            <v>7</v>
          </cell>
          <cell r="Q3">
            <v>8</v>
          </cell>
          <cell r="R3">
            <v>9</v>
          </cell>
        </row>
        <row r="4">
          <cell r="A4">
            <v>991</v>
          </cell>
          <cell r="B4" t="str">
            <v>R991</v>
          </cell>
          <cell r="C4" t="str">
            <v>HourlyLoad</v>
          </cell>
          <cell r="D4" t="str">
            <v>PopN</v>
          </cell>
          <cell r="E4" t="str">
            <v>Accounts in Population</v>
          </cell>
          <cell r="F4">
            <v>1</v>
          </cell>
          <cell r="G4">
            <v>1</v>
          </cell>
          <cell r="H4">
            <v>1</v>
          </cell>
          <cell r="I4">
            <v>1</v>
          </cell>
          <cell r="J4">
            <v>1</v>
          </cell>
          <cell r="K4">
            <v>1</v>
          </cell>
          <cell r="L4">
            <v>1</v>
          </cell>
          <cell r="M4">
            <v>1</v>
          </cell>
          <cell r="N4">
            <v>1</v>
          </cell>
          <cell r="O4">
            <v>1</v>
          </cell>
          <cell r="P4">
            <v>1</v>
          </cell>
          <cell r="Q4">
            <v>1</v>
          </cell>
          <cell r="R4">
            <v>1</v>
          </cell>
          <cell r="S4" t="str">
            <v>Accounts</v>
          </cell>
          <cell r="T4" t="str">
            <v>M7100</v>
          </cell>
          <cell r="U4">
            <v>39072.409803240742</v>
          </cell>
        </row>
        <row r="5">
          <cell r="A5">
            <v>991</v>
          </cell>
          <cell r="B5" t="str">
            <v>R991</v>
          </cell>
          <cell r="C5" t="str">
            <v>HourlyLoadGen_ADJ</v>
          </cell>
          <cell r="D5" t="str">
            <v>Totalx</v>
          </cell>
          <cell r="E5" t="str">
            <v>Total Energy Use</v>
          </cell>
          <cell r="F5">
            <v>153115281.74003071</v>
          </cell>
          <cell r="G5">
            <v>12545745.004299102</v>
          </cell>
          <cell r="H5">
            <v>11892086.008524956</v>
          </cell>
          <cell r="I5">
            <v>12551910.269065348</v>
          </cell>
          <cell r="J5">
            <v>12547210.15061702</v>
          </cell>
          <cell r="K5">
            <v>11234263.085919837</v>
          </cell>
          <cell r="L5">
            <v>12346924.553129328</v>
          </cell>
          <cell r="M5">
            <v>12065748.577041971</v>
          </cell>
          <cell r="N5">
            <v>12835801.86012632</v>
          </cell>
          <cell r="O5">
            <v>13021893.507662972</v>
          </cell>
          <cell r="P5">
            <v>14508360.795146713</v>
          </cell>
          <cell r="Q5">
            <v>14336712.161630616</v>
          </cell>
          <cell r="R5">
            <v>13228625.766866531</v>
          </cell>
          <cell r="S5" t="str">
            <v>kWh</v>
          </cell>
          <cell r="T5" t="str">
            <v>M7400</v>
          </cell>
          <cell r="U5">
            <v>39079.352719907409</v>
          </cell>
        </row>
        <row r="6">
          <cell r="A6">
            <v>991</v>
          </cell>
          <cell r="B6" t="str">
            <v>R991</v>
          </cell>
          <cell r="C6" t="str">
            <v>HourlyLoadGen_ADJ</v>
          </cell>
          <cell r="D6" t="str">
            <v>TotalxperSite</v>
          </cell>
          <cell r="E6" t="str">
            <v>Energy Use per Account</v>
          </cell>
          <cell r="F6">
            <v>153115281.74003071</v>
          </cell>
          <cell r="G6">
            <v>12545745.004299102</v>
          </cell>
          <cell r="H6">
            <v>11892086.008524956</v>
          </cell>
          <cell r="I6">
            <v>12551910.269065348</v>
          </cell>
          <cell r="J6">
            <v>12547210.15061702</v>
          </cell>
          <cell r="K6">
            <v>11234263.085919837</v>
          </cell>
          <cell r="L6">
            <v>12346924.553129328</v>
          </cell>
          <cell r="M6">
            <v>12065748.577041971</v>
          </cell>
          <cell r="N6">
            <v>12835801.86012632</v>
          </cell>
          <cell r="O6">
            <v>13021893.507662972</v>
          </cell>
          <cell r="P6">
            <v>14508360.795146713</v>
          </cell>
          <cell r="Q6">
            <v>14336712.161630616</v>
          </cell>
          <cell r="R6">
            <v>13228625.766866531</v>
          </cell>
          <cell r="S6" t="str">
            <v>kWh</v>
          </cell>
          <cell r="T6" t="str">
            <v>M7400</v>
          </cell>
          <cell r="U6">
            <v>39079.352719907409</v>
          </cell>
        </row>
        <row r="7">
          <cell r="A7">
            <v>991</v>
          </cell>
          <cell r="B7" t="str">
            <v>R991</v>
          </cell>
          <cell r="C7" t="str">
            <v>HourlyLoad</v>
          </cell>
          <cell r="D7" t="str">
            <v>Days</v>
          </cell>
          <cell r="E7" t="str">
            <v>Number of Days</v>
          </cell>
          <cell r="F7">
            <v>365</v>
          </cell>
          <cell r="G7">
            <v>31</v>
          </cell>
          <cell r="H7">
            <v>30</v>
          </cell>
          <cell r="I7">
            <v>31</v>
          </cell>
          <cell r="J7">
            <v>31</v>
          </cell>
          <cell r="K7">
            <v>28</v>
          </cell>
          <cell r="L7">
            <v>31</v>
          </cell>
          <cell r="M7">
            <v>30</v>
          </cell>
          <cell r="N7">
            <v>31</v>
          </cell>
          <cell r="O7">
            <v>30</v>
          </cell>
          <cell r="P7">
            <v>31</v>
          </cell>
          <cell r="Q7">
            <v>31</v>
          </cell>
          <cell r="R7">
            <v>30</v>
          </cell>
          <cell r="S7" t="str">
            <v>Days</v>
          </cell>
          <cell r="T7" t="str">
            <v>M7100</v>
          </cell>
          <cell r="U7">
            <v>39072.409803240742</v>
          </cell>
        </row>
        <row r="8">
          <cell r="A8">
            <v>991</v>
          </cell>
          <cell r="B8" t="str">
            <v>R991</v>
          </cell>
          <cell r="C8" t="str">
            <v>HourlyLoad</v>
          </cell>
          <cell r="D8" t="str">
            <v>Samn_min</v>
          </cell>
          <cell r="E8" t="str">
            <v>Minimum Number of Accounts in Sample with Valid Data</v>
          </cell>
          <cell r="F8">
            <v>1</v>
          </cell>
          <cell r="G8">
            <v>1</v>
          </cell>
          <cell r="H8">
            <v>1</v>
          </cell>
          <cell r="I8">
            <v>1</v>
          </cell>
          <cell r="J8">
            <v>1</v>
          </cell>
          <cell r="K8">
            <v>1</v>
          </cell>
          <cell r="L8">
            <v>1</v>
          </cell>
          <cell r="M8">
            <v>1</v>
          </cell>
          <cell r="N8">
            <v>1</v>
          </cell>
          <cell r="O8">
            <v>1</v>
          </cell>
          <cell r="P8">
            <v>1</v>
          </cell>
          <cell r="Q8">
            <v>1</v>
          </cell>
          <cell r="R8">
            <v>1</v>
          </cell>
          <cell r="S8" t="str">
            <v>Accounts</v>
          </cell>
          <cell r="T8" t="str">
            <v>M7100</v>
          </cell>
          <cell r="U8">
            <v>39072.409768518519</v>
          </cell>
        </row>
        <row r="9">
          <cell r="A9">
            <v>991</v>
          </cell>
          <cell r="B9" t="str">
            <v>R991</v>
          </cell>
          <cell r="C9" t="str">
            <v>HourlyLoad</v>
          </cell>
          <cell r="D9" t="str">
            <v>Samn_max</v>
          </cell>
          <cell r="E9" t="str">
            <v>Maximum Number of Accounts in Sample with Valid Data</v>
          </cell>
          <cell r="F9">
            <v>1</v>
          </cell>
          <cell r="G9">
            <v>1</v>
          </cell>
          <cell r="H9">
            <v>1</v>
          </cell>
          <cell r="I9">
            <v>1</v>
          </cell>
          <cell r="J9">
            <v>1</v>
          </cell>
          <cell r="K9">
            <v>1</v>
          </cell>
          <cell r="L9">
            <v>1</v>
          </cell>
          <cell r="M9">
            <v>1</v>
          </cell>
          <cell r="N9">
            <v>1</v>
          </cell>
          <cell r="O9">
            <v>1</v>
          </cell>
          <cell r="P9">
            <v>1</v>
          </cell>
          <cell r="Q9">
            <v>1</v>
          </cell>
          <cell r="R9">
            <v>1</v>
          </cell>
          <cell r="S9" t="str">
            <v>Accounts</v>
          </cell>
          <cell r="T9" t="str">
            <v>M7100</v>
          </cell>
          <cell r="U9">
            <v>39072.409768518519</v>
          </cell>
        </row>
        <row r="10">
          <cell r="A10">
            <v>991</v>
          </cell>
          <cell r="B10" t="str">
            <v>R991</v>
          </cell>
          <cell r="C10" t="str">
            <v>SysPk_MonthlyPeaks_ADJ</v>
          </cell>
          <cell r="D10" t="str">
            <v>Date</v>
          </cell>
          <cell r="E10" t="str">
            <v>Day of System Peak Demand</v>
          </cell>
          <cell r="F10">
            <v>38701</v>
          </cell>
          <cell r="G10">
            <v>38652</v>
          </cell>
          <cell r="H10">
            <v>38685</v>
          </cell>
          <cell r="I10">
            <v>38701</v>
          </cell>
          <cell r="J10">
            <v>38720</v>
          </cell>
          <cell r="K10">
            <v>38765</v>
          </cell>
          <cell r="L10">
            <v>38785</v>
          </cell>
          <cell r="M10">
            <v>38824</v>
          </cell>
          <cell r="N10">
            <v>38839</v>
          </cell>
          <cell r="O10">
            <v>38894</v>
          </cell>
          <cell r="P10">
            <v>38922</v>
          </cell>
          <cell r="Q10">
            <v>38957</v>
          </cell>
          <cell r="R10">
            <v>38980</v>
          </cell>
          <cell r="S10" t="str">
            <v>Date</v>
          </cell>
          <cell r="T10" t="str">
            <v>M8100</v>
          </cell>
          <cell r="U10">
            <v>39079.35297453704</v>
          </cell>
        </row>
        <row r="11">
          <cell r="A11">
            <v>991</v>
          </cell>
          <cell r="B11" t="str">
            <v>R991</v>
          </cell>
          <cell r="C11" t="str">
            <v>SysPk_MonthlyPeaks_ADJ</v>
          </cell>
          <cell r="D11" t="str">
            <v>Interval</v>
          </cell>
          <cell r="E11" t="str">
            <v>Hour of System Peak Demand</v>
          </cell>
          <cell r="F11">
            <v>19</v>
          </cell>
          <cell r="G11">
            <v>8</v>
          </cell>
          <cell r="H11">
            <v>18</v>
          </cell>
          <cell r="I11">
            <v>19</v>
          </cell>
          <cell r="J11">
            <v>18</v>
          </cell>
          <cell r="K11">
            <v>8</v>
          </cell>
          <cell r="L11">
            <v>19</v>
          </cell>
          <cell r="M11">
            <v>8</v>
          </cell>
          <cell r="N11">
            <v>8</v>
          </cell>
          <cell r="O11">
            <v>17</v>
          </cell>
          <cell r="P11">
            <v>15</v>
          </cell>
          <cell r="Q11">
            <v>17</v>
          </cell>
          <cell r="R11">
            <v>20</v>
          </cell>
          <cell r="S11" t="str">
            <v>Hour</v>
          </cell>
          <cell r="T11" t="str">
            <v>M8100</v>
          </cell>
          <cell r="U11">
            <v>39079.35297453704</v>
          </cell>
        </row>
        <row r="12">
          <cell r="A12">
            <v>991</v>
          </cell>
          <cell r="B12" t="str">
            <v>R991</v>
          </cell>
          <cell r="C12" t="str">
            <v>SysPk_MonthlyPeaks_ADJ</v>
          </cell>
          <cell r="D12" t="str">
            <v>Totalx</v>
          </cell>
          <cell r="E12" t="str">
            <v>Total Energy Use</v>
          </cell>
          <cell r="F12">
            <v>153115281.74003074</v>
          </cell>
          <cell r="G12">
            <v>12545745.004299102</v>
          </cell>
          <cell r="H12">
            <v>11892086.008524956</v>
          </cell>
          <cell r="I12">
            <v>12551910.269065348</v>
          </cell>
          <cell r="J12">
            <v>12547210.15061702</v>
          </cell>
          <cell r="K12">
            <v>11234263.085919837</v>
          </cell>
          <cell r="L12">
            <v>12346924.553129328</v>
          </cell>
          <cell r="M12">
            <v>12065748.577041971</v>
          </cell>
          <cell r="N12">
            <v>12835801.86012632</v>
          </cell>
          <cell r="O12">
            <v>13021893.507662972</v>
          </cell>
          <cell r="P12">
            <v>14508360.795146713</v>
          </cell>
          <cell r="Q12">
            <v>14336712.161630616</v>
          </cell>
          <cell r="R12">
            <v>13228625.766866531</v>
          </cell>
          <cell r="S12" t="str">
            <v>kWh</v>
          </cell>
          <cell r="T12" t="str">
            <v>M8100</v>
          </cell>
          <cell r="U12">
            <v>39079.35297453704</v>
          </cell>
        </row>
        <row r="13">
          <cell r="A13">
            <v>991</v>
          </cell>
          <cell r="B13" t="str">
            <v>R991</v>
          </cell>
          <cell r="C13" t="str">
            <v>SysPk_MonthlyPeaks_ADJ</v>
          </cell>
          <cell r="D13" t="str">
            <v>Peaky</v>
          </cell>
          <cell r="E13" t="str">
            <v>Total Demand at System Peak Hour</v>
          </cell>
          <cell r="F13">
            <v>17331.294827407579</v>
          </cell>
          <cell r="G13">
            <v>17685.502987854223</v>
          </cell>
          <cell r="H13">
            <v>17273.049375596591</v>
          </cell>
          <cell r="I13">
            <v>17331.294827407579</v>
          </cell>
          <cell r="J13">
            <v>17722.567617858265</v>
          </cell>
          <cell r="K13">
            <v>17394.12120981569</v>
          </cell>
          <cell r="L13">
            <v>16728.319336669625</v>
          </cell>
          <cell r="M13">
            <v>17193.220956460773</v>
          </cell>
          <cell r="N13">
            <v>16895.019620371633</v>
          </cell>
          <cell r="O13">
            <v>21183.780955073926</v>
          </cell>
          <cell r="P13">
            <v>23054.5302227756</v>
          </cell>
          <cell r="Q13">
            <v>21427.99200081755</v>
          </cell>
          <cell r="R13">
            <v>17686.852500484631</v>
          </cell>
          <cell r="S13" t="str">
            <v>kW</v>
          </cell>
          <cell r="T13" t="str">
            <v>M8100</v>
          </cell>
          <cell r="U13">
            <v>39079.35297453704</v>
          </cell>
        </row>
        <row r="14">
          <cell r="A14">
            <v>991</v>
          </cell>
          <cell r="B14" t="str">
            <v>R991</v>
          </cell>
          <cell r="C14" t="str">
            <v>SysPk_MonthlyPeaks_ADJ</v>
          </cell>
          <cell r="D14" t="str">
            <v>ErrBndforPeaky</v>
          </cell>
          <cell r="E14" t="str">
            <v>Error Bound for Total Demand</v>
          </cell>
          <cell r="F14">
            <v>0</v>
          </cell>
          <cell r="G14">
            <v>0</v>
          </cell>
          <cell r="H14">
            <v>0</v>
          </cell>
          <cell r="I14">
            <v>0</v>
          </cell>
          <cell r="J14">
            <v>0</v>
          </cell>
          <cell r="K14">
            <v>0</v>
          </cell>
          <cell r="L14">
            <v>0</v>
          </cell>
          <cell r="M14">
            <v>0</v>
          </cell>
          <cell r="N14">
            <v>0</v>
          </cell>
          <cell r="O14">
            <v>0</v>
          </cell>
          <cell r="P14">
            <v>0</v>
          </cell>
          <cell r="Q14">
            <v>0</v>
          </cell>
          <cell r="R14">
            <v>0</v>
          </cell>
          <cell r="S14" t="str">
            <v>kW</v>
          </cell>
          <cell r="T14" t="str">
            <v>M8100</v>
          </cell>
          <cell r="U14">
            <v>39079.35297453704</v>
          </cell>
        </row>
        <row r="15">
          <cell r="A15">
            <v>991</v>
          </cell>
          <cell r="B15" t="str">
            <v>R991</v>
          </cell>
          <cell r="C15" t="str">
            <v>SysPk_MonthlyPeaks_ADJ</v>
          </cell>
          <cell r="D15" t="str">
            <v>TotalxperSite</v>
          </cell>
          <cell r="E15" t="str">
            <v>Energy Use per Account</v>
          </cell>
          <cell r="F15">
            <v>153115281.74003074</v>
          </cell>
          <cell r="G15">
            <v>12545745.004299102</v>
          </cell>
          <cell r="H15">
            <v>11892086.008524956</v>
          </cell>
          <cell r="I15">
            <v>12551910.269065348</v>
          </cell>
          <cell r="J15">
            <v>12547210.15061702</v>
          </cell>
          <cell r="K15">
            <v>11234263.085919837</v>
          </cell>
          <cell r="L15">
            <v>12346924.553129328</v>
          </cell>
          <cell r="M15">
            <v>12065748.577041971</v>
          </cell>
          <cell r="N15">
            <v>12835801.86012632</v>
          </cell>
          <cell r="O15">
            <v>13021893.507662972</v>
          </cell>
          <cell r="P15">
            <v>14508360.795146713</v>
          </cell>
          <cell r="Q15">
            <v>14336712.161630616</v>
          </cell>
          <cell r="R15">
            <v>13228625.766866531</v>
          </cell>
          <cell r="S15" t="str">
            <v>kWh</v>
          </cell>
          <cell r="T15" t="str">
            <v>M8100</v>
          </cell>
          <cell r="U15">
            <v>39079.35297453704</v>
          </cell>
        </row>
        <row r="16">
          <cell r="A16">
            <v>991</v>
          </cell>
          <cell r="B16" t="str">
            <v>R991</v>
          </cell>
          <cell r="C16" t="str">
            <v>SysPk_MonthlyPeaks_ADJ</v>
          </cell>
          <cell r="D16" t="str">
            <v>PeakyperSite</v>
          </cell>
          <cell r="E16" t="str">
            <v>Demand per Account at System Peak Hour</v>
          </cell>
          <cell r="F16">
            <v>17331.294827407579</v>
          </cell>
          <cell r="G16">
            <v>17685.502987854223</v>
          </cell>
          <cell r="H16">
            <v>17273.049375596591</v>
          </cell>
          <cell r="I16">
            <v>17331.294827407579</v>
          </cell>
          <cell r="J16">
            <v>17722.567617858265</v>
          </cell>
          <cell r="K16">
            <v>17394.12120981569</v>
          </cell>
          <cell r="L16">
            <v>16728.319336669625</v>
          </cell>
          <cell r="M16">
            <v>17193.220956460773</v>
          </cell>
          <cell r="N16">
            <v>16895.019620371633</v>
          </cell>
          <cell r="O16">
            <v>21183.780955073926</v>
          </cell>
          <cell r="P16">
            <v>23054.5302227756</v>
          </cell>
          <cell r="Q16">
            <v>21427.99200081755</v>
          </cell>
          <cell r="R16">
            <v>17686.852500484631</v>
          </cell>
          <cell r="S16" t="str">
            <v>kW</v>
          </cell>
          <cell r="T16" t="str">
            <v>M8100</v>
          </cell>
          <cell r="U16">
            <v>39079.35297453704</v>
          </cell>
        </row>
        <row r="17">
          <cell r="A17">
            <v>991</v>
          </cell>
          <cell r="B17" t="str">
            <v>R991</v>
          </cell>
          <cell r="C17" t="str">
            <v>SysPk_MonthlyPeaks_ADJ</v>
          </cell>
          <cell r="D17" t="str">
            <v>ErrBndperSite</v>
          </cell>
          <cell r="E17" t="str">
            <v>Error Bound for Demand per Account</v>
          </cell>
          <cell r="F17">
            <v>0</v>
          </cell>
          <cell r="G17">
            <v>0</v>
          </cell>
          <cell r="H17">
            <v>0</v>
          </cell>
          <cell r="I17">
            <v>0</v>
          </cell>
          <cell r="J17">
            <v>0</v>
          </cell>
          <cell r="K17">
            <v>0</v>
          </cell>
          <cell r="L17">
            <v>0</v>
          </cell>
          <cell r="M17">
            <v>0</v>
          </cell>
          <cell r="N17">
            <v>0</v>
          </cell>
          <cell r="O17">
            <v>0</v>
          </cell>
          <cell r="P17">
            <v>0</v>
          </cell>
          <cell r="Q17">
            <v>0</v>
          </cell>
          <cell r="R17">
            <v>0</v>
          </cell>
          <cell r="S17" t="str">
            <v>kW</v>
          </cell>
          <cell r="T17" t="str">
            <v>M8100</v>
          </cell>
          <cell r="U17">
            <v>39079.35297453704</v>
          </cell>
        </row>
        <row r="18">
          <cell r="A18">
            <v>991</v>
          </cell>
          <cell r="B18" t="str">
            <v>R991</v>
          </cell>
          <cell r="C18" t="str">
            <v>SysPk_MonthlyPeaks_ADJ</v>
          </cell>
          <cell r="D18" t="str">
            <v>RelPrec</v>
          </cell>
          <cell r="E18" t="str">
            <v>Relative Precision of Demand at System Peak</v>
          </cell>
          <cell r="F18">
            <v>0</v>
          </cell>
          <cell r="G18">
            <v>0</v>
          </cell>
          <cell r="H18">
            <v>0</v>
          </cell>
          <cell r="I18">
            <v>0</v>
          </cell>
          <cell r="J18">
            <v>0</v>
          </cell>
          <cell r="K18">
            <v>0</v>
          </cell>
          <cell r="L18">
            <v>0</v>
          </cell>
          <cell r="M18">
            <v>0</v>
          </cell>
          <cell r="N18">
            <v>0</v>
          </cell>
          <cell r="O18">
            <v>0</v>
          </cell>
          <cell r="P18">
            <v>0</v>
          </cell>
          <cell r="Q18">
            <v>0</v>
          </cell>
          <cell r="R18">
            <v>0</v>
          </cell>
          <cell r="S18" t="str">
            <v>None</v>
          </cell>
          <cell r="T18" t="str">
            <v>M8100</v>
          </cell>
          <cell r="U18">
            <v>39079.35297453704</v>
          </cell>
        </row>
        <row r="19">
          <cell r="A19">
            <v>991</v>
          </cell>
          <cell r="B19" t="str">
            <v>R991</v>
          </cell>
          <cell r="C19" t="str">
            <v>SysPk_MonthlyPeaks_ADJ</v>
          </cell>
          <cell r="D19" t="str">
            <v>Days</v>
          </cell>
          <cell r="E19" t="str">
            <v>Number of Days</v>
          </cell>
          <cell r="F19">
            <v>365</v>
          </cell>
          <cell r="G19">
            <v>31</v>
          </cell>
          <cell r="H19">
            <v>30</v>
          </cell>
          <cell r="I19">
            <v>31</v>
          </cell>
          <cell r="J19">
            <v>31</v>
          </cell>
          <cell r="K19">
            <v>28</v>
          </cell>
          <cell r="L19">
            <v>31</v>
          </cell>
          <cell r="M19">
            <v>30</v>
          </cell>
          <cell r="N19">
            <v>31</v>
          </cell>
          <cell r="O19">
            <v>30</v>
          </cell>
          <cell r="P19">
            <v>31</v>
          </cell>
          <cell r="Q19">
            <v>31</v>
          </cell>
          <cell r="R19">
            <v>30</v>
          </cell>
          <cell r="S19" t="str">
            <v>Days</v>
          </cell>
          <cell r="T19" t="str">
            <v>M8100</v>
          </cell>
          <cell r="U19">
            <v>39079.35297453704</v>
          </cell>
        </row>
        <row r="20">
          <cell r="A20">
            <v>991</v>
          </cell>
          <cell r="B20" t="str">
            <v>R991</v>
          </cell>
          <cell r="C20" t="str">
            <v>SysPk_MonthlyPeaks_ADJ</v>
          </cell>
          <cell r="D20" t="str">
            <v>Load_Factor</v>
          </cell>
          <cell r="E20" t="str">
            <v>Load Factor at System Peak</v>
          </cell>
          <cell r="F20">
            <v>1.008517460161243</v>
          </cell>
          <cell r="G20">
            <v>0.95346796193639172</v>
          </cell>
          <cell r="H20">
            <v>0.95621715446991584</v>
          </cell>
          <cell r="I20">
            <v>0.97343258561161239</v>
          </cell>
          <cell r="J20">
            <v>0.95158501499190484</v>
          </cell>
          <cell r="K20">
            <v>0.96110940012493828</v>
          </cell>
          <cell r="L20">
            <v>0.99204997025998576</v>
          </cell>
          <cell r="M20">
            <v>0.9746855564305007</v>
          </cell>
          <cell r="N20">
            <v>1.0211542953288977</v>
          </cell>
          <cell r="O20">
            <v>0.85376464397190266</v>
          </cell>
          <cell r="P20">
            <v>0.84584178255988796</v>
          </cell>
          <cell r="Q20">
            <v>0.89928045567959103</v>
          </cell>
          <cell r="R20">
            <v>1.03879937611097</v>
          </cell>
          <cell r="S20" t="str">
            <v>None</v>
          </cell>
          <cell r="T20" t="str">
            <v>M8100</v>
          </cell>
          <cell r="U20">
            <v>39079.35297453704</v>
          </cell>
        </row>
        <row r="21">
          <cell r="A21">
            <v>991</v>
          </cell>
          <cell r="B21" t="str">
            <v>R991</v>
          </cell>
          <cell r="C21" t="str">
            <v>SysPk_MonthlyPeaks_ADJ</v>
          </cell>
          <cell r="D21" t="str">
            <v>Error_Ratio</v>
          </cell>
          <cell r="E21" t="str">
            <v>Error Ratio</v>
          </cell>
          <cell r="F21">
            <v>1.9565117849395946E-16</v>
          </cell>
          <cell r="G21">
            <v>2.6202888769341823E-16</v>
          </cell>
          <cell r="H21">
            <v>2.9694259538944611E-16</v>
          </cell>
          <cell r="I21">
            <v>1.9565117849395946E-16</v>
          </cell>
          <cell r="J21">
            <v>2.5345523921829229E-16</v>
          </cell>
          <cell r="K21">
            <v>2.8412075779085842E-16</v>
          </cell>
          <cell r="L21">
            <v>2.0208988812169792E-16</v>
          </cell>
          <cell r="M21">
            <v>2.9893354420977753E-16</v>
          </cell>
          <cell r="N21">
            <v>3.0002272629321725E-16</v>
          </cell>
          <cell r="O21">
            <v>1.8029527835654372E-16</v>
          </cell>
          <cell r="P21">
            <v>2.5801788935394208E-16</v>
          </cell>
          <cell r="Q21">
            <v>1.3680898893573561E-16</v>
          </cell>
          <cell r="R21">
            <v>2.4719526814613612E-16</v>
          </cell>
          <cell r="S21" t="str">
            <v>None</v>
          </cell>
          <cell r="T21" t="str">
            <v>M8100</v>
          </cell>
          <cell r="U21">
            <v>39079.35297453704</v>
          </cell>
        </row>
        <row r="22">
          <cell r="A22">
            <v>991</v>
          </cell>
          <cell r="B22" t="str">
            <v>R991</v>
          </cell>
          <cell r="C22" t="str">
            <v>ClassPeak_ADJ</v>
          </cell>
          <cell r="D22" t="str">
            <v>Date</v>
          </cell>
          <cell r="E22" t="str">
            <v>Day of Class Peak Demand</v>
          </cell>
          <cell r="F22">
            <v>38920</v>
          </cell>
          <cell r="G22">
            <v>38639</v>
          </cell>
          <cell r="H22">
            <v>38685</v>
          </cell>
          <cell r="I22">
            <v>38706</v>
          </cell>
          <cell r="J22">
            <v>38722</v>
          </cell>
          <cell r="K22">
            <v>38771</v>
          </cell>
          <cell r="L22">
            <v>38803</v>
          </cell>
          <cell r="M22">
            <v>38831</v>
          </cell>
          <cell r="N22">
            <v>38855</v>
          </cell>
          <cell r="O22">
            <v>38894</v>
          </cell>
          <cell r="P22">
            <v>38920</v>
          </cell>
          <cell r="Q22">
            <v>38956</v>
          </cell>
          <cell r="R22">
            <v>38962</v>
          </cell>
          <cell r="S22" t="str">
            <v>Date</v>
          </cell>
          <cell r="T22" t="str">
            <v>M8200</v>
          </cell>
          <cell r="U22">
            <v>39079.353009259263</v>
          </cell>
        </row>
        <row r="23">
          <cell r="A23">
            <v>991</v>
          </cell>
          <cell r="B23" t="str">
            <v>R991</v>
          </cell>
          <cell r="C23" t="str">
            <v>ClassPeak_ADJ</v>
          </cell>
          <cell r="D23" t="str">
            <v>Interval</v>
          </cell>
          <cell r="E23" t="str">
            <v>Hour of Class Peak Demand</v>
          </cell>
          <cell r="F23">
            <v>22</v>
          </cell>
          <cell r="G23">
            <v>15</v>
          </cell>
          <cell r="H23">
            <v>8</v>
          </cell>
          <cell r="I23">
            <v>8</v>
          </cell>
          <cell r="J23">
            <v>8</v>
          </cell>
          <cell r="K23">
            <v>8</v>
          </cell>
          <cell r="L23">
            <v>15</v>
          </cell>
          <cell r="M23">
            <v>13</v>
          </cell>
          <cell r="N23">
            <v>15</v>
          </cell>
          <cell r="O23">
            <v>13</v>
          </cell>
          <cell r="P23">
            <v>22</v>
          </cell>
          <cell r="Q23">
            <v>22</v>
          </cell>
          <cell r="R23">
            <v>15</v>
          </cell>
          <cell r="S23" t="str">
            <v>Hour</v>
          </cell>
          <cell r="T23" t="str">
            <v>M8200</v>
          </cell>
          <cell r="U23">
            <v>39079.353009259263</v>
          </cell>
        </row>
        <row r="24">
          <cell r="A24">
            <v>991</v>
          </cell>
          <cell r="B24" t="str">
            <v>R991</v>
          </cell>
          <cell r="C24" t="str">
            <v>ClassPeak_ADJ</v>
          </cell>
          <cell r="D24" t="str">
            <v>Totalx</v>
          </cell>
          <cell r="E24" t="str">
            <v>Total Energy Use</v>
          </cell>
          <cell r="F24">
            <v>153115281.74003074</v>
          </cell>
          <cell r="G24">
            <v>12545745.004299102</v>
          </cell>
          <cell r="H24">
            <v>11892086.008524956</v>
          </cell>
          <cell r="I24">
            <v>12551910.269065348</v>
          </cell>
          <cell r="J24">
            <v>12547210.15061702</v>
          </cell>
          <cell r="K24">
            <v>11234263.085919837</v>
          </cell>
          <cell r="L24">
            <v>12346924.553129328</v>
          </cell>
          <cell r="M24">
            <v>12065748.577041971</v>
          </cell>
          <cell r="N24">
            <v>12835801.86012632</v>
          </cell>
          <cell r="O24">
            <v>13021893.507662972</v>
          </cell>
          <cell r="P24">
            <v>14508360.795146713</v>
          </cell>
          <cell r="Q24">
            <v>14336712.161630616</v>
          </cell>
          <cell r="R24">
            <v>13228625.766866531</v>
          </cell>
          <cell r="S24" t="str">
            <v>kWh</v>
          </cell>
          <cell r="T24" t="str">
            <v>M8200</v>
          </cell>
          <cell r="U24">
            <v>39079.353009259263</v>
          </cell>
        </row>
        <row r="25">
          <cell r="A25">
            <v>991</v>
          </cell>
          <cell r="B25" t="str">
            <v>R991</v>
          </cell>
          <cell r="C25" t="str">
            <v>ClassPeak_ADJ</v>
          </cell>
          <cell r="D25" t="str">
            <v>Peaky</v>
          </cell>
          <cell r="E25" t="str">
            <v>Total Demand at Class Peak Hour</v>
          </cell>
          <cell r="F25">
            <v>24484.155817025512</v>
          </cell>
          <cell r="G25">
            <v>18578.430319027029</v>
          </cell>
          <cell r="H25">
            <v>18090.655866902605</v>
          </cell>
          <cell r="I25">
            <v>18850.425054878178</v>
          </cell>
          <cell r="J25">
            <v>18494.560352613735</v>
          </cell>
          <cell r="K25">
            <v>18493.847134821845</v>
          </cell>
          <cell r="L25">
            <v>18256.964624630153</v>
          </cell>
          <cell r="M25">
            <v>18911.339312270986</v>
          </cell>
          <cell r="N25">
            <v>20079.933025764567</v>
          </cell>
          <cell r="O25">
            <v>22313.736658129827</v>
          </cell>
          <cell r="P25">
            <v>24484.155817025512</v>
          </cell>
          <cell r="Q25">
            <v>21672.440463183608</v>
          </cell>
          <cell r="R25">
            <v>21369.900480369884</v>
          </cell>
          <cell r="S25" t="str">
            <v>kW</v>
          </cell>
          <cell r="T25" t="str">
            <v>M8200</v>
          </cell>
          <cell r="U25">
            <v>39079.353009259263</v>
          </cell>
        </row>
        <row r="26">
          <cell r="A26">
            <v>991</v>
          </cell>
          <cell r="B26" t="str">
            <v>R991</v>
          </cell>
          <cell r="C26" t="str">
            <v>ClassPeak_ADJ</v>
          </cell>
          <cell r="D26" t="str">
            <v>ErrBndforPeaky</v>
          </cell>
          <cell r="E26" t="str">
            <v>Error Bound for Total Demand</v>
          </cell>
          <cell r="F26">
            <v>0</v>
          </cell>
          <cell r="G26">
            <v>0</v>
          </cell>
          <cell r="H26">
            <v>0</v>
          </cell>
          <cell r="I26">
            <v>0</v>
          </cell>
          <cell r="J26">
            <v>0</v>
          </cell>
          <cell r="K26">
            <v>0</v>
          </cell>
          <cell r="L26">
            <v>0</v>
          </cell>
          <cell r="M26">
            <v>0</v>
          </cell>
          <cell r="N26">
            <v>0</v>
          </cell>
          <cell r="O26">
            <v>0</v>
          </cell>
          <cell r="P26">
            <v>0</v>
          </cell>
          <cell r="Q26">
            <v>0</v>
          </cell>
          <cell r="R26">
            <v>0</v>
          </cell>
          <cell r="S26" t="str">
            <v>kW</v>
          </cell>
          <cell r="T26" t="str">
            <v>M8200</v>
          </cell>
          <cell r="U26">
            <v>39079.353009259263</v>
          </cell>
        </row>
        <row r="27">
          <cell r="A27">
            <v>991</v>
          </cell>
          <cell r="B27" t="str">
            <v>R991</v>
          </cell>
          <cell r="C27" t="str">
            <v>ClassPeak_ADJ</v>
          </cell>
          <cell r="D27" t="str">
            <v>TotalxperSite</v>
          </cell>
          <cell r="E27" t="str">
            <v>Energy Use per Account</v>
          </cell>
          <cell r="F27">
            <v>153115281.74003074</v>
          </cell>
          <cell r="G27">
            <v>12545745.004299102</v>
          </cell>
          <cell r="H27">
            <v>11892086.008524956</v>
          </cell>
          <cell r="I27">
            <v>12551910.269065348</v>
          </cell>
          <cell r="J27">
            <v>12547210.15061702</v>
          </cell>
          <cell r="K27">
            <v>11234263.085919837</v>
          </cell>
          <cell r="L27">
            <v>12346924.553129328</v>
          </cell>
          <cell r="M27">
            <v>12065748.577041971</v>
          </cell>
          <cell r="N27">
            <v>12835801.86012632</v>
          </cell>
          <cell r="O27">
            <v>13021893.507662972</v>
          </cell>
          <cell r="P27">
            <v>14508360.795146713</v>
          </cell>
          <cell r="Q27">
            <v>14336712.161630616</v>
          </cell>
          <cell r="R27">
            <v>13228625.766866531</v>
          </cell>
          <cell r="S27" t="str">
            <v>kWh</v>
          </cell>
          <cell r="T27" t="str">
            <v>M8200</v>
          </cell>
          <cell r="U27">
            <v>39079.353009259263</v>
          </cell>
        </row>
        <row r="28">
          <cell r="A28">
            <v>991</v>
          </cell>
          <cell r="B28" t="str">
            <v>R991</v>
          </cell>
          <cell r="C28" t="str">
            <v>ClassPeak_ADJ</v>
          </cell>
          <cell r="D28" t="str">
            <v>PeakyperSite</v>
          </cell>
          <cell r="E28" t="str">
            <v>Demand per Account at Class Peak Hour</v>
          </cell>
          <cell r="F28">
            <v>24484.155817025512</v>
          </cell>
          <cell r="G28">
            <v>18578.430319027029</v>
          </cell>
          <cell r="H28">
            <v>18090.655866902605</v>
          </cell>
          <cell r="I28">
            <v>18850.425054878178</v>
          </cell>
          <cell r="J28">
            <v>18494.560352613735</v>
          </cell>
          <cell r="K28">
            <v>18493.847134821845</v>
          </cell>
          <cell r="L28">
            <v>18256.964624630153</v>
          </cell>
          <cell r="M28">
            <v>18911.339312270986</v>
          </cell>
          <cell r="N28">
            <v>20079.933025764567</v>
          </cell>
          <cell r="O28">
            <v>22313.736658129827</v>
          </cell>
          <cell r="P28">
            <v>24484.155817025512</v>
          </cell>
          <cell r="Q28">
            <v>21672.440463183608</v>
          </cell>
          <cell r="R28">
            <v>21369.900480369884</v>
          </cell>
          <cell r="S28" t="str">
            <v>kW</v>
          </cell>
          <cell r="T28" t="str">
            <v>M8200</v>
          </cell>
          <cell r="U28">
            <v>39079.353009259263</v>
          </cell>
        </row>
        <row r="29">
          <cell r="A29">
            <v>991</v>
          </cell>
          <cell r="B29" t="str">
            <v>R991</v>
          </cell>
          <cell r="C29" t="str">
            <v>ClassPeak_ADJ</v>
          </cell>
          <cell r="D29" t="str">
            <v>ErrBndperSite</v>
          </cell>
          <cell r="E29" t="str">
            <v>Error Bound for Demand per Account</v>
          </cell>
          <cell r="F29">
            <v>0</v>
          </cell>
          <cell r="G29">
            <v>0</v>
          </cell>
          <cell r="H29">
            <v>0</v>
          </cell>
          <cell r="I29">
            <v>0</v>
          </cell>
          <cell r="J29">
            <v>0</v>
          </cell>
          <cell r="K29">
            <v>0</v>
          </cell>
          <cell r="L29">
            <v>0</v>
          </cell>
          <cell r="M29">
            <v>0</v>
          </cell>
          <cell r="N29">
            <v>0</v>
          </cell>
          <cell r="O29">
            <v>0</v>
          </cell>
          <cell r="P29">
            <v>0</v>
          </cell>
          <cell r="Q29">
            <v>0</v>
          </cell>
          <cell r="R29">
            <v>0</v>
          </cell>
          <cell r="S29" t="str">
            <v>kW</v>
          </cell>
          <cell r="T29" t="str">
            <v>M8200</v>
          </cell>
          <cell r="U29">
            <v>39079.353009259263</v>
          </cell>
        </row>
        <row r="30">
          <cell r="A30">
            <v>991</v>
          </cell>
          <cell r="B30" t="str">
            <v>R991</v>
          </cell>
          <cell r="C30" t="str">
            <v>ClassPeak_ADJ</v>
          </cell>
          <cell r="D30" t="str">
            <v>RelPrec</v>
          </cell>
          <cell r="E30" t="str">
            <v>Relative Precision of Demand at Class Peak</v>
          </cell>
          <cell r="F30">
            <v>0</v>
          </cell>
          <cell r="G30">
            <v>0</v>
          </cell>
          <cell r="H30">
            <v>0</v>
          </cell>
          <cell r="I30">
            <v>0</v>
          </cell>
          <cell r="J30">
            <v>0</v>
          </cell>
          <cell r="K30">
            <v>0</v>
          </cell>
          <cell r="L30">
            <v>0</v>
          </cell>
          <cell r="M30">
            <v>0</v>
          </cell>
          <cell r="N30">
            <v>0</v>
          </cell>
          <cell r="O30">
            <v>0</v>
          </cell>
          <cell r="P30">
            <v>0</v>
          </cell>
          <cell r="Q30">
            <v>0</v>
          </cell>
          <cell r="R30">
            <v>0</v>
          </cell>
          <cell r="S30" t="str">
            <v>None</v>
          </cell>
          <cell r="T30" t="str">
            <v>M8200</v>
          </cell>
          <cell r="U30">
            <v>39079.353009259263</v>
          </cell>
        </row>
        <row r="31">
          <cell r="A31">
            <v>991</v>
          </cell>
          <cell r="B31" t="str">
            <v>R991</v>
          </cell>
          <cell r="C31" t="str">
            <v>ClassPeak_ADJ</v>
          </cell>
          <cell r="D31" t="str">
            <v>Days</v>
          </cell>
          <cell r="E31" t="str">
            <v>Number of Days</v>
          </cell>
          <cell r="F31">
            <v>365</v>
          </cell>
          <cell r="G31">
            <v>31</v>
          </cell>
          <cell r="H31">
            <v>30</v>
          </cell>
          <cell r="I31">
            <v>31</v>
          </cell>
          <cell r="J31">
            <v>31</v>
          </cell>
          <cell r="K31">
            <v>28</v>
          </cell>
          <cell r="L31">
            <v>31</v>
          </cell>
          <cell r="M31">
            <v>30</v>
          </cell>
          <cell r="N31">
            <v>31</v>
          </cell>
          <cell r="O31">
            <v>30</v>
          </cell>
          <cell r="P31">
            <v>31</v>
          </cell>
          <cell r="Q31">
            <v>31</v>
          </cell>
          <cell r="R31">
            <v>30</v>
          </cell>
          <cell r="S31" t="str">
            <v>Days</v>
          </cell>
          <cell r="T31" t="str">
            <v>M8200</v>
          </cell>
          <cell r="U31">
            <v>39079.353009259263</v>
          </cell>
        </row>
        <row r="32">
          <cell r="A32">
            <v>991</v>
          </cell>
          <cell r="B32" t="str">
            <v>R991</v>
          </cell>
          <cell r="C32" t="str">
            <v>ClassPeak_ADJ</v>
          </cell>
          <cell r="D32" t="str">
            <v>Load_Factor</v>
          </cell>
          <cell r="E32" t="str">
            <v>Load Factor at Class Peak</v>
          </cell>
          <cell r="F32">
            <v>0.71388670988968672</v>
          </cell>
          <cell r="G32">
            <v>0.90764182980408215</v>
          </cell>
          <cell r="H32">
            <v>0.91300095720516583</v>
          </cell>
          <cell r="I32">
            <v>0.89498497178314962</v>
          </cell>
          <cell r="J32">
            <v>0.91186432393086503</v>
          </cell>
          <cell r="K32">
            <v>0.90395758544953864</v>
          </cell>
          <cell r="L32">
            <v>0.90898618919676155</v>
          </cell>
          <cell r="M32">
            <v>0.88613417897413405</v>
          </cell>
          <cell r="N32">
            <v>0.85918722103663936</v>
          </cell>
          <cell r="O32">
            <v>0.81053045853250172</v>
          </cell>
          <cell r="P32">
            <v>0.79645322817923336</v>
          </cell>
          <cell r="Q32">
            <v>0.88913726368420132</v>
          </cell>
          <cell r="R32">
            <v>0.85976494648383917</v>
          </cell>
          <cell r="S32" t="str">
            <v>None</v>
          </cell>
          <cell r="T32" t="str">
            <v>M8200</v>
          </cell>
          <cell r="U32">
            <v>39079.353009259263</v>
          </cell>
        </row>
        <row r="33">
          <cell r="A33">
            <v>991</v>
          </cell>
          <cell r="B33" t="str">
            <v>R991</v>
          </cell>
          <cell r="C33" t="str">
            <v>ClassPeak_ADJ</v>
          </cell>
          <cell r="D33" t="str">
            <v>Error_Ratio</v>
          </cell>
          <cell r="E33" t="str">
            <v>Error Ratio</v>
          </cell>
          <cell r="F33">
            <v>2.3777988262206278E-16</v>
          </cell>
          <cell r="G33">
            <v>1.6889866967753024E-16</v>
          </cell>
          <cell r="H33">
            <v>2.2714406826872931E-16</v>
          </cell>
          <cell r="I33">
            <v>1.1659686060349963E-16</v>
          </cell>
          <cell r="J33">
            <v>2.5836130224494336E-16</v>
          </cell>
          <cell r="K33">
            <v>2.1079478318564526E-16</v>
          </cell>
          <cell r="L33">
            <v>2.4138375483570123E-16</v>
          </cell>
          <cell r="M33">
            <v>1.4514257542538933E-16</v>
          </cell>
          <cell r="N33">
            <v>3.0634183112727132E-16</v>
          </cell>
          <cell r="O33">
            <v>1.9716186829516641E-16</v>
          </cell>
          <cell r="P33">
            <v>2.3777988262206278E-16</v>
          </cell>
          <cell r="Q33">
            <v>2.2726721383552293E-16</v>
          </cell>
          <cell r="R33">
            <v>1.9555809273867622E-16</v>
          </cell>
          <cell r="S33" t="str">
            <v>None</v>
          </cell>
          <cell r="T33" t="str">
            <v>M8200</v>
          </cell>
          <cell r="U33">
            <v>39079.353009259263</v>
          </cell>
        </row>
        <row r="34">
          <cell r="A34">
            <v>991</v>
          </cell>
          <cell r="B34" t="str">
            <v>R991</v>
          </cell>
          <cell r="C34" t="str">
            <v>Periods:OnPeak_ADJ</v>
          </cell>
          <cell r="D34" t="str">
            <v>Intervals</v>
          </cell>
          <cell r="E34" t="str">
            <v>Number of Hours in Period</v>
          </cell>
          <cell r="F34">
            <v>4864</v>
          </cell>
          <cell r="G34">
            <v>416</v>
          </cell>
          <cell r="H34">
            <v>368</v>
          </cell>
          <cell r="I34">
            <v>416</v>
          </cell>
          <cell r="J34">
            <v>400</v>
          </cell>
          <cell r="K34">
            <v>368</v>
          </cell>
          <cell r="L34">
            <v>432</v>
          </cell>
          <cell r="M34">
            <v>400</v>
          </cell>
          <cell r="N34">
            <v>416</v>
          </cell>
          <cell r="O34">
            <v>416</v>
          </cell>
          <cell r="P34">
            <v>400</v>
          </cell>
          <cell r="Q34">
            <v>432</v>
          </cell>
          <cell r="R34">
            <v>400</v>
          </cell>
          <cell r="S34" t="str">
            <v>Hours</v>
          </cell>
          <cell r="T34" t="str">
            <v>M8300</v>
          </cell>
          <cell r="U34">
            <v>39079.353055555555</v>
          </cell>
        </row>
        <row r="35">
          <cell r="A35">
            <v>991</v>
          </cell>
          <cell r="B35" t="str">
            <v>R991</v>
          </cell>
          <cell r="C35" t="str">
            <v>Periods:OnPeak_ADJ</v>
          </cell>
          <cell r="D35" t="str">
            <v>Totalx</v>
          </cell>
          <cell r="E35" t="str">
            <v>Total Energy Use in Period</v>
          </cell>
          <cell r="F35">
            <v>86825130.085919037</v>
          </cell>
          <cell r="G35">
            <v>7164096.6865193127</v>
          </cell>
          <cell r="H35">
            <v>6194084.635725623</v>
          </cell>
          <cell r="I35">
            <v>7155649.398380911</v>
          </cell>
          <cell r="J35">
            <v>6884413.8348092912</v>
          </cell>
          <cell r="K35">
            <v>6268916.265413072</v>
          </cell>
          <cell r="L35">
            <v>7301854.8307890221</v>
          </cell>
          <cell r="M35">
            <v>6851630.3499744767</v>
          </cell>
          <cell r="N35">
            <v>7344085.2580618896</v>
          </cell>
          <cell r="O35">
            <v>7698961.67066989</v>
          </cell>
          <cell r="P35">
            <v>7975083.2270771535</v>
          </cell>
          <cell r="Q35">
            <v>8476631.3107456248</v>
          </cell>
          <cell r="R35">
            <v>7509722.61775277</v>
          </cell>
          <cell r="S35" t="str">
            <v>kWh</v>
          </cell>
          <cell r="T35" t="str">
            <v>M8300</v>
          </cell>
          <cell r="U35">
            <v>39079.353055555555</v>
          </cell>
        </row>
        <row r="36">
          <cell r="A36">
            <v>991</v>
          </cell>
          <cell r="B36" t="str">
            <v>R991</v>
          </cell>
          <cell r="C36" t="str">
            <v>Periods:OnPeak_ADJ</v>
          </cell>
          <cell r="D36" t="str">
            <v>Peaky</v>
          </cell>
          <cell r="E36" t="str">
            <v>Total Demand at Class Peak Hour in Period</v>
          </cell>
          <cell r="F36">
            <v>24484.155817025512</v>
          </cell>
          <cell r="G36">
            <v>18578.430319027029</v>
          </cell>
          <cell r="H36">
            <v>18090.655866902605</v>
          </cell>
          <cell r="I36">
            <v>18850.425054878178</v>
          </cell>
          <cell r="J36">
            <v>18494.560352613735</v>
          </cell>
          <cell r="K36">
            <v>18493.847134821845</v>
          </cell>
          <cell r="L36">
            <v>18256.964624630153</v>
          </cell>
          <cell r="M36">
            <v>18911.339312270986</v>
          </cell>
          <cell r="N36">
            <v>20079.933025764567</v>
          </cell>
          <cell r="O36">
            <v>22313.736658129827</v>
          </cell>
          <cell r="P36">
            <v>24484.155817025512</v>
          </cell>
          <cell r="Q36">
            <v>21427.99200081755</v>
          </cell>
          <cell r="R36">
            <v>21369.900480369884</v>
          </cell>
          <cell r="S36" t="str">
            <v>kW</v>
          </cell>
          <cell r="T36" t="str">
            <v>M8300</v>
          </cell>
          <cell r="U36">
            <v>39079.353055555555</v>
          </cell>
        </row>
        <row r="37">
          <cell r="A37">
            <v>991</v>
          </cell>
          <cell r="B37" t="str">
            <v>R991</v>
          </cell>
          <cell r="C37" t="str">
            <v>Periods:OnPeak_ADJ</v>
          </cell>
          <cell r="D37" t="str">
            <v>TotalxperSite</v>
          </cell>
          <cell r="E37" t="str">
            <v>Energy Use per Account in Period</v>
          </cell>
          <cell r="F37">
            <v>86825130.085919037</v>
          </cell>
          <cell r="G37">
            <v>7164096.6865193127</v>
          </cell>
          <cell r="H37">
            <v>6194084.635725623</v>
          </cell>
          <cell r="I37">
            <v>7155649.398380911</v>
          </cell>
          <cell r="J37">
            <v>6884413.8348092912</v>
          </cell>
          <cell r="K37">
            <v>6268916.265413072</v>
          </cell>
          <cell r="L37">
            <v>7301854.8307890221</v>
          </cell>
          <cell r="M37">
            <v>6851630.3499744767</v>
          </cell>
          <cell r="N37">
            <v>7344085.2580618896</v>
          </cell>
          <cell r="O37">
            <v>7698961.67066989</v>
          </cell>
          <cell r="P37">
            <v>7975083.2270771535</v>
          </cell>
          <cell r="Q37">
            <v>8476631.3107456248</v>
          </cell>
          <cell r="R37">
            <v>7509722.61775277</v>
          </cell>
          <cell r="S37" t="str">
            <v>kWh</v>
          </cell>
          <cell r="T37" t="str">
            <v>M8300</v>
          </cell>
          <cell r="U37">
            <v>39079.353055555555</v>
          </cell>
        </row>
        <row r="38">
          <cell r="A38">
            <v>991</v>
          </cell>
          <cell r="B38" t="str">
            <v>R991</v>
          </cell>
          <cell r="C38" t="str">
            <v>Periods:OnPeak_ADJ</v>
          </cell>
          <cell r="D38" t="str">
            <v>PeakyperSite</v>
          </cell>
          <cell r="E38" t="str">
            <v>Demand per Account at Class Peak Hour in Period</v>
          </cell>
          <cell r="F38">
            <v>24484.155817025512</v>
          </cell>
          <cell r="G38">
            <v>18578.430319027029</v>
          </cell>
          <cell r="H38">
            <v>18090.655866902605</v>
          </cell>
          <cell r="I38">
            <v>18850.425054878178</v>
          </cell>
          <cell r="J38">
            <v>18494.560352613735</v>
          </cell>
          <cell r="K38">
            <v>18493.847134821845</v>
          </cell>
          <cell r="L38">
            <v>18256.964624630153</v>
          </cell>
          <cell r="M38">
            <v>18911.339312270986</v>
          </cell>
          <cell r="N38">
            <v>20079.933025764567</v>
          </cell>
          <cell r="O38">
            <v>22313.736658129827</v>
          </cell>
          <cell r="P38">
            <v>24484.155817025512</v>
          </cell>
          <cell r="Q38">
            <v>21427.99200081755</v>
          </cell>
          <cell r="R38">
            <v>21369.900480369884</v>
          </cell>
          <cell r="S38" t="str">
            <v>kW</v>
          </cell>
          <cell r="T38" t="str">
            <v>M8300</v>
          </cell>
          <cell r="U38">
            <v>39079.353055555555</v>
          </cell>
        </row>
        <row r="39">
          <cell r="A39">
            <v>991</v>
          </cell>
          <cell r="B39" t="str">
            <v>R991</v>
          </cell>
          <cell r="C39" t="str">
            <v>Periods:OnPeak_ADJ</v>
          </cell>
          <cell r="D39" t="str">
            <v>Load_Factor</v>
          </cell>
          <cell r="E39" t="str">
            <v>Load Factor in Period</v>
          </cell>
          <cell r="F39">
            <v>0.7290658259779137</v>
          </cell>
          <cell r="G39">
            <v>0.92695593599391479</v>
          </cell>
          <cell r="H39">
            <v>0.93041135995016477</v>
          </cell>
          <cell r="I39">
            <v>0.91250357668291104</v>
          </cell>
          <cell r="J39">
            <v>0.93059982280632514</v>
          </cell>
          <cell r="K39">
            <v>0.92112249134161739</v>
          </cell>
          <cell r="L39">
            <v>0.9258078812912176</v>
          </cell>
          <cell r="M39">
            <v>0.90575688966786516</v>
          </cell>
          <cell r="N39">
            <v>0.87918874422829962</v>
          </cell>
          <cell r="O39">
            <v>0.82940476013486775</v>
          </cell>
          <cell r="P39">
            <v>0.81431061853596065</v>
          </cell>
          <cell r="Q39">
            <v>0.91571024186906802</v>
          </cell>
          <cell r="R39">
            <v>0.87853972748388609</v>
          </cell>
          <cell r="S39" t="str">
            <v>None</v>
          </cell>
          <cell r="T39" t="str">
            <v>M8300</v>
          </cell>
          <cell r="U39">
            <v>39079.353055555555</v>
          </cell>
        </row>
        <row r="40">
          <cell r="A40">
            <v>991</v>
          </cell>
          <cell r="B40" t="str">
            <v>R991</v>
          </cell>
          <cell r="C40" t="str">
            <v>Periods:OffPeak_ADJ</v>
          </cell>
          <cell r="D40" t="str">
            <v>Intervals</v>
          </cell>
          <cell r="E40" t="str">
            <v>Number of Hours in Period</v>
          </cell>
          <cell r="F40">
            <v>3896</v>
          </cell>
          <cell r="G40">
            <v>328</v>
          </cell>
          <cell r="H40">
            <v>352</v>
          </cell>
          <cell r="I40">
            <v>328</v>
          </cell>
          <cell r="J40">
            <v>344</v>
          </cell>
          <cell r="K40">
            <v>304</v>
          </cell>
          <cell r="L40">
            <v>312</v>
          </cell>
          <cell r="M40">
            <v>320</v>
          </cell>
          <cell r="N40">
            <v>328</v>
          </cell>
          <cell r="O40">
            <v>304</v>
          </cell>
          <cell r="P40">
            <v>344</v>
          </cell>
          <cell r="Q40">
            <v>312</v>
          </cell>
          <cell r="R40">
            <v>320</v>
          </cell>
          <cell r="S40" t="str">
            <v>Hours</v>
          </cell>
          <cell r="T40" t="str">
            <v>M8300</v>
          </cell>
          <cell r="U40">
            <v>39079.353055555555</v>
          </cell>
        </row>
        <row r="41">
          <cell r="A41">
            <v>991</v>
          </cell>
          <cell r="B41" t="str">
            <v>R991</v>
          </cell>
          <cell r="C41" t="str">
            <v>Periods:OffPeak_ADJ</v>
          </cell>
          <cell r="D41" t="str">
            <v>Totalx</v>
          </cell>
          <cell r="E41" t="str">
            <v>Total Energy Use in Period</v>
          </cell>
          <cell r="F41">
            <v>66290151.654111698</v>
          </cell>
          <cell r="G41">
            <v>5381648.3177797906</v>
          </cell>
          <cell r="H41">
            <v>5698001.372799336</v>
          </cell>
          <cell r="I41">
            <v>5396260.8706844347</v>
          </cell>
          <cell r="J41">
            <v>5662796.3158077355</v>
          </cell>
          <cell r="K41">
            <v>4965346.8205067711</v>
          </cell>
          <cell r="L41">
            <v>5045069.7223403007</v>
          </cell>
          <cell r="M41">
            <v>5214118.2270674957</v>
          </cell>
          <cell r="N41">
            <v>5491716.6020644307</v>
          </cell>
          <cell r="O41">
            <v>5322931.8369930834</v>
          </cell>
          <cell r="P41">
            <v>6533277.5680695651</v>
          </cell>
          <cell r="Q41">
            <v>5860080.8508849964</v>
          </cell>
          <cell r="R41">
            <v>5718903.1491137603</v>
          </cell>
          <cell r="S41" t="str">
            <v>kWh</v>
          </cell>
          <cell r="T41" t="str">
            <v>M8300</v>
          </cell>
          <cell r="U41">
            <v>39079.353055555555</v>
          </cell>
        </row>
        <row r="42">
          <cell r="A42">
            <v>991</v>
          </cell>
          <cell r="B42" t="str">
            <v>R991</v>
          </cell>
          <cell r="C42" t="str">
            <v>Periods:OffPeak_ADJ</v>
          </cell>
          <cell r="D42" t="str">
            <v>Peaky</v>
          </cell>
          <cell r="E42" t="str">
            <v>Total Demand at Class Peak Hour in Period</v>
          </cell>
          <cell r="F42">
            <v>24236.278862679465</v>
          </cell>
          <cell r="G42">
            <v>18176.178785607062</v>
          </cell>
          <cell r="H42">
            <v>17489.764880840063</v>
          </cell>
          <cell r="I42">
            <v>18222.680723358724</v>
          </cell>
          <cell r="J42">
            <v>17835.358038063172</v>
          </cell>
          <cell r="K42">
            <v>18078.239405404984</v>
          </cell>
          <cell r="L42">
            <v>17862.998005719164</v>
          </cell>
          <cell r="M42">
            <v>18107.82081551075</v>
          </cell>
          <cell r="N42">
            <v>18935.07891603035</v>
          </cell>
          <cell r="O42">
            <v>20740.005111072387</v>
          </cell>
          <cell r="P42">
            <v>24236.278862679465</v>
          </cell>
          <cell r="Q42">
            <v>21672.440463183608</v>
          </cell>
          <cell r="R42">
            <v>21208.049264180016</v>
          </cell>
          <cell r="S42" t="str">
            <v>kW</v>
          </cell>
          <cell r="T42" t="str">
            <v>M8300</v>
          </cell>
          <cell r="U42">
            <v>39079.353055555555</v>
          </cell>
        </row>
        <row r="43">
          <cell r="A43">
            <v>991</v>
          </cell>
          <cell r="B43" t="str">
            <v>R991</v>
          </cell>
          <cell r="C43" t="str">
            <v>Periods:OffPeak_ADJ</v>
          </cell>
          <cell r="D43" t="str">
            <v>TotalxperSite</v>
          </cell>
          <cell r="E43" t="str">
            <v>Energy Use per Account in Period</v>
          </cell>
          <cell r="F43">
            <v>66290151.654111698</v>
          </cell>
          <cell r="G43">
            <v>5381648.3177797906</v>
          </cell>
          <cell r="H43">
            <v>5698001.372799336</v>
          </cell>
          <cell r="I43">
            <v>5396260.8706844347</v>
          </cell>
          <cell r="J43">
            <v>5662796.3158077355</v>
          </cell>
          <cell r="K43">
            <v>4965346.8205067711</v>
          </cell>
          <cell r="L43">
            <v>5045069.7223403007</v>
          </cell>
          <cell r="M43">
            <v>5214118.2270674957</v>
          </cell>
          <cell r="N43">
            <v>5491716.6020644307</v>
          </cell>
          <cell r="O43">
            <v>5322931.8369930834</v>
          </cell>
          <cell r="P43">
            <v>6533277.5680695651</v>
          </cell>
          <cell r="Q43">
            <v>5860080.8508849964</v>
          </cell>
          <cell r="R43">
            <v>5718903.1491137603</v>
          </cell>
          <cell r="S43" t="str">
            <v>kWh</v>
          </cell>
          <cell r="T43" t="str">
            <v>M8300</v>
          </cell>
          <cell r="U43">
            <v>39079.353055555555</v>
          </cell>
        </row>
        <row r="44">
          <cell r="A44">
            <v>991</v>
          </cell>
          <cell r="B44" t="str">
            <v>R991</v>
          </cell>
          <cell r="C44" t="str">
            <v>Periods:OffPeak_ADJ</v>
          </cell>
          <cell r="D44" t="str">
            <v>PeakyperSite</v>
          </cell>
          <cell r="E44" t="str">
            <v>Demand per Account at Class Peak Hour in Period</v>
          </cell>
          <cell r="F44">
            <v>24236.278862679465</v>
          </cell>
          <cell r="G44">
            <v>18176.178785607062</v>
          </cell>
          <cell r="H44">
            <v>17489.764880840063</v>
          </cell>
          <cell r="I44">
            <v>18222.680723358724</v>
          </cell>
          <cell r="J44">
            <v>17835.358038063172</v>
          </cell>
          <cell r="K44">
            <v>18078.239405404984</v>
          </cell>
          <cell r="L44">
            <v>17862.998005719164</v>
          </cell>
          <cell r="M44">
            <v>18107.82081551075</v>
          </cell>
          <cell r="N44">
            <v>18935.07891603035</v>
          </cell>
          <cell r="O44">
            <v>20740.005111072387</v>
          </cell>
          <cell r="P44">
            <v>24236.278862679465</v>
          </cell>
          <cell r="Q44">
            <v>21672.440463183608</v>
          </cell>
          <cell r="R44">
            <v>21208.049264180016</v>
          </cell>
          <cell r="S44" t="str">
            <v>kW</v>
          </cell>
          <cell r="T44" t="str">
            <v>M8300</v>
          </cell>
          <cell r="U44">
            <v>39079.353055555555</v>
          </cell>
        </row>
        <row r="45">
          <cell r="A45">
            <v>991</v>
          </cell>
          <cell r="B45" t="str">
            <v>R991</v>
          </cell>
          <cell r="C45" t="str">
            <v>Periods:OffPeak_ADJ</v>
          </cell>
          <cell r="D45" t="str">
            <v>Load_Factor</v>
          </cell>
          <cell r="E45" t="str">
            <v>Load Factor in Period</v>
          </cell>
          <cell r="F45">
            <v>0.70204366295888054</v>
          </cell>
          <cell r="G45">
            <v>0.90269052571530273</v>
          </cell>
          <cell r="H45">
            <v>0.92554153873911882</v>
          </cell>
          <cell r="I45">
            <v>0.90283175672164795</v>
          </cell>
          <cell r="J45">
            <v>0.9229765481569866</v>
          </cell>
          <cell r="K45">
            <v>0.9034827636009799</v>
          </cell>
          <cell r="L45">
            <v>0.90522852091984052</v>
          </cell>
          <cell r="M45">
            <v>0.89983878378279236</v>
          </cell>
          <cell r="N45">
            <v>0.88423388649062162</v>
          </cell>
          <cell r="O45">
            <v>0.84424493180511972</v>
          </cell>
          <cell r="P45">
            <v>0.78362219139736822</v>
          </cell>
          <cell r="Q45">
            <v>0.86664491945011601</v>
          </cell>
          <cell r="R45">
            <v>0.84267874514820373</v>
          </cell>
          <cell r="S45" t="str">
            <v>None</v>
          </cell>
          <cell r="T45" t="str">
            <v>M8300</v>
          </cell>
          <cell r="U45">
            <v>39079.353055555555</v>
          </cell>
        </row>
        <row r="46">
          <cell r="A46">
            <v>991</v>
          </cell>
          <cell r="B46" t="str">
            <v>R991</v>
          </cell>
          <cell r="C46" t="str">
            <v>Weekday_ADJ</v>
          </cell>
          <cell r="D46" t="str">
            <v>Date</v>
          </cell>
          <cell r="E46" t="str">
            <v>Day of Peak Demand on Weekdays</v>
          </cell>
          <cell r="F46">
            <v>38919</v>
          </cell>
          <cell r="G46">
            <v>38639</v>
          </cell>
          <cell r="H46">
            <v>38685</v>
          </cell>
          <cell r="I46">
            <v>38706</v>
          </cell>
          <cell r="J46">
            <v>38722</v>
          </cell>
          <cell r="K46">
            <v>38771</v>
          </cell>
          <cell r="L46">
            <v>38803</v>
          </cell>
          <cell r="M46">
            <v>38831</v>
          </cell>
          <cell r="N46">
            <v>38855</v>
          </cell>
          <cell r="O46">
            <v>38894</v>
          </cell>
          <cell r="P46">
            <v>38919</v>
          </cell>
          <cell r="Q46">
            <v>38957</v>
          </cell>
          <cell r="R46">
            <v>38961</v>
          </cell>
          <cell r="S46" t="str">
            <v>Date</v>
          </cell>
          <cell r="T46" t="str">
            <v>M8500</v>
          </cell>
          <cell r="U46">
            <v>39079.353125000001</v>
          </cell>
        </row>
        <row r="47">
          <cell r="A47">
            <v>991</v>
          </cell>
          <cell r="B47" t="str">
            <v>R991</v>
          </cell>
          <cell r="C47" t="str">
            <v>Weekday_ADJ</v>
          </cell>
          <cell r="D47" t="str">
            <v>Interval</v>
          </cell>
          <cell r="E47" t="str">
            <v>Hour of Peak Demand on Weekday or Weekend</v>
          </cell>
          <cell r="F47">
            <v>18</v>
          </cell>
          <cell r="G47">
            <v>15</v>
          </cell>
          <cell r="H47">
            <v>8</v>
          </cell>
          <cell r="I47">
            <v>8</v>
          </cell>
          <cell r="J47">
            <v>8</v>
          </cell>
          <cell r="K47">
            <v>8</v>
          </cell>
          <cell r="L47">
            <v>15</v>
          </cell>
          <cell r="M47">
            <v>13</v>
          </cell>
          <cell r="N47">
            <v>15</v>
          </cell>
          <cell r="O47">
            <v>13</v>
          </cell>
          <cell r="P47">
            <v>18</v>
          </cell>
          <cell r="Q47">
            <v>17</v>
          </cell>
          <cell r="R47">
            <v>18</v>
          </cell>
          <cell r="S47" t="str">
            <v>Hour</v>
          </cell>
          <cell r="T47" t="str">
            <v>M8500</v>
          </cell>
          <cell r="U47">
            <v>39079.353125000001</v>
          </cell>
        </row>
        <row r="48">
          <cell r="A48">
            <v>991</v>
          </cell>
          <cell r="B48" t="str">
            <v>R991</v>
          </cell>
          <cell r="C48" t="str">
            <v>Weekday_ADJ</v>
          </cell>
          <cell r="D48" t="str">
            <v>Totalx</v>
          </cell>
          <cell r="E48" t="str">
            <v>Total Energy Use on Weekday or Weekend</v>
          </cell>
          <cell r="F48">
            <v>106478901.72826916</v>
          </cell>
          <cell r="G48">
            <v>8578174.3617786281</v>
          </cell>
          <cell r="H48">
            <v>8007422.1454710253</v>
          </cell>
          <cell r="I48">
            <v>8576441.6726468652</v>
          </cell>
          <cell r="J48">
            <v>8583146.9885001592</v>
          </cell>
          <cell r="K48">
            <v>7683477.6789534651</v>
          </cell>
          <cell r="L48">
            <v>9241679.058541717</v>
          </cell>
          <cell r="M48">
            <v>8155509.5712680127</v>
          </cell>
          <cell r="N48">
            <v>9219122.7111523282</v>
          </cell>
          <cell r="O48">
            <v>9647244.2027414627</v>
          </cell>
          <cell r="P48">
            <v>9333124.8592539541</v>
          </cell>
          <cell r="Q48">
            <v>10576323.495895073</v>
          </cell>
          <cell r="R48">
            <v>8877234.9820664227</v>
          </cell>
          <cell r="S48" t="str">
            <v>kWh</v>
          </cell>
          <cell r="T48" t="str">
            <v>M8500</v>
          </cell>
          <cell r="U48">
            <v>39079.353125000001</v>
          </cell>
        </row>
        <row r="49">
          <cell r="A49">
            <v>991</v>
          </cell>
          <cell r="B49" t="str">
            <v>R991</v>
          </cell>
          <cell r="C49" t="str">
            <v>Weekday_ADJ</v>
          </cell>
          <cell r="D49" t="str">
            <v>Peaky</v>
          </cell>
          <cell r="E49" t="str">
            <v>Peak Demand on Weekday or Weekend</v>
          </cell>
          <cell r="F49">
            <v>24462.824791317526</v>
          </cell>
          <cell r="G49">
            <v>18578.430319027029</v>
          </cell>
          <cell r="H49">
            <v>18090.655866902605</v>
          </cell>
          <cell r="I49">
            <v>18850.425054878178</v>
          </cell>
          <cell r="J49">
            <v>18494.560352613735</v>
          </cell>
          <cell r="K49">
            <v>18493.847134821845</v>
          </cell>
          <cell r="L49">
            <v>18256.964624630153</v>
          </cell>
          <cell r="M49">
            <v>18911.339312270986</v>
          </cell>
          <cell r="N49">
            <v>20079.933025764567</v>
          </cell>
          <cell r="O49">
            <v>22313.736658129827</v>
          </cell>
          <cell r="P49">
            <v>24462.824791317526</v>
          </cell>
          <cell r="Q49">
            <v>21427.99200081755</v>
          </cell>
          <cell r="R49">
            <v>21163.346760408695</v>
          </cell>
          <cell r="S49" t="str">
            <v>kW</v>
          </cell>
          <cell r="T49" t="str">
            <v>M8500</v>
          </cell>
          <cell r="U49">
            <v>39079.353125000001</v>
          </cell>
        </row>
        <row r="50">
          <cell r="A50">
            <v>991</v>
          </cell>
          <cell r="B50" t="str">
            <v>R991</v>
          </cell>
          <cell r="C50" t="str">
            <v>Weekday_ADJ</v>
          </cell>
          <cell r="D50" t="str">
            <v>ErrBndforPeaky</v>
          </cell>
          <cell r="E50" t="str">
            <v>Error Bound for Peak Demand</v>
          </cell>
          <cell r="F50">
            <v>0</v>
          </cell>
          <cell r="G50">
            <v>0</v>
          </cell>
          <cell r="H50">
            <v>0</v>
          </cell>
          <cell r="I50">
            <v>0</v>
          </cell>
          <cell r="J50">
            <v>0</v>
          </cell>
          <cell r="K50">
            <v>0</v>
          </cell>
          <cell r="L50">
            <v>0</v>
          </cell>
          <cell r="M50">
            <v>0</v>
          </cell>
          <cell r="N50">
            <v>0</v>
          </cell>
          <cell r="O50">
            <v>0</v>
          </cell>
          <cell r="P50">
            <v>0</v>
          </cell>
          <cell r="Q50">
            <v>0</v>
          </cell>
          <cell r="R50">
            <v>0</v>
          </cell>
          <cell r="S50" t="str">
            <v>kW</v>
          </cell>
          <cell r="T50" t="str">
            <v>M8500</v>
          </cell>
          <cell r="U50">
            <v>39079.353125000001</v>
          </cell>
        </row>
        <row r="51">
          <cell r="A51">
            <v>991</v>
          </cell>
          <cell r="B51" t="str">
            <v>R991</v>
          </cell>
          <cell r="C51" t="str">
            <v>Weekday_ADJ</v>
          </cell>
          <cell r="D51" t="str">
            <v>TotalxperSite</v>
          </cell>
          <cell r="E51" t="str">
            <v>Energy Use per Account on Weekday or Weekend</v>
          </cell>
          <cell r="F51">
            <v>106478901.72826916</v>
          </cell>
          <cell r="G51">
            <v>8578174.3617786281</v>
          </cell>
          <cell r="H51">
            <v>8007422.1454710253</v>
          </cell>
          <cell r="I51">
            <v>8576441.6726468652</v>
          </cell>
          <cell r="J51">
            <v>8583146.9885001592</v>
          </cell>
          <cell r="K51">
            <v>7683477.6789534651</v>
          </cell>
          <cell r="L51">
            <v>9241679.058541717</v>
          </cell>
          <cell r="M51">
            <v>8155509.5712680127</v>
          </cell>
          <cell r="N51">
            <v>9219122.7111523282</v>
          </cell>
          <cell r="O51">
            <v>9647244.2027414627</v>
          </cell>
          <cell r="P51">
            <v>9333124.8592539541</v>
          </cell>
          <cell r="Q51">
            <v>10576323.495895073</v>
          </cell>
          <cell r="R51">
            <v>8877234.9820664227</v>
          </cell>
          <cell r="S51" t="str">
            <v>kWh</v>
          </cell>
          <cell r="T51" t="str">
            <v>M8500</v>
          </cell>
          <cell r="U51">
            <v>39079.353125000001</v>
          </cell>
        </row>
        <row r="52">
          <cell r="A52">
            <v>991</v>
          </cell>
          <cell r="B52" t="str">
            <v>R991</v>
          </cell>
          <cell r="C52" t="str">
            <v>Weekday_ADJ</v>
          </cell>
          <cell r="D52" t="str">
            <v>PeakyperSite</v>
          </cell>
          <cell r="E52" t="str">
            <v>Peak Demand per Account on Weekday or Weekend</v>
          </cell>
          <cell r="F52">
            <v>24462.824791317526</v>
          </cell>
          <cell r="G52">
            <v>18578.430319027029</v>
          </cell>
          <cell r="H52">
            <v>18090.655866902605</v>
          </cell>
          <cell r="I52">
            <v>18850.425054878178</v>
          </cell>
          <cell r="J52">
            <v>18494.560352613735</v>
          </cell>
          <cell r="K52">
            <v>18493.847134821845</v>
          </cell>
          <cell r="L52">
            <v>18256.964624630153</v>
          </cell>
          <cell r="M52">
            <v>18911.339312270986</v>
          </cell>
          <cell r="N52">
            <v>20079.933025764567</v>
          </cell>
          <cell r="O52">
            <v>22313.736658129827</v>
          </cell>
          <cell r="P52">
            <v>24462.824791317526</v>
          </cell>
          <cell r="Q52">
            <v>21427.99200081755</v>
          </cell>
          <cell r="R52">
            <v>21163.346760408695</v>
          </cell>
          <cell r="S52" t="str">
            <v>kW</v>
          </cell>
          <cell r="T52" t="str">
            <v>M8500</v>
          </cell>
          <cell r="U52">
            <v>39079.353125000001</v>
          </cell>
        </row>
        <row r="53">
          <cell r="A53">
            <v>991</v>
          </cell>
          <cell r="B53" t="str">
            <v>R991</v>
          </cell>
          <cell r="C53" t="str">
            <v>Weekday_ADJ</v>
          </cell>
          <cell r="D53" t="str">
            <v>ErrBndperSite</v>
          </cell>
          <cell r="E53" t="str">
            <v>Error Bound for Demand per Account</v>
          </cell>
          <cell r="F53">
            <v>0</v>
          </cell>
          <cell r="G53">
            <v>0</v>
          </cell>
          <cell r="H53">
            <v>0</v>
          </cell>
          <cell r="I53">
            <v>0</v>
          </cell>
          <cell r="J53">
            <v>0</v>
          </cell>
          <cell r="K53">
            <v>0</v>
          </cell>
          <cell r="L53">
            <v>0</v>
          </cell>
          <cell r="M53">
            <v>0</v>
          </cell>
          <cell r="N53">
            <v>0</v>
          </cell>
          <cell r="O53">
            <v>0</v>
          </cell>
          <cell r="P53">
            <v>0</v>
          </cell>
          <cell r="Q53">
            <v>0</v>
          </cell>
          <cell r="R53">
            <v>0</v>
          </cell>
          <cell r="S53" t="str">
            <v>kW</v>
          </cell>
          <cell r="T53" t="str">
            <v>M8500</v>
          </cell>
          <cell r="U53">
            <v>39079.353125000001</v>
          </cell>
        </row>
        <row r="54">
          <cell r="A54">
            <v>991</v>
          </cell>
          <cell r="B54" t="str">
            <v>R991</v>
          </cell>
          <cell r="C54" t="str">
            <v>Weekday_ADJ</v>
          </cell>
          <cell r="D54" t="str">
            <v>RelPrec</v>
          </cell>
          <cell r="E54" t="str">
            <v>Relative Precision of Demand per Account</v>
          </cell>
          <cell r="F54">
            <v>0</v>
          </cell>
          <cell r="G54">
            <v>0</v>
          </cell>
          <cell r="H54">
            <v>0</v>
          </cell>
          <cell r="I54">
            <v>0</v>
          </cell>
          <cell r="J54">
            <v>0</v>
          </cell>
          <cell r="K54">
            <v>0</v>
          </cell>
          <cell r="L54">
            <v>0</v>
          </cell>
          <cell r="M54">
            <v>0</v>
          </cell>
          <cell r="N54">
            <v>0</v>
          </cell>
          <cell r="O54">
            <v>0</v>
          </cell>
          <cell r="P54">
            <v>0</v>
          </cell>
          <cell r="Q54">
            <v>0</v>
          </cell>
          <cell r="R54">
            <v>0</v>
          </cell>
          <cell r="S54" t="str">
            <v>None</v>
          </cell>
          <cell r="T54" t="str">
            <v>M8500</v>
          </cell>
          <cell r="U54">
            <v>39079.353125000001</v>
          </cell>
        </row>
        <row r="55">
          <cell r="A55">
            <v>991</v>
          </cell>
          <cell r="B55" t="str">
            <v>R991</v>
          </cell>
          <cell r="C55" t="str">
            <v>Weekday_ADJ</v>
          </cell>
          <cell r="D55" t="str">
            <v>Days</v>
          </cell>
          <cell r="E55" t="str">
            <v>Number of Days</v>
          </cell>
          <cell r="F55">
            <v>252</v>
          </cell>
          <cell r="G55">
            <v>21</v>
          </cell>
          <cell r="H55">
            <v>20</v>
          </cell>
          <cell r="I55">
            <v>21</v>
          </cell>
          <cell r="J55">
            <v>21</v>
          </cell>
          <cell r="K55">
            <v>19</v>
          </cell>
          <cell r="L55">
            <v>23</v>
          </cell>
          <cell r="M55">
            <v>20</v>
          </cell>
          <cell r="N55">
            <v>22</v>
          </cell>
          <cell r="O55">
            <v>22</v>
          </cell>
          <cell r="P55">
            <v>20</v>
          </cell>
          <cell r="Q55">
            <v>23</v>
          </cell>
          <cell r="R55">
            <v>20</v>
          </cell>
          <cell r="S55" t="str">
            <v>Days</v>
          </cell>
          <cell r="T55" t="str">
            <v>M8500</v>
          </cell>
          <cell r="U55">
            <v>39079.353125000001</v>
          </cell>
        </row>
        <row r="56">
          <cell r="A56">
            <v>991</v>
          </cell>
          <cell r="B56" t="str">
            <v>R991</v>
          </cell>
          <cell r="C56" t="str">
            <v>Weekday_ADJ</v>
          </cell>
          <cell r="D56" t="str">
            <v>Load_Factor</v>
          </cell>
          <cell r="E56" t="str">
            <v>Load Factor on Weekday or Weekend</v>
          </cell>
          <cell r="F56">
            <v>0.71968951515038049</v>
          </cell>
          <cell r="G56">
            <v>0.91612622452393544</v>
          </cell>
          <cell r="H56">
            <v>0.92214066711930309</v>
          </cell>
          <cell r="I56">
            <v>0.90272496778984612</v>
          </cell>
          <cell r="J56">
            <v>0.92081418665378889</v>
          </cell>
          <cell r="K56">
            <v>0.91109933099667362</v>
          </cell>
          <cell r="L56">
            <v>0.91702933930849262</v>
          </cell>
          <cell r="M56">
            <v>0.89843689331495347</v>
          </cell>
          <cell r="N56">
            <v>0.86954770505505286</v>
          </cell>
          <cell r="O56">
            <v>0.81883622265787126</v>
          </cell>
          <cell r="P56">
            <v>0.79483911973840848</v>
          </cell>
          <cell r="Q56">
            <v>0.89415780687300184</v>
          </cell>
          <cell r="R56">
            <v>0.87388066525327601</v>
          </cell>
          <cell r="S56" t="str">
            <v>None</v>
          </cell>
          <cell r="T56" t="str">
            <v>M8500</v>
          </cell>
          <cell r="U56">
            <v>39079.353125000001</v>
          </cell>
        </row>
        <row r="57">
          <cell r="A57">
            <v>991</v>
          </cell>
          <cell r="B57" t="str">
            <v>R991</v>
          </cell>
          <cell r="C57" t="str">
            <v>Weekday_ADJ</v>
          </cell>
          <cell r="D57" t="str">
            <v>Error_Ratio</v>
          </cell>
          <cell r="E57" t="str">
            <v>Error Ratio</v>
          </cell>
          <cell r="F57">
            <v>2.4564002597965902E-16</v>
          </cell>
          <cell r="G57">
            <v>1.6889866967753024E-16</v>
          </cell>
          <cell r="H57">
            <v>2.2714406826872931E-16</v>
          </cell>
          <cell r="I57">
            <v>1.1659686060349963E-16</v>
          </cell>
          <cell r="J57">
            <v>2.5836130224494336E-16</v>
          </cell>
          <cell r="K57">
            <v>2.1079478318564526E-16</v>
          </cell>
          <cell r="L57">
            <v>2.4138375483570123E-16</v>
          </cell>
          <cell r="M57">
            <v>1.4514257542538933E-16</v>
          </cell>
          <cell r="N57">
            <v>3.0634183112727132E-16</v>
          </cell>
          <cell r="O57">
            <v>1.9716186829516641E-16</v>
          </cell>
          <cell r="P57">
            <v>2.4564002597965902E-16</v>
          </cell>
          <cell r="Q57">
            <v>1.3680898893573561E-16</v>
          </cell>
          <cell r="R57">
            <v>1.2344928728506192E-16</v>
          </cell>
          <cell r="S57" t="str">
            <v>None</v>
          </cell>
          <cell r="T57" t="str">
            <v>M8500</v>
          </cell>
          <cell r="U57">
            <v>39079.353125000001</v>
          </cell>
        </row>
        <row r="58">
          <cell r="A58">
            <v>991</v>
          </cell>
          <cell r="B58" t="str">
            <v>R991</v>
          </cell>
          <cell r="C58" t="str">
            <v>Weekend_ADJ</v>
          </cell>
          <cell r="D58" t="str">
            <v>Date</v>
          </cell>
          <cell r="E58" t="str">
            <v>Day of Peak Demand on Weekdays</v>
          </cell>
          <cell r="F58">
            <v>38920</v>
          </cell>
          <cell r="G58">
            <v>38647</v>
          </cell>
          <cell r="H58">
            <v>38668</v>
          </cell>
          <cell r="I58">
            <v>38712</v>
          </cell>
          <cell r="J58">
            <v>38731</v>
          </cell>
          <cell r="K58">
            <v>38773</v>
          </cell>
          <cell r="L58">
            <v>38794</v>
          </cell>
          <cell r="M58">
            <v>38830</v>
          </cell>
          <cell r="N58">
            <v>38866</v>
          </cell>
          <cell r="O58">
            <v>38893</v>
          </cell>
          <cell r="P58">
            <v>38920</v>
          </cell>
          <cell r="Q58">
            <v>38956</v>
          </cell>
          <cell r="R58">
            <v>38962</v>
          </cell>
          <cell r="S58" t="str">
            <v>Date</v>
          </cell>
          <cell r="T58" t="str">
            <v>M8500</v>
          </cell>
          <cell r="U58">
            <v>39079.353125000001</v>
          </cell>
        </row>
        <row r="59">
          <cell r="A59">
            <v>991</v>
          </cell>
          <cell r="B59" t="str">
            <v>R991</v>
          </cell>
          <cell r="C59" t="str">
            <v>Weekend_ADJ</v>
          </cell>
          <cell r="D59" t="str">
            <v>Interval</v>
          </cell>
          <cell r="E59" t="str">
            <v>Hour of Peak Demand on Weekday or Weekend</v>
          </cell>
          <cell r="F59">
            <v>22</v>
          </cell>
          <cell r="G59">
            <v>7</v>
          </cell>
          <cell r="H59">
            <v>7</v>
          </cell>
          <cell r="I59">
            <v>8</v>
          </cell>
          <cell r="J59">
            <v>8</v>
          </cell>
          <cell r="K59">
            <v>7</v>
          </cell>
          <cell r="L59">
            <v>6</v>
          </cell>
          <cell r="M59">
            <v>22</v>
          </cell>
          <cell r="N59">
            <v>22</v>
          </cell>
          <cell r="O59">
            <v>18</v>
          </cell>
          <cell r="P59">
            <v>22</v>
          </cell>
          <cell r="Q59">
            <v>22</v>
          </cell>
          <cell r="R59">
            <v>15</v>
          </cell>
          <cell r="S59" t="str">
            <v>Hour</v>
          </cell>
          <cell r="T59" t="str">
            <v>M8500</v>
          </cell>
          <cell r="U59">
            <v>39079.353125000001</v>
          </cell>
        </row>
        <row r="60">
          <cell r="A60">
            <v>991</v>
          </cell>
          <cell r="B60" t="str">
            <v>R991</v>
          </cell>
          <cell r="C60" t="str">
            <v>Weekend_ADJ</v>
          </cell>
          <cell r="D60" t="str">
            <v>Totalx</v>
          </cell>
          <cell r="E60" t="str">
            <v>Total Energy Use on Weekday or Weekend</v>
          </cell>
          <cell r="F60">
            <v>46636380.011761598</v>
          </cell>
          <cell r="G60">
            <v>3967570.6425204752</v>
          </cell>
          <cell r="H60">
            <v>3884663.8630539314</v>
          </cell>
          <cell r="I60">
            <v>3975468.5964184846</v>
          </cell>
          <cell r="J60">
            <v>3964063.1621168596</v>
          </cell>
          <cell r="K60">
            <v>3550785.4069663752</v>
          </cell>
          <cell r="L60">
            <v>3105245.4945876095</v>
          </cell>
          <cell r="M60">
            <v>3910239.0057739578</v>
          </cell>
          <cell r="N60">
            <v>3616679.1489739954</v>
          </cell>
          <cell r="O60">
            <v>3374649.3049215125</v>
          </cell>
          <cell r="P60">
            <v>5175235.9358927617</v>
          </cell>
          <cell r="Q60">
            <v>3760388.6657355423</v>
          </cell>
          <cell r="R60">
            <v>4351390.7848001067</v>
          </cell>
          <cell r="S60" t="str">
            <v>kWh</v>
          </cell>
          <cell r="T60" t="str">
            <v>M8500</v>
          </cell>
          <cell r="U60">
            <v>39079.353125000001</v>
          </cell>
        </row>
        <row r="61">
          <cell r="A61">
            <v>991</v>
          </cell>
          <cell r="B61" t="str">
            <v>R991</v>
          </cell>
          <cell r="C61" t="str">
            <v>Weekend_ADJ</v>
          </cell>
          <cell r="D61" t="str">
            <v>Peaky</v>
          </cell>
          <cell r="E61" t="str">
            <v>Peak Demand on Weekday or Weekend</v>
          </cell>
          <cell r="F61">
            <v>24484.155817025512</v>
          </cell>
          <cell r="G61">
            <v>17931.189258491759</v>
          </cell>
          <cell r="H61">
            <v>17441.625491441861</v>
          </cell>
          <cell r="I61">
            <v>18222.680723358724</v>
          </cell>
          <cell r="J61">
            <v>18311.718325660859</v>
          </cell>
          <cell r="K61">
            <v>17759.422892702543</v>
          </cell>
          <cell r="L61">
            <v>17306.89350032495</v>
          </cell>
          <cell r="M61">
            <v>17943.53561218625</v>
          </cell>
          <cell r="N61">
            <v>18388.645593658253</v>
          </cell>
          <cell r="O61">
            <v>20569.106781631748</v>
          </cell>
          <cell r="P61">
            <v>24484.155817025512</v>
          </cell>
          <cell r="Q61">
            <v>21672.440463183608</v>
          </cell>
          <cell r="R61">
            <v>21369.900480369884</v>
          </cell>
          <cell r="S61" t="str">
            <v>kW</v>
          </cell>
          <cell r="T61" t="str">
            <v>M8500</v>
          </cell>
          <cell r="U61">
            <v>39079.353125000001</v>
          </cell>
        </row>
        <row r="62">
          <cell r="A62">
            <v>991</v>
          </cell>
          <cell r="B62" t="str">
            <v>R991</v>
          </cell>
          <cell r="C62" t="str">
            <v>Weekend_ADJ</v>
          </cell>
          <cell r="D62" t="str">
            <v>ErrBndforPeaky</v>
          </cell>
          <cell r="E62" t="str">
            <v>Error Bound for Peak Demand</v>
          </cell>
          <cell r="F62">
            <v>0</v>
          </cell>
          <cell r="G62">
            <v>0</v>
          </cell>
          <cell r="H62">
            <v>0</v>
          </cell>
          <cell r="I62">
            <v>0</v>
          </cell>
          <cell r="J62">
            <v>0</v>
          </cell>
          <cell r="K62">
            <v>0</v>
          </cell>
          <cell r="L62">
            <v>0</v>
          </cell>
          <cell r="M62">
            <v>0</v>
          </cell>
          <cell r="N62">
            <v>0</v>
          </cell>
          <cell r="O62">
            <v>0</v>
          </cell>
          <cell r="P62">
            <v>0</v>
          </cell>
          <cell r="Q62">
            <v>0</v>
          </cell>
          <cell r="R62">
            <v>0</v>
          </cell>
          <cell r="S62" t="str">
            <v>kW</v>
          </cell>
          <cell r="T62" t="str">
            <v>M8500</v>
          </cell>
          <cell r="U62">
            <v>39079.353125000001</v>
          </cell>
        </row>
        <row r="63">
          <cell r="A63">
            <v>991</v>
          </cell>
          <cell r="B63" t="str">
            <v>R991</v>
          </cell>
          <cell r="C63" t="str">
            <v>Weekend_ADJ</v>
          </cell>
          <cell r="D63" t="str">
            <v>TotalxperSite</v>
          </cell>
          <cell r="E63" t="str">
            <v>Energy Use per Account on Weekday or Weekend</v>
          </cell>
          <cell r="F63">
            <v>46636380.011761598</v>
          </cell>
          <cell r="G63">
            <v>3967570.6425204752</v>
          </cell>
          <cell r="H63">
            <v>3884663.8630539314</v>
          </cell>
          <cell r="I63">
            <v>3975468.5964184846</v>
          </cell>
          <cell r="J63">
            <v>3964063.1621168596</v>
          </cell>
          <cell r="K63">
            <v>3550785.4069663752</v>
          </cell>
          <cell r="L63">
            <v>3105245.4945876095</v>
          </cell>
          <cell r="M63">
            <v>3910239.0057739578</v>
          </cell>
          <cell r="N63">
            <v>3616679.1489739954</v>
          </cell>
          <cell r="O63">
            <v>3374649.3049215125</v>
          </cell>
          <cell r="P63">
            <v>5175235.9358927617</v>
          </cell>
          <cell r="Q63">
            <v>3760388.6657355423</v>
          </cell>
          <cell r="R63">
            <v>4351390.7848001067</v>
          </cell>
          <cell r="S63" t="str">
            <v>kWh</v>
          </cell>
          <cell r="T63" t="str">
            <v>M8500</v>
          </cell>
          <cell r="U63">
            <v>39079.353125000001</v>
          </cell>
        </row>
        <row r="64">
          <cell r="A64">
            <v>991</v>
          </cell>
          <cell r="B64" t="str">
            <v>R991</v>
          </cell>
          <cell r="C64" t="str">
            <v>Weekend_ADJ</v>
          </cell>
          <cell r="D64" t="str">
            <v>PeakyperSite</v>
          </cell>
          <cell r="E64" t="str">
            <v>Peak Demand per Account on Weekday or Weekend</v>
          </cell>
          <cell r="F64">
            <v>24484.155817025512</v>
          </cell>
          <cell r="G64">
            <v>17931.189258491759</v>
          </cell>
          <cell r="H64">
            <v>17441.625491441861</v>
          </cell>
          <cell r="I64">
            <v>18222.680723358724</v>
          </cell>
          <cell r="J64">
            <v>18311.718325660859</v>
          </cell>
          <cell r="K64">
            <v>17759.422892702543</v>
          </cell>
          <cell r="L64">
            <v>17306.89350032495</v>
          </cell>
          <cell r="M64">
            <v>17943.53561218625</v>
          </cell>
          <cell r="N64">
            <v>18388.645593658253</v>
          </cell>
          <cell r="O64">
            <v>20569.106781631748</v>
          </cell>
          <cell r="P64">
            <v>24484.155817025512</v>
          </cell>
          <cell r="Q64">
            <v>21672.440463183608</v>
          </cell>
          <cell r="R64">
            <v>21369.900480369884</v>
          </cell>
          <cell r="S64" t="str">
            <v>kW</v>
          </cell>
          <cell r="T64" t="str">
            <v>M8500</v>
          </cell>
          <cell r="U64">
            <v>39079.353125000001</v>
          </cell>
        </row>
        <row r="65">
          <cell r="A65">
            <v>991</v>
          </cell>
          <cell r="B65" t="str">
            <v>R991</v>
          </cell>
          <cell r="C65" t="str">
            <v>Weekend_ADJ</v>
          </cell>
          <cell r="D65" t="str">
            <v>ErrBndperSite</v>
          </cell>
          <cell r="E65" t="str">
            <v>Error Bound for Demand per Account</v>
          </cell>
          <cell r="F65">
            <v>0</v>
          </cell>
          <cell r="G65">
            <v>0</v>
          </cell>
          <cell r="H65">
            <v>0</v>
          </cell>
          <cell r="I65">
            <v>0</v>
          </cell>
          <cell r="J65">
            <v>0</v>
          </cell>
          <cell r="K65">
            <v>0</v>
          </cell>
          <cell r="L65">
            <v>0</v>
          </cell>
          <cell r="M65">
            <v>0</v>
          </cell>
          <cell r="N65">
            <v>0</v>
          </cell>
          <cell r="O65">
            <v>0</v>
          </cell>
          <cell r="P65">
            <v>0</v>
          </cell>
          <cell r="Q65">
            <v>0</v>
          </cell>
          <cell r="R65">
            <v>0</v>
          </cell>
          <cell r="S65" t="str">
            <v>kW</v>
          </cell>
          <cell r="T65" t="str">
            <v>M8500</v>
          </cell>
          <cell r="U65">
            <v>39079.353125000001</v>
          </cell>
        </row>
        <row r="66">
          <cell r="A66">
            <v>991</v>
          </cell>
          <cell r="B66" t="str">
            <v>R991</v>
          </cell>
          <cell r="C66" t="str">
            <v>Weekend_ADJ</v>
          </cell>
          <cell r="D66" t="str">
            <v>RelPrec</v>
          </cell>
          <cell r="E66" t="str">
            <v>Relative Precision of Demand per Account</v>
          </cell>
          <cell r="F66">
            <v>0</v>
          </cell>
          <cell r="G66">
            <v>0</v>
          </cell>
          <cell r="H66">
            <v>0</v>
          </cell>
          <cell r="I66">
            <v>0</v>
          </cell>
          <cell r="J66">
            <v>0</v>
          </cell>
          <cell r="K66">
            <v>0</v>
          </cell>
          <cell r="L66">
            <v>0</v>
          </cell>
          <cell r="M66">
            <v>0</v>
          </cell>
          <cell r="N66">
            <v>0</v>
          </cell>
          <cell r="O66">
            <v>0</v>
          </cell>
          <cell r="P66">
            <v>0</v>
          </cell>
          <cell r="Q66">
            <v>0</v>
          </cell>
          <cell r="R66">
            <v>0</v>
          </cell>
          <cell r="S66" t="str">
            <v>None</v>
          </cell>
          <cell r="T66" t="str">
            <v>M8500</v>
          </cell>
          <cell r="U66">
            <v>39079.353125000001</v>
          </cell>
        </row>
        <row r="67">
          <cell r="A67">
            <v>991</v>
          </cell>
          <cell r="B67" t="str">
            <v>R991</v>
          </cell>
          <cell r="C67" t="str">
            <v>Weekend_ADJ</v>
          </cell>
          <cell r="D67" t="str">
            <v>Days</v>
          </cell>
          <cell r="E67" t="str">
            <v>Number of Days</v>
          </cell>
          <cell r="F67">
            <v>113</v>
          </cell>
          <cell r="G67">
            <v>10</v>
          </cell>
          <cell r="H67">
            <v>10</v>
          </cell>
          <cell r="I67">
            <v>10</v>
          </cell>
          <cell r="J67">
            <v>10</v>
          </cell>
          <cell r="K67">
            <v>9</v>
          </cell>
          <cell r="L67">
            <v>8</v>
          </cell>
          <cell r="M67">
            <v>10</v>
          </cell>
          <cell r="N67">
            <v>9</v>
          </cell>
          <cell r="O67">
            <v>8</v>
          </cell>
          <cell r="P67">
            <v>11</v>
          </cell>
          <cell r="Q67">
            <v>8</v>
          </cell>
          <cell r="R67">
            <v>10</v>
          </cell>
          <cell r="S67" t="str">
            <v>Days</v>
          </cell>
          <cell r="T67" t="str">
            <v>M8500</v>
          </cell>
          <cell r="U67">
            <v>39079.353125000001</v>
          </cell>
        </row>
        <row r="68">
          <cell r="A68">
            <v>991</v>
          </cell>
          <cell r="B68" t="str">
            <v>R991</v>
          </cell>
          <cell r="C68" t="str">
            <v>Weekend_ADJ</v>
          </cell>
          <cell r="D68" t="str">
            <v>Load_Factor</v>
          </cell>
          <cell r="E68" t="str">
            <v>Load Factor on Weekday or Weekend</v>
          </cell>
          <cell r="F68">
            <v>0.70234421977144978</v>
          </cell>
          <cell r="G68">
            <v>0.92194355352121393</v>
          </cell>
          <cell r="H68">
            <v>0.92801553601374298</v>
          </cell>
          <cell r="I68">
            <v>0.90900195951103357</v>
          </cell>
          <cell r="J68">
            <v>0.90198688885509037</v>
          </cell>
          <cell r="K68">
            <v>0.92563938748836516</v>
          </cell>
          <cell r="L68">
            <v>0.93449200558957257</v>
          </cell>
          <cell r="M68">
            <v>0.9079962208224498</v>
          </cell>
          <cell r="N68">
            <v>0.91055563954792818</v>
          </cell>
          <cell r="O68">
            <v>0.8544998404514359</v>
          </cell>
          <cell r="P68">
            <v>0.80064702129549403</v>
          </cell>
          <cell r="Q68">
            <v>0.90369876282785089</v>
          </cell>
          <cell r="R68">
            <v>0.84842673709790206</v>
          </cell>
          <cell r="S68" t="str">
            <v>None</v>
          </cell>
          <cell r="T68" t="str">
            <v>M8500</v>
          </cell>
          <cell r="U68">
            <v>39079.353125000001</v>
          </cell>
        </row>
        <row r="69">
          <cell r="A69">
            <v>991</v>
          </cell>
          <cell r="B69" t="str">
            <v>R991</v>
          </cell>
          <cell r="C69" t="str">
            <v>Weekend_ADJ</v>
          </cell>
          <cell r="D69" t="str">
            <v>Error_Ratio</v>
          </cell>
          <cell r="E69" t="str">
            <v>Error Ratio</v>
          </cell>
          <cell r="F69">
            <v>2.3777988262206278E-16</v>
          </cell>
          <cell r="G69">
            <v>2.1245752333245714E-16</v>
          </cell>
          <cell r="H69">
            <v>2.9248644535228274E-16</v>
          </cell>
          <cell r="I69">
            <v>1.9731227068767947E-16</v>
          </cell>
          <cell r="J69">
            <v>2.5720753800867939E-16</v>
          </cell>
          <cell r="K69">
            <v>2.7050346018665975E-16</v>
          </cell>
          <cell r="L69">
            <v>2.1795271120952108E-16</v>
          </cell>
          <cell r="M69">
            <v>2.2243758013366944E-16</v>
          </cell>
          <cell r="N69">
            <v>2.6737311025729495E-16</v>
          </cell>
          <cell r="O69">
            <v>1.4145579134524904E-16</v>
          </cell>
          <cell r="P69">
            <v>2.3777988262206278E-16</v>
          </cell>
          <cell r="Q69">
            <v>2.2726721383552293E-16</v>
          </cell>
          <cell r="R69">
            <v>1.9555809273867622E-16</v>
          </cell>
          <cell r="S69" t="str">
            <v>None</v>
          </cell>
          <cell r="T69" t="str">
            <v>M8500</v>
          </cell>
          <cell r="U69">
            <v>39079.353125000001</v>
          </cell>
        </row>
        <row r="70">
          <cell r="A70">
            <v>991</v>
          </cell>
          <cell r="B70" t="str">
            <v>R991</v>
          </cell>
          <cell r="C70" t="str">
            <v>NonCoinPeak_ADJ</v>
          </cell>
          <cell r="D70" t="str">
            <v>Totalx</v>
          </cell>
          <cell r="E70" t="str">
            <v>Total Energy Use</v>
          </cell>
          <cell r="F70">
            <v>153115281.74003071</v>
          </cell>
          <cell r="G70">
            <v>12545745.004299102</v>
          </cell>
          <cell r="H70">
            <v>11892086.008524956</v>
          </cell>
          <cell r="I70">
            <v>12551910.269065348</v>
          </cell>
          <cell r="J70">
            <v>12547210.15061702</v>
          </cell>
          <cell r="K70">
            <v>11234263.085919837</v>
          </cell>
          <cell r="L70">
            <v>12346924.553129328</v>
          </cell>
          <cell r="M70">
            <v>12065748.577041971</v>
          </cell>
          <cell r="N70">
            <v>12835801.86012632</v>
          </cell>
          <cell r="O70">
            <v>13021893.507662972</v>
          </cell>
          <cell r="P70">
            <v>14508360.795146713</v>
          </cell>
          <cell r="Q70">
            <v>14336712.161630616</v>
          </cell>
          <cell r="R70">
            <v>13228625.766866531</v>
          </cell>
          <cell r="S70" t="str">
            <v>kWh</v>
          </cell>
          <cell r="T70" t="str">
            <v>M8600</v>
          </cell>
          <cell r="U70">
            <v>39079.353136574071</v>
          </cell>
        </row>
        <row r="71">
          <cell r="A71">
            <v>991</v>
          </cell>
          <cell r="B71" t="str">
            <v>R991</v>
          </cell>
          <cell r="C71" t="str">
            <v>NonCoinPeak_ADJ</v>
          </cell>
          <cell r="D71" t="str">
            <v>Peaky</v>
          </cell>
          <cell r="E71" t="str">
            <v>Sum of Each Customer's Individual Peak Demand</v>
          </cell>
          <cell r="F71">
            <v>24604.983539447923</v>
          </cell>
          <cell r="G71">
            <v>18619.292003551422</v>
          </cell>
          <cell r="H71">
            <v>18091.675733591092</v>
          </cell>
          <cell r="I71">
            <v>18856.210024879252</v>
          </cell>
          <cell r="J71">
            <v>18461.460872140156</v>
          </cell>
          <cell r="K71">
            <v>18532.376116359497</v>
          </cell>
          <cell r="L71">
            <v>18193.504614598314</v>
          </cell>
          <cell r="M71">
            <v>18832.951465334419</v>
          </cell>
          <cell r="N71">
            <v>20067.534495888071</v>
          </cell>
          <cell r="O71">
            <v>22349.007096454236</v>
          </cell>
          <cell r="P71">
            <v>24604.983539447923</v>
          </cell>
          <cell r="Q71">
            <v>21571.641660095749</v>
          </cell>
          <cell r="R71">
            <v>21438.216441278288</v>
          </cell>
          <cell r="S71" t="str">
            <v>kW</v>
          </cell>
          <cell r="T71" t="str">
            <v>M8600</v>
          </cell>
          <cell r="U71">
            <v>39079.353136574071</v>
          </cell>
        </row>
        <row r="72">
          <cell r="A72">
            <v>991</v>
          </cell>
          <cell r="B72" t="str">
            <v>R991</v>
          </cell>
          <cell r="C72" t="str">
            <v>NonCoinPeak_ADJ</v>
          </cell>
          <cell r="D72" t="str">
            <v>ErrBndforPeaky</v>
          </cell>
          <cell r="E72" t="str">
            <v>Error Bound for Total Demand</v>
          </cell>
          <cell r="F72">
            <v>3.5801219053250772E-12</v>
          </cell>
          <cell r="G72">
            <v>4.5048070058721414E-12</v>
          </cell>
          <cell r="H72">
            <v>3.0921685432288131E-12</v>
          </cell>
          <cell r="I72">
            <v>2.8522356745737438E-12</v>
          </cell>
          <cell r="J72">
            <v>2.127045318751119E-12</v>
          </cell>
          <cell r="K72">
            <v>3.3887147853867635E-12</v>
          </cell>
          <cell r="L72">
            <v>2.6796996791363912E-12</v>
          </cell>
          <cell r="M72">
            <v>2.0704319452482376E-12</v>
          </cell>
          <cell r="N72">
            <v>3.1460860418029856E-12</v>
          </cell>
          <cell r="O72">
            <v>5.6909919745039446E-12</v>
          </cell>
          <cell r="P72">
            <v>3.5801219053250772E-12</v>
          </cell>
          <cell r="Q72">
            <v>4.9684974936100284E-12</v>
          </cell>
          <cell r="R72">
            <v>6.2005123360298782E-14</v>
          </cell>
          <cell r="S72" t="str">
            <v>kW</v>
          </cell>
          <cell r="T72" t="str">
            <v>M8600</v>
          </cell>
          <cell r="U72">
            <v>39079.353136574071</v>
          </cell>
        </row>
        <row r="73">
          <cell r="A73">
            <v>991</v>
          </cell>
          <cell r="B73" t="str">
            <v>R991</v>
          </cell>
          <cell r="C73" t="str">
            <v>NonCoinPeak_ADJ</v>
          </cell>
          <cell r="D73" t="str">
            <v>TotalxperSite</v>
          </cell>
          <cell r="E73" t="str">
            <v>Energy Use per Account</v>
          </cell>
          <cell r="F73">
            <v>153115281.74003071</v>
          </cell>
          <cell r="G73">
            <v>12545745.004299102</v>
          </cell>
          <cell r="H73">
            <v>11892086.008524956</v>
          </cell>
          <cell r="I73">
            <v>12551910.269065348</v>
          </cell>
          <cell r="J73">
            <v>12547210.15061702</v>
          </cell>
          <cell r="K73">
            <v>11234263.085919837</v>
          </cell>
          <cell r="L73">
            <v>12346924.553129328</v>
          </cell>
          <cell r="M73">
            <v>12065748.577041971</v>
          </cell>
          <cell r="N73">
            <v>12835801.86012632</v>
          </cell>
          <cell r="O73">
            <v>13021893.507662972</v>
          </cell>
          <cell r="P73">
            <v>14508360.795146713</v>
          </cell>
          <cell r="Q73">
            <v>14336712.161630616</v>
          </cell>
          <cell r="R73">
            <v>13228625.766866531</v>
          </cell>
          <cell r="S73" t="str">
            <v>kWh</v>
          </cell>
          <cell r="T73" t="str">
            <v>M8600</v>
          </cell>
          <cell r="U73">
            <v>39079.353136574071</v>
          </cell>
        </row>
        <row r="74">
          <cell r="A74">
            <v>991</v>
          </cell>
          <cell r="B74" t="str">
            <v>R991</v>
          </cell>
          <cell r="C74" t="str">
            <v>NonCoinPeak_ADJ</v>
          </cell>
          <cell r="D74" t="str">
            <v>PeakyperSite</v>
          </cell>
          <cell r="E74" t="str">
            <v>Average Customer Peak Demand per Account</v>
          </cell>
          <cell r="F74">
            <v>24604.983539447923</v>
          </cell>
          <cell r="G74">
            <v>18619.292003551422</v>
          </cell>
          <cell r="H74">
            <v>18091.675733591092</v>
          </cell>
          <cell r="I74">
            <v>18856.210024879252</v>
          </cell>
          <cell r="J74">
            <v>18461.460872140156</v>
          </cell>
          <cell r="K74">
            <v>18532.376116359497</v>
          </cell>
          <cell r="L74">
            <v>18193.504614598314</v>
          </cell>
          <cell r="M74">
            <v>18832.951465334419</v>
          </cell>
          <cell r="N74">
            <v>20067.534495888071</v>
          </cell>
          <cell r="O74">
            <v>22349.007096454236</v>
          </cell>
          <cell r="P74">
            <v>24604.983539447923</v>
          </cell>
          <cell r="Q74">
            <v>21571.641660095749</v>
          </cell>
          <cell r="R74">
            <v>21438.216441278288</v>
          </cell>
          <cell r="S74" t="str">
            <v>kW</v>
          </cell>
          <cell r="T74" t="str">
            <v>M8600</v>
          </cell>
          <cell r="U74">
            <v>39079.353136574071</v>
          </cell>
        </row>
        <row r="75">
          <cell r="A75">
            <v>991</v>
          </cell>
          <cell r="B75" t="str">
            <v>R991</v>
          </cell>
          <cell r="C75" t="str">
            <v>NonCoinPeak_ADJ</v>
          </cell>
          <cell r="D75" t="str">
            <v>ErrBndperSite</v>
          </cell>
          <cell r="E75" t="str">
            <v>Error Bound for Demand per Account</v>
          </cell>
          <cell r="F75">
            <v>3.5801219053250772E-12</v>
          </cell>
          <cell r="G75">
            <v>4.5048070058721414E-12</v>
          </cell>
          <cell r="H75">
            <v>3.0921685432288131E-12</v>
          </cell>
          <cell r="I75">
            <v>2.8522356745737438E-12</v>
          </cell>
          <cell r="J75">
            <v>2.127045318751119E-12</v>
          </cell>
          <cell r="K75">
            <v>3.3887147853867635E-12</v>
          </cell>
          <cell r="L75">
            <v>2.6796996791363912E-12</v>
          </cell>
          <cell r="M75">
            <v>2.0704319452482376E-12</v>
          </cell>
          <cell r="N75">
            <v>3.1460860418029856E-12</v>
          </cell>
          <cell r="O75">
            <v>5.6909919745039446E-12</v>
          </cell>
          <cell r="P75">
            <v>3.5801219053250772E-12</v>
          </cell>
          <cell r="Q75">
            <v>4.9684974936100284E-12</v>
          </cell>
          <cell r="R75">
            <v>6.2005123360298782E-14</v>
          </cell>
          <cell r="S75" t="str">
            <v>kW</v>
          </cell>
          <cell r="T75" t="str">
            <v>M8600</v>
          </cell>
          <cell r="U75">
            <v>39079.353136574071</v>
          </cell>
        </row>
        <row r="76">
          <cell r="A76">
            <v>991</v>
          </cell>
          <cell r="B76" t="str">
            <v>R991</v>
          </cell>
          <cell r="C76" t="str">
            <v>NonCoinPeak_ADJ</v>
          </cell>
          <cell r="D76" t="str">
            <v>RelPrec</v>
          </cell>
          <cell r="E76" t="str">
            <v>Relative Precision of Demand per Account</v>
          </cell>
          <cell r="F76">
            <v>1.4550393417598711E-16</v>
          </cell>
          <cell r="G76">
            <v>2.4194298070049601E-16</v>
          </cell>
          <cell r="H76">
            <v>1.7091664634954385E-16</v>
          </cell>
          <cell r="I76">
            <v>1.5126240484224816E-16</v>
          </cell>
          <cell r="J76">
            <v>1.1521543898841739E-16</v>
          </cell>
          <cell r="K76">
            <v>1.8285376705663598E-16</v>
          </cell>
          <cell r="L76">
            <v>1.4728881190852162E-16</v>
          </cell>
          <cell r="M76">
            <v>1.0993666866604823E-16</v>
          </cell>
          <cell r="N76">
            <v>1.5677491634299335E-16</v>
          </cell>
          <cell r="O76">
            <v>2.5464182591838028E-16</v>
          </cell>
          <cell r="P76">
            <v>1.4550393417598711E-16</v>
          </cell>
          <cell r="Q76">
            <v>2.3032542315965651E-16</v>
          </cell>
          <cell r="R76">
            <v>2.8922706107636267E-18</v>
          </cell>
          <cell r="S76" t="str">
            <v>None</v>
          </cell>
          <cell r="T76" t="str">
            <v>M8600</v>
          </cell>
          <cell r="U76">
            <v>39079.353136574071</v>
          </cell>
        </row>
        <row r="77">
          <cell r="A77">
            <v>991</v>
          </cell>
          <cell r="B77" t="str">
            <v>R991</v>
          </cell>
          <cell r="C77" t="str">
            <v>NonCoinPeak_ADJ</v>
          </cell>
          <cell r="D77" t="str">
            <v>Days</v>
          </cell>
          <cell r="E77" t="str">
            <v>Number of Days</v>
          </cell>
          <cell r="F77">
            <v>365</v>
          </cell>
          <cell r="G77">
            <v>31</v>
          </cell>
          <cell r="H77">
            <v>30</v>
          </cell>
          <cell r="I77">
            <v>31</v>
          </cell>
          <cell r="J77">
            <v>31</v>
          </cell>
          <cell r="K77">
            <v>28</v>
          </cell>
          <cell r="L77">
            <v>31</v>
          </cell>
          <cell r="M77">
            <v>30</v>
          </cell>
          <cell r="N77">
            <v>31</v>
          </cell>
          <cell r="O77">
            <v>30</v>
          </cell>
          <cell r="P77">
            <v>31</v>
          </cell>
          <cell r="Q77">
            <v>31</v>
          </cell>
          <cell r="R77">
            <v>30</v>
          </cell>
          <cell r="S77" t="str">
            <v>Days</v>
          </cell>
          <cell r="T77" t="str">
            <v>M8600</v>
          </cell>
          <cell r="U77">
            <v>39079.353136574071</v>
          </cell>
        </row>
        <row r="78">
          <cell r="A78">
            <v>991</v>
          </cell>
          <cell r="B78" t="str">
            <v>R991</v>
          </cell>
          <cell r="C78" t="str">
            <v>NonCoinPeak_ADJ</v>
          </cell>
          <cell r="D78" t="str">
            <v>Load_Factor</v>
          </cell>
          <cell r="E78" t="str">
            <v>Load Factor based on Peak Customer Demand</v>
          </cell>
          <cell r="F78">
            <v>0.7103810255601154</v>
          </cell>
          <cell r="G78">
            <v>0.90564992946203249</v>
          </cell>
          <cell r="H78">
            <v>0.91294948937672804</v>
          </cell>
          <cell r="I78">
            <v>0.89471039586326184</v>
          </cell>
          <cell r="J78">
            <v>0.9134992018851904</v>
          </cell>
          <cell r="K78">
            <v>0.90207824925962288</v>
          </cell>
          <cell r="L78">
            <v>0.91215678628111563</v>
          </cell>
          <cell r="M78">
            <v>0.88982250953212128</v>
          </cell>
          <cell r="N78">
            <v>0.85971806145610941</v>
          </cell>
          <cell r="O78">
            <v>0.80925130709528814</v>
          </cell>
          <cell r="P78">
            <v>0.79254208434844853</v>
          </cell>
          <cell r="Q78">
            <v>0.89329197630980428</v>
          </cell>
          <cell r="R78">
            <v>0.85702518179141296</v>
          </cell>
          <cell r="S78" t="str">
            <v>None</v>
          </cell>
          <cell r="T78" t="str">
            <v>M8600</v>
          </cell>
          <cell r="U78">
            <v>39079.353136574071</v>
          </cell>
        </row>
        <row r="79">
          <cell r="A79">
            <v>991</v>
          </cell>
          <cell r="B79" t="str">
            <v>R991</v>
          </cell>
          <cell r="C79" t="str">
            <v>NonCoinPeak_ADJ</v>
          </cell>
          <cell r="D79" t="str">
            <v>Error_Ratio</v>
          </cell>
          <cell r="E79" t="str">
            <v>Error Ratio</v>
          </cell>
          <cell r="F79">
            <v>9.9549711261695899E-17</v>
          </cell>
          <cell r="G79">
            <v>1.6553060236431261E-16</v>
          </cell>
          <cell r="H79">
            <v>1.1693637625863218E-16</v>
          </cell>
          <cell r="I79">
            <v>1.0348949540142836E-16</v>
          </cell>
          <cell r="J79">
            <v>7.8827172262668344E-17</v>
          </cell>
          <cell r="K79">
            <v>1.2510341948269879E-16</v>
          </cell>
          <cell r="L79">
            <v>1.0077087455131754E-16</v>
          </cell>
          <cell r="M79">
            <v>7.5215585645545893E-17</v>
          </cell>
          <cell r="N79">
            <v>1.0726100117777547E-16</v>
          </cell>
          <cell r="O79">
            <v>1.7421879613691767E-16</v>
          </cell>
          <cell r="P79">
            <v>9.9549711261695899E-17</v>
          </cell>
          <cell r="Q79">
            <v>1.5758219529679034E-16</v>
          </cell>
          <cell r="R79">
            <v>1.9788104412624521E-18</v>
          </cell>
          <cell r="S79" t="str">
            <v>None</v>
          </cell>
          <cell r="T79" t="str">
            <v>M8600</v>
          </cell>
          <cell r="U79">
            <v>39079.353136574071</v>
          </cell>
        </row>
        <row r="80">
          <cell r="A80">
            <v>991</v>
          </cell>
          <cell r="B80" t="str">
            <v>R991</v>
          </cell>
          <cell r="C80" t="str">
            <v>CCSP_MonthlyPeaks_ADJ</v>
          </cell>
          <cell r="D80" t="str">
            <v>Totalx</v>
          </cell>
          <cell r="E80" t="str">
            <v>Total Energy Use</v>
          </cell>
          <cell r="F80">
            <v>153115281.74003071</v>
          </cell>
          <cell r="G80">
            <v>0</v>
          </cell>
          <cell r="H80">
            <v>0</v>
          </cell>
          <cell r="I80">
            <v>0</v>
          </cell>
          <cell r="J80">
            <v>0</v>
          </cell>
          <cell r="K80">
            <v>0</v>
          </cell>
          <cell r="L80">
            <v>0</v>
          </cell>
          <cell r="M80">
            <v>0</v>
          </cell>
          <cell r="N80">
            <v>0</v>
          </cell>
          <cell r="O80">
            <v>0</v>
          </cell>
          <cell r="P80">
            <v>0</v>
          </cell>
          <cell r="Q80">
            <v>0</v>
          </cell>
          <cell r="R80">
            <v>0</v>
          </cell>
          <cell r="S80" t="str">
            <v>kWh</v>
          </cell>
          <cell r="T80" t="str">
            <v>M8700</v>
          </cell>
          <cell r="U80">
            <v>39079.353159722225</v>
          </cell>
        </row>
        <row r="81">
          <cell r="A81">
            <v>991</v>
          </cell>
          <cell r="B81" t="str">
            <v>R991</v>
          </cell>
          <cell r="C81" t="str">
            <v>CCSP_MonthlyPeaks_ADJ</v>
          </cell>
          <cell r="D81" t="str">
            <v>Peaky</v>
          </cell>
          <cell r="E81" t="str">
            <v>Total of Average Demand per Hour during Monthly Peak Hours</v>
          </cell>
          <cell r="F81">
            <v>18464.687634265505</v>
          </cell>
          <cell r="G81">
            <v>0</v>
          </cell>
          <cell r="H81">
            <v>0</v>
          </cell>
          <cell r="I81">
            <v>0</v>
          </cell>
          <cell r="J81">
            <v>0</v>
          </cell>
          <cell r="K81">
            <v>0</v>
          </cell>
          <cell r="L81">
            <v>0</v>
          </cell>
          <cell r="M81">
            <v>0</v>
          </cell>
          <cell r="N81">
            <v>0</v>
          </cell>
          <cell r="O81">
            <v>0</v>
          </cell>
          <cell r="P81">
            <v>0</v>
          </cell>
          <cell r="Q81">
            <v>0</v>
          </cell>
          <cell r="R81">
            <v>0</v>
          </cell>
          <cell r="S81" t="str">
            <v>kW</v>
          </cell>
          <cell r="T81" t="str">
            <v>M8700</v>
          </cell>
          <cell r="U81">
            <v>39079.353159722225</v>
          </cell>
        </row>
        <row r="82">
          <cell r="A82">
            <v>991</v>
          </cell>
          <cell r="B82" t="str">
            <v>R991</v>
          </cell>
          <cell r="C82" t="str">
            <v>CCSP_MonthlyPeaks_ADJ</v>
          </cell>
          <cell r="D82" t="str">
            <v>ErrBndforPeaky</v>
          </cell>
          <cell r="E82" t="str">
            <v>Error Bound for Total of Average Demand per Hour</v>
          </cell>
          <cell r="F82">
            <v>2.563615048724222E-12</v>
          </cell>
          <cell r="G82">
            <v>0</v>
          </cell>
          <cell r="H82">
            <v>0</v>
          </cell>
          <cell r="I82">
            <v>0</v>
          </cell>
          <cell r="J82">
            <v>0</v>
          </cell>
          <cell r="K82">
            <v>0</v>
          </cell>
          <cell r="L82">
            <v>0</v>
          </cell>
          <cell r="M82">
            <v>0</v>
          </cell>
          <cell r="N82">
            <v>0</v>
          </cell>
          <cell r="O82">
            <v>0</v>
          </cell>
          <cell r="P82">
            <v>0</v>
          </cell>
          <cell r="Q82">
            <v>0</v>
          </cell>
          <cell r="R82">
            <v>0</v>
          </cell>
          <cell r="S82" t="str">
            <v>kW</v>
          </cell>
          <cell r="T82" t="str">
            <v>M8700</v>
          </cell>
          <cell r="U82">
            <v>39079.353159722225</v>
          </cell>
        </row>
        <row r="83">
          <cell r="A83">
            <v>991</v>
          </cell>
          <cell r="B83" t="str">
            <v>R991</v>
          </cell>
          <cell r="C83" t="str">
            <v>CCSP_MonthlyPeaks_ADJ</v>
          </cell>
          <cell r="D83" t="str">
            <v>TotalxperSite</v>
          </cell>
          <cell r="E83" t="str">
            <v>Energy Use per Account</v>
          </cell>
          <cell r="F83">
            <v>153115281.74003071</v>
          </cell>
          <cell r="G83">
            <v>0</v>
          </cell>
          <cell r="H83">
            <v>0</v>
          </cell>
          <cell r="I83">
            <v>0</v>
          </cell>
          <cell r="J83">
            <v>0</v>
          </cell>
          <cell r="K83">
            <v>0</v>
          </cell>
          <cell r="L83">
            <v>0</v>
          </cell>
          <cell r="M83">
            <v>0</v>
          </cell>
          <cell r="N83">
            <v>0</v>
          </cell>
          <cell r="O83">
            <v>0</v>
          </cell>
          <cell r="P83">
            <v>0</v>
          </cell>
          <cell r="Q83">
            <v>0</v>
          </cell>
          <cell r="R83">
            <v>0</v>
          </cell>
          <cell r="S83" t="str">
            <v>kWh</v>
          </cell>
          <cell r="T83" t="str">
            <v>M8700</v>
          </cell>
          <cell r="U83">
            <v>39079.353159722225</v>
          </cell>
        </row>
        <row r="84">
          <cell r="A84">
            <v>991</v>
          </cell>
          <cell r="B84" t="str">
            <v>R991</v>
          </cell>
          <cell r="C84" t="str">
            <v>CCSP_MonthlyPeaks_ADJ</v>
          </cell>
          <cell r="D84" t="str">
            <v>PeakyperSite</v>
          </cell>
          <cell r="E84" t="str">
            <v>Average Demand per Account per Hour during Monthly Peak Hour</v>
          </cell>
          <cell r="F84">
            <v>18464.687634265505</v>
          </cell>
          <cell r="G84">
            <v>0</v>
          </cell>
          <cell r="H84">
            <v>0</v>
          </cell>
          <cell r="I84">
            <v>0</v>
          </cell>
          <cell r="J84">
            <v>0</v>
          </cell>
          <cell r="K84">
            <v>0</v>
          </cell>
          <cell r="L84">
            <v>0</v>
          </cell>
          <cell r="M84">
            <v>0</v>
          </cell>
          <cell r="N84">
            <v>0</v>
          </cell>
          <cell r="O84">
            <v>0</v>
          </cell>
          <cell r="P84">
            <v>0</v>
          </cell>
          <cell r="Q84">
            <v>0</v>
          </cell>
          <cell r="R84">
            <v>0</v>
          </cell>
          <cell r="S84" t="str">
            <v>kW</v>
          </cell>
          <cell r="T84" t="str">
            <v>M8700</v>
          </cell>
          <cell r="U84">
            <v>39079.353159722225</v>
          </cell>
        </row>
        <row r="85">
          <cell r="A85">
            <v>991</v>
          </cell>
          <cell r="B85" t="str">
            <v>R991</v>
          </cell>
          <cell r="C85" t="str">
            <v>CCSP_MonthlyPeaks_ADJ</v>
          </cell>
          <cell r="D85" t="str">
            <v>ErrBndperSite</v>
          </cell>
          <cell r="E85" t="str">
            <v>Error Bound for Average Demand per Account</v>
          </cell>
          <cell r="F85">
            <v>2.563615048724222E-12</v>
          </cell>
          <cell r="G85">
            <v>0</v>
          </cell>
          <cell r="H85">
            <v>0</v>
          </cell>
          <cell r="I85">
            <v>0</v>
          </cell>
          <cell r="J85">
            <v>0</v>
          </cell>
          <cell r="K85">
            <v>0</v>
          </cell>
          <cell r="L85">
            <v>0</v>
          </cell>
          <cell r="M85">
            <v>0</v>
          </cell>
          <cell r="N85">
            <v>0</v>
          </cell>
          <cell r="O85">
            <v>0</v>
          </cell>
          <cell r="P85">
            <v>0</v>
          </cell>
          <cell r="Q85">
            <v>0</v>
          </cell>
          <cell r="R85">
            <v>0</v>
          </cell>
          <cell r="S85" t="str">
            <v>kW</v>
          </cell>
          <cell r="T85" t="str">
            <v>M8700</v>
          </cell>
          <cell r="U85">
            <v>39079.353159722225</v>
          </cell>
        </row>
        <row r="86">
          <cell r="A86">
            <v>991</v>
          </cell>
          <cell r="B86" t="str">
            <v>R991</v>
          </cell>
          <cell r="C86" t="str">
            <v>CCSP_MonthlyPeaks_ADJ</v>
          </cell>
          <cell r="D86" t="str">
            <v>RelPrec</v>
          </cell>
          <cell r="E86" t="str">
            <v>Relative Precision of Demand per Hour during Monthly Peak Ho</v>
          </cell>
          <cell r="F86">
            <v>1.3883879865732689E-16</v>
          </cell>
          <cell r="G86">
            <v>0</v>
          </cell>
          <cell r="H86">
            <v>0</v>
          </cell>
          <cell r="I86">
            <v>0</v>
          </cell>
          <cell r="J86">
            <v>0</v>
          </cell>
          <cell r="K86">
            <v>0</v>
          </cell>
          <cell r="L86">
            <v>0</v>
          </cell>
          <cell r="M86">
            <v>0</v>
          </cell>
          <cell r="N86">
            <v>0</v>
          </cell>
          <cell r="O86">
            <v>0</v>
          </cell>
          <cell r="P86">
            <v>0</v>
          </cell>
          <cell r="Q86">
            <v>0</v>
          </cell>
          <cell r="R86">
            <v>0</v>
          </cell>
          <cell r="S86" t="str">
            <v>None</v>
          </cell>
          <cell r="T86" t="str">
            <v>M8700</v>
          </cell>
          <cell r="U86">
            <v>39079.353159722225</v>
          </cell>
        </row>
        <row r="87">
          <cell r="A87">
            <v>991</v>
          </cell>
          <cell r="B87" t="str">
            <v>R991</v>
          </cell>
          <cell r="C87" t="str">
            <v>CCSP_MonthlyPeaks_ADJ</v>
          </cell>
          <cell r="D87" t="str">
            <v>Days</v>
          </cell>
          <cell r="E87" t="str">
            <v>Number of Days</v>
          </cell>
          <cell r="F87">
            <v>365</v>
          </cell>
          <cell r="G87">
            <v>0</v>
          </cell>
          <cell r="H87">
            <v>0</v>
          </cell>
          <cell r="I87">
            <v>0</v>
          </cell>
          <cell r="J87">
            <v>0</v>
          </cell>
          <cell r="K87">
            <v>0</v>
          </cell>
          <cell r="L87">
            <v>0</v>
          </cell>
          <cell r="M87">
            <v>0</v>
          </cell>
          <cell r="N87">
            <v>0</v>
          </cell>
          <cell r="O87">
            <v>0</v>
          </cell>
          <cell r="P87">
            <v>0</v>
          </cell>
          <cell r="Q87">
            <v>0</v>
          </cell>
          <cell r="R87">
            <v>0</v>
          </cell>
          <cell r="S87" t="str">
            <v>Days</v>
          </cell>
          <cell r="T87" t="str">
            <v>M8700</v>
          </cell>
          <cell r="U87">
            <v>39079.353159722225</v>
          </cell>
        </row>
        <row r="88">
          <cell r="A88">
            <v>991</v>
          </cell>
          <cell r="B88" t="str">
            <v>R991</v>
          </cell>
          <cell r="C88" t="str">
            <v>CCSP_MonthlyPeaks_ADJ</v>
          </cell>
          <cell r="D88" t="str">
            <v>Load_Factor</v>
          </cell>
          <cell r="E88" t="str">
            <v>Load Factor based on Demand during Monthly Peak Hours</v>
          </cell>
          <cell r="F88">
            <v>0.94661300460921971</v>
          </cell>
          <cell r="G88">
            <v>0</v>
          </cell>
          <cell r="H88">
            <v>0</v>
          </cell>
          <cell r="I88">
            <v>0</v>
          </cell>
          <cell r="J88">
            <v>0</v>
          </cell>
          <cell r="K88">
            <v>0</v>
          </cell>
          <cell r="L88">
            <v>0</v>
          </cell>
          <cell r="M88">
            <v>0</v>
          </cell>
          <cell r="N88">
            <v>0</v>
          </cell>
          <cell r="O88">
            <v>0</v>
          </cell>
          <cell r="P88">
            <v>0</v>
          </cell>
          <cell r="Q88">
            <v>0</v>
          </cell>
          <cell r="R88">
            <v>0</v>
          </cell>
          <cell r="S88" t="str">
            <v>None</v>
          </cell>
          <cell r="T88" t="str">
            <v>M8700</v>
          </cell>
          <cell r="U88">
            <v>39079.353159722225</v>
          </cell>
        </row>
        <row r="89">
          <cell r="A89">
            <v>991</v>
          </cell>
          <cell r="B89" t="str">
            <v>R991</v>
          </cell>
          <cell r="C89" t="str">
            <v>CCSP_MonthlyPeaks_ADJ</v>
          </cell>
          <cell r="D89" t="str">
            <v>Error_Ratio</v>
          </cell>
          <cell r="E89" t="str">
            <v>Error Ratio</v>
          </cell>
          <cell r="F89">
            <v>9.4989612456393605E-17</v>
          </cell>
          <cell r="G89">
            <v>0</v>
          </cell>
          <cell r="H89">
            <v>0</v>
          </cell>
          <cell r="I89">
            <v>0</v>
          </cell>
          <cell r="J89">
            <v>0</v>
          </cell>
          <cell r="K89">
            <v>0</v>
          </cell>
          <cell r="L89">
            <v>0</v>
          </cell>
          <cell r="M89">
            <v>0</v>
          </cell>
          <cell r="N89">
            <v>0</v>
          </cell>
          <cell r="O89">
            <v>0</v>
          </cell>
          <cell r="P89">
            <v>0</v>
          </cell>
          <cell r="Q89">
            <v>0</v>
          </cell>
          <cell r="R89">
            <v>0</v>
          </cell>
          <cell r="S89" t="str">
            <v>None</v>
          </cell>
          <cell r="T89" t="str">
            <v>M8700</v>
          </cell>
          <cell r="U89">
            <v>39079.353159722225</v>
          </cell>
        </row>
        <row r="90">
          <cell r="A90">
            <v>991</v>
          </cell>
          <cell r="B90" t="str">
            <v>R991</v>
          </cell>
          <cell r="C90" t="str">
            <v>PkHrs_Annualpeaks_ADJ</v>
          </cell>
          <cell r="D90" t="str">
            <v>Totalx</v>
          </cell>
          <cell r="E90" t="str">
            <v>Total Energy Use</v>
          </cell>
          <cell r="F90">
            <v>153115281.74003071</v>
          </cell>
          <cell r="G90">
            <v>0</v>
          </cell>
          <cell r="H90">
            <v>0</v>
          </cell>
          <cell r="I90">
            <v>0</v>
          </cell>
          <cell r="J90">
            <v>0</v>
          </cell>
          <cell r="K90">
            <v>0</v>
          </cell>
          <cell r="L90">
            <v>0</v>
          </cell>
          <cell r="M90">
            <v>0</v>
          </cell>
          <cell r="N90">
            <v>0</v>
          </cell>
          <cell r="O90">
            <v>0</v>
          </cell>
          <cell r="P90">
            <v>0</v>
          </cell>
          <cell r="Q90">
            <v>0</v>
          </cell>
          <cell r="R90">
            <v>0</v>
          </cell>
          <cell r="S90" t="str">
            <v>kWh</v>
          </cell>
          <cell r="T90" t="str">
            <v>M8800</v>
          </cell>
          <cell r="U90">
            <v>39079.353194444448</v>
          </cell>
        </row>
        <row r="91">
          <cell r="A91">
            <v>991</v>
          </cell>
          <cell r="B91" t="str">
            <v>R991</v>
          </cell>
          <cell r="C91" t="str">
            <v>PkHrs_Annualpeaks_ADJ</v>
          </cell>
          <cell r="D91" t="str">
            <v>Peaky</v>
          </cell>
          <cell r="E91" t="str">
            <v>Total of Average Demand per Hour during System Peak Hours</v>
          </cell>
          <cell r="F91">
            <v>17196.966929560305</v>
          </cell>
          <cell r="G91">
            <v>0</v>
          </cell>
          <cell r="H91">
            <v>0</v>
          </cell>
          <cell r="I91">
            <v>0</v>
          </cell>
          <cell r="J91">
            <v>0</v>
          </cell>
          <cell r="K91">
            <v>0</v>
          </cell>
          <cell r="L91">
            <v>0</v>
          </cell>
          <cell r="M91">
            <v>0</v>
          </cell>
          <cell r="N91">
            <v>0</v>
          </cell>
          <cell r="O91">
            <v>0</v>
          </cell>
          <cell r="P91">
            <v>0</v>
          </cell>
          <cell r="Q91">
            <v>0</v>
          </cell>
          <cell r="R91">
            <v>0</v>
          </cell>
          <cell r="S91" t="str">
            <v>kW</v>
          </cell>
          <cell r="T91" t="str">
            <v>M8800</v>
          </cell>
          <cell r="U91">
            <v>39079.353194444448</v>
          </cell>
        </row>
        <row r="92">
          <cell r="A92">
            <v>991</v>
          </cell>
          <cell r="B92" t="str">
            <v>R991</v>
          </cell>
          <cell r="C92" t="str">
            <v>PkHrs_Annualpeaks_ADJ</v>
          </cell>
          <cell r="D92" t="str">
            <v>ErrBndforPeaky</v>
          </cell>
          <cell r="E92" t="str">
            <v>Error Bound for Total of Average Demand per Hour</v>
          </cell>
          <cell r="F92">
            <v>1.8069260204562268E-11</v>
          </cell>
          <cell r="G92">
            <v>0</v>
          </cell>
          <cell r="H92">
            <v>0</v>
          </cell>
          <cell r="I92">
            <v>0</v>
          </cell>
          <cell r="J92">
            <v>0</v>
          </cell>
          <cell r="K92">
            <v>0</v>
          </cell>
          <cell r="L92">
            <v>0</v>
          </cell>
          <cell r="M92">
            <v>0</v>
          </cell>
          <cell r="N92">
            <v>0</v>
          </cell>
          <cell r="O92">
            <v>0</v>
          </cell>
          <cell r="P92">
            <v>0</v>
          </cell>
          <cell r="Q92">
            <v>0</v>
          </cell>
          <cell r="R92">
            <v>0</v>
          </cell>
          <cell r="S92" t="str">
            <v>kW</v>
          </cell>
          <cell r="T92" t="str">
            <v>M8800</v>
          </cell>
          <cell r="U92">
            <v>39079.353194444448</v>
          </cell>
        </row>
        <row r="93">
          <cell r="A93">
            <v>991</v>
          </cell>
          <cell r="B93" t="str">
            <v>R991</v>
          </cell>
          <cell r="C93" t="str">
            <v>PkHrs_Annualpeaks_ADJ</v>
          </cell>
          <cell r="D93" t="str">
            <v>TotalxperSite</v>
          </cell>
          <cell r="E93" t="str">
            <v>Energy Use per Account</v>
          </cell>
          <cell r="F93">
            <v>153115281.74003071</v>
          </cell>
          <cell r="G93">
            <v>0</v>
          </cell>
          <cell r="H93">
            <v>0</v>
          </cell>
          <cell r="I93">
            <v>0</v>
          </cell>
          <cell r="J93">
            <v>0</v>
          </cell>
          <cell r="K93">
            <v>0</v>
          </cell>
          <cell r="L93">
            <v>0</v>
          </cell>
          <cell r="M93">
            <v>0</v>
          </cell>
          <cell r="N93">
            <v>0</v>
          </cell>
          <cell r="O93">
            <v>0</v>
          </cell>
          <cell r="P93">
            <v>0</v>
          </cell>
          <cell r="Q93">
            <v>0</v>
          </cell>
          <cell r="R93">
            <v>0</v>
          </cell>
          <cell r="S93" t="str">
            <v>kWh</v>
          </cell>
          <cell r="T93" t="str">
            <v>M8800</v>
          </cell>
          <cell r="U93">
            <v>39079.353194444448</v>
          </cell>
        </row>
        <row r="94">
          <cell r="A94">
            <v>991</v>
          </cell>
          <cell r="B94" t="str">
            <v>R991</v>
          </cell>
          <cell r="C94" t="str">
            <v>PkHrs_Annualpeaks_ADJ</v>
          </cell>
          <cell r="D94" t="str">
            <v>PeakyperSite</v>
          </cell>
          <cell r="E94" t="str">
            <v>Average Demand per Account per Hour during System Peak Hours</v>
          </cell>
          <cell r="F94">
            <v>17196.966929560305</v>
          </cell>
          <cell r="G94">
            <v>0</v>
          </cell>
          <cell r="H94">
            <v>0</v>
          </cell>
          <cell r="I94">
            <v>0</v>
          </cell>
          <cell r="J94">
            <v>0</v>
          </cell>
          <cell r="K94">
            <v>0</v>
          </cell>
          <cell r="L94">
            <v>0</v>
          </cell>
          <cell r="M94">
            <v>0</v>
          </cell>
          <cell r="N94">
            <v>0</v>
          </cell>
          <cell r="O94">
            <v>0</v>
          </cell>
          <cell r="P94">
            <v>0</v>
          </cell>
          <cell r="Q94">
            <v>0</v>
          </cell>
          <cell r="R94">
            <v>0</v>
          </cell>
          <cell r="S94" t="str">
            <v>kW</v>
          </cell>
          <cell r="T94" t="str">
            <v>M8800</v>
          </cell>
          <cell r="U94">
            <v>39079.353194444448</v>
          </cell>
        </row>
        <row r="95">
          <cell r="A95">
            <v>991</v>
          </cell>
          <cell r="B95" t="str">
            <v>R991</v>
          </cell>
          <cell r="C95" t="str">
            <v>PkHrs_Annualpeaks_ADJ</v>
          </cell>
          <cell r="D95" t="str">
            <v>ErrBndperSite</v>
          </cell>
          <cell r="E95" t="str">
            <v>Error Bound for Average Demand per Account</v>
          </cell>
          <cell r="F95">
            <v>1.8069260204562268E-11</v>
          </cell>
          <cell r="G95">
            <v>0</v>
          </cell>
          <cell r="H95">
            <v>0</v>
          </cell>
          <cell r="I95">
            <v>0</v>
          </cell>
          <cell r="J95">
            <v>0</v>
          </cell>
          <cell r="K95">
            <v>0</v>
          </cell>
          <cell r="L95">
            <v>0</v>
          </cell>
          <cell r="M95">
            <v>0</v>
          </cell>
          <cell r="N95">
            <v>0</v>
          </cell>
          <cell r="O95">
            <v>0</v>
          </cell>
          <cell r="P95">
            <v>0</v>
          </cell>
          <cell r="Q95">
            <v>0</v>
          </cell>
          <cell r="R95">
            <v>0</v>
          </cell>
          <cell r="S95" t="str">
            <v>kW</v>
          </cell>
          <cell r="T95" t="str">
            <v>M8800</v>
          </cell>
          <cell r="U95">
            <v>39079.353194444448</v>
          </cell>
        </row>
        <row r="96">
          <cell r="A96">
            <v>991</v>
          </cell>
          <cell r="B96" t="str">
            <v>R991</v>
          </cell>
          <cell r="C96" t="str">
            <v>PkHrs_Annualpeaks_ADJ</v>
          </cell>
          <cell r="D96" t="str">
            <v>RelPrec</v>
          </cell>
          <cell r="E96" t="str">
            <v>Relative Precision of Demand per Hour during System Peak Hou</v>
          </cell>
          <cell r="F96">
            <v>1.0507236699689498E-15</v>
          </cell>
          <cell r="G96">
            <v>0</v>
          </cell>
          <cell r="H96">
            <v>0</v>
          </cell>
          <cell r="I96">
            <v>0</v>
          </cell>
          <cell r="J96">
            <v>0</v>
          </cell>
          <cell r="K96">
            <v>0</v>
          </cell>
          <cell r="L96">
            <v>0</v>
          </cell>
          <cell r="M96">
            <v>0</v>
          </cell>
          <cell r="N96">
            <v>0</v>
          </cell>
          <cell r="O96">
            <v>0</v>
          </cell>
          <cell r="P96">
            <v>0</v>
          </cell>
          <cell r="Q96">
            <v>0</v>
          </cell>
          <cell r="R96">
            <v>0</v>
          </cell>
          <cell r="S96" t="str">
            <v>None</v>
          </cell>
          <cell r="T96" t="str">
            <v>M8800</v>
          </cell>
          <cell r="U96">
            <v>39079.353194444448</v>
          </cell>
        </row>
        <row r="97">
          <cell r="A97">
            <v>991</v>
          </cell>
          <cell r="B97" t="str">
            <v>R991</v>
          </cell>
          <cell r="C97" t="str">
            <v>PkHrs_Annualpeaks_ADJ</v>
          </cell>
          <cell r="D97" t="str">
            <v>Days</v>
          </cell>
          <cell r="E97" t="str">
            <v>Number of Days</v>
          </cell>
          <cell r="F97">
            <v>365</v>
          </cell>
          <cell r="G97">
            <v>0</v>
          </cell>
          <cell r="H97">
            <v>0</v>
          </cell>
          <cell r="I97">
            <v>0</v>
          </cell>
          <cell r="J97">
            <v>0</v>
          </cell>
          <cell r="K97">
            <v>0</v>
          </cell>
          <cell r="L97">
            <v>0</v>
          </cell>
          <cell r="M97">
            <v>0</v>
          </cell>
          <cell r="N97">
            <v>0</v>
          </cell>
          <cell r="O97">
            <v>0</v>
          </cell>
          <cell r="P97">
            <v>0</v>
          </cell>
          <cell r="Q97">
            <v>0</v>
          </cell>
          <cell r="R97">
            <v>0</v>
          </cell>
          <cell r="S97" t="str">
            <v>Days</v>
          </cell>
          <cell r="T97" t="str">
            <v>M8800</v>
          </cell>
          <cell r="U97">
            <v>39079.353194444448</v>
          </cell>
        </row>
        <row r="98">
          <cell r="A98">
            <v>991</v>
          </cell>
          <cell r="B98" t="str">
            <v>R991</v>
          </cell>
          <cell r="C98" t="str">
            <v>PkHrs_Annualpeaks_ADJ</v>
          </cell>
          <cell r="D98" t="str">
            <v>Load_Factor</v>
          </cell>
          <cell r="E98" t="str">
            <v>Load Factor based on Demand during System Peak Hours</v>
          </cell>
          <cell r="F98">
            <v>1.0163951301550638</v>
          </cell>
          <cell r="G98">
            <v>0</v>
          </cell>
          <cell r="H98">
            <v>0</v>
          </cell>
          <cell r="I98">
            <v>0</v>
          </cell>
          <cell r="J98">
            <v>0</v>
          </cell>
          <cell r="K98">
            <v>0</v>
          </cell>
          <cell r="L98">
            <v>0</v>
          </cell>
          <cell r="M98">
            <v>0</v>
          </cell>
          <cell r="N98">
            <v>0</v>
          </cell>
          <cell r="O98">
            <v>0</v>
          </cell>
          <cell r="P98">
            <v>0</v>
          </cell>
          <cell r="Q98">
            <v>0</v>
          </cell>
          <cell r="R98">
            <v>0</v>
          </cell>
          <cell r="S98" t="str">
            <v>None</v>
          </cell>
          <cell r="T98" t="str">
            <v>M8800</v>
          </cell>
          <cell r="U98">
            <v>39079.353194444448</v>
          </cell>
        </row>
        <row r="99">
          <cell r="A99">
            <v>991</v>
          </cell>
          <cell r="B99" t="str">
            <v>R991</v>
          </cell>
          <cell r="C99" t="str">
            <v>PkHrs_Annualpeaks_ADJ</v>
          </cell>
          <cell r="D99" t="str">
            <v>Error_Ratio</v>
          </cell>
          <cell r="E99" t="str">
            <v>Error Ratio</v>
          </cell>
          <cell r="F99">
            <v>7.188756685762562E-16</v>
          </cell>
          <cell r="G99">
            <v>0</v>
          </cell>
          <cell r="H99">
            <v>0</v>
          </cell>
          <cell r="I99">
            <v>0</v>
          </cell>
          <cell r="J99">
            <v>0</v>
          </cell>
          <cell r="K99">
            <v>0</v>
          </cell>
          <cell r="L99">
            <v>0</v>
          </cell>
          <cell r="M99">
            <v>0</v>
          </cell>
          <cell r="N99">
            <v>0</v>
          </cell>
          <cell r="O99">
            <v>0</v>
          </cell>
          <cell r="P99">
            <v>0</v>
          </cell>
          <cell r="Q99">
            <v>0</v>
          </cell>
          <cell r="R99">
            <v>0</v>
          </cell>
          <cell r="S99" t="str">
            <v>None</v>
          </cell>
          <cell r="T99" t="str">
            <v>M8800</v>
          </cell>
          <cell r="U99">
            <v>39079.353194444448</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refreshError="1"/>
      <sheetData sheetId="1" refreshError="1"/>
      <sheetData sheetId="2" refreshError="1"/>
      <sheetData sheetId="3" refreshError="1">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refreshError="1"/>
      <sheetData sheetId="5" refreshError="1">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375498985</v>
          </cell>
        </row>
      </sheetData>
      <sheetData sheetId="6" refreshError="1"/>
      <sheetData sheetId="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For Printing"/>
      <sheetName val="Input_Area"/>
      <sheetName val="Mthly"/>
      <sheetName val="QTD"/>
      <sheetName val="YTD"/>
      <sheetName val="12ME"/>
      <sheetName val="Budget"/>
      <sheetName val="OPSTATS-RELEASE "/>
      <sheetName val="Approval History"/>
    </sheetNames>
    <sheetDataSet>
      <sheetData sheetId="0" refreshError="1"/>
      <sheetData sheetId="1" refreshError="1"/>
      <sheetData sheetId="2" refreshError="1"/>
      <sheetData sheetId="3">
        <row r="11">
          <cell r="B11">
            <v>132465526</v>
          </cell>
          <cell r="D11">
            <v>123353000</v>
          </cell>
        </row>
        <row r="31">
          <cell r="B31">
            <v>7897841.8300000001</v>
          </cell>
          <cell r="D31">
            <v>7507369</v>
          </cell>
        </row>
      </sheetData>
      <sheetData sheetId="4" refreshError="1"/>
      <sheetData sheetId="5">
        <row r="13">
          <cell r="B13">
            <v>132465526</v>
          </cell>
          <cell r="D13">
            <v>235931000</v>
          </cell>
        </row>
        <row r="32">
          <cell r="B32">
            <v>71715878.549999997</v>
          </cell>
          <cell r="D32">
            <v>14665446</v>
          </cell>
        </row>
      </sheetData>
      <sheetData sheetId="6" refreshError="1"/>
      <sheetData sheetId="7" refreshError="1"/>
      <sheetData sheetId="8" refreshError="1"/>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efreshError="1">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20">
          <cell r="F120" t="str">
            <v>BaseCase</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Mthly Detail"/>
      <sheetName val="QTD"/>
      <sheetName val="QTD Detail"/>
      <sheetName val="YTD"/>
      <sheetName val="YTD Detail"/>
      <sheetName val="12ME"/>
      <sheetName val="12ME Detail"/>
      <sheetName val="MSC"/>
      <sheetName val="Warehouse"/>
    </sheetNames>
    <sheetDataSet>
      <sheetData sheetId="0" refreshError="1"/>
      <sheetData sheetId="1" refreshError="1"/>
      <sheetData sheetId="2" refreshError="1">
        <row r="11">
          <cell r="B11">
            <v>114544123.58</v>
          </cell>
          <cell r="D11">
            <v>115427962.81</v>
          </cell>
        </row>
        <row r="35">
          <cell r="B35">
            <v>9477596.2200000007</v>
          </cell>
          <cell r="D35">
            <v>8390085.5700000003</v>
          </cell>
        </row>
      </sheetData>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Dox"/>
      <sheetName val="Process"/>
      <sheetName val="Codes"/>
      <sheetName val="KWH RVN Inputs"/>
      <sheetName val="CSS Variance"/>
      <sheetName val="OR Inputs"/>
      <sheetName val="OR Direct Access"/>
      <sheetName val="UT Inputs"/>
      <sheetName val="UT Codes"/>
      <sheetName val="Sch 47 Unscheduled KWH"/>
      <sheetName val="CA CARE"/>
      <sheetName val="RAC Deferral"/>
      <sheetName val="Property Sales"/>
      <sheetName val="MEHC CIC Reg Asset"/>
      <sheetName val="Grid West Reg Asset"/>
      <sheetName val="2010 Protocol"/>
      <sheetName val="OSIP"/>
      <sheetName val="WA SBC"/>
      <sheetName val="CA Public Purpose"/>
      <sheetName val="CA CSI"/>
      <sheetName val="UT SI"/>
      <sheetName val="DSM Surcharge Inputs"/>
      <sheetName val="DSM Surcharge Codes"/>
      <sheetName val="Utah DSM"/>
      <sheetName val="Idaho DSM"/>
      <sheetName val="Wyoming DSM"/>
      <sheetName val="Module2"/>
      <sheetName val="Wyoming DSM (Offset Credit)"/>
      <sheetName val="Prorations&gt;&gt;&gt;"/>
      <sheetName val="Prorate 01-12 - Supply"/>
      <sheetName val="Prorate 01-12"/>
      <sheetName val="Prorate 02-12"/>
      <sheetName val="Prorate 03-12"/>
      <sheetName val="Prorate 05-12"/>
      <sheetName val="Prorate 06-12"/>
      <sheetName val="Prorate 07-12"/>
      <sheetName val="WA Prorate 07-12"/>
      <sheetName val="WA Prorate 08-12"/>
      <sheetName val="WA Prorate 09-12"/>
      <sheetName val="Prorate 11-12"/>
      <sheetName val="Prorate 12-12 "/>
      <sheetName val="Prorate 05-11"/>
      <sheetName val="Prorate 06-11"/>
      <sheetName val="Prorate 07-11"/>
      <sheetName val="WA Prorate 07-11"/>
      <sheetName val="SCRInput"/>
      <sheetName val="0103 Proration (191)"/>
      <sheetName val="CA Pub Purp"/>
      <sheetName val="Reasonableness"/>
    </sheetNames>
    <sheetDataSet>
      <sheetData sheetId="0" refreshError="1"/>
      <sheetData sheetId="1" refreshError="1"/>
      <sheetData sheetId="2" refreshError="1">
        <row r="1">
          <cell r="A1" t="str">
            <v>Code</v>
          </cell>
          <cell r="B1" t="str">
            <v>Description</v>
          </cell>
          <cell r="C1" t="str">
            <v>Rate</v>
          </cell>
        </row>
        <row r="2">
          <cell r="A2">
            <v>10088</v>
          </cell>
          <cell r="B2" t="str">
            <v>UNBILLED REVENUE</v>
          </cell>
          <cell r="C2">
            <v>88</v>
          </cell>
          <cell r="F2" t="str">
            <v>COMMERCIAL SALES</v>
          </cell>
          <cell r="G2" t="str">
            <v>COM</v>
          </cell>
        </row>
        <row r="3">
          <cell r="A3">
            <v>10089</v>
          </cell>
          <cell r="B3" t="str">
            <v>IRRIGATION UNBILLED</v>
          </cell>
          <cell r="C3">
            <v>89</v>
          </cell>
          <cell r="F3" t="str">
            <v>INDUSTRIAL SALES</v>
          </cell>
          <cell r="G3" t="str">
            <v>IND</v>
          </cell>
        </row>
        <row r="4">
          <cell r="A4">
            <v>11146</v>
          </cell>
          <cell r="B4" t="str">
            <v>OR ENRGY COST RECOV AMORT</v>
          </cell>
          <cell r="C4" t="str">
            <v>AGA</v>
          </cell>
          <cell r="F4" t="str">
            <v>IRRIGATION SALES</v>
          </cell>
          <cell r="G4" t="str">
            <v>IND</v>
          </cell>
        </row>
        <row r="5">
          <cell r="A5">
            <v>11147</v>
          </cell>
          <cell r="B5" t="str">
            <v>OR ENRGY COST RECOV AMORT</v>
          </cell>
          <cell r="C5" t="str">
            <v>AGA</v>
          </cell>
          <cell r="F5" t="str">
            <v>OTHER SALES TO PUBLIC AUTH</v>
          </cell>
          <cell r="G5" t="str">
            <v>OSP</v>
          </cell>
        </row>
        <row r="6">
          <cell r="A6">
            <v>20001</v>
          </cell>
          <cell r="B6" t="str">
            <v>01APSV0041-AG PMP SRVC BP</v>
          </cell>
          <cell r="C6">
            <v>41</v>
          </cell>
          <cell r="F6" t="str">
            <v>PUBLIC STREET&amp;HIGHWAY LIGHTING</v>
          </cell>
          <cell r="G6" t="str">
            <v>PSH</v>
          </cell>
        </row>
        <row r="7">
          <cell r="A7">
            <v>20009</v>
          </cell>
          <cell r="B7" t="str">
            <v>01APSV041X-AG PMP SRVC</v>
          </cell>
          <cell r="C7">
            <v>41</v>
          </cell>
          <cell r="F7" t="str">
            <v>RESIDENTIAL SALES</v>
          </cell>
          <cell r="G7" t="str">
            <v>RES</v>
          </cell>
        </row>
        <row r="8">
          <cell r="A8">
            <v>20037</v>
          </cell>
          <cell r="B8" t="str">
            <v>01CHCK000N-NRES CHECK MTR</v>
          </cell>
          <cell r="C8" t="str">
            <v>AGA</v>
          </cell>
          <cell r="F8" t="str">
            <v>INTERDEPARTMENTAL</v>
          </cell>
          <cell r="G8" t="str">
            <v>ICU</v>
          </cell>
        </row>
        <row r="9">
          <cell r="A9">
            <v>20043</v>
          </cell>
          <cell r="B9" t="str">
            <v>01COSL0052-STR LGT SRVC C</v>
          </cell>
          <cell r="C9">
            <v>52</v>
          </cell>
          <cell r="F9" t="str">
            <v>ERROR</v>
          </cell>
          <cell r="G9" t="str">
            <v>ERR</v>
          </cell>
        </row>
        <row r="10">
          <cell r="A10">
            <v>20044</v>
          </cell>
          <cell r="B10" t="str">
            <v>01CUSL053F-STR LGT SRVC C</v>
          </cell>
          <cell r="C10">
            <v>53</v>
          </cell>
        </row>
        <row r="11">
          <cell r="A11">
            <v>20047</v>
          </cell>
          <cell r="B11" t="str">
            <v>01GNSV0024-GEN SRVC DOM/F</v>
          </cell>
          <cell r="C11">
            <v>24</v>
          </cell>
        </row>
        <row r="12">
          <cell r="A12">
            <v>20049</v>
          </cell>
          <cell r="B12" t="str">
            <v>01GNSV0025-GEN SRVC</v>
          </cell>
          <cell r="C12">
            <v>25</v>
          </cell>
        </row>
        <row r="13">
          <cell r="A13">
            <v>20052</v>
          </cell>
          <cell r="B13" t="str">
            <v>01GNSV025F-GEN SRVC-FL RA</v>
          </cell>
          <cell r="C13">
            <v>25</v>
          </cell>
        </row>
        <row r="14">
          <cell r="A14">
            <v>20053</v>
          </cell>
          <cell r="B14" t="str">
            <v>01GNSV025M-GEN SRVC MANUA</v>
          </cell>
          <cell r="C14">
            <v>25</v>
          </cell>
        </row>
        <row r="15">
          <cell r="A15">
            <v>20057</v>
          </cell>
          <cell r="B15" t="str">
            <v>01HPSV0051-HI PRESSURE SO</v>
          </cell>
          <cell r="C15" t="str">
            <v>51 / 55</v>
          </cell>
        </row>
        <row r="16">
          <cell r="A16">
            <v>20062</v>
          </cell>
          <cell r="B16" t="str">
            <v>01LGSV048M-LRG GEN SRVC 1</v>
          </cell>
          <cell r="C16">
            <v>48</v>
          </cell>
        </row>
        <row r="17">
          <cell r="A17">
            <v>20063</v>
          </cell>
          <cell r="B17" t="str">
            <v>01LGSV048T-LRG GEN SRVC T</v>
          </cell>
          <cell r="C17">
            <v>48</v>
          </cell>
        </row>
        <row r="18">
          <cell r="A18">
            <v>20068</v>
          </cell>
          <cell r="B18" t="str">
            <v>01LNX00100-LINE EXT 60% G</v>
          </cell>
          <cell r="C18" t="str">
            <v>AGA</v>
          </cell>
        </row>
        <row r="19">
          <cell r="A19">
            <v>20071</v>
          </cell>
          <cell r="B19" t="str">
            <v>01LNX00102-LINE EXT 80% G</v>
          </cell>
          <cell r="C19" t="str">
            <v>AGA</v>
          </cell>
        </row>
        <row r="20">
          <cell r="A20">
            <v>20072</v>
          </cell>
          <cell r="B20" t="str">
            <v>01LNX00102-LINE EXT 80% G</v>
          </cell>
          <cell r="C20" t="str">
            <v>AGA</v>
          </cell>
        </row>
        <row r="21">
          <cell r="A21">
            <v>20073</v>
          </cell>
          <cell r="B21" t="str">
            <v>01LNX00103-LINE EXT 80% G</v>
          </cell>
          <cell r="C21" t="str">
            <v>AGA</v>
          </cell>
        </row>
        <row r="22">
          <cell r="A22">
            <v>20074</v>
          </cell>
          <cell r="B22" t="str">
            <v>01LNX00103-LINE EXT 80% G</v>
          </cell>
          <cell r="C22" t="str">
            <v>AGA</v>
          </cell>
        </row>
        <row r="23">
          <cell r="A23">
            <v>20078</v>
          </cell>
          <cell r="B23" t="str">
            <v>01LNX00105-CNTRCT $ MIN G</v>
          </cell>
          <cell r="C23" t="str">
            <v>AGA</v>
          </cell>
        </row>
        <row r="24">
          <cell r="A24">
            <v>20083</v>
          </cell>
          <cell r="B24" t="str">
            <v>01LNX00109-REF/NREF ADV +</v>
          </cell>
          <cell r="C24" t="str">
            <v>AGA</v>
          </cell>
        </row>
        <row r="25">
          <cell r="A25">
            <v>20084</v>
          </cell>
          <cell r="B25" t="str">
            <v>01LNX00109-REF/NREF ADV +</v>
          </cell>
          <cell r="C25" t="str">
            <v>AGA</v>
          </cell>
        </row>
        <row r="26">
          <cell r="A26">
            <v>20085</v>
          </cell>
          <cell r="B26" t="str">
            <v>01LNX00110-REF/NREF ADV +</v>
          </cell>
          <cell r="C26" t="str">
            <v>AGA</v>
          </cell>
        </row>
        <row r="27">
          <cell r="A27">
            <v>20086</v>
          </cell>
          <cell r="B27" t="str">
            <v>01LNX00110-REF/NREF ADV +</v>
          </cell>
          <cell r="C27" t="str">
            <v>AGA</v>
          </cell>
        </row>
        <row r="28">
          <cell r="A28">
            <v>20098</v>
          </cell>
          <cell r="B28" t="str">
            <v>01LPRS047M-PART REQ SRVC</v>
          </cell>
          <cell r="C28">
            <v>47</v>
          </cell>
        </row>
        <row r="29">
          <cell r="A29">
            <v>20103</v>
          </cell>
          <cell r="B29" t="str">
            <v>01MVSL0050-MERC VAPSTR LG</v>
          </cell>
          <cell r="C29">
            <v>50</v>
          </cell>
        </row>
        <row r="30">
          <cell r="A30">
            <v>20104</v>
          </cell>
          <cell r="B30" t="str">
            <v>01OALT014N-OUTD AR LGT NR</v>
          </cell>
          <cell r="C30">
            <v>14</v>
          </cell>
        </row>
        <row r="31">
          <cell r="A31">
            <v>20106</v>
          </cell>
          <cell r="B31" t="str">
            <v>01OALT014R-OUTD AR LGT RE</v>
          </cell>
          <cell r="C31">
            <v>14</v>
          </cell>
        </row>
        <row r="32">
          <cell r="A32">
            <v>20108</v>
          </cell>
          <cell r="B32" t="str">
            <v>01OALT015N-OUTD AR LGT NR</v>
          </cell>
          <cell r="C32">
            <v>15</v>
          </cell>
        </row>
        <row r="33">
          <cell r="A33">
            <v>20109</v>
          </cell>
          <cell r="B33" t="str">
            <v>01OALT015R-OUTD AR LGT RE</v>
          </cell>
          <cell r="C33">
            <v>15</v>
          </cell>
        </row>
        <row r="34">
          <cell r="A34">
            <v>20112</v>
          </cell>
          <cell r="B34" t="str">
            <v>01PRSV036M-SML PART REQ S</v>
          </cell>
          <cell r="C34">
            <v>36</v>
          </cell>
        </row>
        <row r="35">
          <cell r="A35">
            <v>20113</v>
          </cell>
          <cell r="B35" t="str">
            <v>01RCFL0054-REC FIELD LGT</v>
          </cell>
          <cell r="C35">
            <v>54</v>
          </cell>
        </row>
        <row r="36">
          <cell r="A36">
            <v>20116</v>
          </cell>
          <cell r="B36" t="str">
            <v>01RESD0004-RES SRVC</v>
          </cell>
          <cell r="C36">
            <v>4</v>
          </cell>
        </row>
        <row r="37">
          <cell r="A37">
            <v>20120</v>
          </cell>
          <cell r="B37" t="str">
            <v>01RESD0013-3 PHASE RES SR</v>
          </cell>
          <cell r="C37">
            <v>13</v>
          </cell>
        </row>
        <row r="38">
          <cell r="A38">
            <v>20122</v>
          </cell>
          <cell r="B38" t="str">
            <v>01RESD013X-3 PHASE RES10K</v>
          </cell>
          <cell r="C38">
            <v>13</v>
          </cell>
        </row>
        <row r="39">
          <cell r="A39">
            <v>20128</v>
          </cell>
          <cell r="B39" t="str">
            <v>01SLX00005-KLAMATH FALLS</v>
          </cell>
          <cell r="C39" t="str">
            <v>AGA</v>
          </cell>
        </row>
        <row r="40">
          <cell r="A40">
            <v>20136</v>
          </cell>
          <cell r="B40" t="str">
            <v>01SLX00013-K FALLS IRG MI</v>
          </cell>
          <cell r="C40" t="str">
            <v>AGA</v>
          </cell>
        </row>
        <row r="41">
          <cell r="A41">
            <v>20137</v>
          </cell>
          <cell r="B41" t="str">
            <v>01SLX00014-K FALLS IRG MI</v>
          </cell>
          <cell r="C41" t="str">
            <v>AGA</v>
          </cell>
        </row>
        <row r="42">
          <cell r="A42">
            <v>20146</v>
          </cell>
          <cell r="B42" t="str">
            <v>01UKRB0035-KLAMATH BASIN</v>
          </cell>
          <cell r="C42">
            <v>35</v>
          </cell>
        </row>
        <row r="43">
          <cell r="A43">
            <v>20148</v>
          </cell>
          <cell r="B43" t="str">
            <v>01UKRB0040-KLAMATH BASIN</v>
          </cell>
          <cell r="C43">
            <v>40</v>
          </cell>
        </row>
        <row r="44">
          <cell r="A44">
            <v>20154</v>
          </cell>
          <cell r="B44" t="str">
            <v>01UPPL000R-BASE SCH FALL</v>
          </cell>
          <cell r="C44" t="str">
            <v>AGA</v>
          </cell>
        </row>
        <row r="45">
          <cell r="A45">
            <v>20179</v>
          </cell>
          <cell r="B45" t="str">
            <v>02APSV0040-WA AG PMP SRVC</v>
          </cell>
          <cell r="C45">
            <v>40</v>
          </cell>
        </row>
        <row r="46">
          <cell r="A46">
            <v>20183</v>
          </cell>
          <cell r="B46" t="str">
            <v>02APSV040X-WA AG PMP SRVC</v>
          </cell>
          <cell r="C46">
            <v>40</v>
          </cell>
        </row>
        <row r="47">
          <cell r="A47">
            <v>20208</v>
          </cell>
          <cell r="B47" t="str">
            <v>02CFR00012-STR LGTS (CONV</v>
          </cell>
          <cell r="C47" t="str">
            <v>AGA</v>
          </cell>
        </row>
        <row r="48">
          <cell r="A48">
            <v>20212</v>
          </cell>
          <cell r="B48" t="str">
            <v>02CHCK000R-WA RES CHECK M</v>
          </cell>
          <cell r="C48" t="str">
            <v>AGA</v>
          </cell>
        </row>
        <row r="49">
          <cell r="A49">
            <v>20216</v>
          </cell>
          <cell r="B49" t="str">
            <v>02COSL0052-WA STR LGT SRV</v>
          </cell>
          <cell r="C49" t="str">
            <v>52</v>
          </cell>
        </row>
        <row r="50">
          <cell r="A50">
            <v>20217</v>
          </cell>
          <cell r="B50" t="str">
            <v>02CUSL053F-WA STR LGT SRV</v>
          </cell>
          <cell r="C50" t="str">
            <v>53</v>
          </cell>
        </row>
        <row r="51">
          <cell r="A51">
            <v>20218</v>
          </cell>
          <cell r="B51" t="str">
            <v>02CUSL053M-WA STR LGT SRV</v>
          </cell>
          <cell r="C51" t="str">
            <v>53</v>
          </cell>
        </row>
        <row r="52">
          <cell r="A52">
            <v>20220</v>
          </cell>
          <cell r="B52" t="str">
            <v>02GNSV0024-WA GEN SRVC</v>
          </cell>
          <cell r="C52">
            <v>24</v>
          </cell>
        </row>
        <row r="53">
          <cell r="A53">
            <v>20221</v>
          </cell>
          <cell r="B53" t="str">
            <v>02GNSV0025-WA GEN SRVC DO</v>
          </cell>
          <cell r="C53">
            <v>25</v>
          </cell>
        </row>
        <row r="54">
          <cell r="A54">
            <v>20223</v>
          </cell>
          <cell r="B54" t="str">
            <v>02GNSV024F-WA GEN SRVC-FL</v>
          </cell>
          <cell r="C54">
            <v>24</v>
          </cell>
        </row>
        <row r="55">
          <cell r="A55">
            <v>20224</v>
          </cell>
          <cell r="B55" t="str">
            <v>02GNSV025F-GEN SRVC DOM/F</v>
          </cell>
          <cell r="C55">
            <v>25</v>
          </cell>
        </row>
        <row r="56">
          <cell r="A56">
            <v>20229</v>
          </cell>
          <cell r="B56" t="str">
            <v>02HPSV0051-WA HI PRESSURE</v>
          </cell>
          <cell r="C56">
            <v>51</v>
          </cell>
        </row>
        <row r="57">
          <cell r="A57">
            <v>20232</v>
          </cell>
          <cell r="B57" t="str">
            <v>02LGSV0035-WA LRG GEN SRV</v>
          </cell>
          <cell r="C57">
            <v>35</v>
          </cell>
        </row>
        <row r="58">
          <cell r="A58">
            <v>20234</v>
          </cell>
          <cell r="B58" t="str">
            <v>02LGSV0036-WA LRG GEN SRV</v>
          </cell>
          <cell r="C58">
            <v>36</v>
          </cell>
        </row>
        <row r="59">
          <cell r="A59">
            <v>20235</v>
          </cell>
          <cell r="B59" t="str">
            <v>02LGSV048M-WA LRG GEN SRV</v>
          </cell>
          <cell r="C59" t="str">
            <v>48T</v>
          </cell>
        </row>
        <row r="60">
          <cell r="A60">
            <v>20236</v>
          </cell>
          <cell r="B60" t="str">
            <v>02LGSV048T-LRG GEN SRVC 1</v>
          </cell>
          <cell r="C60" t="str">
            <v>48T</v>
          </cell>
        </row>
        <row r="61">
          <cell r="A61">
            <v>20241</v>
          </cell>
          <cell r="B61" t="str">
            <v>02LNX00102-LINE EXT 80% G</v>
          </cell>
          <cell r="C61" t="str">
            <v>AGA</v>
          </cell>
        </row>
        <row r="62">
          <cell r="A62">
            <v>20242</v>
          </cell>
          <cell r="B62" t="str">
            <v>02LNX00102-LINE EXT 80% G</v>
          </cell>
          <cell r="C62" t="str">
            <v>AGA</v>
          </cell>
        </row>
        <row r="63">
          <cell r="A63">
            <v>20243</v>
          </cell>
          <cell r="B63" t="str">
            <v>02LNX00103-LINE EXT 80% G</v>
          </cell>
          <cell r="C63" t="str">
            <v>AGA</v>
          </cell>
        </row>
        <row r="64">
          <cell r="A64">
            <v>20244</v>
          </cell>
          <cell r="B64" t="str">
            <v>02LNX00103-LINE EXT 80% G</v>
          </cell>
          <cell r="C64" t="str">
            <v>AGA</v>
          </cell>
        </row>
        <row r="65">
          <cell r="A65">
            <v>20247</v>
          </cell>
          <cell r="B65" t="str">
            <v>02LNX00105-CNTRCT $ MIN G</v>
          </cell>
          <cell r="C65" t="str">
            <v>AGA</v>
          </cell>
        </row>
        <row r="66">
          <cell r="A66">
            <v>20248</v>
          </cell>
          <cell r="B66" t="str">
            <v>02LNX00105-CNTRCT $ MIN G</v>
          </cell>
          <cell r="C66" t="str">
            <v>AGA</v>
          </cell>
        </row>
        <row r="67">
          <cell r="A67">
            <v>20253</v>
          </cell>
          <cell r="B67" t="str">
            <v>02LNX00109-REF/NREF ADV +</v>
          </cell>
          <cell r="C67" t="str">
            <v>AGA</v>
          </cell>
        </row>
        <row r="68">
          <cell r="A68">
            <v>20254</v>
          </cell>
          <cell r="B68" t="str">
            <v>02LNX00109-REF/NREF ADV +</v>
          </cell>
          <cell r="C68" t="str">
            <v>AGA</v>
          </cell>
        </row>
        <row r="69">
          <cell r="A69">
            <v>20255</v>
          </cell>
          <cell r="B69" t="str">
            <v>02LNX00110-REF/NREF ADV +</v>
          </cell>
          <cell r="C69" t="str">
            <v>AGA</v>
          </cell>
        </row>
        <row r="70">
          <cell r="A70">
            <v>20256</v>
          </cell>
          <cell r="B70" t="str">
            <v>02LNX00110-REF/NREF ADV +</v>
          </cell>
          <cell r="C70" t="str">
            <v>AGA</v>
          </cell>
        </row>
        <row r="71">
          <cell r="A71">
            <v>20260</v>
          </cell>
          <cell r="B71" t="str">
            <v>02LNX00112-YR INCURRED CH</v>
          </cell>
          <cell r="C71" t="str">
            <v>AGA</v>
          </cell>
        </row>
        <row r="72">
          <cell r="A72">
            <v>20265</v>
          </cell>
          <cell r="B72" t="str">
            <v>02MVSL0057-WA MERC VAPSTR</v>
          </cell>
          <cell r="C72">
            <v>57</v>
          </cell>
        </row>
        <row r="73">
          <cell r="A73">
            <v>20266</v>
          </cell>
          <cell r="B73" t="str">
            <v>02OALT013N-WA OUTD AR LGT</v>
          </cell>
          <cell r="C73">
            <v>13</v>
          </cell>
        </row>
        <row r="74">
          <cell r="A74">
            <v>20268</v>
          </cell>
          <cell r="B74" t="str">
            <v>02OALT013R-WA OUTD AR LGT</v>
          </cell>
          <cell r="C74">
            <v>13</v>
          </cell>
        </row>
        <row r="75">
          <cell r="A75">
            <v>20270</v>
          </cell>
          <cell r="B75" t="str">
            <v>02OALT015N-WA OUTD AR LGT</v>
          </cell>
          <cell r="C75" t="str">
            <v>15</v>
          </cell>
        </row>
        <row r="76">
          <cell r="A76">
            <v>20271</v>
          </cell>
          <cell r="B76" t="str">
            <v>02OALT015R-WA OUTD AR LGT</v>
          </cell>
          <cell r="C76" t="str">
            <v>15</v>
          </cell>
        </row>
        <row r="77">
          <cell r="A77">
            <v>20276</v>
          </cell>
          <cell r="B77" t="str">
            <v>02RCFL0054-WA REC FIELD L</v>
          </cell>
          <cell r="C77">
            <v>54</v>
          </cell>
        </row>
        <row r="78">
          <cell r="A78">
            <v>20279</v>
          </cell>
          <cell r="B78" t="str">
            <v>02RESD0016-WA RES SRVC</v>
          </cell>
          <cell r="C78">
            <v>16</v>
          </cell>
        </row>
        <row r="79">
          <cell r="A79">
            <v>20281</v>
          </cell>
          <cell r="B79" t="str">
            <v>02RESD0018-WA 3 PHASE RES</v>
          </cell>
          <cell r="C79">
            <v>18</v>
          </cell>
        </row>
        <row r="80">
          <cell r="A80">
            <v>20283</v>
          </cell>
          <cell r="B80" t="str">
            <v>02RESD018X-WA 3 PHASE RES</v>
          </cell>
          <cell r="C80">
            <v>18</v>
          </cell>
        </row>
        <row r="81">
          <cell r="A81">
            <v>20295</v>
          </cell>
          <cell r="B81" t="str">
            <v>02SPWH0038-WA SPACE &amp; WTR</v>
          </cell>
          <cell r="C81">
            <v>38</v>
          </cell>
        </row>
        <row r="82">
          <cell r="A82">
            <v>20304</v>
          </cell>
          <cell r="B82" t="str">
            <v>02WHCH0042-WA CNTRLD WTR</v>
          </cell>
          <cell r="C82">
            <v>42</v>
          </cell>
        </row>
        <row r="83">
          <cell r="A83">
            <v>20306</v>
          </cell>
          <cell r="B83" t="str">
            <v>02WHCH042X-WA CNTRLD WTR</v>
          </cell>
          <cell r="C83">
            <v>42</v>
          </cell>
        </row>
        <row r="84">
          <cell r="A84">
            <v>21134</v>
          </cell>
          <cell r="B84" t="str">
            <v>02PRSV47TM-LRG PART REQMT</v>
          </cell>
          <cell r="C84">
            <v>47</v>
          </cell>
        </row>
        <row r="85">
          <cell r="A85">
            <v>21149</v>
          </cell>
          <cell r="B85" t="str">
            <v>01GNSV0024-GENSRV D/F IRG</v>
          </cell>
          <cell r="C85">
            <v>24</v>
          </cell>
        </row>
        <row r="86">
          <cell r="A86">
            <v>21151</v>
          </cell>
          <cell r="B86" t="str">
            <v>02LGSV0035-LRG GENSRV IRG</v>
          </cell>
          <cell r="C86">
            <v>35</v>
          </cell>
        </row>
        <row r="87">
          <cell r="A87">
            <v>21154</v>
          </cell>
          <cell r="B87" t="str">
            <v>02GNSV0025-GENSRV D/F IRG</v>
          </cell>
          <cell r="C87">
            <v>25</v>
          </cell>
        </row>
        <row r="88">
          <cell r="A88">
            <v>21178</v>
          </cell>
          <cell r="B88" t="str">
            <v>01GNSV0026-LRG GENSRV D/F</v>
          </cell>
          <cell r="C88">
            <v>26</v>
          </cell>
        </row>
        <row r="89">
          <cell r="A89">
            <v>21182</v>
          </cell>
          <cell r="B89" t="str">
            <v>01GNSV0027-L GENSRV &lt;1000</v>
          </cell>
          <cell r="C89">
            <v>27</v>
          </cell>
        </row>
        <row r="90">
          <cell r="A90">
            <v>21201</v>
          </cell>
          <cell r="B90" t="str">
            <v>01GNSV027M-GNSV &lt;1000 MAN</v>
          </cell>
          <cell r="C90">
            <v>27</v>
          </cell>
        </row>
        <row r="91">
          <cell r="A91">
            <v>21229</v>
          </cell>
          <cell r="B91" t="str">
            <v>01USBR33TX-IR TOU W/O BPA</v>
          </cell>
          <cell r="C91">
            <v>33</v>
          </cell>
        </row>
        <row r="92">
          <cell r="A92">
            <v>21386</v>
          </cell>
          <cell r="B92" t="str">
            <v>01LNX00114-TEMP SVC 12MO&gt;</v>
          </cell>
          <cell r="C92" t="str">
            <v>AGA</v>
          </cell>
        </row>
        <row r="93">
          <cell r="A93">
            <v>21437</v>
          </cell>
          <cell r="B93" t="str">
            <v>02GNSV24FP-GNSV SEASONAL</v>
          </cell>
          <cell r="C93">
            <v>24</v>
          </cell>
        </row>
        <row r="94">
          <cell r="A94">
            <v>21439</v>
          </cell>
          <cell r="B94" t="str">
            <v>02GNSV24FP-GNSV SEASONAL</v>
          </cell>
          <cell r="C94">
            <v>24</v>
          </cell>
        </row>
        <row r="95">
          <cell r="A95">
            <v>21445</v>
          </cell>
          <cell r="B95" t="str">
            <v>01GNSV0025-GEN SRVC - IRG</v>
          </cell>
          <cell r="C95">
            <v>25</v>
          </cell>
        </row>
        <row r="96">
          <cell r="A96">
            <v>21492</v>
          </cell>
          <cell r="B96" t="str">
            <v>01CUSL0053-CUS-OWNED MTRD</v>
          </cell>
          <cell r="C96">
            <v>53</v>
          </cell>
        </row>
        <row r="97">
          <cell r="A97">
            <v>21507</v>
          </cell>
          <cell r="B97" t="str">
            <v>01ACTSETUP-NEW SRVC SETUP</v>
          </cell>
          <cell r="C97" t="str">
            <v>AGA</v>
          </cell>
        </row>
        <row r="98">
          <cell r="A98">
            <v>21544</v>
          </cell>
          <cell r="B98" t="str">
            <v>01NETMT135-NET METERING</v>
          </cell>
          <cell r="C98">
            <v>4</v>
          </cell>
        </row>
        <row r="99">
          <cell r="A99">
            <v>21546</v>
          </cell>
          <cell r="B99" t="str">
            <v>01BLSKY01N-BLUESKY ENERGY</v>
          </cell>
          <cell r="C99" t="str">
            <v>AGA</v>
          </cell>
        </row>
        <row r="100">
          <cell r="A100">
            <v>21547</v>
          </cell>
          <cell r="B100" t="str">
            <v>01BLSKY01R-BLUESKY ENERGY</v>
          </cell>
          <cell r="C100" t="str">
            <v>AGA</v>
          </cell>
        </row>
        <row r="101">
          <cell r="A101">
            <v>21548</v>
          </cell>
          <cell r="B101" t="str">
            <v>02BLSKY01N-BLUESKY ENERGY</v>
          </cell>
          <cell r="C101" t="str">
            <v>AGA</v>
          </cell>
        </row>
        <row r="102">
          <cell r="A102">
            <v>21549</v>
          </cell>
          <cell r="B102" t="str">
            <v>02BLSKY01R-BLUESKY ENERGY</v>
          </cell>
          <cell r="C102" t="str">
            <v>AGA</v>
          </cell>
        </row>
        <row r="103">
          <cell r="A103">
            <v>21565</v>
          </cell>
          <cell r="B103" t="str">
            <v>01SPCL0003-</v>
          </cell>
          <cell r="C103" t="str">
            <v>Spcl003-Wah Chang</v>
          </cell>
        </row>
        <row r="104">
          <cell r="A104">
            <v>21589</v>
          </cell>
          <cell r="B104" t="str">
            <v>01ZZMERGCR-MERGER CREDITS</v>
          </cell>
          <cell r="C104" t="str">
            <v>AGA</v>
          </cell>
        </row>
        <row r="105">
          <cell r="A105">
            <v>21590</v>
          </cell>
          <cell r="B105" t="str">
            <v>01ZZMERGCR-MERGER CREDITS</v>
          </cell>
          <cell r="C105" t="str">
            <v>AGA</v>
          </cell>
        </row>
        <row r="106">
          <cell r="A106">
            <v>21591</v>
          </cell>
          <cell r="B106" t="str">
            <v>02ZZMERGCR-MERGER CREDITS</v>
          </cell>
          <cell r="C106" t="str">
            <v>AGA</v>
          </cell>
        </row>
        <row r="107">
          <cell r="A107">
            <v>21592</v>
          </cell>
          <cell r="B107" t="str">
            <v>02ZZMERGCR-MERGER CREDITS</v>
          </cell>
          <cell r="C107" t="str">
            <v>AGA</v>
          </cell>
        </row>
        <row r="108">
          <cell r="A108">
            <v>21593</v>
          </cell>
          <cell r="B108" t="str">
            <v>MERGR CREDIT AMORT-OR(JV)</v>
          </cell>
          <cell r="C108" t="str">
            <v>AGA</v>
          </cell>
        </row>
        <row r="109">
          <cell r="A109">
            <v>21594</v>
          </cell>
          <cell r="B109" t="str">
            <v>MERGR CREDIT AMORT-OR(JV)</v>
          </cell>
          <cell r="C109" t="str">
            <v>AGA</v>
          </cell>
        </row>
        <row r="110">
          <cell r="A110">
            <v>21595</v>
          </cell>
          <cell r="B110" t="str">
            <v>MERGR CREDIT AMORT-WA(JV)</v>
          </cell>
          <cell r="C110" t="str">
            <v>AGA</v>
          </cell>
        </row>
        <row r="111">
          <cell r="A111">
            <v>21596</v>
          </cell>
          <cell r="B111" t="str">
            <v>MERGR CREDIT AMORT-WA(JV)</v>
          </cell>
          <cell r="C111" t="str">
            <v>AGA</v>
          </cell>
        </row>
        <row r="112">
          <cell r="A112">
            <v>21614</v>
          </cell>
          <cell r="B112" t="str">
            <v>01XTRN0017-BLUESKY ANNUAL</v>
          </cell>
          <cell r="C112" t="str">
            <v>AGA</v>
          </cell>
        </row>
        <row r="113">
          <cell r="A113">
            <v>21623</v>
          </cell>
          <cell r="B113" t="str">
            <v>01FCBUYOUT-FAC CHG BUYOUT</v>
          </cell>
          <cell r="C113" t="str">
            <v>AGA</v>
          </cell>
        </row>
        <row r="114">
          <cell r="A114">
            <v>21625</v>
          </cell>
          <cell r="B114" t="str">
            <v>02RESD0017-BILL ASSISTANC</v>
          </cell>
          <cell r="C114">
            <v>17</v>
          </cell>
        </row>
        <row r="115">
          <cell r="A115">
            <v>21626</v>
          </cell>
          <cell r="B115" t="str">
            <v>01LGSV0048-1000KW AND OVR</v>
          </cell>
          <cell r="C115">
            <v>48</v>
          </cell>
        </row>
        <row r="116">
          <cell r="A116">
            <v>21636</v>
          </cell>
          <cell r="B116" t="str">
            <v>01COST0026 - 01GNSV0026</v>
          </cell>
          <cell r="C116">
            <v>26</v>
          </cell>
        </row>
        <row r="117">
          <cell r="A117">
            <v>21638</v>
          </cell>
          <cell r="B117" t="str">
            <v>01COST0004 - 01RESD0004</v>
          </cell>
          <cell r="C117">
            <v>4</v>
          </cell>
        </row>
        <row r="118">
          <cell r="A118">
            <v>21639</v>
          </cell>
          <cell r="B118" t="str">
            <v>01COST0024 - 01GNSV0024</v>
          </cell>
          <cell r="C118">
            <v>24</v>
          </cell>
        </row>
        <row r="119">
          <cell r="A119">
            <v>21640</v>
          </cell>
          <cell r="B119" t="str">
            <v>01COST0025 - 01GNSV0025</v>
          </cell>
          <cell r="C119">
            <v>25</v>
          </cell>
        </row>
        <row r="120">
          <cell r="A120">
            <v>21641</v>
          </cell>
          <cell r="B120" t="str">
            <v>01COST0027 - 01GNSV0027</v>
          </cell>
          <cell r="C120">
            <v>27</v>
          </cell>
        </row>
        <row r="121">
          <cell r="A121">
            <v>21642</v>
          </cell>
          <cell r="B121" t="str">
            <v>01COST025F - 01GNSV025F</v>
          </cell>
          <cell r="C121">
            <v>25</v>
          </cell>
        </row>
        <row r="122">
          <cell r="A122">
            <v>21643</v>
          </cell>
          <cell r="B122" t="str">
            <v>01COST0048 - 01LGSV0048</v>
          </cell>
          <cell r="C122">
            <v>48</v>
          </cell>
        </row>
        <row r="123">
          <cell r="A123">
            <v>21644</v>
          </cell>
          <cell r="B123" t="str">
            <v>01COST0041 -01APSV0041-01APSV041X AG PMP</v>
          </cell>
          <cell r="C123">
            <v>41</v>
          </cell>
        </row>
        <row r="124">
          <cell r="A124">
            <v>21646</v>
          </cell>
          <cell r="B124" t="str">
            <v>01SEAFLX04 - 01RESD0004</v>
          </cell>
          <cell r="C124">
            <v>4</v>
          </cell>
        </row>
        <row r="125">
          <cell r="A125">
            <v>21647</v>
          </cell>
          <cell r="B125" t="str">
            <v>01SEAFLX25 - 01GNSV0025</v>
          </cell>
          <cell r="C125">
            <v>25</v>
          </cell>
        </row>
        <row r="126">
          <cell r="A126">
            <v>21648</v>
          </cell>
          <cell r="B126" t="str">
            <v>01HABIT004 - 01RESD0004</v>
          </cell>
          <cell r="C126">
            <v>4</v>
          </cell>
        </row>
        <row r="127">
          <cell r="A127">
            <v>21649</v>
          </cell>
          <cell r="B127" t="str">
            <v>01RENEW004 - 01RESD0004</v>
          </cell>
          <cell r="C127">
            <v>4</v>
          </cell>
        </row>
        <row r="128">
          <cell r="A128">
            <v>21650</v>
          </cell>
          <cell r="B128" t="str">
            <v>01FXRENEWN - Fixed Renewable Blue Sky</v>
          </cell>
          <cell r="C128" t="str">
            <v>AGA</v>
          </cell>
        </row>
        <row r="129">
          <cell r="A129">
            <v>21651</v>
          </cell>
          <cell r="B129" t="str">
            <v>01FXRENEWR - Fixed Renewable Blue Sky</v>
          </cell>
          <cell r="C129" t="str">
            <v>AGA</v>
          </cell>
        </row>
        <row r="130">
          <cell r="A130">
            <v>21652</v>
          </cell>
          <cell r="B130" t="str">
            <v>01HABIT024 - 01GNSV0024</v>
          </cell>
          <cell r="C130">
            <v>24</v>
          </cell>
        </row>
        <row r="131">
          <cell r="A131">
            <v>21653</v>
          </cell>
          <cell r="B131" t="str">
            <v>01HABIT025 - 01GNSV0025</v>
          </cell>
          <cell r="C131">
            <v>25</v>
          </cell>
        </row>
        <row r="132">
          <cell r="A132">
            <v>21655</v>
          </cell>
          <cell r="B132" t="str">
            <v>01RENEW024 - 01GNSV0024</v>
          </cell>
          <cell r="C132">
            <v>24</v>
          </cell>
        </row>
        <row r="133">
          <cell r="A133">
            <v>21656</v>
          </cell>
          <cell r="B133" t="str">
            <v>01RENEW025 - 01GNSV0025</v>
          </cell>
          <cell r="C133">
            <v>25</v>
          </cell>
        </row>
        <row r="134">
          <cell r="A134">
            <v>21657</v>
          </cell>
          <cell r="B134" t="str">
            <v>01RENEW041 - 01APSV0041 AG PMP SRVC</v>
          </cell>
          <cell r="C134">
            <v>41</v>
          </cell>
        </row>
        <row r="135">
          <cell r="A135">
            <v>21658</v>
          </cell>
          <cell r="B135" t="str">
            <v>01PTOU0004 - 01RESD0004</v>
          </cell>
          <cell r="C135">
            <v>4</v>
          </cell>
        </row>
        <row r="136">
          <cell r="A136">
            <v>21659</v>
          </cell>
          <cell r="B136" t="str">
            <v>01PTOU0025 - 01GNSV0025</v>
          </cell>
          <cell r="C136">
            <v>25</v>
          </cell>
        </row>
        <row r="137">
          <cell r="A137">
            <v>21660</v>
          </cell>
          <cell r="B137" t="str">
            <v>01PTOU0041 - 01APSV0041 AG PMP SRVC</v>
          </cell>
          <cell r="C137">
            <v>41</v>
          </cell>
        </row>
        <row r="138">
          <cell r="A138">
            <v>21661</v>
          </cell>
          <cell r="B138" t="str">
            <v>01SEAFLX24 - 01GNSV0024</v>
          </cell>
          <cell r="C138">
            <v>24</v>
          </cell>
        </row>
        <row r="139">
          <cell r="A139">
            <v>21662</v>
          </cell>
          <cell r="B139" t="str">
            <v>01SEAFLX41 - 01APSV0041 AG PMP SRVC</v>
          </cell>
          <cell r="C139">
            <v>41</v>
          </cell>
        </row>
        <row r="140">
          <cell r="A140">
            <v>21663</v>
          </cell>
          <cell r="B140" t="str">
            <v>01STDAY025 - 01GNSV0025</v>
          </cell>
          <cell r="C140">
            <v>25</v>
          </cell>
        </row>
        <row r="141">
          <cell r="A141">
            <v>21664</v>
          </cell>
          <cell r="B141" t="str">
            <v>01STDAY027 - 01GNSV0027</v>
          </cell>
          <cell r="C141">
            <v>27</v>
          </cell>
        </row>
        <row r="142">
          <cell r="A142">
            <v>21666</v>
          </cell>
          <cell r="B142" t="str">
            <v>01STQTR025 - 01GNSV0025</v>
          </cell>
          <cell r="C142">
            <v>25</v>
          </cell>
        </row>
        <row r="143">
          <cell r="A143">
            <v>21667</v>
          </cell>
          <cell r="B143" t="str">
            <v>01STQTR027 - 01GNSV0027</v>
          </cell>
          <cell r="C143">
            <v>27</v>
          </cell>
        </row>
        <row r="144">
          <cell r="A144">
            <v>21672</v>
          </cell>
          <cell r="B144" t="str">
            <v>01RESD004T - RES Time Option</v>
          </cell>
          <cell r="C144">
            <v>4</v>
          </cell>
        </row>
        <row r="145">
          <cell r="A145">
            <v>21674</v>
          </cell>
          <cell r="B145" t="str">
            <v>01GNSV025T - TOU Portfolio Option</v>
          </cell>
          <cell r="C145">
            <v>25</v>
          </cell>
        </row>
        <row r="146">
          <cell r="A146">
            <v>21676</v>
          </cell>
          <cell r="B146" t="str">
            <v>01APSV041T - AGR PUMP SRV-TOU OPTION</v>
          </cell>
          <cell r="C146">
            <v>41</v>
          </cell>
        </row>
        <row r="147">
          <cell r="A147">
            <v>21678</v>
          </cell>
          <cell r="B147" t="str">
            <v>01GNSV024T - TOU Portfolio Option</v>
          </cell>
          <cell r="C147">
            <v>24</v>
          </cell>
        </row>
        <row r="148">
          <cell r="A148">
            <v>21681</v>
          </cell>
          <cell r="B148" t="str">
            <v>01PTOU0024 - 01GNSV0024</v>
          </cell>
          <cell r="C148">
            <v>24</v>
          </cell>
        </row>
        <row r="149">
          <cell r="A149">
            <v>21682</v>
          </cell>
          <cell r="B149" t="str">
            <v>01GNSV024L-General Service, &gt; 30 KW</v>
          </cell>
          <cell r="C149">
            <v>24</v>
          </cell>
        </row>
        <row r="150">
          <cell r="A150">
            <v>21684</v>
          </cell>
          <cell r="B150" t="str">
            <v>01GNSV025L - General Service - &gt; 30 KW</v>
          </cell>
          <cell r="C150">
            <v>25</v>
          </cell>
        </row>
        <row r="151">
          <cell r="A151">
            <v>21686</v>
          </cell>
          <cell r="B151" t="str">
            <v>01LNX00120 - Line Extension 60% Gar</v>
          </cell>
          <cell r="C151" t="str">
            <v>AGA</v>
          </cell>
        </row>
        <row r="152">
          <cell r="A152">
            <v>21690</v>
          </cell>
          <cell r="B152" t="str">
            <v>01APSV41XL-OR Pumping Serv no BPA &gt;30KW</v>
          </cell>
          <cell r="C152">
            <v>41</v>
          </cell>
        </row>
        <row r="153">
          <cell r="A153">
            <v>21691</v>
          </cell>
          <cell r="B153" t="str">
            <v>01APSV041L-OR Pumping Serv &gt;30KW</v>
          </cell>
          <cell r="C153">
            <v>41</v>
          </cell>
        </row>
        <row r="154">
          <cell r="A154">
            <v>21695</v>
          </cell>
          <cell r="B154" t="str">
            <v>02RFNDCENT - CENTRALIA RFND</v>
          </cell>
          <cell r="C154" t="str">
            <v>AGA</v>
          </cell>
        </row>
        <row r="155">
          <cell r="A155">
            <v>29001</v>
          </cell>
          <cell r="B155" t="str">
            <v>CUSTOMER COUNT - REGULAR</v>
          </cell>
          <cell r="C155" t="str">
            <v>AGA</v>
          </cell>
        </row>
        <row r="156">
          <cell r="A156">
            <v>29003</v>
          </cell>
          <cell r="B156" t="str">
            <v>CUSTOMER CNT - IRRIGATION</v>
          </cell>
          <cell r="C156" t="str">
            <v>AGA</v>
          </cell>
        </row>
        <row r="157">
          <cell r="A157">
            <v>21183</v>
          </cell>
          <cell r="B157" t="str">
            <v>01GNSV0027-L GS &lt;1000 IRG</v>
          </cell>
          <cell r="C157">
            <v>27</v>
          </cell>
        </row>
        <row r="158">
          <cell r="A158">
            <v>21720</v>
          </cell>
          <cell r="B158" t="str">
            <v>01STDAY041 - Daily Standard Offer Sch 25</v>
          </cell>
          <cell r="C158">
            <v>41</v>
          </cell>
        </row>
        <row r="159">
          <cell r="A159">
            <v>21654</v>
          </cell>
          <cell r="B159" t="str">
            <v>01HABIT041 - 01APSV0041 AG PMP SRVC</v>
          </cell>
          <cell r="C159">
            <v>41</v>
          </cell>
        </row>
        <row r="160">
          <cell r="A160">
            <v>21727</v>
          </cell>
          <cell r="B160" t="str">
            <v>02ACTSETUP-NEW SRVC SETUP</v>
          </cell>
          <cell r="C160" t="str">
            <v>AGA</v>
          </cell>
        </row>
        <row r="161">
          <cell r="A161">
            <v>21737</v>
          </cell>
          <cell r="B161" t="str">
            <v>OR Gen Service Cost-Based Supply &gt; 30kW</v>
          </cell>
          <cell r="C161">
            <v>28</v>
          </cell>
        </row>
        <row r="162">
          <cell r="A162">
            <v>21738</v>
          </cell>
          <cell r="B162" t="str">
            <v>01GNSV0023, OR GEN SRV, &lt; 30 KW</v>
          </cell>
          <cell r="C162">
            <v>23</v>
          </cell>
        </row>
        <row r="163">
          <cell r="A163">
            <v>21739</v>
          </cell>
          <cell r="B163" t="str">
            <v>01COST0023, OR GEN SRV, COST BASED</v>
          </cell>
          <cell r="C163">
            <v>23</v>
          </cell>
        </row>
        <row r="164">
          <cell r="A164">
            <v>21740</v>
          </cell>
          <cell r="B164" t="str">
            <v>01COSB0023, OR GEN SRV, COST BASED</v>
          </cell>
          <cell r="C164">
            <v>23</v>
          </cell>
        </row>
        <row r="165">
          <cell r="A165">
            <v>21741</v>
          </cell>
          <cell r="B165" t="str">
            <v>01COSTB028, OR GEN SRV, COST BASED</v>
          </cell>
          <cell r="C165">
            <v>28</v>
          </cell>
        </row>
        <row r="166">
          <cell r="A166">
            <v>21742</v>
          </cell>
          <cell r="B166" t="str">
            <v>01COSTL028, OR LRG SRV, COST BASED</v>
          </cell>
          <cell r="C166">
            <v>28</v>
          </cell>
        </row>
        <row r="167">
          <cell r="A167">
            <v>21743</v>
          </cell>
          <cell r="B167" t="str">
            <v>01COSTS028, OR GEN SERV, COST &gt; 30kW</v>
          </cell>
          <cell r="C167">
            <v>28</v>
          </cell>
        </row>
        <row r="168">
          <cell r="A168">
            <v>21744</v>
          </cell>
          <cell r="B168" t="str">
            <v>01GNSB0023, OR GEN SRV, BPA, &lt; 30 kW</v>
          </cell>
          <cell r="C168">
            <v>23</v>
          </cell>
        </row>
        <row r="169">
          <cell r="A169">
            <v>21745</v>
          </cell>
          <cell r="B169" t="str">
            <v>01GNSB0028, OR GEN SRV, BPA, &gt; 30 kW</v>
          </cell>
          <cell r="C169">
            <v>28</v>
          </cell>
        </row>
        <row r="170">
          <cell r="A170">
            <v>21746</v>
          </cell>
          <cell r="B170" t="str">
            <v>01GNSV0028, OR GEN SRV &gt; 30 kW</v>
          </cell>
          <cell r="C170">
            <v>28</v>
          </cell>
        </row>
        <row r="171">
          <cell r="A171">
            <v>21747</v>
          </cell>
          <cell r="B171" t="str">
            <v>01GNSV023T, OR GEN SRV, TOU Option</v>
          </cell>
          <cell r="C171">
            <v>23</v>
          </cell>
        </row>
        <row r="172">
          <cell r="A172">
            <v>21748</v>
          </cell>
          <cell r="B172" t="str">
            <v>01HABT0023, OR HABITAT BLENDED SPLY SRV</v>
          </cell>
          <cell r="C172">
            <v>23</v>
          </cell>
        </row>
        <row r="173">
          <cell r="A173">
            <v>21749</v>
          </cell>
          <cell r="B173" t="str">
            <v>01LGSB0028, OR LRG GEN SRV, BPA</v>
          </cell>
          <cell r="C173">
            <v>28</v>
          </cell>
        </row>
        <row r="174">
          <cell r="A174">
            <v>21750</v>
          </cell>
          <cell r="B174" t="str">
            <v>01LGSV0028, OR LRG GEN SRV &lt; 1000 kW</v>
          </cell>
          <cell r="C174">
            <v>28</v>
          </cell>
        </row>
        <row r="175">
          <cell r="A175">
            <v>21751</v>
          </cell>
          <cell r="B175" t="str">
            <v>01PTOU0023, OR GEN SRV, TOU ENG SPLY SRV</v>
          </cell>
          <cell r="C175">
            <v>23</v>
          </cell>
        </row>
        <row r="176">
          <cell r="A176">
            <v>21752</v>
          </cell>
          <cell r="B176" t="str">
            <v>01PTOUB023, OR GEN SRV, TOU SPLY SRV</v>
          </cell>
          <cell r="C176">
            <v>23</v>
          </cell>
        </row>
        <row r="177">
          <cell r="A177">
            <v>21753</v>
          </cell>
          <cell r="B177" t="str">
            <v>01RENW0023, OR RENW USAGE SPLY SRV</v>
          </cell>
          <cell r="C177">
            <v>23</v>
          </cell>
        </row>
        <row r="178">
          <cell r="A178">
            <v>21754</v>
          </cell>
          <cell r="B178" t="str">
            <v>01SEAF0023, OR SEAS FLUX SPLY SRV</v>
          </cell>
          <cell r="C178">
            <v>23</v>
          </cell>
        </row>
        <row r="179">
          <cell r="A179">
            <v>21755</v>
          </cell>
          <cell r="B179" t="str">
            <v>01GNSV023F - OR GEN SRV - FLAT RATE</v>
          </cell>
          <cell r="C179">
            <v>23</v>
          </cell>
        </row>
        <row r="180">
          <cell r="A180">
            <v>21756</v>
          </cell>
          <cell r="B180" t="str">
            <v>01COST023F - OR GEN SRV - COST-BASED</v>
          </cell>
          <cell r="C180">
            <v>23</v>
          </cell>
        </row>
        <row r="181">
          <cell r="A181">
            <v>21757</v>
          </cell>
          <cell r="B181" t="str">
            <v>01GNSB023T - OR GEN SRV - TOU - BPA</v>
          </cell>
          <cell r="C181">
            <v>23</v>
          </cell>
        </row>
        <row r="182">
          <cell r="A182">
            <v>21758</v>
          </cell>
          <cell r="B182" t="str">
            <v>01HABTB023 - OR HABITAT BLENDED</v>
          </cell>
          <cell r="C182">
            <v>23</v>
          </cell>
        </row>
        <row r="183">
          <cell r="A183">
            <v>21759</v>
          </cell>
          <cell r="B183" t="str">
            <v>01RENWB023 - OR RENEWABLE USAGE</v>
          </cell>
          <cell r="C183">
            <v>23</v>
          </cell>
        </row>
        <row r="184">
          <cell r="A184">
            <v>21760</v>
          </cell>
          <cell r="B184" t="str">
            <v>01SEAFB023 - OR SEASONAL FLUX</v>
          </cell>
          <cell r="C184">
            <v>23</v>
          </cell>
        </row>
        <row r="185">
          <cell r="A185">
            <v>21765</v>
          </cell>
          <cell r="B185" t="str">
            <v>01STDAY023 - OR DAY STD OFR, SCH 23</v>
          </cell>
          <cell r="C185">
            <v>23</v>
          </cell>
        </row>
        <row r="186">
          <cell r="A186">
            <v>21766</v>
          </cell>
          <cell r="B186" t="str">
            <v>01STDAY028 - OR DAY STD OFF, SCH 28</v>
          </cell>
          <cell r="C186">
            <v>28</v>
          </cell>
        </row>
        <row r="187">
          <cell r="A187">
            <v>21767</v>
          </cell>
          <cell r="B187" t="str">
            <v>01STDAY030 - OR STD DAY OFF, SCH 27</v>
          </cell>
          <cell r="C187">
            <v>30</v>
          </cell>
        </row>
        <row r="188">
          <cell r="A188">
            <v>21768</v>
          </cell>
          <cell r="B188" t="str">
            <v>01GNSV023M - OR GEN SRV, MANUAL BILL</v>
          </cell>
          <cell r="C188">
            <v>23</v>
          </cell>
        </row>
        <row r="189">
          <cell r="A189">
            <v>21769</v>
          </cell>
          <cell r="B189" t="str">
            <v>01LGSV0030 - OR LRG GEN SRV, &gt; 1000 kW</v>
          </cell>
          <cell r="C189">
            <v>30</v>
          </cell>
        </row>
        <row r="190">
          <cell r="A190">
            <v>21770</v>
          </cell>
          <cell r="B190" t="str">
            <v>01COSTL030 - OR LRG GEN SRV, CST &gt;200 kW</v>
          </cell>
          <cell r="C190">
            <v>30</v>
          </cell>
        </row>
        <row r="191">
          <cell r="A191">
            <v>21771</v>
          </cell>
          <cell r="B191" t="str">
            <v>01COSTB023 - OR GEN SRV, CST-BSD SPLY</v>
          </cell>
          <cell r="C191">
            <v>23</v>
          </cell>
        </row>
        <row r="192">
          <cell r="A192">
            <v>21775</v>
          </cell>
          <cell r="B192" t="str">
            <v>01COSTS030 - OR GEN SRV CBS &gt; 200 kW</v>
          </cell>
          <cell r="C192">
            <v>30</v>
          </cell>
        </row>
        <row r="193">
          <cell r="A193">
            <v>21776</v>
          </cell>
          <cell r="B193" t="str">
            <v>01GNSV0030 - OR GEN SRV, &gt; 200 kW</v>
          </cell>
          <cell r="C193">
            <v>30</v>
          </cell>
        </row>
        <row r="194">
          <cell r="A194">
            <v>21777</v>
          </cell>
          <cell r="B194" t="str">
            <v>01GNSB0030 - OR GEN SRV, &gt; 200kW(R)</v>
          </cell>
          <cell r="C194">
            <v>30</v>
          </cell>
        </row>
        <row r="195">
          <cell r="A195">
            <v>21779</v>
          </cell>
          <cell r="B195" t="str">
            <v>01LGSB0030, GEN DEL SRV, &gt; 200 kW(R)</v>
          </cell>
          <cell r="C195">
            <v>30</v>
          </cell>
        </row>
        <row r="196">
          <cell r="A196">
            <v>21781</v>
          </cell>
          <cell r="B196" t="str">
            <v>01NTMTN135 - OR NET MTR, GEN, &lt; 30 kW</v>
          </cell>
          <cell r="C196">
            <v>23</v>
          </cell>
        </row>
        <row r="197">
          <cell r="A197">
            <v>21782</v>
          </cell>
          <cell r="B197" t="str">
            <v>01PRSVL36M, OR PRT REQ SRV, &gt; 200 kW</v>
          </cell>
          <cell r="C197">
            <v>36</v>
          </cell>
        </row>
        <row r="198">
          <cell r="A198">
            <v>21784</v>
          </cell>
          <cell r="B198" t="str">
            <v>01PRSVM36M - OR PRT SRV, 31 - 200 kW</v>
          </cell>
          <cell r="C198">
            <v>36</v>
          </cell>
        </row>
        <row r="199">
          <cell r="A199">
            <v>21783</v>
          </cell>
          <cell r="B199" t="str">
            <v>01PRSVS36M - OR PRT REQ SRV, &lt; 30 kW</v>
          </cell>
          <cell r="C199">
            <v>36</v>
          </cell>
        </row>
        <row r="200">
          <cell r="A200">
            <v>21785</v>
          </cell>
          <cell r="B200" t="str">
            <v>01GNSV030M - OR GEN SRV, 200 kW, MANUAL</v>
          </cell>
          <cell r="C200">
            <v>30</v>
          </cell>
        </row>
        <row r="201">
          <cell r="A201">
            <v>20038</v>
          </cell>
          <cell r="B201" t="str">
            <v>01CHCK000R-RES CHECK MTR</v>
          </cell>
          <cell r="C201" t="str">
            <v>AGA</v>
          </cell>
        </row>
        <row r="202">
          <cell r="A202">
            <v>21788</v>
          </cell>
          <cell r="B202" t="str">
            <v>01XTRNBSKY - Blue Sky Energy-NonRes</v>
          </cell>
          <cell r="C202" t="str">
            <v>AGA</v>
          </cell>
        </row>
        <row r="203">
          <cell r="A203">
            <v>11159</v>
          </cell>
          <cell r="B203" t="str">
            <v>SMUD REVENUE IMPUTATIONS</v>
          </cell>
          <cell r="C203" t="str">
            <v>AGA</v>
          </cell>
        </row>
        <row r="204">
          <cell r="A204">
            <v>21793</v>
          </cell>
          <cell r="B204" t="str">
            <v>02LNX00300-LINE EXT 80% G</v>
          </cell>
          <cell r="C204" t="str">
            <v>AGA</v>
          </cell>
        </row>
        <row r="205">
          <cell r="A205">
            <v>21799</v>
          </cell>
          <cell r="B205" t="str">
            <v>01NMT41135 - NETMTR AG PMP SVC BPA</v>
          </cell>
          <cell r="C205">
            <v>41</v>
          </cell>
        </row>
        <row r="206">
          <cell r="A206">
            <v>21802</v>
          </cell>
          <cell r="B206" t="str">
            <v>01LNX00311 - LINE EXT 80% G</v>
          </cell>
          <cell r="C206" t="str">
            <v>AGA</v>
          </cell>
        </row>
        <row r="207">
          <cell r="A207">
            <v>21804</v>
          </cell>
          <cell r="B207" t="str">
            <v>01LNX00300 - LINE EXT 80% GUARANTEE</v>
          </cell>
          <cell r="C207" t="str">
            <v>AGA</v>
          </cell>
        </row>
        <row r="208">
          <cell r="A208">
            <v>21809</v>
          </cell>
          <cell r="B208" t="str">
            <v>01BULKBSKY - BULK BLUESKY ENERGY</v>
          </cell>
          <cell r="C208" t="str">
            <v>AGA</v>
          </cell>
        </row>
        <row r="209">
          <cell r="A209">
            <v>21132</v>
          </cell>
          <cell r="B209" t="str">
            <v>02PRSV033M-PART REQ SERV</v>
          </cell>
          <cell r="C209">
            <v>33</v>
          </cell>
        </row>
        <row r="210">
          <cell r="A210">
            <v>21812</v>
          </cell>
          <cell r="B210" t="str">
            <v>01GNSV0728 - OR GEN SVC DIR ACCESS &gt;30KW</v>
          </cell>
          <cell r="C210">
            <v>728</v>
          </cell>
        </row>
        <row r="211">
          <cell r="A211">
            <v>21813</v>
          </cell>
          <cell r="B211" t="str">
            <v>01GNSV0730 -OR GEN SVC DIR ACCESS &gt;200KW</v>
          </cell>
          <cell r="C211">
            <v>730</v>
          </cell>
        </row>
        <row r="212">
          <cell r="A212">
            <v>21814</v>
          </cell>
          <cell r="B212" t="str">
            <v>01GNSV0748 LG GEN SVC DIR ACCESS 1000KW+</v>
          </cell>
          <cell r="C212">
            <v>748</v>
          </cell>
        </row>
        <row r="213">
          <cell r="A213">
            <v>21817</v>
          </cell>
          <cell r="B213" t="str">
            <v>01LGSB0048 - LG GEN SVC &gt; 1000KW (R)</v>
          </cell>
          <cell r="C213">
            <v>48</v>
          </cell>
        </row>
        <row r="214">
          <cell r="A214">
            <v>21829</v>
          </cell>
          <cell r="B214" t="str">
            <v>01NMT28135 - OR NET MTR, GEN, &gt; 30 kW</v>
          </cell>
          <cell r="C214">
            <v>28</v>
          </cell>
        </row>
        <row r="215">
          <cell r="A215">
            <v>21851</v>
          </cell>
          <cell r="B215" t="str">
            <v>ALL NON-RES BLUE SKY</v>
          </cell>
          <cell r="C215" t="str">
            <v>AGA</v>
          </cell>
        </row>
        <row r="216">
          <cell r="A216">
            <v>21852</v>
          </cell>
          <cell r="B216" t="str">
            <v>ALL BLUE SKY RES</v>
          </cell>
          <cell r="C216" t="str">
            <v>AGA</v>
          </cell>
        </row>
        <row r="217">
          <cell r="A217">
            <v>21853</v>
          </cell>
          <cell r="B217" t="str">
            <v>301119 - UNBILLED REV - UNCOLLECTIBLE</v>
          </cell>
          <cell r="C217" t="str">
            <v>AGA</v>
          </cell>
        </row>
        <row r="218">
          <cell r="A218">
            <v>21834</v>
          </cell>
          <cell r="B218" t="str">
            <v>01FXRENEWN - OR NON-RES FIXED RENEWABLE</v>
          </cell>
          <cell r="C218" t="str">
            <v>AGA</v>
          </cell>
        </row>
        <row r="219">
          <cell r="A219">
            <v>21835</v>
          </cell>
          <cell r="B219" t="str">
            <v>01FXRENEWR - OR RES FIXED RENEWABLE</v>
          </cell>
          <cell r="C219" t="str">
            <v>AGA</v>
          </cell>
        </row>
        <row r="220">
          <cell r="A220">
            <v>21836</v>
          </cell>
          <cell r="B220" t="str">
            <v>02BLSKY01N - WA BLUESKY ENERGY NON-RES</v>
          </cell>
          <cell r="C220" t="str">
            <v>AGA</v>
          </cell>
        </row>
        <row r="221">
          <cell r="A221">
            <v>21837</v>
          </cell>
          <cell r="B221" t="str">
            <v>02BLSKY01R - WA BLUE SKY ENERGY RES</v>
          </cell>
          <cell r="C221" t="str">
            <v>AGA</v>
          </cell>
        </row>
        <row r="222">
          <cell r="A222">
            <v>21846</v>
          </cell>
          <cell r="B222" t="str">
            <v>01BULKBSKY - OR BKSY BULK PRICING</v>
          </cell>
          <cell r="C222" t="str">
            <v>AGA</v>
          </cell>
        </row>
        <row r="223">
          <cell r="A223">
            <v>21849</v>
          </cell>
          <cell r="B223" t="str">
            <v>01BLSKY01N - OR BLUE SKY NON-RES</v>
          </cell>
          <cell r="C223" t="str">
            <v>AGA</v>
          </cell>
        </row>
        <row r="224">
          <cell r="A224">
            <v>21859</v>
          </cell>
          <cell r="B224" t="str">
            <v>01LGSV028M - OR LGSV, &lt;1000 kW, Manual</v>
          </cell>
          <cell r="C224">
            <v>28</v>
          </cell>
        </row>
        <row r="225">
          <cell r="A225">
            <v>21860</v>
          </cell>
          <cell r="B225" t="str">
            <v>02NMT24135, Net metering, WA</v>
          </cell>
          <cell r="C225">
            <v>24</v>
          </cell>
        </row>
        <row r="226">
          <cell r="A226">
            <v>21867</v>
          </cell>
          <cell r="B226" t="str">
            <v>01LNX00312 - OR IRG LINE EXT</v>
          </cell>
          <cell r="C226" t="str">
            <v>AGA</v>
          </cell>
        </row>
        <row r="227">
          <cell r="A227">
            <v>21869</v>
          </cell>
          <cell r="B227" t="str">
            <v>02LGSB048T - WA GEN SRVC, NO BPA</v>
          </cell>
          <cell r="C227" t="str">
            <v>48T</v>
          </cell>
        </row>
        <row r="228">
          <cell r="A228">
            <v>20153</v>
          </cell>
          <cell r="B228" t="str">
            <v>01UPPL000N-BASE SCH FPACI</v>
          </cell>
          <cell r="C228" t="str">
            <v>AGA</v>
          </cell>
        </row>
        <row r="229">
          <cell r="A229">
            <v>21883</v>
          </cell>
          <cell r="B229" t="str">
            <v>01COSTL030-COST-BASED SUPPLY SVC,SEC DEL</v>
          </cell>
          <cell r="C229">
            <v>30</v>
          </cell>
        </row>
        <row r="230">
          <cell r="A230">
            <v>21884</v>
          </cell>
          <cell r="B230" t="str">
            <v>01LGSV0030-3P,DEMAND,VAR,SECONDARY DEL</v>
          </cell>
          <cell r="C230">
            <v>30</v>
          </cell>
        </row>
        <row r="231">
          <cell r="A231">
            <v>11182</v>
          </cell>
          <cell r="B231" t="str">
            <v>ACQUISITION COMMITMENT-WEST VALLEY LEASE</v>
          </cell>
          <cell r="C231" t="str">
            <v>AGA</v>
          </cell>
        </row>
        <row r="232">
          <cell r="A232">
            <v>11183</v>
          </cell>
          <cell r="B232" t="str">
            <v>ACQUISITION COMMITMENT-A and G CREDIT</v>
          </cell>
          <cell r="C232" t="str">
            <v>AGA</v>
          </cell>
        </row>
        <row r="233">
          <cell r="A233">
            <v>21892</v>
          </cell>
          <cell r="B233" t="str">
            <v>02GNSB0024-WA GEN SRVC DO</v>
          </cell>
          <cell r="C233">
            <v>24</v>
          </cell>
        </row>
        <row r="234">
          <cell r="A234">
            <v>21894</v>
          </cell>
          <cell r="B234" t="str">
            <v>02GNSB24FP-WA GEN SVC SEASONAL</v>
          </cell>
          <cell r="C234">
            <v>24</v>
          </cell>
        </row>
        <row r="235">
          <cell r="A235">
            <v>21896</v>
          </cell>
          <cell r="B235" t="str">
            <v>02LGSB0036-LRG GEN SVC IRG</v>
          </cell>
          <cell r="C235">
            <v>36</v>
          </cell>
        </row>
        <row r="236">
          <cell r="A236">
            <v>21898</v>
          </cell>
          <cell r="B236" t="str">
            <v>02OALTB15N-WA OUTD AR LGT NR</v>
          </cell>
          <cell r="C236">
            <v>15</v>
          </cell>
        </row>
        <row r="237">
          <cell r="A237">
            <v>21900</v>
          </cell>
          <cell r="B237" t="str">
            <v>02OALTB15R-WA OUTD AR LGT RES</v>
          </cell>
          <cell r="C237">
            <v>15</v>
          </cell>
        </row>
        <row r="238">
          <cell r="A238">
            <v>21902</v>
          </cell>
          <cell r="B238" t="str">
            <v>02GNSB024F-GEN SRVC DOM/F</v>
          </cell>
          <cell r="C238">
            <v>24</v>
          </cell>
        </row>
        <row r="239">
          <cell r="A239">
            <v>21919</v>
          </cell>
          <cell r="B239" t="str">
            <v>01CUSL053E-STR LGT SVC</v>
          </cell>
          <cell r="C239">
            <v>53</v>
          </cell>
        </row>
        <row r="240">
          <cell r="A240">
            <v>21918</v>
          </cell>
          <cell r="B240" t="str">
            <v>01LNX00310-LINE EXTENSION CONTRACT</v>
          </cell>
          <cell r="C240" t="str">
            <v>AGA</v>
          </cell>
        </row>
        <row r="241">
          <cell r="A241">
            <v>11194</v>
          </cell>
          <cell r="B241" t="str">
            <v>OR SB408 RECOVERY</v>
          </cell>
          <cell r="C241" t="str">
            <v>AGA</v>
          </cell>
        </row>
        <row r="242">
          <cell r="A242">
            <v>21921</v>
          </cell>
          <cell r="B242" t="str">
            <v>02LNX00311 - LINE EXT 80% GUARANTEE</v>
          </cell>
          <cell r="C242" t="str">
            <v>AGA</v>
          </cell>
        </row>
        <row r="243">
          <cell r="A243">
            <v>21931</v>
          </cell>
          <cell r="B243" t="str">
            <v>02LNX00310 - IRG, 80% ANNUAL MIN + 80%</v>
          </cell>
          <cell r="C243" t="str">
            <v>AGA</v>
          </cell>
        </row>
        <row r="244">
          <cell r="A244">
            <v>21932</v>
          </cell>
          <cell r="B244" t="str">
            <v>02LNX00312 - WA IRG LINE EXT</v>
          </cell>
          <cell r="C244" t="str">
            <v>AGA</v>
          </cell>
        </row>
        <row r="245">
          <cell r="A245">
            <v>11206</v>
          </cell>
          <cell r="B245" t="str">
            <v>OR SB 838 RECOVERY</v>
          </cell>
          <cell r="C245" t="str">
            <v>AGA</v>
          </cell>
        </row>
        <row r="246">
          <cell r="A246">
            <v>21935</v>
          </cell>
          <cell r="B246" t="str">
            <v>02NETMT135 - WA RES NET METERING</v>
          </cell>
          <cell r="C246">
            <v>16</v>
          </cell>
        </row>
        <row r="247">
          <cell r="A247">
            <v>21941</v>
          </cell>
          <cell r="B247" t="str">
            <v>01NMT30135 - OR NET MTR, GEN, &gt; 200 kW</v>
          </cell>
          <cell r="C247">
            <v>30</v>
          </cell>
        </row>
        <row r="248">
          <cell r="A248">
            <v>11212</v>
          </cell>
          <cell r="B248" t="str">
            <v>OR GAIN ON SALE OF ASSET</v>
          </cell>
          <cell r="C248" t="str">
            <v>AGA</v>
          </cell>
        </row>
        <row r="249">
          <cell r="A249">
            <v>21959</v>
          </cell>
          <cell r="B249" t="str">
            <v>02NMT36135-WA NET METER LRG SVC &lt; 1000KW</v>
          </cell>
          <cell r="C249">
            <v>36</v>
          </cell>
        </row>
        <row r="250">
          <cell r="A250">
            <v>21960</v>
          </cell>
          <cell r="B250" t="str">
            <v>01NMT33135 - OR NET MTR - PROJECT LAND</v>
          </cell>
          <cell r="C250">
            <v>33</v>
          </cell>
        </row>
        <row r="251">
          <cell r="A251">
            <v>11216</v>
          </cell>
          <cell r="B251" t="str">
            <v>WASHINGTON - CHEHALIS DEFERRAL</v>
          </cell>
          <cell r="C251" t="str">
            <v>AGA</v>
          </cell>
        </row>
        <row r="252">
          <cell r="A252">
            <v>11218</v>
          </cell>
          <cell r="B252" t="str">
            <v>301461-IRRIGATION DEMAND CHARGE ACCRUAL</v>
          </cell>
          <cell r="C252" t="str">
            <v>AGA</v>
          </cell>
        </row>
        <row r="253">
          <cell r="A253">
            <v>11220</v>
          </cell>
          <cell r="B253" t="str">
            <v>REVENUE_ACCOUNTING ADJUSTMENTS</v>
          </cell>
          <cell r="C253" t="str">
            <v>AGA</v>
          </cell>
        </row>
        <row r="254">
          <cell r="A254">
            <v>21970</v>
          </cell>
          <cell r="B254" t="str">
            <v>01NMTOU135-TOU NET METERING</v>
          </cell>
          <cell r="C254">
            <v>4</v>
          </cell>
        </row>
        <row r="255">
          <cell r="A255">
            <v>21972</v>
          </cell>
          <cell r="B255" t="str">
            <v>01COST004T-RES TOU ENERGY SUPPLY SVC</v>
          </cell>
          <cell r="C255">
            <v>4</v>
          </cell>
        </row>
        <row r="256">
          <cell r="A256">
            <v>21968</v>
          </cell>
          <cell r="B256" t="str">
            <v>01LNX00314 - LINE EXT 60% GUARANTEE</v>
          </cell>
          <cell r="C256" t="str">
            <v>AGA</v>
          </cell>
        </row>
        <row r="257">
          <cell r="A257">
            <v>21978</v>
          </cell>
          <cell r="B257" t="str">
            <v>01VIR04136-OR RES VOLUME INCENTIVE</v>
          </cell>
          <cell r="C257">
            <v>4</v>
          </cell>
        </row>
        <row r="258">
          <cell r="A258">
            <v>21980</v>
          </cell>
          <cell r="B258" t="str">
            <v>01VIR28136-OR VOLUME INCENTIVE &gt; 30 KW</v>
          </cell>
          <cell r="C258">
            <v>28</v>
          </cell>
        </row>
        <row r="259">
          <cell r="A259">
            <v>11215</v>
          </cell>
          <cell r="B259" t="str">
            <v>REVENUE ADJUSTMENT - DEFERRED NPC</v>
          </cell>
          <cell r="C259" t="str">
            <v>AGA</v>
          </cell>
        </row>
        <row r="260">
          <cell r="A260">
            <v>11218</v>
          </cell>
          <cell r="B260" t="str">
            <v>301461-IRRIGATION DEMAND CHARGE ACCRUAL</v>
          </cell>
          <cell r="C260" t="str">
            <v>AGA</v>
          </cell>
        </row>
        <row r="261">
          <cell r="A261">
            <v>20551</v>
          </cell>
          <cell r="B261" t="str">
            <v>06APSV0020-AG PMP SRVC</v>
          </cell>
          <cell r="C261" t="str">
            <v>PA20</v>
          </cell>
        </row>
        <row r="262">
          <cell r="A262">
            <v>20569</v>
          </cell>
          <cell r="B262" t="str">
            <v>06CHCK000N-CA NRES CHECK</v>
          </cell>
          <cell r="C262" t="str">
            <v>AGA</v>
          </cell>
        </row>
        <row r="263">
          <cell r="A263">
            <v>20570</v>
          </cell>
          <cell r="B263" t="str">
            <v>06CHCK000R-CA RES CHECK M</v>
          </cell>
          <cell r="C263" t="str">
            <v>AGA</v>
          </cell>
        </row>
        <row r="264">
          <cell r="A264">
            <v>20575</v>
          </cell>
          <cell r="B264" t="str">
            <v>06CUSL053F-SPECIAL CUST O</v>
          </cell>
          <cell r="C264" t="str">
            <v>LS53</v>
          </cell>
        </row>
        <row r="265">
          <cell r="A265">
            <v>20576</v>
          </cell>
          <cell r="B265" t="str">
            <v>06CUSL058F-CUST OWND STR</v>
          </cell>
          <cell r="C265" t="str">
            <v>LS58</v>
          </cell>
        </row>
        <row r="266">
          <cell r="A266">
            <v>20579</v>
          </cell>
          <cell r="B266" t="str">
            <v>06GNSV0A32-GEN SRVC-20 KW</v>
          </cell>
          <cell r="C266" t="str">
            <v>A32</v>
          </cell>
        </row>
        <row r="267">
          <cell r="A267">
            <v>20580</v>
          </cell>
          <cell r="B267" t="str">
            <v>06GNSV0025-CA GEN SRVC</v>
          </cell>
          <cell r="C267" t="str">
            <v>A25</v>
          </cell>
        </row>
        <row r="268">
          <cell r="A268">
            <v>20581</v>
          </cell>
          <cell r="B268" t="str">
            <v>06GNSV025F-GEN SRVC-&lt; 20</v>
          </cell>
          <cell r="C268" t="str">
            <v>A25</v>
          </cell>
        </row>
        <row r="269">
          <cell r="A269">
            <v>20585</v>
          </cell>
          <cell r="B269" t="str">
            <v>06HPSV0051-HI PRESSURE SO</v>
          </cell>
          <cell r="C269" t="str">
            <v>LS51</v>
          </cell>
        </row>
        <row r="270">
          <cell r="A270">
            <v>20590</v>
          </cell>
          <cell r="B270" t="str">
            <v>06LGSV0A36-LRG GEN SRVC-O</v>
          </cell>
          <cell r="C270" t="str">
            <v>A36</v>
          </cell>
        </row>
        <row r="271">
          <cell r="A271">
            <v>20595</v>
          </cell>
          <cell r="B271" t="str">
            <v>06LNX00102-LINE EXT 80% G</v>
          </cell>
          <cell r="C271" t="str">
            <v>AGA</v>
          </cell>
        </row>
        <row r="272">
          <cell r="A272">
            <v>20596</v>
          </cell>
          <cell r="B272" t="str">
            <v>06LNX00102-LINE EXT 80% G</v>
          </cell>
          <cell r="C272" t="str">
            <v>AGA</v>
          </cell>
        </row>
        <row r="273">
          <cell r="A273">
            <v>20602</v>
          </cell>
          <cell r="B273" t="str">
            <v>06LNX00105-CNTRCT $ MIN G</v>
          </cell>
          <cell r="C273" t="str">
            <v>AGA</v>
          </cell>
        </row>
        <row r="274">
          <cell r="A274">
            <v>20605</v>
          </cell>
          <cell r="B274" t="str">
            <v>06LNX00109-REF/NREF ADV +</v>
          </cell>
          <cell r="C274" t="str">
            <v>AGA</v>
          </cell>
        </row>
        <row r="275">
          <cell r="A275">
            <v>20606</v>
          </cell>
          <cell r="B275" t="str">
            <v>06LNX00109-REF/NREF ADV +</v>
          </cell>
          <cell r="C275" t="str">
            <v>AGA</v>
          </cell>
        </row>
        <row r="276">
          <cell r="A276">
            <v>20607</v>
          </cell>
          <cell r="B276" t="str">
            <v>06LNX00110-REF/NREF ADV +</v>
          </cell>
          <cell r="C276" t="str">
            <v>AGA</v>
          </cell>
        </row>
        <row r="277">
          <cell r="A277">
            <v>20620</v>
          </cell>
          <cell r="B277" t="str">
            <v>06OALT015N-OUTD AR LGT SR</v>
          </cell>
          <cell r="C277" t="str">
            <v>OL15</v>
          </cell>
        </row>
        <row r="278">
          <cell r="A278">
            <v>20621</v>
          </cell>
          <cell r="B278" t="str">
            <v>06OALT015R-OUTD AR LGT SR</v>
          </cell>
          <cell r="C278" t="str">
            <v>OL15</v>
          </cell>
        </row>
        <row r="279">
          <cell r="A279">
            <v>20625</v>
          </cell>
          <cell r="B279" t="str">
            <v>06RCFL0042-AIRWAY &amp; ATHLE</v>
          </cell>
          <cell r="C279" t="str">
            <v>OL42</v>
          </cell>
        </row>
        <row r="280">
          <cell r="A280">
            <v>20630</v>
          </cell>
          <cell r="B280" t="str">
            <v>06RESDDL06-CA LOW INCOME</v>
          </cell>
          <cell r="C280" t="str">
            <v>DL6</v>
          </cell>
        </row>
        <row r="281">
          <cell r="A281">
            <v>20637</v>
          </cell>
          <cell r="B281" t="str">
            <v>06RESD000D-RES SRVC</v>
          </cell>
          <cell r="C281" t="str">
            <v>D</v>
          </cell>
        </row>
        <row r="282">
          <cell r="A282">
            <v>20647</v>
          </cell>
          <cell r="B282" t="str">
            <v>06WHSV0031-COMM WTR HEATI</v>
          </cell>
          <cell r="C282" t="str">
            <v>AWH31</v>
          </cell>
        </row>
        <row r="283">
          <cell r="A283">
            <v>21142</v>
          </cell>
          <cell r="B283" t="str">
            <v>06LGSV048T-LRG GEN SERV</v>
          </cell>
          <cell r="C283" t="str">
            <v>AT48</v>
          </cell>
        </row>
        <row r="284">
          <cell r="A284">
            <v>21145</v>
          </cell>
          <cell r="B284" t="str">
            <v>06RESDDM9M-MULTI FAMILY</v>
          </cell>
          <cell r="C284" t="str">
            <v>DM9</v>
          </cell>
        </row>
        <row r="285">
          <cell r="A285">
            <v>21146</v>
          </cell>
          <cell r="B285" t="str">
            <v>06RESDDS8M-MULT FAM SBMET</v>
          </cell>
          <cell r="C285" t="str">
            <v>DS8</v>
          </cell>
        </row>
        <row r="286">
          <cell r="A286">
            <v>21158</v>
          </cell>
          <cell r="B286" t="str">
            <v>06USBR0040-KLAM IRG ONPRJ</v>
          </cell>
          <cell r="C286" t="str">
            <v>PA20</v>
          </cell>
        </row>
        <row r="287">
          <cell r="A287">
            <v>21774</v>
          </cell>
          <cell r="B287" t="str">
            <v>06NETMT135 - CA RES NET METERING</v>
          </cell>
          <cell r="C287" t="str">
            <v>D</v>
          </cell>
        </row>
        <row r="288">
          <cell r="A288">
            <v>21853</v>
          </cell>
          <cell r="B288" t="str">
            <v>301119 - UNBILLED REV - UNCOLLECTIBLE</v>
          </cell>
          <cell r="C288" t="str">
            <v>AGA</v>
          </cell>
        </row>
        <row r="289">
          <cell r="A289">
            <v>21855</v>
          </cell>
          <cell r="B289" t="str">
            <v>06RESD00DN - CA RES SRVC - DEL NORTE CTY</v>
          </cell>
          <cell r="C289" t="str">
            <v>D</v>
          </cell>
        </row>
        <row r="290">
          <cell r="A290">
            <v>21882</v>
          </cell>
          <cell r="B290" t="str">
            <v>06LNX00300 - 80% MONTHLY MIN GUAR + 80%</v>
          </cell>
          <cell r="C290" t="str">
            <v>AGA</v>
          </cell>
        </row>
        <row r="291">
          <cell r="A291">
            <v>21936</v>
          </cell>
          <cell r="B291" t="str">
            <v>21936-06NMT25135-CA GEN SVC NET MTR&lt;20KW</v>
          </cell>
          <cell r="C291" t="str">
            <v>A25</v>
          </cell>
        </row>
        <row r="292">
          <cell r="A292">
            <v>21937</v>
          </cell>
          <cell r="B292" t="str">
            <v>21937-06NMT32135-CA GEN SVC NET MTR&gt;20KW</v>
          </cell>
          <cell r="C292" t="str">
            <v>A32</v>
          </cell>
        </row>
        <row r="293">
          <cell r="A293">
            <v>21938</v>
          </cell>
          <cell r="B293" t="str">
            <v>06LNX00311 - LINE EXT 80% GUARANTEE</v>
          </cell>
          <cell r="C293" t="str">
            <v>AGA</v>
          </cell>
        </row>
        <row r="294">
          <cell r="A294">
            <v>21962</v>
          </cell>
          <cell r="B294" t="str">
            <v>06NMT36135-CA GEN SVC NET MTR-&gt;100 KW</v>
          </cell>
          <cell r="C294" t="str">
            <v>A36</v>
          </cell>
        </row>
        <row r="295">
          <cell r="A295">
            <v>29001</v>
          </cell>
          <cell r="B295" t="str">
            <v>CUSTOMER COUNT - REGULAR</v>
          </cell>
          <cell r="C295" t="str">
            <v>AGA</v>
          </cell>
        </row>
        <row r="296">
          <cell r="A296">
            <v>29003</v>
          </cell>
          <cell r="B296" t="str">
            <v>CUSTOMER CNT - IRRIGATION</v>
          </cell>
          <cell r="C296" t="str">
            <v>AGA</v>
          </cell>
        </row>
        <row r="297">
          <cell r="A297">
            <v>21979</v>
          </cell>
          <cell r="B297" t="str">
            <v>01VIR23136-OR VOLUME INCENTIVE &lt;= 30 KW</v>
          </cell>
          <cell r="C297">
            <v>23</v>
          </cell>
        </row>
        <row r="298">
          <cell r="A298">
            <v>21969</v>
          </cell>
          <cell r="B298" t="str">
            <v>01LEDSL055-OR LED PILOT STREET LIGHTING</v>
          </cell>
          <cell r="C298" t="str">
            <v>51 / 55</v>
          </cell>
        </row>
        <row r="299">
          <cell r="A299">
            <v>21965</v>
          </cell>
          <cell r="B299" t="str">
            <v>06RESD0DM9 - MULTI FAMILY</v>
          </cell>
          <cell r="C299" t="str">
            <v>DM9</v>
          </cell>
        </row>
        <row r="300">
          <cell r="A300">
            <v>21977</v>
          </cell>
          <cell r="B300" t="str">
            <v>06RESDDS8M-MULT FAM SBMET</v>
          </cell>
          <cell r="C300" t="str">
            <v>DS8</v>
          </cell>
        </row>
        <row r="301">
          <cell r="A301">
            <v>21983</v>
          </cell>
          <cell r="B301" t="str">
            <v>06WHS31025-COM WATER HEATING SVC</v>
          </cell>
          <cell r="C301" t="str">
            <v>A25</v>
          </cell>
        </row>
        <row r="302">
          <cell r="A302">
            <v>21933</v>
          </cell>
          <cell r="B302" t="str">
            <v>06LNX00312 - CA IRG LINE EXT</v>
          </cell>
          <cell r="C302" t="str">
            <v>AGA</v>
          </cell>
        </row>
        <row r="303">
          <cell r="A303">
            <v>21984</v>
          </cell>
          <cell r="B303" t="str">
            <v>01VIR33136-OR VOL INCENTIVE USB CONTRACT</v>
          </cell>
          <cell r="C303">
            <v>33</v>
          </cell>
        </row>
        <row r="304">
          <cell r="A304">
            <v>21987</v>
          </cell>
          <cell r="B304" t="str">
            <v>01NMT48135-NET METERING GEN SVC =&gt; 1000</v>
          </cell>
          <cell r="C304">
            <v>48</v>
          </cell>
        </row>
        <row r="305">
          <cell r="A305">
            <v>21988</v>
          </cell>
          <cell r="B305" t="str">
            <v>01VIR30136-OR VOLUME INCENTIVE &gt; 200 kW</v>
          </cell>
          <cell r="C305">
            <v>30</v>
          </cell>
        </row>
        <row r="306">
          <cell r="A306">
            <v>11195</v>
          </cell>
          <cell r="B306" t="str">
            <v>CA ALT RATE FOR ENERGY (CARE) PRGM</v>
          </cell>
          <cell r="C306" t="str">
            <v>AGA</v>
          </cell>
        </row>
        <row r="307">
          <cell r="A307">
            <v>20608</v>
          </cell>
          <cell r="B307" t="str">
            <v>06LNX00110-REF/NREF ADV +</v>
          </cell>
          <cell r="C307" t="str">
            <v>AGA</v>
          </cell>
        </row>
        <row r="308">
          <cell r="A308">
            <v>21946</v>
          </cell>
          <cell r="B308" t="str">
            <v>06LNX00310 - IRG, 80% ANNUAL MIN + 80%</v>
          </cell>
          <cell r="C308" t="str">
            <v>AGA</v>
          </cell>
        </row>
        <row r="309">
          <cell r="A309">
            <v>20303</v>
          </cell>
          <cell r="B309" t="str">
            <v>02UPPL000R-BASE SCH FALL</v>
          </cell>
          <cell r="C309" t="str">
            <v>AGA</v>
          </cell>
        </row>
        <row r="310">
          <cell r="A310">
            <v>20597</v>
          </cell>
          <cell r="B310" t="str">
            <v>06LNX00103-LINE EXT 80% G</v>
          </cell>
          <cell r="C310" t="str">
            <v>AGA</v>
          </cell>
        </row>
        <row r="311">
          <cell r="A311">
            <v>21992</v>
          </cell>
          <cell r="B311" t="str">
            <v>01VIR41136-OR VOLUME INCENTIVE-AGRI PUMP</v>
          </cell>
          <cell r="C311">
            <v>41</v>
          </cell>
        </row>
        <row r="312">
          <cell r="A312">
            <v>21997</v>
          </cell>
          <cell r="B312" t="str">
            <v>01OALTB15N-OR OUTD AR LGT NR</v>
          </cell>
          <cell r="C312">
            <v>15</v>
          </cell>
        </row>
        <row r="313">
          <cell r="A313">
            <v>21998</v>
          </cell>
          <cell r="B313" t="str">
            <v>01OALTB15R-OR OUTD AR LGT RES</v>
          </cell>
          <cell r="C313">
            <v>15</v>
          </cell>
        </row>
        <row r="314">
          <cell r="A314">
            <v>11234</v>
          </cell>
          <cell r="B314" t="str">
            <v>OTHER REVENUE ADJ - DEFERRAL</v>
          </cell>
          <cell r="C314" t="str">
            <v>AGA</v>
          </cell>
        </row>
        <row r="315">
          <cell r="A315">
            <v>11235</v>
          </cell>
          <cell r="B315" t="str">
            <v>OTHER REVENUE ADJ - REALIZED</v>
          </cell>
          <cell r="C315" t="str">
            <v>AGA</v>
          </cell>
        </row>
        <row r="316">
          <cell r="A316">
            <v>22003</v>
          </cell>
          <cell r="B316" t="str">
            <v>01VIR48136-OR VOLUME INCENTIVE &gt; 1000 KW</v>
          </cell>
          <cell r="C316">
            <v>48</v>
          </cell>
        </row>
        <row r="317">
          <cell r="A317">
            <v>22005</v>
          </cell>
          <cell r="B317" t="str">
            <v>01RGNSB023-SMALL GENERAL SVC-RES</v>
          </cell>
          <cell r="C317">
            <v>23</v>
          </cell>
        </row>
        <row r="318">
          <cell r="A318">
            <v>22008</v>
          </cell>
          <cell r="B318" t="str">
            <v>02RGNSB024-WA SMALL GENERAL SVC-RES</v>
          </cell>
          <cell r="C318">
            <v>24</v>
          </cell>
        </row>
        <row r="319">
          <cell r="A319">
            <v>22010</v>
          </cell>
          <cell r="B319" t="str">
            <v>06RGNSV025-CA SMALL GENERAL SVC-RES</v>
          </cell>
          <cell r="C319" t="str">
            <v>A25</v>
          </cell>
        </row>
        <row r="320">
          <cell r="A320">
            <v>20598</v>
          </cell>
          <cell r="B320" t="str">
            <v>06LNX00103-LINE EXT 80% G</v>
          </cell>
          <cell r="C320" t="str">
            <v>AGA</v>
          </cell>
        </row>
        <row r="321">
          <cell r="A321">
            <v>22014</v>
          </cell>
          <cell r="B321" t="str">
            <v>01COSTR023, OR RES GEN SRV, COST BASED</v>
          </cell>
          <cell r="C321">
            <v>23</v>
          </cell>
        </row>
        <row r="322">
          <cell r="A322">
            <v>11244</v>
          </cell>
          <cell r="B322" t="str">
            <v>301170-DSM REVENUE-RESIDENTIAL</v>
          </cell>
          <cell r="C322" t="str">
            <v>AGA</v>
          </cell>
        </row>
        <row r="323">
          <cell r="A323">
            <v>11246</v>
          </cell>
          <cell r="B323" t="str">
            <v>301180-BLUE SKY REVENUE-RESIDENTIAL</v>
          </cell>
          <cell r="C323" t="str">
            <v>AGA</v>
          </cell>
        </row>
        <row r="324">
          <cell r="A324">
            <v>11247</v>
          </cell>
          <cell r="B324" t="str">
            <v>301270-DSM REVENUE-COMMERCIAL</v>
          </cell>
          <cell r="C324" t="str">
            <v>AGA</v>
          </cell>
        </row>
        <row r="325">
          <cell r="A325">
            <v>11251</v>
          </cell>
          <cell r="B325" t="str">
            <v>301280-BLUE SKY REVENUE-COMMERCIAL</v>
          </cell>
          <cell r="C325" t="str">
            <v>AGA</v>
          </cell>
        </row>
        <row r="326">
          <cell r="A326">
            <v>11252</v>
          </cell>
          <cell r="B326" t="str">
            <v>301370-DSM REVENUE-INDUSTRIAL</v>
          </cell>
          <cell r="C326" t="str">
            <v>AGA</v>
          </cell>
        </row>
        <row r="327">
          <cell r="A327">
            <v>11256</v>
          </cell>
          <cell r="B327" t="str">
            <v>301380-BLUE SKY REVENUE-INDUSTRIAL</v>
          </cell>
          <cell r="C327" t="str">
            <v>AGA</v>
          </cell>
        </row>
        <row r="328">
          <cell r="A328">
            <v>11257</v>
          </cell>
          <cell r="B328" t="str">
            <v>301470-DSM REVENUE-IRRIGATION</v>
          </cell>
          <cell r="C328" t="str">
            <v>AGA</v>
          </cell>
        </row>
        <row r="329">
          <cell r="A329">
            <v>11260</v>
          </cell>
          <cell r="B329" t="str">
            <v>301670-DSM REVENUE-PSHL</v>
          </cell>
          <cell r="C329" t="str">
            <v>AGA</v>
          </cell>
        </row>
        <row r="330">
          <cell r="A330">
            <v>22019</v>
          </cell>
          <cell r="B330" t="str">
            <v>01RENWR023-RENEW USAGE SPLY SVC-GEN SVC</v>
          </cell>
          <cell r="C330">
            <v>23</v>
          </cell>
        </row>
        <row r="331">
          <cell r="A331">
            <v>11259</v>
          </cell>
          <cell r="B331" t="str">
            <v>301480-BLUE SKY REVENUE-IRRIGATION</v>
          </cell>
          <cell r="C331" t="str">
            <v>AGA</v>
          </cell>
        </row>
        <row r="332">
          <cell r="A332">
            <v>22020</v>
          </cell>
          <cell r="B332" t="str">
            <v>01HABTR023-RES GEN SVC HABITAT BLND</v>
          </cell>
          <cell r="C332">
            <v>23</v>
          </cell>
        </row>
        <row r="333">
          <cell r="A333">
            <v>11277</v>
          </cell>
          <cell r="B333" t="str">
            <v>367680-REVENUE ADJ PROPERTY INSUR-COM</v>
          </cell>
          <cell r="C333" t="str">
            <v>AGA</v>
          </cell>
        </row>
        <row r="334">
          <cell r="A334">
            <v>11278</v>
          </cell>
          <cell r="B334" t="str">
            <v>367780-REVENUE ADJ PROPERTY INSUR-IND</v>
          </cell>
          <cell r="C334" t="str">
            <v>AGA</v>
          </cell>
        </row>
        <row r="335">
          <cell r="A335">
            <v>11276</v>
          </cell>
          <cell r="B335" t="str">
            <v>367580-REVENUE ADJ PROPERTY INSUR-RES</v>
          </cell>
          <cell r="C335" t="str">
            <v>AGA</v>
          </cell>
        </row>
        <row r="336">
          <cell r="A336">
            <v>20646</v>
          </cell>
          <cell r="B336" t="str">
            <v>06UPPL000R-BASE SCH FALL</v>
          </cell>
          <cell r="C336" t="str">
            <v>AGA</v>
          </cell>
        </row>
        <row r="337">
          <cell r="A337">
            <v>22022</v>
          </cell>
          <cell r="B337" t="str">
            <v>06NMT20135-AGRICULTURAL PUMP-NET METER</v>
          </cell>
          <cell r="C337" t="str">
            <v>PA20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 val="Print 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Verify"/>
      <sheetName val="JHS-4"/>
      <sheetName val="JHS-5"/>
      <sheetName val="JHS-5.01(A)"/>
      <sheetName val="JHS-6"/>
      <sheetName val="JHS-7"/>
      <sheetName val="JHS-8 Unit Cost"/>
      <sheetName val="JHS-9 Ex A-1"/>
      <sheetName val="JHS-9 Ex A-2"/>
      <sheetName val="JHS-9 Ex A-3"/>
      <sheetName val="JHS-9 Ex A-4"/>
      <sheetName val="JHS-9 Ex A-5"/>
      <sheetName val="Comparison (For Later)"/>
      <sheetName val="DEM RY PC"/>
      <sheetName val="Tenaska.Backup"/>
      <sheetName val="Restated TY"/>
      <sheetName val="09-10"/>
      <sheetName val="557"/>
      <sheetName val="Production Adjustment"/>
      <sheetName val="Production Factor"/>
      <sheetName val="Production Plant Premiums"/>
      <sheetName val="Prod Plant"/>
      <sheetName val="Prodn OM11GRC"/>
      <sheetName val="EB&amp;Taxes"/>
      <sheetName val="TransmRev"/>
      <sheetName val="Restating Print Macros"/>
      <sheetName val="Module13"/>
      <sheetName val="Module14"/>
      <sheetName val="Module15"/>
      <sheetName val="Module1"/>
    </sheetNames>
    <sheetDataSet>
      <sheetData sheetId="0"/>
      <sheetData sheetId="1"/>
      <sheetData sheetId="2">
        <row r="2">
          <cell r="AP2" t="str">
            <v>Docket Number UE-11_____</v>
          </cell>
        </row>
      </sheetData>
      <sheetData sheetId="3"/>
      <sheetData sheetId="4"/>
      <sheetData sheetId="5">
        <row r="7">
          <cell r="A7" t="str">
            <v>FOR THE TWELVE MONTHS ENDED DECEMBER 31, 2010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sheetName val="Summary"/>
      <sheetName val="Unbilled-R&amp;C"/>
      <sheetName val="Transp Unbilled"/>
      <sheetName val="Rate Check"/>
      <sheetName val="Reasonable Test"/>
      <sheetName val="Send Out Chg"/>
      <sheetName val="Rate Incr_Decr"/>
      <sheetName val="Mix Variance"/>
      <sheetName val="Unbilled Days"/>
      <sheetName val="Historical"/>
      <sheetName val="Degree Days"/>
      <sheetName val="Read Schedules"/>
      <sheetName val="Net of cust chrg"/>
      <sheetName val="Revenue Data"/>
      <sheetName val="Customer Charges"/>
      <sheetName val="Sendout Calc"/>
      <sheetName val="Therm Billing Loss %"/>
      <sheetName val="LowInc BILLED"/>
      <sheetName val="LowInc UNBILLED"/>
      <sheetName val="JE"/>
      <sheetName val="data"/>
      <sheetName val="therms"/>
      <sheetName val="BExRepositorySheet"/>
      <sheetName val="SCH 120"/>
      <sheetName val="SCH 132"/>
      <sheetName val="Pended"/>
      <sheetName val="Billed Strength"/>
      <sheetName val="Heat Degree Days"/>
      <sheetName val="Reasonable Test w HDD"/>
      <sheetName val="Billed Therms Trueup"/>
      <sheetName val="Degree Days Trueup"/>
      <sheetName val="Prior Month Summary"/>
    </sheetNames>
    <sheetDataSet>
      <sheetData sheetId="0" refreshError="1"/>
      <sheetData sheetId="1" refreshError="1"/>
      <sheetData sheetId="2"/>
      <sheetData sheetId="3"/>
      <sheetData sheetId="4">
        <row r="8">
          <cell r="A8" t="str">
            <v>CL/RT</v>
          </cell>
          <cell r="B8" t="str">
            <v>ID #</v>
          </cell>
          <cell r="C8" t="str">
            <v>NAME</v>
          </cell>
        </row>
        <row r="9">
          <cell r="A9">
            <v>7099</v>
          </cell>
          <cell r="B9">
            <v>92</v>
          </cell>
          <cell r="C9" t="str">
            <v>BOEING - FREDRICKSON</v>
          </cell>
          <cell r="D9">
            <v>0</v>
          </cell>
          <cell r="E9">
            <v>215390.34099999999</v>
          </cell>
        </row>
        <row r="10">
          <cell r="A10">
            <v>7099</v>
          </cell>
          <cell r="B10">
            <v>99</v>
          </cell>
          <cell r="C10" t="str">
            <v>BOEING SOUTH SEATTLE</v>
          </cell>
          <cell r="D10">
            <v>68200</v>
          </cell>
          <cell r="E10">
            <v>548981.96499999997</v>
          </cell>
        </row>
        <row r="11">
          <cell r="A11">
            <v>7099</v>
          </cell>
          <cell r="B11">
            <v>103</v>
          </cell>
          <cell r="C11" t="str">
            <v>BOEING NORTH SEATTLE</v>
          </cell>
          <cell r="D11">
            <v>599344.52800000005</v>
          </cell>
          <cell r="E11">
            <v>139554.92199999999</v>
          </cell>
        </row>
        <row r="12">
          <cell r="A12">
            <v>7099</v>
          </cell>
          <cell r="B12">
            <v>109</v>
          </cell>
          <cell r="C12" t="str">
            <v>BOEING AUBURN</v>
          </cell>
          <cell r="D12">
            <v>217000</v>
          </cell>
          <cell r="E12">
            <v>193375.07</v>
          </cell>
        </row>
        <row r="13">
          <cell r="A13">
            <v>7099</v>
          </cell>
          <cell r="B13">
            <v>111</v>
          </cell>
          <cell r="C13" t="str">
            <v>GRAYMONT WESTERN</v>
          </cell>
          <cell r="D13">
            <v>0</v>
          </cell>
          <cell r="E13">
            <v>379.47800000000001</v>
          </cell>
        </row>
        <row r="14">
          <cell r="A14" t="str">
            <v>3085T</v>
          </cell>
          <cell r="B14">
            <v>202</v>
          </cell>
          <cell r="C14" t="str">
            <v>CLEAN ENERGY</v>
          </cell>
          <cell r="D14">
            <v>8204.8340000000007</v>
          </cell>
          <cell r="E14">
            <v>0</v>
          </cell>
        </row>
        <row r="15">
          <cell r="A15" t="str">
            <v>3085T</v>
          </cell>
          <cell r="B15">
            <v>12</v>
          </cell>
          <cell r="C15" t="str">
            <v>ALSCO AMERICAN LINEN</v>
          </cell>
          <cell r="D15">
            <v>4725</v>
          </cell>
          <cell r="E15">
            <v>10985.45</v>
          </cell>
        </row>
        <row r="16">
          <cell r="A16" t="str">
            <v>3085T</v>
          </cell>
          <cell r="B16">
            <v>22</v>
          </cell>
          <cell r="C16" t="str">
            <v>SAFEWAY DISTRIBUTION</v>
          </cell>
          <cell r="D16">
            <v>13795</v>
          </cell>
          <cell r="E16">
            <v>31171.79</v>
          </cell>
        </row>
        <row r="17">
          <cell r="A17" t="str">
            <v>3085T</v>
          </cell>
          <cell r="B17">
            <v>32</v>
          </cell>
          <cell r="C17" t="str">
            <v>FRANCISCAN HEALTH SYSTEM</v>
          </cell>
          <cell r="D17">
            <v>9486</v>
          </cell>
          <cell r="E17">
            <v>29839.97</v>
          </cell>
        </row>
        <row r="18">
          <cell r="A18" t="str">
            <v>3085T</v>
          </cell>
          <cell r="B18">
            <v>35</v>
          </cell>
          <cell r="C18" t="str">
            <v>MULTICARE ALLENMORE HOSPITAL</v>
          </cell>
          <cell r="D18">
            <v>775</v>
          </cell>
          <cell r="E18">
            <v>14635.450999999999</v>
          </cell>
        </row>
        <row r="19">
          <cell r="A19" t="str">
            <v>3085T</v>
          </cell>
          <cell r="B19">
            <v>46</v>
          </cell>
          <cell r="C19" t="str">
            <v>STOCKPOT FOODS</v>
          </cell>
          <cell r="D19">
            <v>44386.841999999997</v>
          </cell>
          <cell r="E19">
            <v>0</v>
          </cell>
        </row>
        <row r="20">
          <cell r="A20" t="str">
            <v>3085T</v>
          </cell>
          <cell r="B20">
            <v>54</v>
          </cell>
          <cell r="C20" t="str">
            <v>SWEDISH MEDICAL CENTER</v>
          </cell>
          <cell r="D20">
            <v>4774</v>
          </cell>
          <cell r="E20">
            <v>12358.472</v>
          </cell>
        </row>
        <row r="21">
          <cell r="A21" t="str">
            <v>3085T</v>
          </cell>
          <cell r="B21">
            <v>70</v>
          </cell>
          <cell r="C21" t="str">
            <v>HEALTHCARE LAUNDRY</v>
          </cell>
          <cell r="D21">
            <v>19036.984</v>
          </cell>
          <cell r="E21">
            <v>10796.455</v>
          </cell>
        </row>
        <row r="22">
          <cell r="A22" t="str">
            <v>3085T</v>
          </cell>
          <cell r="B22">
            <v>137</v>
          </cell>
          <cell r="C22" t="str">
            <v>CINTAS</v>
          </cell>
          <cell r="D22">
            <v>18637.853999999999</v>
          </cell>
          <cell r="E22">
            <v>2742.6179999999999</v>
          </cell>
        </row>
        <row r="23">
          <cell r="A23" t="str">
            <v>3085T</v>
          </cell>
          <cell r="B23">
            <v>142</v>
          </cell>
          <cell r="C23" t="str">
            <v>CHILDREN'S HOSPITAL</v>
          </cell>
          <cell r="D23">
            <v>3565</v>
          </cell>
          <cell r="E23">
            <v>98632.036999999997</v>
          </cell>
        </row>
        <row r="24">
          <cell r="A24" t="str">
            <v>3085T</v>
          </cell>
          <cell r="B24">
            <v>205</v>
          </cell>
          <cell r="C24" t="str">
            <v>CARDINAL TG</v>
          </cell>
          <cell r="D24">
            <v>0</v>
          </cell>
          <cell r="E24">
            <v>98798.926000000007</v>
          </cell>
        </row>
        <row r="25">
          <cell r="A25" t="str">
            <v>3085T</v>
          </cell>
          <cell r="B25">
            <v>232</v>
          </cell>
          <cell r="C25" t="str">
            <v>WASTE MANAGEMENT</v>
          </cell>
          <cell r="D25">
            <v>0</v>
          </cell>
          <cell r="E25">
            <v>127416.982</v>
          </cell>
        </row>
        <row r="26">
          <cell r="A26" t="str">
            <v>3085T</v>
          </cell>
          <cell r="B26">
            <v>233</v>
          </cell>
          <cell r="C26" t="str">
            <v>CLEAN SCAPES</v>
          </cell>
          <cell r="D26">
            <v>69964.831999999995</v>
          </cell>
          <cell r="E26">
            <v>0</v>
          </cell>
        </row>
        <row r="27">
          <cell r="A27" t="str">
            <v>3085T</v>
          </cell>
          <cell r="B27">
            <v>241</v>
          </cell>
          <cell r="C27" t="str">
            <v>LAKESIDE INDUSTRIES - CENTRALIA</v>
          </cell>
          <cell r="D27">
            <v>5147.6809999999996</v>
          </cell>
          <cell r="E27">
            <v>59174.154000000002</v>
          </cell>
        </row>
        <row r="28">
          <cell r="A28" t="str">
            <v>3085T</v>
          </cell>
          <cell r="B28">
            <v>263</v>
          </cell>
          <cell r="C28" t="str">
            <v>FIRCREST SCHOOL</v>
          </cell>
          <cell r="D28">
            <v>43400</v>
          </cell>
          <cell r="E28">
            <v>16205.143</v>
          </cell>
        </row>
        <row r="29">
          <cell r="A29" t="str">
            <v>3085T</v>
          </cell>
          <cell r="B29">
            <v>288</v>
          </cell>
          <cell r="C29" t="str">
            <v>CLEAN ENERGY</v>
          </cell>
          <cell r="D29">
            <v>109810.27</v>
          </cell>
          <cell r="E29">
            <v>75902.153999999995</v>
          </cell>
        </row>
        <row r="30">
          <cell r="A30" t="str">
            <v>3085T</v>
          </cell>
          <cell r="B30">
            <v>318</v>
          </cell>
          <cell r="C30" t="str">
            <v>GOOD SAMARITAN HOSPITAL</v>
          </cell>
          <cell r="D30">
            <v>899</v>
          </cell>
          <cell r="E30">
            <v>67882.543000000005</v>
          </cell>
        </row>
        <row r="31">
          <cell r="A31" t="str">
            <v>3085T</v>
          </cell>
          <cell r="B31">
            <v>328</v>
          </cell>
          <cell r="C31" t="str">
            <v>GROUP HEALTH SEATTLE</v>
          </cell>
          <cell r="D31">
            <v>1891</v>
          </cell>
          <cell r="E31">
            <v>41197.951999999997</v>
          </cell>
        </row>
        <row r="32">
          <cell r="A32" t="str">
            <v>3085T</v>
          </cell>
          <cell r="B32">
            <v>359</v>
          </cell>
          <cell r="C32" t="str">
            <v>HOSPITAL CENTRAL SERVICES</v>
          </cell>
          <cell r="D32">
            <v>36822.097000000002</v>
          </cell>
          <cell r="E32">
            <v>16988.741000000002</v>
          </cell>
        </row>
        <row r="33">
          <cell r="A33" t="str">
            <v>3085T</v>
          </cell>
          <cell r="B33">
            <v>624</v>
          </cell>
          <cell r="C33" t="str">
            <v>OVERLAKE HOSPITAL</v>
          </cell>
          <cell r="D33">
            <v>1085</v>
          </cell>
          <cell r="E33">
            <v>56460.298000000003</v>
          </cell>
        </row>
        <row r="34">
          <cell r="A34" t="str">
            <v>3085T</v>
          </cell>
          <cell r="B34">
            <v>626</v>
          </cell>
          <cell r="C34" t="str">
            <v>OSTROMS MUSHROOMS</v>
          </cell>
          <cell r="D34">
            <v>0</v>
          </cell>
          <cell r="E34">
            <v>35317.290999999997</v>
          </cell>
        </row>
        <row r="35">
          <cell r="A35" t="str">
            <v>3085T</v>
          </cell>
          <cell r="B35">
            <v>656</v>
          </cell>
          <cell r="C35" t="str">
            <v>ST JOSEPHS HOSP.</v>
          </cell>
          <cell r="D35">
            <v>62</v>
          </cell>
          <cell r="E35">
            <v>70063.906000000003</v>
          </cell>
        </row>
        <row r="36">
          <cell r="A36" t="str">
            <v>3085T</v>
          </cell>
          <cell r="B36">
            <v>665</v>
          </cell>
          <cell r="C36" t="str">
            <v>SWEDISH HEALTH SERV</v>
          </cell>
          <cell r="D36">
            <v>2790</v>
          </cell>
          <cell r="E36">
            <v>48082.89</v>
          </cell>
        </row>
        <row r="37">
          <cell r="A37" t="str">
            <v>3085T</v>
          </cell>
          <cell r="B37">
            <v>706</v>
          </cell>
          <cell r="C37" t="str">
            <v>ARAMARK EVERETT</v>
          </cell>
          <cell r="D37">
            <v>21817.460999999999</v>
          </cell>
          <cell r="E37">
            <v>0</v>
          </cell>
        </row>
        <row r="38">
          <cell r="A38" t="str">
            <v>3085T</v>
          </cell>
          <cell r="B38">
            <v>758</v>
          </cell>
          <cell r="C38" t="str">
            <v>STEVENS HEALTHCARE</v>
          </cell>
          <cell r="D38">
            <v>0</v>
          </cell>
          <cell r="E38">
            <v>31309.682000000001</v>
          </cell>
        </row>
        <row r="39">
          <cell r="A39" t="str">
            <v>3085T</v>
          </cell>
          <cell r="B39">
            <v>800</v>
          </cell>
          <cell r="C39" t="str">
            <v>SERVICE LINEN SUPPLY</v>
          </cell>
          <cell r="D39">
            <v>13586.248</v>
          </cell>
          <cell r="E39">
            <v>12812.539000000001</v>
          </cell>
        </row>
        <row r="40">
          <cell r="A40" t="str">
            <v>3085T</v>
          </cell>
          <cell r="B40">
            <v>810</v>
          </cell>
          <cell r="C40" t="str">
            <v>ST. FRANCIS HOSPITAL</v>
          </cell>
          <cell r="D40">
            <v>2325</v>
          </cell>
          <cell r="E40">
            <v>14255.228999999999</v>
          </cell>
        </row>
        <row r="41">
          <cell r="A41" t="str">
            <v>3085T</v>
          </cell>
          <cell r="B41">
            <v>865</v>
          </cell>
          <cell r="C41" t="str">
            <v>SUPERIOR LINEN</v>
          </cell>
          <cell r="D41">
            <v>21084.149000000001</v>
          </cell>
          <cell r="E41">
            <v>27.268000000000001</v>
          </cell>
        </row>
        <row r="42">
          <cell r="A42" t="str">
            <v>3085T</v>
          </cell>
          <cell r="B42">
            <v>881</v>
          </cell>
          <cell r="C42" t="str">
            <v>TACOMA GENERAL HOSPITAL</v>
          </cell>
          <cell r="D42">
            <v>62</v>
          </cell>
          <cell r="E42">
            <v>79669.661999999997</v>
          </cell>
        </row>
        <row r="43">
          <cell r="A43" t="str">
            <v>3085T</v>
          </cell>
          <cell r="B43">
            <v>890</v>
          </cell>
          <cell r="C43" t="str">
            <v>DOUBLETREE HOTEL</v>
          </cell>
          <cell r="D43">
            <v>41304.158000000003</v>
          </cell>
          <cell r="E43">
            <v>0</v>
          </cell>
        </row>
        <row r="44">
          <cell r="A44" t="str">
            <v>3085T</v>
          </cell>
          <cell r="B44">
            <v>905</v>
          </cell>
          <cell r="C44" t="str">
            <v>VALLEY MEDICAL</v>
          </cell>
          <cell r="D44">
            <v>7440</v>
          </cell>
          <cell r="E44">
            <v>57129.245999999999</v>
          </cell>
        </row>
        <row r="45">
          <cell r="A45" t="str">
            <v>3085T</v>
          </cell>
          <cell r="B45">
            <v>911</v>
          </cell>
          <cell r="C45" t="str">
            <v>VETERAN'S HOSPITAL</v>
          </cell>
          <cell r="D45">
            <v>0</v>
          </cell>
          <cell r="E45">
            <v>89428.481</v>
          </cell>
        </row>
        <row r="46">
          <cell r="A46" t="str">
            <v>3085T</v>
          </cell>
          <cell r="B46">
            <v>2485</v>
          </cell>
          <cell r="C46" t="str">
            <v>CAPITAL MEDICAL CENTER</v>
          </cell>
          <cell r="D46">
            <v>2635</v>
          </cell>
          <cell r="E46">
            <v>16031.608</v>
          </cell>
        </row>
        <row r="47">
          <cell r="A47" t="str">
            <v>3085T</v>
          </cell>
          <cell r="B47">
            <v>2647</v>
          </cell>
          <cell r="C47" t="str">
            <v>ST CLAIRE HOSPITAL</v>
          </cell>
          <cell r="D47">
            <v>620</v>
          </cell>
          <cell r="E47">
            <v>14788.306</v>
          </cell>
        </row>
        <row r="48">
          <cell r="A48" t="str">
            <v>3087T</v>
          </cell>
          <cell r="B48">
            <v>677</v>
          </cell>
          <cell r="C48" t="str">
            <v>PIERCE TRANSIT</v>
          </cell>
          <cell r="D48">
            <v>0</v>
          </cell>
          <cell r="E48">
            <v>0</v>
          </cell>
        </row>
        <row r="49">
          <cell r="A49" t="str">
            <v>3087T</v>
          </cell>
          <cell r="B49">
            <v>782</v>
          </cell>
          <cell r="C49" t="str">
            <v>SEATTLE STEAM</v>
          </cell>
          <cell r="D49">
            <v>62</v>
          </cell>
          <cell r="E49">
            <v>764210.05500000005</v>
          </cell>
        </row>
        <row r="50">
          <cell r="A50" t="str">
            <v>3241T</v>
          </cell>
          <cell r="B50">
            <v>251</v>
          </cell>
          <cell r="C50" t="str">
            <v>CLEAN ENERGY</v>
          </cell>
          <cell r="D50">
            <v>19902.919000000002</v>
          </cell>
          <cell r="E50">
            <v>0</v>
          </cell>
        </row>
        <row r="51">
          <cell r="A51" t="str">
            <v>3241T</v>
          </cell>
          <cell r="B51">
            <v>253</v>
          </cell>
          <cell r="C51" t="str">
            <v>DARDEN - TACOMA</v>
          </cell>
          <cell r="D51">
            <v>3115.777</v>
          </cell>
          <cell r="E51">
            <v>0</v>
          </cell>
        </row>
        <row r="52">
          <cell r="A52" t="str">
            <v>3241T</v>
          </cell>
          <cell r="B52">
            <v>254</v>
          </cell>
          <cell r="C52" t="str">
            <v>DARDEN - FEDERAL WAY</v>
          </cell>
          <cell r="D52">
            <v>2159.3580000000002</v>
          </cell>
          <cell r="E52">
            <v>0</v>
          </cell>
        </row>
        <row r="53">
          <cell r="A53" t="str">
            <v>3241T</v>
          </cell>
          <cell r="B53">
            <v>255</v>
          </cell>
          <cell r="C53" t="str">
            <v>DARDEN - LYNWOOD</v>
          </cell>
          <cell r="D53">
            <v>2530.9989999999998</v>
          </cell>
          <cell r="E53">
            <v>0</v>
          </cell>
        </row>
        <row r="54">
          <cell r="A54" t="str">
            <v>3241T</v>
          </cell>
          <cell r="B54">
            <v>256</v>
          </cell>
          <cell r="C54" t="str">
            <v>DARDEN - LYNWOOD</v>
          </cell>
          <cell r="D54">
            <v>3785.5250000000001</v>
          </cell>
          <cell r="E54">
            <v>0</v>
          </cell>
        </row>
        <row r="55">
          <cell r="A55" t="str">
            <v>3241T</v>
          </cell>
          <cell r="B55">
            <v>257</v>
          </cell>
          <cell r="C55" t="str">
            <v>DARDEN - KIRKLAND</v>
          </cell>
          <cell r="D55">
            <v>3940.9360000000001</v>
          </cell>
          <cell r="E55">
            <v>0</v>
          </cell>
        </row>
        <row r="56">
          <cell r="A56" t="str">
            <v>3241T</v>
          </cell>
          <cell r="B56">
            <v>316</v>
          </cell>
          <cell r="C56" t="str">
            <v>DARDEN - OLYMPIA</v>
          </cell>
          <cell r="D56">
            <v>3907.297</v>
          </cell>
          <cell r="E56">
            <v>0</v>
          </cell>
        </row>
        <row r="57">
          <cell r="A57" t="str">
            <v>3241T</v>
          </cell>
          <cell r="B57">
            <v>319</v>
          </cell>
          <cell r="C57" t="str">
            <v>DARDEN - PUYALLUP</v>
          </cell>
          <cell r="D57">
            <v>4258.4040000000005</v>
          </cell>
          <cell r="E57">
            <v>0</v>
          </cell>
        </row>
        <row r="58">
          <cell r="A58" t="str">
            <v>3241T</v>
          </cell>
          <cell r="B58">
            <v>323</v>
          </cell>
          <cell r="C58" t="str">
            <v>DARDEN - TACOMA</v>
          </cell>
          <cell r="D58">
            <v>3410.7330000000002</v>
          </cell>
          <cell r="E58">
            <v>0</v>
          </cell>
        </row>
        <row r="59">
          <cell r="A59" t="str">
            <v>3241T</v>
          </cell>
          <cell r="B59">
            <v>329</v>
          </cell>
          <cell r="C59" t="str">
            <v>DARDEN - TUKWILA</v>
          </cell>
          <cell r="D59">
            <v>3159.183</v>
          </cell>
          <cell r="E59">
            <v>0</v>
          </cell>
        </row>
        <row r="60">
          <cell r="A60" t="str">
            <v>3241T</v>
          </cell>
          <cell r="B60">
            <v>330</v>
          </cell>
          <cell r="C60" t="str">
            <v>DARDEN - TUKWILA</v>
          </cell>
          <cell r="D60">
            <v>3880.51</v>
          </cell>
          <cell r="E60">
            <v>0</v>
          </cell>
        </row>
        <row r="61">
          <cell r="A61" t="str">
            <v>3241T</v>
          </cell>
          <cell r="B61">
            <v>813</v>
          </cell>
          <cell r="C61" t="str">
            <v>SMITH GARDENS</v>
          </cell>
          <cell r="D61">
            <v>2252.6889999999999</v>
          </cell>
          <cell r="E61">
            <v>0</v>
          </cell>
        </row>
        <row r="62">
          <cell r="A62" t="str">
            <v>3241T</v>
          </cell>
          <cell r="B62">
            <v>1054</v>
          </cell>
          <cell r="C62" t="str">
            <v>TOMLINSON LINENEN</v>
          </cell>
          <cell r="D62">
            <v>34065.279000000002</v>
          </cell>
          <cell r="E62">
            <v>0</v>
          </cell>
        </row>
        <row r="63">
          <cell r="A63" t="str">
            <v>3241T</v>
          </cell>
          <cell r="B63">
            <v>1669</v>
          </cell>
          <cell r="C63" t="str">
            <v>COSTCO - KIRKLAND</v>
          </cell>
          <cell r="D63">
            <v>3099.933</v>
          </cell>
          <cell r="E63">
            <v>0</v>
          </cell>
        </row>
        <row r="64">
          <cell r="A64" t="str">
            <v>3241T</v>
          </cell>
          <cell r="B64">
            <v>2354</v>
          </cell>
          <cell r="C64" t="str">
            <v>COSTCO - COVINGTON</v>
          </cell>
          <cell r="D64">
            <v>2836.09</v>
          </cell>
          <cell r="E64">
            <v>0</v>
          </cell>
        </row>
        <row r="65">
          <cell r="A65" t="str">
            <v>3241T</v>
          </cell>
          <cell r="B65">
            <v>3093</v>
          </cell>
          <cell r="C65" t="str">
            <v>COSTCO - FEDERAL WAY</v>
          </cell>
          <cell r="D65">
            <v>2537.8090000000002</v>
          </cell>
          <cell r="E65">
            <v>0</v>
          </cell>
        </row>
        <row r="66">
          <cell r="A66" t="str">
            <v>3241T</v>
          </cell>
          <cell r="B66">
            <v>3760</v>
          </cell>
          <cell r="C66" t="str">
            <v>COSTCO - TUMWATER</v>
          </cell>
          <cell r="D66">
            <v>3367.6990000000001</v>
          </cell>
          <cell r="E66">
            <v>0</v>
          </cell>
        </row>
        <row r="67">
          <cell r="A67" t="str">
            <v>3241T</v>
          </cell>
          <cell r="B67">
            <v>4039</v>
          </cell>
          <cell r="C67" t="str">
            <v>COSTCO - SHORELINE</v>
          </cell>
          <cell r="D67">
            <v>5462.4350000000004</v>
          </cell>
          <cell r="E67">
            <v>0</v>
          </cell>
        </row>
        <row r="68">
          <cell r="A68" t="str">
            <v>3241T</v>
          </cell>
          <cell r="B68">
            <v>4149</v>
          </cell>
          <cell r="C68" t="str">
            <v>COSTCO - ISSAQUAH</v>
          </cell>
          <cell r="D68">
            <v>3720.6689999999999</v>
          </cell>
          <cell r="E68">
            <v>0</v>
          </cell>
        </row>
        <row r="69">
          <cell r="A69" t="str">
            <v>3241T</v>
          </cell>
          <cell r="B69">
            <v>4435</v>
          </cell>
          <cell r="C69" t="str">
            <v>COSTCO - EVERETT</v>
          </cell>
          <cell r="D69">
            <v>3870.71</v>
          </cell>
          <cell r="E69">
            <v>0</v>
          </cell>
        </row>
        <row r="70">
          <cell r="A70" t="str">
            <v>3241T</v>
          </cell>
          <cell r="B70">
            <v>5413</v>
          </cell>
          <cell r="C70" t="str">
            <v>GM NAMEPLATE</v>
          </cell>
          <cell r="D70">
            <v>4193.2160000000003</v>
          </cell>
          <cell r="E70">
            <v>0</v>
          </cell>
        </row>
        <row r="71">
          <cell r="A71" t="str">
            <v>3241T</v>
          </cell>
          <cell r="B71">
            <v>5596</v>
          </cell>
          <cell r="C71" t="str">
            <v>COSTCO - TACOMA</v>
          </cell>
          <cell r="D71">
            <v>2444.5970000000002</v>
          </cell>
          <cell r="E71">
            <v>0</v>
          </cell>
        </row>
        <row r="72">
          <cell r="A72" t="str">
            <v>3241T</v>
          </cell>
          <cell r="B72">
            <v>5654</v>
          </cell>
          <cell r="C72" t="str">
            <v>CINTAS</v>
          </cell>
          <cell r="D72">
            <v>11622.514999999999</v>
          </cell>
          <cell r="E72">
            <v>0</v>
          </cell>
        </row>
        <row r="73">
          <cell r="A73" t="str">
            <v>3241T</v>
          </cell>
          <cell r="B73">
            <v>5667</v>
          </cell>
          <cell r="C73" t="str">
            <v>MOULDING &amp; MILLWORK</v>
          </cell>
          <cell r="D73">
            <v>3841.6909999999998</v>
          </cell>
          <cell r="E73">
            <v>0</v>
          </cell>
        </row>
        <row r="74">
          <cell r="A74" t="str">
            <v>3241T</v>
          </cell>
          <cell r="B74">
            <v>6752</v>
          </cell>
          <cell r="C74" t="str">
            <v>COSTCO - SEATTLE</v>
          </cell>
          <cell r="D74">
            <v>4590.7830000000004</v>
          </cell>
          <cell r="E74">
            <v>0</v>
          </cell>
        </row>
        <row r="75">
          <cell r="A75" t="str">
            <v>3241T</v>
          </cell>
          <cell r="B75">
            <v>6844</v>
          </cell>
          <cell r="C75" t="str">
            <v>COSTCO - WOODINVILLE</v>
          </cell>
          <cell r="D75">
            <v>2955.7939999999999</v>
          </cell>
          <cell r="E75">
            <v>0</v>
          </cell>
        </row>
        <row r="76">
          <cell r="A76" t="str">
            <v>3241T</v>
          </cell>
          <cell r="B76">
            <v>6869</v>
          </cell>
          <cell r="C76" t="str">
            <v>COSTCO - LACEY</v>
          </cell>
          <cell r="D76">
            <v>2389.42</v>
          </cell>
          <cell r="E76">
            <v>0</v>
          </cell>
        </row>
        <row r="77">
          <cell r="A77" t="str">
            <v>3241T</v>
          </cell>
          <cell r="B77">
            <v>7215</v>
          </cell>
          <cell r="C77" t="str">
            <v>COSTCO - MARYSVILLE</v>
          </cell>
          <cell r="D77">
            <v>2481.0479999999998</v>
          </cell>
          <cell r="E77">
            <v>0</v>
          </cell>
        </row>
        <row r="78">
          <cell r="A78" t="str">
            <v>3241T</v>
          </cell>
          <cell r="B78">
            <v>7476</v>
          </cell>
          <cell r="C78" t="str">
            <v>COSTCO - GIG HARBOR</v>
          </cell>
          <cell r="D78">
            <v>2302.7629999999999</v>
          </cell>
          <cell r="E78">
            <v>0</v>
          </cell>
        </row>
        <row r="79">
          <cell r="A79" t="str">
            <v>3241T</v>
          </cell>
          <cell r="B79">
            <v>18</v>
          </cell>
          <cell r="C79" t="str">
            <v xml:space="preserve">ARAMARK </v>
          </cell>
          <cell r="D79">
            <v>23594.905999999999</v>
          </cell>
          <cell r="E79">
            <v>0</v>
          </cell>
        </row>
        <row r="80">
          <cell r="A80" t="str">
            <v>7085T</v>
          </cell>
          <cell r="B80">
            <v>11</v>
          </cell>
          <cell r="C80" t="str">
            <v>WOODWORTH &amp; COMPANY INC.</v>
          </cell>
          <cell r="D80">
            <v>0</v>
          </cell>
          <cell r="E80">
            <v>22375.651000000002</v>
          </cell>
        </row>
        <row r="81">
          <cell r="A81" t="str">
            <v>7085T</v>
          </cell>
          <cell r="B81">
            <v>30</v>
          </cell>
          <cell r="C81" t="str">
            <v>CEMEX PACIFIC HOLDINGS LLC</v>
          </cell>
          <cell r="D81">
            <v>0</v>
          </cell>
          <cell r="E81">
            <v>92237.964000000007</v>
          </cell>
        </row>
        <row r="82">
          <cell r="A82" t="str">
            <v>7085T</v>
          </cell>
          <cell r="B82">
            <v>62</v>
          </cell>
          <cell r="C82" t="str">
            <v>LAKESIDE - OLYMPIA</v>
          </cell>
          <cell r="D82">
            <v>5276.4480000000003</v>
          </cell>
          <cell r="E82">
            <v>37249.339</v>
          </cell>
        </row>
        <row r="83">
          <cell r="A83" t="str">
            <v>7085T</v>
          </cell>
          <cell r="B83">
            <v>72</v>
          </cell>
          <cell r="C83" t="str">
            <v>SIMPSON  LUMBER</v>
          </cell>
          <cell r="D83">
            <v>0</v>
          </cell>
          <cell r="E83">
            <v>209535.859</v>
          </cell>
        </row>
        <row r="84">
          <cell r="A84" t="str">
            <v>7085T</v>
          </cell>
          <cell r="B84">
            <v>116</v>
          </cell>
          <cell r="C84" t="str">
            <v>MUTUAL MATERIALS</v>
          </cell>
          <cell r="D84">
            <v>0</v>
          </cell>
          <cell r="E84">
            <v>0</v>
          </cell>
        </row>
        <row r="85">
          <cell r="A85" t="str">
            <v>7085T</v>
          </cell>
          <cell r="B85">
            <v>130</v>
          </cell>
          <cell r="C85" t="str">
            <v>PABCO ROOFING</v>
          </cell>
          <cell r="D85">
            <v>0</v>
          </cell>
          <cell r="E85">
            <v>75987.638999999996</v>
          </cell>
        </row>
        <row r="86">
          <cell r="A86" t="str">
            <v>7085T</v>
          </cell>
          <cell r="B86">
            <v>147</v>
          </cell>
          <cell r="C86" t="str">
            <v>PARAMONT PETROLEUM CORP</v>
          </cell>
          <cell r="D86">
            <v>62</v>
          </cell>
          <cell r="E86">
            <v>177931.897</v>
          </cell>
        </row>
        <row r="87">
          <cell r="A87" t="str">
            <v>7085T</v>
          </cell>
          <cell r="B87">
            <v>153</v>
          </cell>
          <cell r="C87" t="str">
            <v>CASCADE HARDWOODS</v>
          </cell>
          <cell r="D87">
            <v>25486.93</v>
          </cell>
          <cell r="E87">
            <v>34643.173999999999</v>
          </cell>
        </row>
        <row r="88">
          <cell r="A88" t="str">
            <v>7085T</v>
          </cell>
          <cell r="B88">
            <v>155</v>
          </cell>
          <cell r="C88" t="str">
            <v>DARIGOLD INC. - ISSAQUAH</v>
          </cell>
          <cell r="D88">
            <v>62</v>
          </cell>
          <cell r="E88">
            <v>51792.315999999999</v>
          </cell>
        </row>
        <row r="89">
          <cell r="A89" t="str">
            <v>7085T</v>
          </cell>
          <cell r="B89">
            <v>156</v>
          </cell>
          <cell r="C89" t="str">
            <v>DARIGOLD INC.- RAINIER</v>
          </cell>
          <cell r="D89">
            <v>1860</v>
          </cell>
          <cell r="E89">
            <v>22627.383000000002</v>
          </cell>
        </row>
        <row r="90">
          <cell r="A90" t="str">
            <v>7085T</v>
          </cell>
          <cell r="B90">
            <v>166</v>
          </cell>
          <cell r="C90" t="str">
            <v>PEPSI NW BEVERAGE</v>
          </cell>
          <cell r="D90">
            <v>3319.6860000000001</v>
          </cell>
          <cell r="E90">
            <v>55661.631000000001</v>
          </cell>
        </row>
        <row r="91">
          <cell r="A91" t="str">
            <v>7085T</v>
          </cell>
          <cell r="B91">
            <v>167</v>
          </cell>
          <cell r="C91" t="str">
            <v>BAKERY CHEF LLC</v>
          </cell>
          <cell r="D91">
            <v>56964.728000000003</v>
          </cell>
          <cell r="E91">
            <v>3471.0189999999998</v>
          </cell>
        </row>
        <row r="92">
          <cell r="A92" t="str">
            <v>7085T</v>
          </cell>
          <cell r="B92">
            <v>178</v>
          </cell>
          <cell r="C92" t="str">
            <v>COMMENCEMENT BAY</v>
          </cell>
          <cell r="D92">
            <v>62</v>
          </cell>
          <cell r="E92">
            <v>45091.743000000002</v>
          </cell>
        </row>
        <row r="93">
          <cell r="A93" t="str">
            <v>7085T</v>
          </cell>
          <cell r="B93">
            <v>186</v>
          </cell>
          <cell r="C93" t="str">
            <v>DAVIS WIRE</v>
          </cell>
          <cell r="D93">
            <v>79752.956999999995</v>
          </cell>
          <cell r="E93">
            <v>0</v>
          </cell>
        </row>
        <row r="94">
          <cell r="A94" t="str">
            <v>7085T</v>
          </cell>
          <cell r="B94">
            <v>189</v>
          </cell>
          <cell r="C94" t="str">
            <v>LCS WESTMINISTER PARTNERSHIP III LLP</v>
          </cell>
          <cell r="D94">
            <v>3799.3560000000002</v>
          </cell>
          <cell r="E94">
            <v>0</v>
          </cell>
        </row>
        <row r="95">
          <cell r="A95" t="str">
            <v>7085T</v>
          </cell>
          <cell r="B95">
            <v>190</v>
          </cell>
          <cell r="C95" t="str">
            <v>ARCLIN</v>
          </cell>
          <cell r="D95">
            <v>59908.953999999998</v>
          </cell>
          <cell r="E95">
            <v>50311.048000000003</v>
          </cell>
        </row>
        <row r="96">
          <cell r="A96" t="str">
            <v>7085T</v>
          </cell>
          <cell r="B96">
            <v>225</v>
          </cell>
          <cell r="C96" t="str">
            <v>LAKESIDE IND - MONROE</v>
          </cell>
          <cell r="D96">
            <v>5499.8580000000002</v>
          </cell>
          <cell r="E96">
            <v>51874.438999999998</v>
          </cell>
        </row>
        <row r="97">
          <cell r="A97" t="str">
            <v>7085T</v>
          </cell>
          <cell r="B97">
            <v>260</v>
          </cell>
          <cell r="C97" t="str">
            <v>SONOCO</v>
          </cell>
          <cell r="D97">
            <v>5146</v>
          </cell>
          <cell r="E97">
            <v>167780.27799999999</v>
          </cell>
        </row>
        <row r="98">
          <cell r="A98" t="str">
            <v>7085T</v>
          </cell>
          <cell r="B98">
            <v>296</v>
          </cell>
          <cell r="C98" t="str">
            <v>GEORGIA PACIFIC</v>
          </cell>
          <cell r="D98">
            <v>7661.884</v>
          </cell>
          <cell r="E98">
            <v>32051.546999999999</v>
          </cell>
        </row>
        <row r="99">
          <cell r="A99" t="str">
            <v>7085T</v>
          </cell>
          <cell r="B99">
            <v>307</v>
          </cell>
          <cell r="C99" t="str">
            <v>GARDNER ASPHALT CORP</v>
          </cell>
          <cell r="D99">
            <v>62</v>
          </cell>
          <cell r="E99">
            <v>93364.354999999996</v>
          </cell>
        </row>
        <row r="100">
          <cell r="A100" t="str">
            <v>7085T</v>
          </cell>
          <cell r="B100">
            <v>325</v>
          </cell>
          <cell r="C100" t="str">
            <v>HEXCEL STRUCTURES</v>
          </cell>
          <cell r="D100">
            <v>0</v>
          </cell>
          <cell r="E100">
            <v>22817.901999999998</v>
          </cell>
        </row>
        <row r="101">
          <cell r="A101" t="str">
            <v>7085T</v>
          </cell>
          <cell r="B101">
            <v>333</v>
          </cell>
          <cell r="C101" t="str">
            <v>ICON MATERIALS INC</v>
          </cell>
          <cell r="D101">
            <v>0</v>
          </cell>
          <cell r="E101">
            <v>28438.366999999998</v>
          </cell>
        </row>
        <row r="102">
          <cell r="A102" t="str">
            <v>7085T</v>
          </cell>
          <cell r="B102">
            <v>361</v>
          </cell>
          <cell r="C102" t="str">
            <v>HYTEK FINISHES</v>
          </cell>
          <cell r="D102">
            <v>35019.182999999997</v>
          </cell>
          <cell r="E102">
            <v>0</v>
          </cell>
        </row>
        <row r="103">
          <cell r="A103" t="str">
            <v>7085T</v>
          </cell>
          <cell r="B103">
            <v>375</v>
          </cell>
          <cell r="C103" t="str">
            <v>LAFARGE  CORP.</v>
          </cell>
          <cell r="D103">
            <v>6200</v>
          </cell>
          <cell r="E103">
            <v>72156.857000000004</v>
          </cell>
        </row>
        <row r="104">
          <cell r="A104" t="str">
            <v>7085T</v>
          </cell>
          <cell r="B104">
            <v>380</v>
          </cell>
          <cell r="C104" t="str">
            <v>AMGEN</v>
          </cell>
          <cell r="D104">
            <v>1798</v>
          </cell>
          <cell r="E104">
            <v>50525.430999999997</v>
          </cell>
        </row>
        <row r="105">
          <cell r="A105" t="str">
            <v>7085T</v>
          </cell>
          <cell r="B105">
            <v>400</v>
          </cell>
          <cell r="C105" t="str">
            <v>J A JACK &amp; SONS</v>
          </cell>
          <cell r="D105">
            <v>25581.165000000001</v>
          </cell>
          <cell r="E105">
            <v>265.56</v>
          </cell>
        </row>
        <row r="106">
          <cell r="A106" t="str">
            <v>7085T</v>
          </cell>
          <cell r="B106">
            <v>425</v>
          </cell>
          <cell r="C106" t="str">
            <v>DARLING INTERNATIONAL INC.</v>
          </cell>
          <cell r="D106">
            <v>62</v>
          </cell>
          <cell r="E106">
            <v>154733.51500000001</v>
          </cell>
        </row>
        <row r="107">
          <cell r="A107" t="str">
            <v>7085T</v>
          </cell>
          <cell r="B107">
            <v>438</v>
          </cell>
          <cell r="C107" t="str">
            <v>JAMES HARDIE BUILDING PRODUCTS</v>
          </cell>
          <cell r="D107">
            <v>93083.133000000002</v>
          </cell>
          <cell r="E107">
            <v>0</v>
          </cell>
        </row>
        <row r="108">
          <cell r="A108" t="str">
            <v>7085T</v>
          </cell>
          <cell r="B108">
            <v>455</v>
          </cell>
          <cell r="C108" t="str">
            <v>LAKESIDE INDUSTRIES COVINGTON</v>
          </cell>
          <cell r="D108">
            <v>0</v>
          </cell>
          <cell r="E108">
            <v>72066.115999999995</v>
          </cell>
        </row>
        <row r="109">
          <cell r="A109" t="str">
            <v>7085T</v>
          </cell>
          <cell r="B109">
            <v>456</v>
          </cell>
          <cell r="C109" t="str">
            <v>CEMEX PACIFIC HOLDINGS</v>
          </cell>
          <cell r="D109">
            <v>0</v>
          </cell>
          <cell r="E109">
            <v>18426.758000000002</v>
          </cell>
        </row>
        <row r="110">
          <cell r="A110" t="str">
            <v>7085T</v>
          </cell>
          <cell r="B110">
            <v>460</v>
          </cell>
          <cell r="C110" t="str">
            <v>BIRD'S EYE FOODS</v>
          </cell>
          <cell r="D110">
            <v>0</v>
          </cell>
          <cell r="E110">
            <v>1455.336</v>
          </cell>
        </row>
        <row r="111">
          <cell r="A111" t="str">
            <v>7085T</v>
          </cell>
          <cell r="B111">
            <v>466</v>
          </cell>
          <cell r="C111" t="str">
            <v>NW CENTER COMMERCIAL LAUNDRY</v>
          </cell>
          <cell r="D111">
            <v>33575.9</v>
          </cell>
          <cell r="E111">
            <v>0</v>
          </cell>
        </row>
        <row r="112">
          <cell r="A112" t="str">
            <v>7085T</v>
          </cell>
          <cell r="B112">
            <v>485</v>
          </cell>
          <cell r="C112" t="str">
            <v>DARIGOLD INC.-CHEHALIS</v>
          </cell>
          <cell r="D112">
            <v>93000</v>
          </cell>
          <cell r="E112">
            <v>123180.219</v>
          </cell>
        </row>
        <row r="113">
          <cell r="A113" t="str">
            <v>7085T</v>
          </cell>
          <cell r="B113">
            <v>500</v>
          </cell>
          <cell r="C113" t="str">
            <v>LONGVIEW  FIBRE CO.</v>
          </cell>
          <cell r="D113">
            <v>1151.037</v>
          </cell>
          <cell r="E113">
            <v>24440.535</v>
          </cell>
        </row>
        <row r="114">
          <cell r="A114" t="str">
            <v>7085T</v>
          </cell>
          <cell r="B114">
            <v>578</v>
          </cell>
          <cell r="C114" t="str">
            <v>MYSTIC LTD (DBA ALLIANCE PACKAGING)</v>
          </cell>
          <cell r="D114">
            <v>19421.452000000001</v>
          </cell>
          <cell r="E114">
            <v>33546.436999999998</v>
          </cell>
        </row>
        <row r="115">
          <cell r="A115" t="str">
            <v>7085T</v>
          </cell>
          <cell r="B115">
            <v>579</v>
          </cell>
          <cell r="C115" t="str">
            <v>MANKE LUMBER-SUM</v>
          </cell>
          <cell r="D115">
            <v>62</v>
          </cell>
          <cell r="E115">
            <v>139692.356</v>
          </cell>
        </row>
        <row r="116">
          <cell r="A116" t="str">
            <v>7085T</v>
          </cell>
          <cell r="B116">
            <v>601</v>
          </cell>
          <cell r="C116" t="str">
            <v>IFCO-ICS WASHINGTON</v>
          </cell>
          <cell r="D116">
            <v>9817.6830000000009</v>
          </cell>
          <cell r="E116">
            <v>33899.307999999997</v>
          </cell>
        </row>
        <row r="117">
          <cell r="A117" t="str">
            <v>7085T</v>
          </cell>
          <cell r="B117">
            <v>615</v>
          </cell>
          <cell r="C117" t="str">
            <v>NORTHWEST HOSPITAL</v>
          </cell>
          <cell r="D117">
            <v>6727</v>
          </cell>
          <cell r="E117">
            <v>28470.870999999999</v>
          </cell>
        </row>
        <row r="118">
          <cell r="A118" t="str">
            <v>7085T</v>
          </cell>
          <cell r="B118">
            <v>617</v>
          </cell>
          <cell r="C118" t="str">
            <v>WEYENHAEUSER NR COMPANY</v>
          </cell>
          <cell r="D118">
            <v>6200</v>
          </cell>
          <cell r="E118">
            <v>47108.77</v>
          </cell>
        </row>
        <row r="119">
          <cell r="A119" t="str">
            <v>7085T</v>
          </cell>
          <cell r="B119">
            <v>645</v>
          </cell>
          <cell r="C119" t="str">
            <v>PACCAR INC.</v>
          </cell>
          <cell r="D119">
            <v>24159.25</v>
          </cell>
          <cell r="E119">
            <v>0</v>
          </cell>
        </row>
        <row r="120">
          <cell r="A120" t="str">
            <v>7085T</v>
          </cell>
          <cell r="B120">
            <v>699</v>
          </cell>
          <cell r="C120" t="str">
            <v>CENTRAL  PRE-MIX CONCRETE CO.</v>
          </cell>
          <cell r="D120">
            <v>0</v>
          </cell>
          <cell r="E120">
            <v>18202.800999999999</v>
          </cell>
        </row>
        <row r="121">
          <cell r="A121" t="str">
            <v>7085T</v>
          </cell>
          <cell r="B121">
            <v>732</v>
          </cell>
          <cell r="C121" t="str">
            <v>RAMCO CONSTRUCTION</v>
          </cell>
          <cell r="D121">
            <v>9180.3709999999992</v>
          </cell>
          <cell r="E121">
            <v>18962.812000000002</v>
          </cell>
        </row>
        <row r="122">
          <cell r="A122" t="str">
            <v>7085T</v>
          </cell>
          <cell r="B122">
            <v>738</v>
          </cell>
          <cell r="C122" t="str">
            <v>LAKESIDE INDUSTRIES ISSAQUAH</v>
          </cell>
          <cell r="D122">
            <v>5878.402</v>
          </cell>
          <cell r="E122">
            <v>96162.896999999997</v>
          </cell>
        </row>
        <row r="123">
          <cell r="A123" t="str">
            <v>7085T</v>
          </cell>
          <cell r="B123">
            <v>781</v>
          </cell>
          <cell r="C123" t="str">
            <v>BAKER COMMODITIES</v>
          </cell>
          <cell r="D123">
            <v>580</v>
          </cell>
          <cell r="E123">
            <v>109227.31200000001</v>
          </cell>
        </row>
        <row r="124">
          <cell r="A124" t="str">
            <v>7085T</v>
          </cell>
          <cell r="B124">
            <v>785</v>
          </cell>
          <cell r="C124" t="str">
            <v>SEATTLE SNOHOMISH MILL</v>
          </cell>
          <cell r="D124">
            <v>0</v>
          </cell>
          <cell r="E124">
            <v>52103.220999999998</v>
          </cell>
        </row>
        <row r="125">
          <cell r="A125" t="str">
            <v>7085T</v>
          </cell>
          <cell r="B125">
            <v>788</v>
          </cell>
          <cell r="C125" t="str">
            <v>SPECTRUM GLASS</v>
          </cell>
          <cell r="D125">
            <v>96100</v>
          </cell>
          <cell r="E125">
            <v>65125.798000000003</v>
          </cell>
        </row>
        <row r="126">
          <cell r="A126" t="str">
            <v>7085T</v>
          </cell>
          <cell r="B126">
            <v>812</v>
          </cell>
          <cell r="C126" t="str">
            <v>SOUND REFINING</v>
          </cell>
          <cell r="D126">
            <v>0</v>
          </cell>
          <cell r="E126">
            <v>34467.461000000003</v>
          </cell>
        </row>
        <row r="127">
          <cell r="A127" t="str">
            <v>7085T</v>
          </cell>
          <cell r="B127">
            <v>816</v>
          </cell>
          <cell r="C127" t="str">
            <v>TUCCI &amp; SONS</v>
          </cell>
          <cell r="D127">
            <v>1968.9570000000001</v>
          </cell>
          <cell r="E127">
            <v>53903.190999999999</v>
          </cell>
        </row>
        <row r="128">
          <cell r="A128" t="str">
            <v>7085T</v>
          </cell>
          <cell r="B128">
            <v>823</v>
          </cell>
          <cell r="C128" t="str">
            <v>CEMEX PACIFIC HOLDINGS</v>
          </cell>
          <cell r="D128">
            <v>0</v>
          </cell>
          <cell r="E128">
            <v>48535.788</v>
          </cell>
        </row>
        <row r="129">
          <cell r="A129" t="str">
            <v>7085T</v>
          </cell>
          <cell r="B129">
            <v>836</v>
          </cell>
          <cell r="C129" t="str">
            <v>STARBUCKS</v>
          </cell>
          <cell r="D129">
            <v>76896.994999999995</v>
          </cell>
          <cell r="E129">
            <v>476.74200000000002</v>
          </cell>
        </row>
        <row r="130">
          <cell r="A130" t="str">
            <v>7085T</v>
          </cell>
          <cell r="B130">
            <v>847</v>
          </cell>
          <cell r="C130" t="str">
            <v>BIRD'S EYE FOODS</v>
          </cell>
          <cell r="D130">
            <v>9500.2999999999993</v>
          </cell>
          <cell r="E130">
            <v>48361.646999999997</v>
          </cell>
        </row>
        <row r="131">
          <cell r="A131" t="str">
            <v>7085T</v>
          </cell>
          <cell r="B131">
            <v>876</v>
          </cell>
          <cell r="C131" t="str">
            <v>TUCCI AND SONS</v>
          </cell>
          <cell r="D131">
            <v>0</v>
          </cell>
          <cell r="E131">
            <v>21376.668000000001</v>
          </cell>
        </row>
        <row r="132">
          <cell r="A132" t="str">
            <v>7085T</v>
          </cell>
          <cell r="B132">
            <v>886</v>
          </cell>
          <cell r="C132" t="str">
            <v>TODD SHIPYARDS</v>
          </cell>
          <cell r="D132">
            <v>2105.5940000000001</v>
          </cell>
          <cell r="E132">
            <v>0</v>
          </cell>
        </row>
        <row r="133">
          <cell r="A133" t="str">
            <v>7085T</v>
          </cell>
          <cell r="B133">
            <v>894</v>
          </cell>
          <cell r="C133" t="str">
            <v>WATSON ASPHALT PAVING CO.</v>
          </cell>
          <cell r="D133">
            <v>0</v>
          </cell>
          <cell r="E133">
            <v>49360.298999999999</v>
          </cell>
        </row>
        <row r="134">
          <cell r="A134" t="str">
            <v>7085T</v>
          </cell>
          <cell r="B134">
            <v>898</v>
          </cell>
          <cell r="C134" t="str">
            <v>INSULFOAM LLC</v>
          </cell>
          <cell r="D134">
            <v>0</v>
          </cell>
          <cell r="E134">
            <v>24321.119999999999</v>
          </cell>
        </row>
        <row r="135">
          <cell r="A135" t="str">
            <v>7085T</v>
          </cell>
          <cell r="B135">
            <v>917</v>
          </cell>
          <cell r="C135" t="str">
            <v>KING &amp; PRINCE</v>
          </cell>
          <cell r="D135">
            <v>13301.178</v>
          </cell>
          <cell r="E135">
            <v>0</v>
          </cell>
        </row>
        <row r="136">
          <cell r="A136" t="str">
            <v>7085T</v>
          </cell>
          <cell r="B136">
            <v>923</v>
          </cell>
          <cell r="C136" t="str">
            <v>GRANITECONSTRUCTION</v>
          </cell>
          <cell r="D136">
            <v>0</v>
          </cell>
          <cell r="E136">
            <v>29622.366999999998</v>
          </cell>
        </row>
        <row r="137">
          <cell r="A137" t="str">
            <v>7085T</v>
          </cell>
          <cell r="B137">
            <v>934</v>
          </cell>
          <cell r="C137" t="str">
            <v>WEYERHAEUSER TECHNOLOGY CTR</v>
          </cell>
          <cell r="D137">
            <v>62</v>
          </cell>
          <cell r="E137">
            <v>34215.065999999999</v>
          </cell>
        </row>
        <row r="138">
          <cell r="A138" t="str">
            <v>7085T</v>
          </cell>
          <cell r="B138">
            <v>955</v>
          </cell>
          <cell r="C138" t="str">
            <v>LAKESIDE INDUSTRIES SEATTLE</v>
          </cell>
          <cell r="D138">
            <v>0</v>
          </cell>
          <cell r="E138">
            <v>12699.894</v>
          </cell>
        </row>
        <row r="139">
          <cell r="A139" t="str">
            <v>7085T</v>
          </cell>
          <cell r="B139">
            <v>958</v>
          </cell>
          <cell r="C139" t="str">
            <v>INTERNATIONAL PAPER</v>
          </cell>
          <cell r="D139">
            <v>5016.2939999999999</v>
          </cell>
          <cell r="E139">
            <v>2543.27</v>
          </cell>
        </row>
        <row r="140">
          <cell r="A140" t="str">
            <v>7085T</v>
          </cell>
          <cell r="B140">
            <v>959</v>
          </cell>
          <cell r="C140" t="str">
            <v>WOODWORTH &amp; CO</v>
          </cell>
          <cell r="D140">
            <v>0</v>
          </cell>
          <cell r="E140">
            <v>146969.96599999999</v>
          </cell>
        </row>
        <row r="141">
          <cell r="A141" t="str">
            <v>7085T</v>
          </cell>
          <cell r="B141">
            <v>961</v>
          </cell>
          <cell r="C141" t="str">
            <v>INTERNATIONAL PAPER</v>
          </cell>
          <cell r="D141">
            <v>56</v>
          </cell>
          <cell r="E141">
            <v>30618.639999999999</v>
          </cell>
        </row>
        <row r="142">
          <cell r="A142" t="str">
            <v>7085T</v>
          </cell>
          <cell r="B142">
            <v>964</v>
          </cell>
          <cell r="C142" t="str">
            <v>LAKESIDE INDUSTRIES REDMOND</v>
          </cell>
          <cell r="D142">
            <v>4777.2730000000001</v>
          </cell>
          <cell r="E142">
            <v>8870.85</v>
          </cell>
        </row>
        <row r="143">
          <cell r="A143" t="str">
            <v>7085T</v>
          </cell>
          <cell r="B143">
            <v>973</v>
          </cell>
          <cell r="C143" t="str">
            <v>SAFEWAY BREAD</v>
          </cell>
          <cell r="D143">
            <v>62</v>
          </cell>
          <cell r="E143">
            <v>15510.549000000001</v>
          </cell>
        </row>
        <row r="144">
          <cell r="A144" t="str">
            <v>7085T</v>
          </cell>
          <cell r="B144">
            <v>3187</v>
          </cell>
          <cell r="C144" t="str">
            <v>LASCO BATHWARE INC.</v>
          </cell>
          <cell r="D144">
            <v>0</v>
          </cell>
          <cell r="E144">
            <v>17581.775000000001</v>
          </cell>
        </row>
        <row r="145">
          <cell r="A145" t="str">
            <v>7085T</v>
          </cell>
          <cell r="B145">
            <v>3498</v>
          </cell>
          <cell r="C145" t="str">
            <v>KING'S COMMAND FOODS INC.</v>
          </cell>
          <cell r="D145">
            <v>23040.883000000002</v>
          </cell>
          <cell r="E145">
            <v>1331.3219999999999</v>
          </cell>
        </row>
        <row r="146">
          <cell r="A146" t="str">
            <v>7087T</v>
          </cell>
          <cell r="B146">
            <v>27</v>
          </cell>
          <cell r="C146" t="str">
            <v>ASHGROVE CEMENT</v>
          </cell>
          <cell r="D146">
            <v>1121.777</v>
          </cell>
          <cell r="E146">
            <v>101869.77099999999</v>
          </cell>
        </row>
        <row r="147">
          <cell r="A147" t="str">
            <v>7087T</v>
          </cell>
          <cell r="B147">
            <v>90</v>
          </cell>
          <cell r="C147" t="str">
            <v>NUCOR STEEL</v>
          </cell>
          <cell r="D147">
            <v>442192.59299999999</v>
          </cell>
          <cell r="E147">
            <v>386922.88</v>
          </cell>
        </row>
        <row r="148">
          <cell r="A148" t="str">
            <v>7087T</v>
          </cell>
          <cell r="B148">
            <v>161</v>
          </cell>
          <cell r="C148" t="str">
            <v>CARAUSTAR</v>
          </cell>
          <cell r="D148">
            <v>0</v>
          </cell>
          <cell r="E148">
            <v>222233.247</v>
          </cell>
        </row>
        <row r="149">
          <cell r="A149" t="str">
            <v>7087T</v>
          </cell>
          <cell r="B149">
            <v>163</v>
          </cell>
          <cell r="C149" t="str">
            <v>DILLANO'S COFFEE ROASTERS</v>
          </cell>
          <cell r="D149">
            <v>16996.18</v>
          </cell>
          <cell r="E149">
            <v>0</v>
          </cell>
        </row>
        <row r="150">
          <cell r="A150" t="str">
            <v>7087T</v>
          </cell>
          <cell r="B150">
            <v>193</v>
          </cell>
          <cell r="C150" t="str">
            <v>G. P. GYPSUM</v>
          </cell>
          <cell r="D150">
            <v>2100</v>
          </cell>
          <cell r="E150">
            <v>458218.179</v>
          </cell>
        </row>
        <row r="151">
          <cell r="A151" t="str">
            <v>7087T</v>
          </cell>
          <cell r="B151">
            <v>395</v>
          </cell>
          <cell r="C151" t="str">
            <v>JORGENSEN FORGE CORP.</v>
          </cell>
          <cell r="D151">
            <v>60779.800999999999</v>
          </cell>
          <cell r="E151">
            <v>261658.217</v>
          </cell>
        </row>
        <row r="152">
          <cell r="A152" t="str">
            <v>7087T</v>
          </cell>
          <cell r="B152">
            <v>440</v>
          </cell>
          <cell r="C152" t="str">
            <v>CERTAIN TEED GYPSUM</v>
          </cell>
          <cell r="D152">
            <v>1740</v>
          </cell>
          <cell r="E152">
            <v>545187.99800000002</v>
          </cell>
        </row>
        <row r="153">
          <cell r="A153" t="str">
            <v>7087T</v>
          </cell>
          <cell r="B153">
            <v>602</v>
          </cell>
          <cell r="C153" t="str">
            <v>SAINT-GOBAIN CONTAINERS</v>
          </cell>
          <cell r="D153">
            <v>196850</v>
          </cell>
          <cell r="E153">
            <v>739113.19400000002</v>
          </cell>
        </row>
        <row r="154">
          <cell r="A154" t="str">
            <v>7087T</v>
          </cell>
          <cell r="B154">
            <v>675</v>
          </cell>
          <cell r="C154" t="str">
            <v>NATIONAL FROZEN FOODS</v>
          </cell>
          <cell r="D154">
            <v>288.52800000000002</v>
          </cell>
          <cell r="E154">
            <v>27743.995999999999</v>
          </cell>
        </row>
        <row r="155">
          <cell r="A155" t="str">
            <v>7087T</v>
          </cell>
          <cell r="B155">
            <v>767</v>
          </cell>
          <cell r="C155" t="str">
            <v>SIMPSON TACOMA KRAFT</v>
          </cell>
          <cell r="D155">
            <v>71920</v>
          </cell>
          <cell r="E155">
            <v>1585930.0870000001</v>
          </cell>
        </row>
        <row r="156">
          <cell r="A156" t="str">
            <v>7087T</v>
          </cell>
          <cell r="B156">
            <v>770</v>
          </cell>
          <cell r="C156" t="str">
            <v>KIMBERLY CLARK</v>
          </cell>
          <cell r="D156">
            <v>305973.196</v>
          </cell>
          <cell r="E156">
            <v>532246.04200000002</v>
          </cell>
        </row>
        <row r="157">
          <cell r="A157" t="str">
            <v>7087T</v>
          </cell>
          <cell r="B157">
            <v>792</v>
          </cell>
          <cell r="C157" t="str">
            <v>ICON MATERIALS - AUBURN</v>
          </cell>
          <cell r="D157">
            <v>0</v>
          </cell>
          <cell r="E157">
            <v>35997.133999999998</v>
          </cell>
        </row>
        <row r="158">
          <cell r="A158" t="str">
            <v>7087T</v>
          </cell>
          <cell r="B158">
            <v>935</v>
          </cell>
          <cell r="C158" t="str">
            <v>U. S. OIL</v>
          </cell>
          <cell r="D158">
            <v>58652</v>
          </cell>
          <cell r="E158">
            <v>410830.90700000001</v>
          </cell>
        </row>
        <row r="159">
          <cell r="A159" t="str">
            <v>7241T</v>
          </cell>
          <cell r="B159">
            <v>378</v>
          </cell>
          <cell r="C159" t="str">
            <v>AMGEN</v>
          </cell>
          <cell r="D159">
            <v>25845.481</v>
          </cell>
          <cell r="E159">
            <v>0</v>
          </cell>
        </row>
        <row r="160">
          <cell r="A160" t="str">
            <v>7241T</v>
          </cell>
          <cell r="B160">
            <v>41</v>
          </cell>
          <cell r="C160" t="str">
            <v>REPAUL TEXTILES</v>
          </cell>
          <cell r="D160">
            <v>11866.304</v>
          </cell>
          <cell r="E160">
            <v>0</v>
          </cell>
        </row>
        <row r="161">
          <cell r="A161" t="str">
            <v>7241T</v>
          </cell>
          <cell r="B161">
            <v>71</v>
          </cell>
          <cell r="C161" t="str">
            <v>QUIKRETE</v>
          </cell>
          <cell r="D161">
            <v>27516.84</v>
          </cell>
          <cell r="E161">
            <v>0</v>
          </cell>
        </row>
        <row r="162">
          <cell r="A162" t="str">
            <v>7241T</v>
          </cell>
          <cell r="B162">
            <v>132</v>
          </cell>
          <cell r="C162" t="str">
            <v>INTERSTATE BRANDS HOSTESS</v>
          </cell>
          <cell r="D162">
            <v>19616.439999999999</v>
          </cell>
          <cell r="E162">
            <v>0</v>
          </cell>
        </row>
        <row r="163">
          <cell r="A163" t="str">
            <v>7241T</v>
          </cell>
          <cell r="B163">
            <v>135</v>
          </cell>
          <cell r="C163" t="str">
            <v>CROWN CORK</v>
          </cell>
          <cell r="D163">
            <v>64142.824000000001</v>
          </cell>
          <cell r="E163">
            <v>0</v>
          </cell>
        </row>
        <row r="164">
          <cell r="A164" t="str">
            <v>7241T</v>
          </cell>
          <cell r="B164">
            <v>182</v>
          </cell>
          <cell r="C164" t="str">
            <v>JAVA TRADING COMPANY</v>
          </cell>
          <cell r="D164">
            <v>24763.584999999999</v>
          </cell>
        </row>
        <row r="165">
          <cell r="A165" t="str">
            <v>7241T</v>
          </cell>
          <cell r="B165">
            <v>543</v>
          </cell>
          <cell r="C165" t="str">
            <v>MUTUAL MATERIALS - TUMWATER</v>
          </cell>
          <cell r="D165">
            <v>14932.22</v>
          </cell>
          <cell r="E165">
            <v>0</v>
          </cell>
        </row>
        <row r="166">
          <cell r="A166" t="str">
            <v>7241T</v>
          </cell>
          <cell r="B166">
            <v>547</v>
          </cell>
          <cell r="C166" t="str">
            <v>OBERTO SAUSAGE COMPANY</v>
          </cell>
          <cell r="D166">
            <v>41879.910000000003</v>
          </cell>
          <cell r="E166">
            <v>0</v>
          </cell>
        </row>
        <row r="167">
          <cell r="A167" t="str">
            <v>7241T</v>
          </cell>
          <cell r="B167">
            <v>555</v>
          </cell>
          <cell r="C167" t="str">
            <v>SHINING OCEAN</v>
          </cell>
          <cell r="D167">
            <v>16971.239000000001</v>
          </cell>
          <cell r="E167">
            <v>0</v>
          </cell>
        </row>
        <row r="168">
          <cell r="A168" t="str">
            <v>7241T</v>
          </cell>
          <cell r="B168">
            <v>710</v>
          </cell>
          <cell r="C168" t="str">
            <v>PACIFIC NORTHWEST BAKING</v>
          </cell>
          <cell r="D168">
            <v>19343.406999999999</v>
          </cell>
          <cell r="E168">
            <v>0</v>
          </cell>
        </row>
        <row r="169">
          <cell r="A169" t="str">
            <v>7241T</v>
          </cell>
          <cell r="B169">
            <v>729</v>
          </cell>
          <cell r="C169" t="str">
            <v>REDHOOK  BREWERY WOODINVILLE</v>
          </cell>
          <cell r="D169">
            <v>23636.556</v>
          </cell>
          <cell r="E169">
            <v>0</v>
          </cell>
        </row>
        <row r="170">
          <cell r="A170" t="str">
            <v>7241T</v>
          </cell>
          <cell r="B170">
            <v>969</v>
          </cell>
          <cell r="C170" t="str">
            <v>WESTERN WOOD PRESERING</v>
          </cell>
          <cell r="D170">
            <v>9067.4150000000009</v>
          </cell>
          <cell r="E170">
            <v>0</v>
          </cell>
        </row>
        <row r="171">
          <cell r="A171" t="str">
            <v>7241T</v>
          </cell>
          <cell r="B171">
            <v>1298</v>
          </cell>
          <cell r="C171" t="str">
            <v>MUTUAL MATERIALS - KENT</v>
          </cell>
          <cell r="D171">
            <v>17839.109</v>
          </cell>
          <cell r="E171">
            <v>0</v>
          </cell>
        </row>
        <row r="172">
          <cell r="A172" t="str">
            <v>7241T</v>
          </cell>
          <cell r="B172">
            <v>1759</v>
          </cell>
          <cell r="C172" t="str">
            <v>ACE GALVANIZING</v>
          </cell>
          <cell r="D172">
            <v>23530.116000000002</v>
          </cell>
          <cell r="E172">
            <v>0</v>
          </cell>
        </row>
        <row r="173">
          <cell r="A173" t="str">
            <v>7241T</v>
          </cell>
          <cell r="B173">
            <v>3119</v>
          </cell>
          <cell r="C173" t="str">
            <v>MUTUAL MATERIALS _ LAKEWOOD</v>
          </cell>
          <cell r="D173">
            <v>19718.07</v>
          </cell>
          <cell r="E173">
            <v>0</v>
          </cell>
        </row>
        <row r="174">
          <cell r="A174" t="str">
            <v>7241T</v>
          </cell>
          <cell r="B174">
            <v>4720</v>
          </cell>
          <cell r="C174" t="str">
            <v>HARDEL MUTUAL PLYWOOD</v>
          </cell>
          <cell r="D174">
            <v>40466.133999999998</v>
          </cell>
          <cell r="E174">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 Electric"/>
      <sheetName val="Input Tab"/>
      <sheetName val="Electric Summary"/>
      <sheetName val="E Reasonableness"/>
      <sheetName val="Gas Sendout"/>
      <sheetName val="Electric Reconciliation"/>
      <sheetName val="Billed Electric"/>
      <sheetName val="Electric Unbilled Revenue"/>
      <sheetName val="Read Schedule"/>
      <sheetName val="AMR Data"/>
      <sheetName val="TYPE"/>
      <sheetName val="AMR Data Current"/>
      <sheetName val="AMR Data Prior"/>
      <sheetName val="Volumes by Cycle"/>
      <sheetName val="Pended"/>
      <sheetName val="Pended Type"/>
      <sheetName val="Electric Transportation"/>
      <sheetName val="QA - Rate Changes"/>
      <sheetName val="Detailed Rates - Current"/>
      <sheetName val="Summary Rates - Current"/>
      <sheetName val="Detailed Rates - Prior"/>
      <sheetName val="Summary Rates - Prior"/>
      <sheetName val="Electric SCH 95A"/>
      <sheetName val="Electric SCH 120"/>
      <sheetName val="Electric SCH 129"/>
      <sheetName val="Electric SCH 132"/>
      <sheetName val="Electric SCH 133"/>
      <sheetName val="Electric SCH 137"/>
      <sheetName val="Electric SCH 140"/>
      <sheetName val="Electric SCH 141"/>
      <sheetName val="Electric SCH 142"/>
      <sheetName val="Electric SCH 194"/>
      <sheetName val="Electric Loss Tracking"/>
      <sheetName val="Electric Unbilled JE"/>
      <sheetName val="Electric Stats"/>
      <sheetName val="E Schedule Stats"/>
      <sheetName val="PM Electric Summary"/>
      <sheetName val="Electric History"/>
      <sheetName val="Supporting Doc List"/>
    </sheetNames>
    <sheetDataSet>
      <sheetData sheetId="0" refreshError="1"/>
      <sheetData sheetId="1" refreshError="1"/>
      <sheetData sheetId="2">
        <row r="11">
          <cell r="B11" t="b">
            <v>0</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refreshError="1"/>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 val="General Inputs"/>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persons/person.xml><?xml version="1.0" encoding="utf-8"?>
<personList xmlns="http://schemas.microsoft.com/office/spreadsheetml/2018/threadedcomments" xmlns:x="http://schemas.openxmlformats.org/spreadsheetml/2006/main">
  <person displayName="Zakharova, Elena" id="{8268070F-2201-4F12-A8F5-6BDA81CDCF9E}" userId="S::Lena.Zakharova@pse.com::e8a6b8bd-f323-4752-82b4-89107bf522d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25" dT="2023-11-14T23:10:43.46" personId="{8268070F-2201-4F12-A8F5-6BDA81CDCF9E}" id="{7B1EC751-7597-4639-B861-3FB69F63F310}">
    <text>Includes changes to rates already approved in the prior filings for 1.1.2024</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15"/>
  <sheetViews>
    <sheetView zoomScaleNormal="100" workbookViewId="0">
      <selection activeCell="A13" sqref="A13"/>
    </sheetView>
  </sheetViews>
  <sheetFormatPr defaultColWidth="9.109375" defaultRowHeight="13.2" x14ac:dyDescent="0.25"/>
  <cols>
    <col min="1" max="1" width="97.33203125" style="203" bestFit="1" customWidth="1"/>
    <col min="2" max="16384" width="9.109375" style="27"/>
  </cols>
  <sheetData>
    <row r="1" spans="1:1" x14ac:dyDescent="0.25">
      <c r="A1" s="203" t="s">
        <v>13</v>
      </c>
    </row>
    <row r="2" spans="1:1" x14ac:dyDescent="0.25">
      <c r="A2" s="204"/>
    </row>
    <row r="3" spans="1:1" x14ac:dyDescent="0.25">
      <c r="A3" s="204"/>
    </row>
    <row r="4" spans="1:1" x14ac:dyDescent="0.25">
      <c r="A4" s="204" t="s">
        <v>294</v>
      </c>
    </row>
    <row r="5" spans="1:1" x14ac:dyDescent="0.25">
      <c r="A5" s="204" t="s">
        <v>200</v>
      </c>
    </row>
    <row r="6" spans="1:1" x14ac:dyDescent="0.25">
      <c r="A6" s="205" t="s">
        <v>295</v>
      </c>
    </row>
    <row r="8" spans="1:1" x14ac:dyDescent="0.25">
      <c r="A8" s="204" t="s">
        <v>62</v>
      </c>
    </row>
    <row r="9" spans="1:1" x14ac:dyDescent="0.25">
      <c r="A9" s="203" t="s">
        <v>61</v>
      </c>
    </row>
    <row r="11" spans="1:1" x14ac:dyDescent="0.25">
      <c r="A11" s="204" t="s">
        <v>196</v>
      </c>
    </row>
    <row r="12" spans="1:1" x14ac:dyDescent="0.25">
      <c r="A12" s="204"/>
    </row>
    <row r="13" spans="1:1" x14ac:dyDescent="0.25">
      <c r="A13" s="204"/>
    </row>
    <row r="14" spans="1:1" x14ac:dyDescent="0.25">
      <c r="A14" s="204"/>
    </row>
    <row r="15" spans="1:1" x14ac:dyDescent="0.25">
      <c r="A15" s="204"/>
    </row>
  </sheetData>
  <phoneticPr fontId="4" type="noConversion"/>
  <printOptions horizontalCentered="1"/>
  <pageMargins left="0.7" right="0.7" top="0.75" bottom="0.75" header="0.3" footer="0.3"/>
  <pageSetup fitToHeight="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51"/>
  <sheetViews>
    <sheetView tabSelected="1" zoomScale="80" zoomScaleNormal="80" workbookViewId="0">
      <pane xSplit="3" ySplit="6" topLeftCell="D7" activePane="bottomRight" state="frozen"/>
      <selection activeCell="A4" sqref="A1:XFD1048576"/>
      <selection pane="topRight" activeCell="A4" sqref="A1:XFD1048576"/>
      <selection pane="bottomLeft" activeCell="A4" sqref="A1:XFD1048576"/>
      <selection pane="bottomRight" activeCell="F16" sqref="F16"/>
    </sheetView>
  </sheetViews>
  <sheetFormatPr defaultColWidth="9.109375" defaultRowHeight="13.2" x14ac:dyDescent="0.25"/>
  <cols>
    <col min="1" max="1" width="5.6640625" style="3" customWidth="1"/>
    <col min="2" max="2" width="30.88671875" style="2" bestFit="1" customWidth="1"/>
    <col min="3" max="3" width="15.6640625" style="3" bestFit="1" customWidth="1"/>
    <col min="4" max="4" width="16.33203125" style="28" bestFit="1" customWidth="1"/>
    <col min="5" max="5" width="23.88671875" style="28" bestFit="1" customWidth="1"/>
    <col min="6" max="6" width="11.5546875" style="28" bestFit="1" customWidth="1"/>
    <col min="7" max="7" width="15.109375" style="2" bestFit="1" customWidth="1"/>
    <col min="8" max="8" width="16.33203125" style="2" bestFit="1" customWidth="1"/>
    <col min="9" max="9" width="16.33203125" style="28" bestFit="1" customWidth="1"/>
    <col min="10" max="10" width="10.88671875" style="2" bestFit="1" customWidth="1"/>
    <col min="11" max="11" width="10.5546875" style="2" customWidth="1"/>
    <col min="12" max="12" width="1.44140625" style="2" customWidth="1"/>
    <col min="13" max="13" width="16.44140625" style="2" bestFit="1" customWidth="1"/>
    <col min="14" max="16384" width="9.109375" style="2"/>
  </cols>
  <sheetData>
    <row r="1" spans="1:13" x14ac:dyDescent="0.25">
      <c r="A1" s="72" t="s">
        <v>13</v>
      </c>
      <c r="B1" s="73"/>
      <c r="C1" s="73"/>
      <c r="D1" s="73"/>
      <c r="E1" s="73"/>
      <c r="F1" s="73"/>
      <c r="G1" s="73"/>
      <c r="H1" s="73"/>
      <c r="I1" s="73"/>
      <c r="J1" s="73"/>
      <c r="K1" s="74"/>
    </row>
    <row r="2" spans="1:13" x14ac:dyDescent="0.25">
      <c r="A2" s="75" t="s">
        <v>199</v>
      </c>
      <c r="B2" s="76"/>
      <c r="C2" s="76"/>
      <c r="D2" s="76"/>
      <c r="E2" s="76"/>
      <c r="F2" s="76"/>
      <c r="G2" s="76"/>
      <c r="H2" s="76"/>
      <c r="I2" s="76"/>
      <c r="J2" s="76"/>
      <c r="K2" s="77"/>
    </row>
    <row r="3" spans="1:13" x14ac:dyDescent="0.25">
      <c r="A3" s="78"/>
      <c r="B3" s="59"/>
      <c r="C3" s="79"/>
      <c r="D3" s="80"/>
      <c r="E3" s="80"/>
      <c r="F3" s="80"/>
      <c r="G3" s="59"/>
      <c r="H3" s="59"/>
      <c r="I3" s="80"/>
      <c r="J3" s="59"/>
      <c r="K3" s="60"/>
    </row>
    <row r="4" spans="1:13" s="5" customFormat="1" ht="13.8" thickBot="1" x14ac:dyDescent="0.3">
      <c r="A4" s="81"/>
      <c r="B4" s="82"/>
      <c r="C4" s="82"/>
      <c r="D4" s="83"/>
      <c r="E4" s="83"/>
      <c r="F4" s="83"/>
      <c r="G4" s="84"/>
      <c r="H4" s="83"/>
      <c r="I4" s="83"/>
      <c r="J4" s="84"/>
      <c r="K4" s="85"/>
    </row>
    <row r="5" spans="1:13" s="5" customFormat="1" ht="90.75" customHeight="1" thickBot="1" x14ac:dyDescent="0.3">
      <c r="A5" s="86" t="s">
        <v>0</v>
      </c>
      <c r="B5" s="87" t="s">
        <v>17</v>
      </c>
      <c r="C5" s="87" t="s">
        <v>18</v>
      </c>
      <c r="D5" s="88" t="s">
        <v>351</v>
      </c>
      <c r="E5" s="89" t="s">
        <v>349</v>
      </c>
      <c r="F5" s="89" t="s">
        <v>308</v>
      </c>
      <c r="G5" s="89" t="s">
        <v>309</v>
      </c>
      <c r="H5" s="89" t="s">
        <v>310</v>
      </c>
      <c r="I5" s="89" t="s">
        <v>311</v>
      </c>
      <c r="J5" s="87" t="s">
        <v>19</v>
      </c>
      <c r="K5" s="58" t="s">
        <v>20</v>
      </c>
      <c r="M5" s="232" t="s">
        <v>207</v>
      </c>
    </row>
    <row r="6" spans="1:13" s="7" customFormat="1" ht="26.4" x14ac:dyDescent="0.25">
      <c r="A6" s="6"/>
      <c r="D6" s="8" t="s">
        <v>14</v>
      </c>
      <c r="E6" s="8" t="s">
        <v>15</v>
      </c>
      <c r="F6" s="9" t="s">
        <v>16</v>
      </c>
      <c r="G6" s="7" t="s">
        <v>66</v>
      </c>
      <c r="H6" s="8" t="s">
        <v>85</v>
      </c>
      <c r="I6" s="8" t="s">
        <v>86</v>
      </c>
      <c r="J6" s="7" t="s">
        <v>67</v>
      </c>
      <c r="K6" s="10" t="s">
        <v>68</v>
      </c>
      <c r="M6" s="64"/>
    </row>
    <row r="7" spans="1:13" x14ac:dyDescent="0.25">
      <c r="A7" s="1"/>
      <c r="K7" s="4"/>
      <c r="M7" s="65"/>
    </row>
    <row r="8" spans="1:13" x14ac:dyDescent="0.25">
      <c r="A8" s="1">
        <v>1</v>
      </c>
      <c r="B8" s="2" t="s">
        <v>1</v>
      </c>
      <c r="C8" s="3" t="s">
        <v>426</v>
      </c>
      <c r="D8" s="61">
        <f>+'Estimated Proforma Net Revenue'!C9</f>
        <v>11231237165.043671</v>
      </c>
      <c r="E8" s="62">
        <f>'Estimated Proforma Net Revenue'!$AB$9</f>
        <v>1460086009.9559066</v>
      </c>
      <c r="F8" s="63">
        <f>+PriorImpacts!G9</f>
        <v>0</v>
      </c>
      <c r="G8" s="63">
        <f>ROUND(+'Rate Spread'!R7,6)</f>
        <v>6.9999999999999999E-6</v>
      </c>
      <c r="H8" s="11">
        <f>+E8+ROUND(F8,6)*D8</f>
        <v>1460086009.9559066</v>
      </c>
      <c r="I8" s="11">
        <f>+G8*$D8+$E8</f>
        <v>1460164628.6160619</v>
      </c>
      <c r="J8" s="11">
        <f>+I8-H8</f>
        <v>78618.660155296326</v>
      </c>
      <c r="K8" s="13">
        <f>+J8/H8</f>
        <v>5.3845225294412992E-5</v>
      </c>
      <c r="M8" s="66" t="s">
        <v>209</v>
      </c>
    </row>
    <row r="9" spans="1:13" x14ac:dyDescent="0.25">
      <c r="A9" s="1">
        <f t="shared" ref="A9:A37" si="0">+A8+1</f>
        <v>2</v>
      </c>
      <c r="E9" s="11"/>
      <c r="F9" s="11"/>
      <c r="G9" s="11"/>
      <c r="H9" s="14"/>
      <c r="I9" s="11"/>
      <c r="J9" s="11"/>
      <c r="K9" s="13"/>
      <c r="M9" s="65"/>
    </row>
    <row r="10" spans="1:13" x14ac:dyDescent="0.25">
      <c r="A10" s="1">
        <f t="shared" si="0"/>
        <v>3</v>
      </c>
      <c r="B10" s="15" t="s">
        <v>2</v>
      </c>
      <c r="C10" s="3" t="s">
        <v>425</v>
      </c>
      <c r="D10" s="61">
        <f>+'Estimated Proforma Net Revenue'!C12</f>
        <v>2762363777.023735</v>
      </c>
      <c r="E10" s="62">
        <f>'Estimated Proforma Net Revenue'!AB12</f>
        <v>346600678.96184045</v>
      </c>
      <c r="F10" s="63">
        <f>+PriorImpacts!G11</f>
        <v>0</v>
      </c>
      <c r="G10" s="63">
        <f>ROUND(+'Rate Spread'!R9,6)</f>
        <v>6.9999999999999999E-6</v>
      </c>
      <c r="H10" s="11">
        <f t="shared" ref="H10:H13" si="1">+E10+ROUND(F10,6)*D10</f>
        <v>346600678.96184045</v>
      </c>
      <c r="I10" s="11">
        <f t="shared" ref="I10:I13" si="2">+G10*$D10+$E10</f>
        <v>346620015.50827962</v>
      </c>
      <c r="J10" s="11">
        <f>+I10-H10</f>
        <v>19336.546439170837</v>
      </c>
      <c r="K10" s="13">
        <f>+J10/H10</f>
        <v>5.578911875501469E-5</v>
      </c>
      <c r="M10" s="66" t="str">
        <f>M8</f>
        <v>137-A</v>
      </c>
    </row>
    <row r="11" spans="1:13" x14ac:dyDescent="0.25">
      <c r="A11" s="1">
        <f t="shared" si="0"/>
        <v>4</v>
      </c>
      <c r="B11" s="16" t="s">
        <v>3</v>
      </c>
      <c r="C11" s="17" t="s">
        <v>80</v>
      </c>
      <c r="D11" s="61">
        <f>+'Estimated Proforma Net Revenue'!C13</f>
        <v>2961290332.0764241</v>
      </c>
      <c r="E11" s="62">
        <f>'Estimated Proforma Net Revenue'!AB13</f>
        <v>365566466.38907593</v>
      </c>
      <c r="F11" s="63">
        <f>+PriorImpacts!G12</f>
        <v>0</v>
      </c>
      <c r="G11" s="63">
        <f>ROUND(+'Rate Spread'!R10,6)</f>
        <v>6.9999999999999999E-6</v>
      </c>
      <c r="H11" s="11">
        <f t="shared" si="1"/>
        <v>365566466.38907593</v>
      </c>
      <c r="I11" s="11">
        <f t="shared" si="2"/>
        <v>365587195.42140049</v>
      </c>
      <c r="J11" s="11">
        <f>+I11-H11</f>
        <v>20729.032324552536</v>
      </c>
      <c r="K11" s="13">
        <f>+J11/H11</f>
        <v>5.6703867095102827E-5</v>
      </c>
      <c r="M11" s="66" t="str">
        <f t="shared" ref="M11:M12" si="3">M10</f>
        <v>137-A</v>
      </c>
    </row>
    <row r="12" spans="1:13" x14ac:dyDescent="0.25">
      <c r="A12" s="1">
        <f t="shared" si="0"/>
        <v>5</v>
      </c>
      <c r="B12" s="16" t="s">
        <v>4</v>
      </c>
      <c r="C12" s="3" t="s">
        <v>82</v>
      </c>
      <c r="D12" s="61">
        <f>+'Estimated Proforma Net Revenue'!C14</f>
        <v>1964892733.640949</v>
      </c>
      <c r="E12" s="62">
        <f>'Estimated Proforma Net Revenue'!AB14</f>
        <v>220095601.4744513</v>
      </c>
      <c r="F12" s="63">
        <f>+PriorImpacts!G13</f>
        <v>0</v>
      </c>
      <c r="G12" s="63">
        <f>ROUND(+'Rate Spread'!R11,6)</f>
        <v>6.0000000000000002E-6</v>
      </c>
      <c r="H12" s="11">
        <f t="shared" si="1"/>
        <v>220095601.4744513</v>
      </c>
      <c r="I12" s="11">
        <f t="shared" si="2"/>
        <v>220107390.83085313</v>
      </c>
      <c r="J12" s="11">
        <f>+I12-H12</f>
        <v>11789.356401830912</v>
      </c>
      <c r="K12" s="13">
        <f>+J12/H12</f>
        <v>5.3564706985747828E-5</v>
      </c>
      <c r="M12" s="66" t="str">
        <f t="shared" si="3"/>
        <v>137-A</v>
      </c>
    </row>
    <row r="13" spans="1:13" x14ac:dyDescent="0.25">
      <c r="A13" s="1">
        <f t="shared" si="0"/>
        <v>6</v>
      </c>
      <c r="B13" s="16" t="s">
        <v>5</v>
      </c>
      <c r="C13" s="3">
        <v>29</v>
      </c>
      <c r="D13" s="61">
        <f>+'Estimated Proforma Net Revenue'!C15</f>
        <v>15040573.846487813</v>
      </c>
      <c r="E13" s="62">
        <f>'Estimated Proforma Net Revenue'!AB15</f>
        <v>1658401.3561913869</v>
      </c>
      <c r="F13" s="63">
        <f>+PriorImpacts!G14</f>
        <v>0</v>
      </c>
      <c r="G13" s="63">
        <f>ROUND(+'Rate Spread'!R12,6)</f>
        <v>6.9999999999999999E-6</v>
      </c>
      <c r="H13" s="11">
        <f t="shared" si="1"/>
        <v>1658401.3561913869</v>
      </c>
      <c r="I13" s="11">
        <f t="shared" si="2"/>
        <v>1658506.6402083123</v>
      </c>
      <c r="J13" s="11">
        <f>+I13-H13</f>
        <v>105.28401692537591</v>
      </c>
      <c r="K13" s="13">
        <f>+J13/H13</f>
        <v>6.3485245313092749E-5</v>
      </c>
      <c r="M13" s="66" t="str">
        <f>M12</f>
        <v>137-A</v>
      </c>
    </row>
    <row r="14" spans="1:13" x14ac:dyDescent="0.25">
      <c r="A14" s="1">
        <f t="shared" si="0"/>
        <v>7</v>
      </c>
      <c r="E14" s="11"/>
      <c r="F14" s="14"/>
      <c r="G14" s="14"/>
      <c r="H14" s="14"/>
      <c r="I14" s="11"/>
      <c r="J14" s="11"/>
      <c r="K14" s="13"/>
      <c r="M14" s="65"/>
    </row>
    <row r="15" spans="1:13" x14ac:dyDescent="0.25">
      <c r="A15" s="1">
        <f t="shared" si="0"/>
        <v>8</v>
      </c>
      <c r="B15" s="2" t="s">
        <v>21</v>
      </c>
      <c r="D15" s="28">
        <f>SUM(D10:D14)</f>
        <v>7703587416.5875959</v>
      </c>
      <c r="E15" s="11">
        <f>SUM(E10:E14)</f>
        <v>933921148.18155909</v>
      </c>
      <c r="F15" s="12">
        <f>SUMPRODUCT(D10:D13,F10:F13)/D15</f>
        <v>0</v>
      </c>
      <c r="G15" s="12">
        <f>SUMPRODUCT(D10:D13,G10:G13)/D15</f>
        <v>6.7449379584620423E-6</v>
      </c>
      <c r="H15" s="11">
        <f>SUM(H10:H14)</f>
        <v>933921148.18155909</v>
      </c>
      <c r="I15" s="11">
        <f>SUM(I10:I14)</f>
        <v>933973108.40074158</v>
      </c>
      <c r="J15" s="11">
        <f>SUM(J10:J13)</f>
        <v>51960.219182479661</v>
      </c>
      <c r="K15" s="13">
        <f>+J15/H15</f>
        <v>5.5636623374094884E-5</v>
      </c>
      <c r="M15" s="66"/>
    </row>
    <row r="16" spans="1:13" x14ac:dyDescent="0.25">
      <c r="A16" s="1">
        <f t="shared" si="0"/>
        <v>9</v>
      </c>
      <c r="E16" s="11"/>
      <c r="F16" s="14"/>
      <c r="G16" s="14"/>
      <c r="H16" s="14"/>
      <c r="I16" s="11"/>
      <c r="J16" s="11"/>
      <c r="K16" s="13"/>
      <c r="M16" s="65"/>
    </row>
    <row r="17" spans="1:13" x14ac:dyDescent="0.25">
      <c r="A17" s="1">
        <f t="shared" si="0"/>
        <v>10</v>
      </c>
      <c r="B17" s="16" t="s">
        <v>6</v>
      </c>
      <c r="C17" s="3" t="s">
        <v>81</v>
      </c>
      <c r="D17" s="61">
        <f>+'Estimated Proforma Net Revenue'!C18</f>
        <v>1416593830.9637725</v>
      </c>
      <c r="E17" s="62">
        <f>'Estimated Proforma Net Revenue'!AB18</f>
        <v>151919134.08508915</v>
      </c>
      <c r="F17" s="63">
        <f>+PriorImpacts!G18</f>
        <v>0</v>
      </c>
      <c r="G17" s="63">
        <f>ROUND(+'Rate Spread'!R14,6)</f>
        <v>6.0000000000000002E-6</v>
      </c>
      <c r="H17" s="11">
        <f t="shared" ref="H17:H19" si="4">+E17+ROUND(F17,6)*D17</f>
        <v>151919134.08508915</v>
      </c>
      <c r="I17" s="11">
        <f t="shared" ref="I17:I19" si="5">+G17*$D17+$E17</f>
        <v>151927633.64807492</v>
      </c>
      <c r="J17" s="11">
        <f>+I17-H17</f>
        <v>8499.5629857778549</v>
      </c>
      <c r="K17" s="13">
        <f>+J17/H17</f>
        <v>5.594794254828554E-5</v>
      </c>
      <c r="M17" s="66" t="str">
        <f>M13</f>
        <v>137-A</v>
      </c>
    </row>
    <row r="18" spans="1:13" x14ac:dyDescent="0.25">
      <c r="A18" s="1">
        <f t="shared" si="0"/>
        <v>11</v>
      </c>
      <c r="B18" s="16" t="s">
        <v>7</v>
      </c>
      <c r="C18" s="3">
        <v>35</v>
      </c>
      <c r="D18" s="61">
        <f>+'Estimated Proforma Net Revenue'!C19</f>
        <v>4440266.6219169199</v>
      </c>
      <c r="E18" s="62">
        <f>'Estimated Proforma Net Revenue'!AB19</f>
        <v>379949.77685371914</v>
      </c>
      <c r="F18" s="63">
        <f>+PriorImpacts!G19</f>
        <v>0</v>
      </c>
      <c r="G18" s="63">
        <f>ROUND(+'Rate Spread'!R15,6)</f>
        <v>3.9999999999999998E-6</v>
      </c>
      <c r="H18" s="11">
        <f t="shared" si="4"/>
        <v>379949.77685371914</v>
      </c>
      <c r="I18" s="11">
        <f t="shared" si="5"/>
        <v>379967.53792020679</v>
      </c>
      <c r="J18" s="11">
        <f>+I18-H18</f>
        <v>17.761066487641074</v>
      </c>
      <c r="K18" s="13">
        <f>+J18/H18</f>
        <v>4.6745826868794538E-5</v>
      </c>
      <c r="M18" s="66" t="str">
        <f>M17</f>
        <v>137-A</v>
      </c>
    </row>
    <row r="19" spans="1:13" x14ac:dyDescent="0.25">
      <c r="A19" s="1">
        <f t="shared" si="0"/>
        <v>12</v>
      </c>
      <c r="B19" s="16" t="s">
        <v>8</v>
      </c>
      <c r="C19" s="3">
        <v>43</v>
      </c>
      <c r="D19" s="61">
        <f>+'Estimated Proforma Net Revenue'!C20</f>
        <v>123233807.4336848</v>
      </c>
      <c r="E19" s="62">
        <f>'Estimated Proforma Net Revenue'!AB20</f>
        <v>13509400.072956953</v>
      </c>
      <c r="F19" s="63">
        <f>+PriorImpacts!G20</f>
        <v>0</v>
      </c>
      <c r="G19" s="63">
        <f>ROUND(+'Rate Spread'!R16,6)</f>
        <v>9.9999999999999995E-7</v>
      </c>
      <c r="H19" s="11">
        <f t="shared" si="4"/>
        <v>13509400.072956953</v>
      </c>
      <c r="I19" s="11">
        <f t="shared" si="5"/>
        <v>13509523.306764387</v>
      </c>
      <c r="J19" s="11">
        <f>+I19-H19</f>
        <v>123.23380743339658</v>
      </c>
      <c r="K19" s="13">
        <f>+J19/H19</f>
        <v>9.1220784615066197E-6</v>
      </c>
      <c r="M19" s="66" t="str">
        <f>M18</f>
        <v>137-A</v>
      </c>
    </row>
    <row r="20" spans="1:13" x14ac:dyDescent="0.25">
      <c r="A20" s="1">
        <f t="shared" si="0"/>
        <v>13</v>
      </c>
      <c r="B20" s="18"/>
      <c r="E20" s="11"/>
      <c r="F20" s="14"/>
      <c r="G20" s="14"/>
      <c r="H20" s="14"/>
      <c r="I20" s="11"/>
      <c r="J20" s="11"/>
      <c r="K20" s="13"/>
      <c r="M20" s="65"/>
    </row>
    <row r="21" spans="1:13" x14ac:dyDescent="0.25">
      <c r="A21" s="1">
        <f t="shared" si="0"/>
        <v>14</v>
      </c>
      <c r="B21" s="18" t="s">
        <v>22</v>
      </c>
      <c r="D21" s="28">
        <f>SUM(D17:D20)</f>
        <v>1544267905.0193744</v>
      </c>
      <c r="E21" s="11">
        <f>SUM(E17:E20)</f>
        <v>165808483.93489981</v>
      </c>
      <c r="F21" s="12">
        <f>SUMPRODUCT(D17:D19,F17:F19)/D21</f>
        <v>0</v>
      </c>
      <c r="G21" s="12">
        <f>SUMPRODUCT(D17:D19,G17:G19)/D21</f>
        <v>5.5952453791336048E-6</v>
      </c>
      <c r="H21" s="11">
        <f>SUM(H17:H20)</f>
        <v>165808483.93489981</v>
      </c>
      <c r="I21" s="11">
        <f>SUM(I17:I20)</f>
        <v>165817124.49275953</v>
      </c>
      <c r="J21" s="11">
        <f>SUM(J17:J20)</f>
        <v>8640.5578596988926</v>
      </c>
      <c r="K21" s="13">
        <f>+J21/H21</f>
        <v>5.2111675196857676E-5</v>
      </c>
      <c r="M21" s="65"/>
    </row>
    <row r="22" spans="1:13" x14ac:dyDescent="0.25">
      <c r="A22" s="1">
        <f t="shared" si="0"/>
        <v>15</v>
      </c>
      <c r="B22" s="18"/>
      <c r="E22" s="11"/>
      <c r="F22" s="14"/>
      <c r="G22" s="14"/>
      <c r="H22" s="14"/>
      <c r="I22" s="11"/>
      <c r="J22" s="11"/>
      <c r="K22" s="13"/>
      <c r="M22" s="65"/>
    </row>
    <row r="23" spans="1:13" x14ac:dyDescent="0.25">
      <c r="A23" s="1">
        <f t="shared" si="0"/>
        <v>16</v>
      </c>
      <c r="B23" s="16" t="s">
        <v>23</v>
      </c>
      <c r="C23" s="3">
        <v>46</v>
      </c>
      <c r="D23" s="61">
        <f>+'Estimated Proforma Net Revenue'!C23</f>
        <v>97204322.458226442</v>
      </c>
      <c r="E23" s="62">
        <f>'Estimated Proforma Net Revenue'!AB23</f>
        <v>7695444.6410855437</v>
      </c>
      <c r="F23" s="63">
        <f>+PriorImpacts!G24</f>
        <v>0</v>
      </c>
      <c r="G23" s="63">
        <f>ROUND(+'Rate Spread'!R18,6)</f>
        <v>9.9999999999999995E-7</v>
      </c>
      <c r="H23" s="11">
        <f t="shared" ref="H23:H24" si="6">+E23+ROUND(F23,6)*D23</f>
        <v>7695444.6410855437</v>
      </c>
      <c r="I23" s="11">
        <f t="shared" ref="I23:I24" si="7">+G23*$D23+$E23</f>
        <v>7695541.8454080019</v>
      </c>
      <c r="J23" s="11">
        <f>+I23-H23</f>
        <v>97.20432245824486</v>
      </c>
      <c r="K23" s="13">
        <f>+J23/H23</f>
        <v>1.2631410788049398E-5</v>
      </c>
      <c r="M23" s="66" t="str">
        <f>M19</f>
        <v>137-A</v>
      </c>
    </row>
    <row r="24" spans="1:13" x14ac:dyDescent="0.25">
      <c r="A24" s="1">
        <f t="shared" si="0"/>
        <v>17</v>
      </c>
      <c r="B24" s="15" t="s">
        <v>24</v>
      </c>
      <c r="C24" s="3">
        <v>49</v>
      </c>
      <c r="D24" s="61">
        <f>+'Estimated Proforma Net Revenue'!C24</f>
        <v>536308452.81444013</v>
      </c>
      <c r="E24" s="62">
        <f>'Estimated Proforma Net Revenue'!AB24</f>
        <v>44615503.995828174</v>
      </c>
      <c r="F24" s="63">
        <f>+PriorImpacts!G25</f>
        <v>0</v>
      </c>
      <c r="G24" s="63">
        <f>ROUND(+'Rate Spread'!R19,6)</f>
        <v>5.0000000000000004E-6</v>
      </c>
      <c r="H24" s="11">
        <f t="shared" si="6"/>
        <v>44615503.995828174</v>
      </c>
      <c r="I24" s="11">
        <f t="shared" si="7"/>
        <v>44618185.538092248</v>
      </c>
      <c r="J24" s="11">
        <f>+I24-H24</f>
        <v>2681.5422640740871</v>
      </c>
      <c r="K24" s="13">
        <f>+J24/H24</f>
        <v>6.0103372682393725E-5</v>
      </c>
      <c r="M24" s="66" t="str">
        <f>M23</f>
        <v>137-A</v>
      </c>
    </row>
    <row r="25" spans="1:13" x14ac:dyDescent="0.25">
      <c r="A25" s="1">
        <f t="shared" si="0"/>
        <v>18</v>
      </c>
      <c r="E25" s="11"/>
      <c r="F25" s="14"/>
      <c r="G25" s="14"/>
      <c r="H25" s="14"/>
      <c r="I25" s="11"/>
      <c r="J25" s="11"/>
      <c r="K25" s="13"/>
      <c r="M25" s="65"/>
    </row>
    <row r="26" spans="1:13" x14ac:dyDescent="0.25">
      <c r="A26" s="1">
        <f t="shared" si="0"/>
        <v>19</v>
      </c>
      <c r="B26" s="19" t="s">
        <v>25</v>
      </c>
      <c r="D26" s="28">
        <f>SUM(D23:D25)</f>
        <v>633512775.27266657</v>
      </c>
      <c r="E26" s="11">
        <f>SUM(E23:E25)</f>
        <v>52310948.636913717</v>
      </c>
      <c r="F26" s="12">
        <f>SUMPRODUCT(D23:D24,F23:F24)/D26</f>
        <v>0</v>
      </c>
      <c r="G26" s="12">
        <f>SUMPRODUCT(D23:D24,G23:G24)/D26</f>
        <v>4.3862518563014663E-6</v>
      </c>
      <c r="H26" s="28">
        <f>SUM(H23:H25)</f>
        <v>52310948.636913717</v>
      </c>
      <c r="I26" s="28">
        <f>SUM(I23:I25)</f>
        <v>52313727.383500248</v>
      </c>
      <c r="J26" s="11">
        <f>SUM(J23:J25)</f>
        <v>2778.746586532332</v>
      </c>
      <c r="K26" s="13">
        <f>+J26/H26</f>
        <v>5.3119789622233753E-5</v>
      </c>
      <c r="M26" s="65"/>
    </row>
    <row r="27" spans="1:13" x14ac:dyDescent="0.25">
      <c r="A27" s="1">
        <f t="shared" si="0"/>
        <v>20</v>
      </c>
      <c r="E27" s="11"/>
      <c r="F27" s="14"/>
      <c r="G27" s="14"/>
      <c r="H27" s="14"/>
      <c r="I27" s="11"/>
      <c r="J27" s="11"/>
      <c r="K27" s="13"/>
      <c r="M27" s="65"/>
    </row>
    <row r="28" spans="1:13" x14ac:dyDescent="0.25">
      <c r="A28" s="1">
        <f t="shared" si="0"/>
        <v>21</v>
      </c>
      <c r="B28" s="2" t="s">
        <v>9</v>
      </c>
      <c r="C28" s="3" t="s">
        <v>63</v>
      </c>
      <c r="D28" s="61">
        <f>+'Estimated Proforma Net Revenue'!C27</f>
        <v>67490752.881634608</v>
      </c>
      <c r="E28" s="62">
        <f>'Estimated Proforma Net Revenue'!$AB$27</f>
        <v>22610659.084794581</v>
      </c>
      <c r="F28" s="63">
        <f>+PriorImpacts!G29</f>
        <v>0</v>
      </c>
      <c r="G28" s="63">
        <f>ROUND(+'Rate Spread'!R21,6)</f>
        <v>3.0000000000000001E-6</v>
      </c>
      <c r="H28" s="11">
        <f>+E28+ROUND(F28,6)*D28</f>
        <v>22610659.084794581</v>
      </c>
      <c r="I28" s="11">
        <f>+G28*$D28+$E28</f>
        <v>22610861.557053227</v>
      </c>
      <c r="J28" s="11">
        <f>+I28-H28</f>
        <v>202.47225864604115</v>
      </c>
      <c r="K28" s="13">
        <f>+J28/H28</f>
        <v>8.9547260823635833E-6</v>
      </c>
      <c r="M28" s="66" t="s">
        <v>208</v>
      </c>
    </row>
    <row r="29" spans="1:13" x14ac:dyDescent="0.25">
      <c r="A29" s="1">
        <f t="shared" si="0"/>
        <v>22</v>
      </c>
      <c r="E29" s="11"/>
      <c r="F29" s="14"/>
      <c r="G29" s="14"/>
      <c r="I29" s="11"/>
      <c r="J29" s="11"/>
      <c r="K29" s="13"/>
      <c r="M29" s="66" t="s">
        <v>208</v>
      </c>
    </row>
    <row r="30" spans="1:13" ht="13.8" thickBot="1" x14ac:dyDescent="0.3">
      <c r="A30" s="1">
        <f t="shared" si="0"/>
        <v>23</v>
      </c>
      <c r="B30" s="20" t="s">
        <v>26</v>
      </c>
      <c r="C30" s="17" t="s">
        <v>27</v>
      </c>
      <c r="D30" s="61">
        <f>+'Estimated Proforma Net Revenue'!C33</f>
        <v>6782580.058544145</v>
      </c>
      <c r="E30" s="62">
        <f>'Estimated Proforma Net Revenue'!$AB$29</f>
        <v>18492520.767245911</v>
      </c>
      <c r="F30" s="63">
        <f>+PriorImpacts!G31</f>
        <v>0</v>
      </c>
      <c r="G30" s="63">
        <f>ROUND(+'Rate Spread'!R23,6)</f>
        <v>6.0000000000000002E-6</v>
      </c>
      <c r="H30" s="11">
        <f>+E30+ROUND(F30,6)*D30</f>
        <v>18492520.767245911</v>
      </c>
      <c r="I30" s="11">
        <f>+G30*$D30+$E30</f>
        <v>18492561.462726261</v>
      </c>
      <c r="J30" s="11">
        <f>+I30-H30</f>
        <v>40.695480350404978</v>
      </c>
      <c r="K30" s="13">
        <f>+J30/H30</f>
        <v>2.2006453778051238E-6</v>
      </c>
      <c r="M30" s="67"/>
    </row>
    <row r="31" spans="1:13" x14ac:dyDescent="0.25">
      <c r="A31" s="1">
        <f t="shared" si="0"/>
        <v>24</v>
      </c>
      <c r="B31" s="20"/>
      <c r="C31" s="17"/>
      <c r="E31" s="11"/>
      <c r="F31" s="14"/>
      <c r="G31" s="14"/>
      <c r="H31" s="14"/>
      <c r="I31" s="11"/>
      <c r="J31" s="11"/>
      <c r="K31" s="13"/>
      <c r="M31" s="5"/>
    </row>
    <row r="32" spans="1:13" x14ac:dyDescent="0.25">
      <c r="A32" s="1">
        <f t="shared" si="0"/>
        <v>25</v>
      </c>
      <c r="B32" s="16" t="s">
        <v>10</v>
      </c>
      <c r="D32" s="28">
        <f>SUM(D28,D26,,D21,D15,D8,D30)</f>
        <v>21186878594.863487</v>
      </c>
      <c r="E32" s="28">
        <f>SUM(E28,E26,,E21,E15,E8,E30)</f>
        <v>2653229770.5613198</v>
      </c>
      <c r="F32" s="12">
        <f>(F8*D8+F15*D15+F21*D21+F26*D26+F28*D28+F30*D30)/D32</f>
        <v>0</v>
      </c>
      <c r="G32" s="12">
        <f>+'Rate Spread'!R25</f>
        <v>6.7755602379864618E-6</v>
      </c>
      <c r="H32" s="11">
        <f>SUM(H28,H26,H21,H15,H8,H30)</f>
        <v>2653229770.5613198</v>
      </c>
      <c r="I32" s="11">
        <f>SUM(I28,I26,I21,I15,I8,I30)</f>
        <v>2653372011.9128423</v>
      </c>
      <c r="J32" s="11">
        <f>SUM(J28,J26,J21,J15,J8,J30)</f>
        <v>142241.35152300366</v>
      </c>
      <c r="K32" s="13">
        <f>+J32/H32</f>
        <v>5.3610642056421271E-5</v>
      </c>
      <c r="M32" s="5"/>
    </row>
    <row r="33" spans="1:13" x14ac:dyDescent="0.25">
      <c r="A33" s="1">
        <f t="shared" si="0"/>
        <v>26</v>
      </c>
      <c r="B33" s="19"/>
      <c r="E33" s="11"/>
      <c r="F33" s="14"/>
      <c r="G33" s="14"/>
      <c r="H33" s="14"/>
      <c r="I33" s="11"/>
      <c r="J33" s="11"/>
      <c r="K33" s="13"/>
      <c r="M33" s="5"/>
    </row>
    <row r="34" spans="1:13" x14ac:dyDescent="0.25">
      <c r="A34" s="1">
        <f t="shared" si="0"/>
        <v>27</v>
      </c>
      <c r="B34" s="19" t="s">
        <v>28</v>
      </c>
      <c r="E34" s="11"/>
      <c r="F34" s="11"/>
      <c r="G34" s="14"/>
      <c r="H34" s="14"/>
      <c r="I34" s="11"/>
      <c r="J34" s="11"/>
      <c r="K34" s="13"/>
      <c r="M34" s="5"/>
    </row>
    <row r="35" spans="1:13" x14ac:dyDescent="0.25">
      <c r="A35" s="1">
        <f t="shared" si="0"/>
        <v>28</v>
      </c>
      <c r="B35" s="16" t="s">
        <v>183</v>
      </c>
      <c r="C35" s="17" t="s">
        <v>184</v>
      </c>
      <c r="D35" s="61">
        <f>+'Estimated Proforma Net Revenue'!C29</f>
        <v>2282946170.4389658</v>
      </c>
      <c r="E35" s="62">
        <f>'Estimated Proforma Net Revenue'!$AB$33</f>
        <v>427174.14676576061</v>
      </c>
      <c r="F35" s="11"/>
      <c r="G35" s="14"/>
      <c r="H35" s="11">
        <f>+E35+ROUND(F35,6)*D35</f>
        <v>427174.14676576061</v>
      </c>
      <c r="I35" s="11">
        <f>+G35*$D35+$E35</f>
        <v>427174.14676576061</v>
      </c>
      <c r="J35" s="11">
        <f>+I35-H35</f>
        <v>0</v>
      </c>
      <c r="K35" s="13"/>
      <c r="M35" s="5"/>
    </row>
    <row r="36" spans="1:13" x14ac:dyDescent="0.25">
      <c r="A36" s="1">
        <f t="shared" si="0"/>
        <v>29</v>
      </c>
      <c r="B36" s="19"/>
      <c r="E36" s="11"/>
      <c r="F36" s="11"/>
      <c r="G36" s="14"/>
      <c r="H36" s="14"/>
      <c r="I36" s="11"/>
      <c r="J36" s="11"/>
      <c r="K36" s="13"/>
    </row>
    <row r="37" spans="1:13" x14ac:dyDescent="0.25">
      <c r="A37" s="1">
        <f t="shared" si="0"/>
        <v>30</v>
      </c>
      <c r="B37" s="19" t="s">
        <v>12</v>
      </c>
      <c r="D37" s="28">
        <f>SUM(D32:D35)</f>
        <v>23469824765.302452</v>
      </c>
      <c r="E37" s="11">
        <f>SUM(E32:E35)</f>
        <v>2653656944.7080855</v>
      </c>
      <c r="F37" s="11"/>
      <c r="G37" s="14"/>
      <c r="H37" s="11">
        <f>SUM(H32:H35)</f>
        <v>2653656944.7080855</v>
      </c>
      <c r="I37" s="11">
        <f>SUM(I32:I35)</f>
        <v>2653799186.059608</v>
      </c>
      <c r="J37" s="11">
        <f>SUM(J32:J35)</f>
        <v>142241.35152300366</v>
      </c>
      <c r="K37" s="13"/>
    </row>
    <row r="38" spans="1:13" ht="13.8" thickBot="1" x14ac:dyDescent="0.3">
      <c r="A38" s="21"/>
      <c r="B38" s="22"/>
      <c r="C38" s="23"/>
      <c r="D38" s="24"/>
      <c r="E38" s="25"/>
      <c r="F38" s="25"/>
      <c r="G38" s="22"/>
      <c r="H38" s="22"/>
      <c r="I38" s="24"/>
      <c r="J38" s="22"/>
      <c r="K38" s="26"/>
      <c r="M38" s="30"/>
    </row>
    <row r="39" spans="1:13" ht="13.8" thickBot="1" x14ac:dyDescent="0.3">
      <c r="J39" s="11"/>
    </row>
    <row r="40" spans="1:13" ht="13.8" thickBot="1" x14ac:dyDescent="0.3">
      <c r="A40" s="376" t="s">
        <v>350</v>
      </c>
      <c r="B40" s="377"/>
      <c r="C40" s="377"/>
      <c r="D40" s="377"/>
      <c r="E40" s="377"/>
      <c r="F40" s="377"/>
      <c r="G40" s="377"/>
      <c r="H40" s="377"/>
      <c r="I40" s="377"/>
      <c r="J40" s="377"/>
      <c r="K40" s="378"/>
    </row>
    <row r="41" spans="1:13" x14ac:dyDescent="0.25">
      <c r="E41" s="11"/>
    </row>
    <row r="42" spans="1:13" x14ac:dyDescent="0.25">
      <c r="E42" s="11"/>
    </row>
    <row r="48" spans="1:13" x14ac:dyDescent="0.25">
      <c r="A48" s="29"/>
      <c r="C48" s="29"/>
    </row>
    <row r="49" spans="1:3" x14ac:dyDescent="0.25">
      <c r="A49" s="29"/>
      <c r="C49" s="29"/>
    </row>
    <row r="50" spans="1:3" x14ac:dyDescent="0.25">
      <c r="A50" s="29"/>
      <c r="C50" s="29"/>
    </row>
    <row r="51" spans="1:3" x14ac:dyDescent="0.25">
      <c r="A51" s="29"/>
      <c r="C51" s="29"/>
    </row>
  </sheetData>
  <mergeCells count="1">
    <mergeCell ref="A40:K40"/>
  </mergeCells>
  <phoneticPr fontId="4" type="noConversion"/>
  <printOptions horizontalCentered="1"/>
  <pageMargins left="0.7" right="0.7" top="0.75" bottom="0.75" header="0.3" footer="0.3"/>
  <pageSetup scale="71" orientation="landscape" r:id="rId1"/>
  <headerFooter alignWithMargins="0">
    <oddFooter>&amp;L&amp;F
&amp;A&amp;RSchedule 95A Filing Eff 1-1-21
Page &amp;P of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B214"/>
  <sheetViews>
    <sheetView workbookViewId="0">
      <pane xSplit="4" ySplit="7" topLeftCell="E8" activePane="bottomRight" state="frozen"/>
      <selection activeCell="L8" sqref="L8"/>
      <selection pane="topRight" activeCell="L8" sqref="L8"/>
      <selection pane="bottomLeft" activeCell="L8" sqref="L8"/>
      <selection pane="bottomRight" activeCell="G94" sqref="G94"/>
    </sheetView>
  </sheetViews>
  <sheetFormatPr defaultColWidth="8.88671875" defaultRowHeight="10.199999999999999" x14ac:dyDescent="0.2"/>
  <cols>
    <col min="1" max="1" width="4.5546875" style="34" bestFit="1" customWidth="1"/>
    <col min="2" max="2" width="39.44140625" style="34" bestFit="1" customWidth="1"/>
    <col min="3" max="3" width="15.6640625" style="34" bestFit="1" customWidth="1"/>
    <col min="4" max="4" width="16.109375" style="34" bestFit="1" customWidth="1"/>
    <col min="5" max="5" width="12" style="34" bestFit="1" customWidth="1"/>
    <col min="6" max="7" width="11.33203125" style="34" bestFit="1" customWidth="1"/>
    <col min="8" max="8" width="12.33203125" style="34" bestFit="1" customWidth="1"/>
    <col min="9" max="9" width="11.6640625" style="34" bestFit="1" customWidth="1"/>
    <col min="10" max="10" width="11.33203125" style="34" bestFit="1" customWidth="1"/>
    <col min="11" max="11" width="1" style="183" customWidth="1"/>
    <col min="12" max="13" width="8.5546875" style="34" bestFit="1" customWidth="1"/>
    <col min="14" max="14" width="1" style="34" customWidth="1"/>
    <col min="15" max="16384" width="8.88671875" style="34"/>
  </cols>
  <sheetData>
    <row r="1" spans="1:15" s="169" customFormat="1" x14ac:dyDescent="0.2">
      <c r="A1" s="379" t="s">
        <v>13</v>
      </c>
      <c r="B1" s="379"/>
      <c r="C1" s="379"/>
      <c r="D1" s="379"/>
      <c r="E1" s="379"/>
      <c r="F1" s="379"/>
      <c r="G1" s="379"/>
      <c r="H1" s="379"/>
      <c r="I1" s="379"/>
      <c r="J1" s="379"/>
      <c r="K1" s="199"/>
    </row>
    <row r="2" spans="1:15" s="169" customFormat="1" x14ac:dyDescent="0.2">
      <c r="A2" s="380" t="s">
        <v>312</v>
      </c>
      <c r="B2" s="380"/>
      <c r="C2" s="380"/>
      <c r="D2" s="380"/>
      <c r="E2" s="380"/>
      <c r="F2" s="380"/>
      <c r="G2" s="380"/>
      <c r="H2" s="380"/>
      <c r="I2" s="380"/>
      <c r="J2" s="380"/>
      <c r="K2" s="199"/>
    </row>
    <row r="3" spans="1:15" s="169" customFormat="1" x14ac:dyDescent="0.2">
      <c r="A3" s="381" t="s">
        <v>363</v>
      </c>
      <c r="B3" s="380"/>
      <c r="C3" s="380"/>
      <c r="D3" s="380"/>
      <c r="E3" s="380"/>
      <c r="F3" s="380"/>
      <c r="G3" s="380"/>
      <c r="H3" s="380"/>
      <c r="I3" s="380"/>
      <c r="J3" s="380"/>
      <c r="K3" s="199"/>
    </row>
    <row r="4" spans="1:15" s="169" customFormat="1" ht="10.8" thickBot="1" x14ac:dyDescent="0.25">
      <c r="A4" s="171"/>
      <c r="B4" s="379"/>
      <c r="C4" s="379"/>
      <c r="D4" s="379"/>
      <c r="E4" s="379"/>
      <c r="F4" s="379"/>
      <c r="K4" s="199"/>
    </row>
    <row r="5" spans="1:15" s="169" customFormat="1" ht="71.400000000000006" x14ac:dyDescent="0.2">
      <c r="A5" s="172" t="s">
        <v>0</v>
      </c>
      <c r="B5" s="172" t="s">
        <v>29</v>
      </c>
      <c r="C5" s="172" t="s">
        <v>30</v>
      </c>
      <c r="D5" s="172" t="s">
        <v>113</v>
      </c>
      <c r="E5" s="200" t="s">
        <v>360</v>
      </c>
      <c r="F5" s="201" t="s">
        <v>222</v>
      </c>
      <c r="G5" s="200" t="s">
        <v>361</v>
      </c>
      <c r="H5" s="201" t="s">
        <v>359</v>
      </c>
      <c r="I5" s="201" t="s">
        <v>223</v>
      </c>
      <c r="J5" s="173" t="s">
        <v>210</v>
      </c>
      <c r="K5" s="199"/>
      <c r="L5" s="202" t="s">
        <v>114</v>
      </c>
      <c r="M5" s="202" t="s">
        <v>115</v>
      </c>
      <c r="O5" s="132" t="s">
        <v>207</v>
      </c>
    </row>
    <row r="6" spans="1:15" x14ac:dyDescent="0.2">
      <c r="A6" s="148"/>
      <c r="B6" s="103"/>
      <c r="C6" s="103"/>
      <c r="D6" s="115"/>
      <c r="E6" s="103" t="s">
        <v>116</v>
      </c>
      <c r="F6" s="103" t="s">
        <v>117</v>
      </c>
      <c r="G6" s="147" t="s">
        <v>118</v>
      </c>
      <c r="H6" s="147" t="s">
        <v>119</v>
      </c>
      <c r="I6" s="147" t="s">
        <v>120</v>
      </c>
      <c r="J6" s="147"/>
      <c r="O6" s="101"/>
    </row>
    <row r="7" spans="1:15" x14ac:dyDescent="0.2">
      <c r="A7" s="148"/>
      <c r="B7" s="103"/>
      <c r="C7" s="103"/>
      <c r="D7" s="115"/>
      <c r="E7" s="115"/>
      <c r="F7" s="184" t="s">
        <v>121</v>
      </c>
      <c r="H7" s="184" t="s">
        <v>122</v>
      </c>
      <c r="I7" s="184" t="s">
        <v>123</v>
      </c>
      <c r="O7" s="185"/>
    </row>
    <row r="8" spans="1:15" ht="10.8" thickBot="1" x14ac:dyDescent="0.25">
      <c r="A8" s="148"/>
      <c r="B8" s="90"/>
      <c r="C8" s="90"/>
      <c r="D8" s="90"/>
      <c r="E8" s="90"/>
      <c r="F8" s="90"/>
      <c r="G8" s="68"/>
      <c r="H8" s="68"/>
      <c r="I8" s="68"/>
      <c r="O8" s="185"/>
    </row>
    <row r="9" spans="1:15" x14ac:dyDescent="0.2">
      <c r="A9" s="148"/>
      <c r="B9" s="90"/>
      <c r="C9" s="90"/>
      <c r="D9" s="90"/>
      <c r="E9" s="90"/>
      <c r="F9" s="90"/>
      <c r="J9" s="186" t="s">
        <v>124</v>
      </c>
      <c r="K9" s="34"/>
      <c r="O9" s="185"/>
    </row>
    <row r="10" spans="1:15" ht="10.8" thickBot="1" x14ac:dyDescent="0.25">
      <c r="A10" s="148">
        <v>1</v>
      </c>
      <c r="B10" s="162" t="s">
        <v>125</v>
      </c>
      <c r="C10" s="90"/>
      <c r="D10" s="90"/>
      <c r="E10" s="90"/>
      <c r="F10" s="90"/>
      <c r="G10" s="187"/>
      <c r="H10" s="155">
        <f>SUM(H25:H206)</f>
        <v>3642569</v>
      </c>
      <c r="I10" s="155">
        <f>SUM(I25:I206)</f>
        <v>0</v>
      </c>
      <c r="J10" s="188">
        <f>+J12+J11</f>
        <v>6.0496591208491015E-5</v>
      </c>
      <c r="K10" s="34"/>
      <c r="O10" s="185"/>
    </row>
    <row r="11" spans="1:15" x14ac:dyDescent="0.2">
      <c r="A11" s="148">
        <f>+A10+1</f>
        <v>2</v>
      </c>
      <c r="B11" s="162" t="s">
        <v>126</v>
      </c>
      <c r="C11" s="90"/>
      <c r="D11" s="90"/>
      <c r="E11" s="90"/>
      <c r="F11" s="90"/>
      <c r="G11" s="187"/>
      <c r="I11" s="230">
        <f>+'Rate Spread'!P21</f>
        <v>220.36264348482192</v>
      </c>
      <c r="J11" s="189">
        <f>+I11/H10</f>
        <v>6.0496491208491015E-5</v>
      </c>
      <c r="K11" s="34"/>
      <c r="O11" s="185"/>
    </row>
    <row r="12" spans="1:15" x14ac:dyDescent="0.2">
      <c r="A12" s="148">
        <f t="shared" ref="A12:A78" si="0">+A11+1</f>
        <v>3</v>
      </c>
      <c r="B12" s="118" t="s">
        <v>127</v>
      </c>
      <c r="C12" s="90"/>
      <c r="D12" s="90"/>
      <c r="E12" s="90"/>
      <c r="F12" s="90"/>
      <c r="G12" s="187"/>
      <c r="H12" s="155"/>
      <c r="I12" s="370">
        <f>+I10-I11</f>
        <v>-220.36264348482192</v>
      </c>
      <c r="J12" s="231">
        <v>1E-10</v>
      </c>
      <c r="K12" s="34"/>
      <c r="O12" s="185"/>
    </row>
    <row r="13" spans="1:15" x14ac:dyDescent="0.2">
      <c r="A13" s="148">
        <f t="shared" si="0"/>
        <v>4</v>
      </c>
      <c r="B13" s="90"/>
      <c r="C13" s="90"/>
      <c r="D13" s="90"/>
      <c r="E13" s="90"/>
      <c r="F13" s="90"/>
      <c r="K13" s="34"/>
      <c r="O13" s="185"/>
    </row>
    <row r="14" spans="1:15" x14ac:dyDescent="0.2">
      <c r="A14" s="148">
        <f t="shared" si="0"/>
        <v>5</v>
      </c>
      <c r="B14" s="90" t="s">
        <v>128</v>
      </c>
      <c r="C14" s="90"/>
      <c r="D14" s="90"/>
      <c r="E14" s="90"/>
      <c r="F14" s="90"/>
      <c r="G14" s="68">
        <f>SUM(G25:G34)</f>
        <v>1055</v>
      </c>
      <c r="H14" s="155">
        <f>SUM(H25:H34)</f>
        <v>3175</v>
      </c>
      <c r="I14" s="155">
        <f>SUM(I25:I34)</f>
        <v>0</v>
      </c>
      <c r="J14" s="155"/>
      <c r="K14" s="34"/>
      <c r="M14" s="68"/>
      <c r="O14" s="185"/>
    </row>
    <row r="15" spans="1:15" x14ac:dyDescent="0.2">
      <c r="A15" s="148">
        <f t="shared" si="0"/>
        <v>6</v>
      </c>
      <c r="B15" s="90" t="s">
        <v>129</v>
      </c>
      <c r="C15" s="90"/>
      <c r="D15" s="90"/>
      <c r="E15" s="90"/>
      <c r="F15" s="90"/>
      <c r="G15" s="68">
        <f>SUM(G37:G47)</f>
        <v>129857</v>
      </c>
      <c r="H15" s="155">
        <f>SUM(H37:H47)</f>
        <v>195117</v>
      </c>
      <c r="I15" s="155">
        <f>SUM(I38:I46)</f>
        <v>0</v>
      </c>
      <c r="J15" s="155"/>
      <c r="K15" s="34"/>
      <c r="M15" s="68"/>
      <c r="O15" s="185"/>
    </row>
    <row r="16" spans="1:15" x14ac:dyDescent="0.2">
      <c r="A16" s="148">
        <f t="shared" si="0"/>
        <v>7</v>
      </c>
      <c r="B16" s="90" t="s">
        <v>130</v>
      </c>
      <c r="C16" s="90"/>
      <c r="D16" s="90"/>
      <c r="E16" s="90"/>
      <c r="F16" s="90"/>
      <c r="G16" s="68">
        <f>SUM(G50:G65)</f>
        <v>200594</v>
      </c>
      <c r="H16" s="155">
        <f>SUM(H50:H65)</f>
        <v>648620</v>
      </c>
      <c r="I16" s="155">
        <f>SUM(I50:I65)</f>
        <v>0</v>
      </c>
      <c r="J16" s="155"/>
      <c r="K16" s="34"/>
      <c r="M16" s="68"/>
      <c r="O16" s="185"/>
    </row>
    <row r="17" spans="1:15" x14ac:dyDescent="0.2">
      <c r="A17" s="148">
        <f t="shared" si="0"/>
        <v>8</v>
      </c>
      <c r="B17" s="90" t="s">
        <v>131</v>
      </c>
      <c r="G17" s="68">
        <f>SUM(G68:G122)</f>
        <v>1531224</v>
      </c>
      <c r="H17" s="155">
        <f>SUM(H68:H122)</f>
        <v>1957268</v>
      </c>
      <c r="I17" s="155">
        <f>SUM(I68:I121)</f>
        <v>0</v>
      </c>
      <c r="J17" s="155"/>
      <c r="K17" s="34"/>
      <c r="M17" s="68"/>
      <c r="O17" s="185"/>
    </row>
    <row r="18" spans="1:15" x14ac:dyDescent="0.2">
      <c r="A18" s="148">
        <f t="shared" si="0"/>
        <v>9</v>
      </c>
      <c r="B18" s="118" t="s">
        <v>132</v>
      </c>
      <c r="G18" s="68">
        <f>SUM(G124:G143)</f>
        <v>117650</v>
      </c>
      <c r="H18" s="155">
        <f>SUM(H124:H143)</f>
        <v>318450</v>
      </c>
      <c r="I18" s="155">
        <f>SUM(I124:I143)</f>
        <v>0</v>
      </c>
      <c r="J18" s="155"/>
      <c r="K18" s="34"/>
      <c r="M18" s="68"/>
      <c r="O18" s="185"/>
    </row>
    <row r="19" spans="1:15" x14ac:dyDescent="0.2">
      <c r="A19" s="148">
        <f t="shared" si="0"/>
        <v>10</v>
      </c>
      <c r="B19" s="118" t="s">
        <v>133</v>
      </c>
      <c r="G19" s="68">
        <f>SUM(G146:G164)</f>
        <v>61041</v>
      </c>
      <c r="H19" s="155">
        <f>SUM(H146:H164)</f>
        <v>162960</v>
      </c>
      <c r="I19" s="155">
        <f>SUM(I146:I164)</f>
        <v>0</v>
      </c>
      <c r="J19" s="155"/>
      <c r="K19" s="34"/>
      <c r="M19" s="68"/>
      <c r="O19" s="185"/>
    </row>
    <row r="20" spans="1:15" x14ac:dyDescent="0.2">
      <c r="A20" s="148">
        <f t="shared" si="0"/>
        <v>11</v>
      </c>
      <c r="B20" s="90" t="s">
        <v>134</v>
      </c>
      <c r="G20" s="68">
        <f>SUM(G167)</f>
        <v>5907223</v>
      </c>
      <c r="H20" s="155">
        <f>SUM(H167)</f>
        <v>252179</v>
      </c>
      <c r="I20" s="155">
        <f>SUM(I167)</f>
        <v>0</v>
      </c>
      <c r="J20" s="155"/>
      <c r="K20" s="34"/>
      <c r="M20" s="68"/>
      <c r="O20" s="185"/>
    </row>
    <row r="21" spans="1:15" x14ac:dyDescent="0.2">
      <c r="A21" s="148">
        <f t="shared" si="0"/>
        <v>12</v>
      </c>
      <c r="B21" s="118" t="s">
        <v>135</v>
      </c>
      <c r="G21" s="68">
        <f>SUM(G170:G206)</f>
        <v>14956</v>
      </c>
      <c r="H21" s="155">
        <f>SUM(H170:H206)</f>
        <v>104800</v>
      </c>
      <c r="I21" s="155">
        <f>SUM(I170:I206)</f>
        <v>0</v>
      </c>
      <c r="J21" s="155"/>
      <c r="K21" s="34"/>
      <c r="M21" s="68"/>
      <c r="O21" s="185"/>
    </row>
    <row r="22" spans="1:15" x14ac:dyDescent="0.2">
      <c r="A22" s="148">
        <f t="shared" si="0"/>
        <v>13</v>
      </c>
      <c r="B22" s="90" t="s">
        <v>136</v>
      </c>
      <c r="G22" s="68">
        <f>SUM(G14:G21)</f>
        <v>7963600</v>
      </c>
      <c r="H22" s="155">
        <f>SUM(H14:H21)</f>
        <v>3642569</v>
      </c>
      <c r="I22" s="155">
        <f>SUM(I14:I21)</f>
        <v>0</v>
      </c>
      <c r="J22" s="155"/>
      <c r="K22" s="34"/>
      <c r="M22" s="68"/>
      <c r="O22" s="185"/>
    </row>
    <row r="23" spans="1:15" x14ac:dyDescent="0.2">
      <c r="A23" s="148">
        <f t="shared" si="0"/>
        <v>14</v>
      </c>
      <c r="B23" s="90"/>
      <c r="C23" s="90"/>
      <c r="D23" s="90"/>
      <c r="E23" s="90"/>
      <c r="F23" s="90"/>
      <c r="G23" s="187"/>
      <c r="H23" s="155"/>
      <c r="I23" s="155"/>
      <c r="K23" s="34"/>
      <c r="O23" s="185"/>
    </row>
    <row r="24" spans="1:15" x14ac:dyDescent="0.2">
      <c r="A24" s="148">
        <f t="shared" si="0"/>
        <v>15</v>
      </c>
      <c r="B24" s="90" t="s">
        <v>137</v>
      </c>
      <c r="C24" s="90"/>
      <c r="D24" s="90"/>
      <c r="E24" s="90"/>
      <c r="F24" s="90"/>
      <c r="O24" s="185"/>
    </row>
    <row r="25" spans="1:15" x14ac:dyDescent="0.2">
      <c r="A25" s="148">
        <f t="shared" si="0"/>
        <v>16</v>
      </c>
      <c r="B25" s="114" t="s">
        <v>138</v>
      </c>
      <c r="C25" s="118" t="s">
        <v>139</v>
      </c>
      <c r="D25" s="190">
        <v>22</v>
      </c>
      <c r="E25" s="183">
        <f>SUM(L25:M25)</f>
        <v>0.5</v>
      </c>
      <c r="F25" s="191">
        <f t="shared" ref="F25" si="1">IF(G25&gt;0,ROUND(+E25*$J$10,2),0)</f>
        <v>0</v>
      </c>
      <c r="G25" s="154">
        <v>590</v>
      </c>
      <c r="H25" s="155">
        <f>ROUND($G25*E25,0)</f>
        <v>295</v>
      </c>
      <c r="I25" s="155">
        <f>ROUND($G25*F25,0)</f>
        <v>0</v>
      </c>
      <c r="K25" s="34"/>
      <c r="L25" s="226">
        <v>0.08</v>
      </c>
      <c r="M25" s="226">
        <v>0.42</v>
      </c>
      <c r="O25" s="192" t="s">
        <v>209</v>
      </c>
    </row>
    <row r="26" spans="1:15" x14ac:dyDescent="0.2">
      <c r="A26" s="148">
        <f t="shared" si="0"/>
        <v>17</v>
      </c>
      <c r="B26" s="95"/>
      <c r="C26" s="115"/>
      <c r="D26" s="96"/>
      <c r="E26" s="183"/>
      <c r="F26" s="191"/>
      <c r="G26" s="154"/>
      <c r="H26" s="68"/>
      <c r="I26" s="68"/>
      <c r="K26" s="34"/>
      <c r="L26" s="227"/>
      <c r="M26" s="227"/>
      <c r="O26" s="192"/>
    </row>
    <row r="27" spans="1:15" x14ac:dyDescent="0.2">
      <c r="A27" s="148">
        <f t="shared" si="0"/>
        <v>18</v>
      </c>
      <c r="B27" s="114" t="s">
        <v>140</v>
      </c>
      <c r="C27" s="193" t="s">
        <v>32</v>
      </c>
      <c r="D27" s="194">
        <v>100</v>
      </c>
      <c r="E27" s="183">
        <f t="shared" ref="E27:E34" si="2">SUM(L27:M27)</f>
        <v>2.2799999999999998</v>
      </c>
      <c r="F27" s="191">
        <f t="shared" ref="F27:F29" si="3">IF(G27&gt;0,ROUND(+E27*$J$10,2),0)</f>
        <v>0</v>
      </c>
      <c r="G27" s="154">
        <v>33</v>
      </c>
      <c r="H27" s="155">
        <f t="shared" ref="H27:I34" si="4">ROUND($G27*E27,0)</f>
        <v>75</v>
      </c>
      <c r="I27" s="155">
        <f t="shared" si="4"/>
        <v>0</v>
      </c>
      <c r="K27" s="34"/>
      <c r="L27" s="226">
        <v>0.37</v>
      </c>
      <c r="M27" s="226">
        <v>1.91</v>
      </c>
      <c r="O27" s="192" t="s">
        <v>212</v>
      </c>
    </row>
    <row r="28" spans="1:15" x14ac:dyDescent="0.2">
      <c r="A28" s="148">
        <f t="shared" si="0"/>
        <v>19</v>
      </c>
      <c r="B28" s="114" t="str">
        <f>+B27</f>
        <v>50E-A</v>
      </c>
      <c r="C28" s="193" t="str">
        <f>+C27</f>
        <v>Mercury Vapor</v>
      </c>
      <c r="D28" s="194">
        <v>175</v>
      </c>
      <c r="E28" s="183">
        <f t="shared" si="2"/>
        <v>3.98</v>
      </c>
      <c r="F28" s="191">
        <f t="shared" si="3"/>
        <v>0</v>
      </c>
      <c r="G28" s="154">
        <v>209</v>
      </c>
      <c r="H28" s="155">
        <f t="shared" si="4"/>
        <v>832</v>
      </c>
      <c r="I28" s="155">
        <f t="shared" si="4"/>
        <v>0</v>
      </c>
      <c r="K28" s="34"/>
      <c r="L28" s="226">
        <v>0.64</v>
      </c>
      <c r="M28" s="226">
        <v>3.34</v>
      </c>
      <c r="O28" s="192" t="s">
        <v>212</v>
      </c>
    </row>
    <row r="29" spans="1:15" x14ac:dyDescent="0.2">
      <c r="A29" s="148">
        <f t="shared" si="0"/>
        <v>20</v>
      </c>
      <c r="B29" s="114" t="str">
        <f>+B28</f>
        <v>50E-A</v>
      </c>
      <c r="C29" s="193" t="str">
        <f>+C28</f>
        <v>Mercury Vapor</v>
      </c>
      <c r="D29" s="194">
        <v>400</v>
      </c>
      <c r="E29" s="183">
        <f t="shared" si="2"/>
        <v>9.1</v>
      </c>
      <c r="F29" s="191">
        <f t="shared" si="3"/>
        <v>0</v>
      </c>
      <c r="G29" s="154">
        <v>212</v>
      </c>
      <c r="H29" s="155">
        <f t="shared" si="4"/>
        <v>1929</v>
      </c>
      <c r="I29" s="155">
        <f t="shared" si="4"/>
        <v>0</v>
      </c>
      <c r="K29" s="34"/>
      <c r="L29" s="226">
        <v>1.46</v>
      </c>
      <c r="M29" s="226">
        <v>7.64</v>
      </c>
      <c r="O29" s="192" t="s">
        <v>212</v>
      </c>
    </row>
    <row r="30" spans="1:15" x14ac:dyDescent="0.2">
      <c r="A30" s="148">
        <f t="shared" si="0"/>
        <v>21</v>
      </c>
      <c r="B30" s="114"/>
      <c r="C30" s="193"/>
      <c r="D30" s="194"/>
      <c r="E30" s="183"/>
      <c r="F30" s="191"/>
      <c r="G30" s="154"/>
      <c r="H30" s="155"/>
      <c r="I30" s="155"/>
      <c r="K30" s="34"/>
      <c r="L30" s="226"/>
      <c r="M30" s="226"/>
      <c r="O30" s="192"/>
    </row>
    <row r="31" spans="1:15" x14ac:dyDescent="0.2">
      <c r="A31" s="148">
        <f t="shared" si="0"/>
        <v>22</v>
      </c>
      <c r="B31" s="114" t="s">
        <v>141</v>
      </c>
      <c r="C31" s="193" t="str">
        <f>+C29</f>
        <v>Mercury Vapor</v>
      </c>
      <c r="D31" s="194">
        <v>100</v>
      </c>
      <c r="E31" s="183">
        <f t="shared" si="2"/>
        <v>2.2799999999999998</v>
      </c>
      <c r="F31" s="191">
        <f t="shared" ref="F31:F34" si="5">IF(G31&gt;0,ROUND(+E31*$J$10,2),0)</f>
        <v>0</v>
      </c>
      <c r="G31" s="154">
        <v>0</v>
      </c>
      <c r="H31" s="155">
        <f t="shared" si="4"/>
        <v>0</v>
      </c>
      <c r="I31" s="155">
        <f t="shared" si="4"/>
        <v>0</v>
      </c>
      <c r="K31" s="34"/>
      <c r="L31" s="226">
        <v>0.37</v>
      </c>
      <c r="M31" s="226">
        <v>1.91</v>
      </c>
      <c r="O31" s="192" t="s">
        <v>212</v>
      </c>
    </row>
    <row r="32" spans="1:15" x14ac:dyDescent="0.2">
      <c r="A32" s="148">
        <f t="shared" si="0"/>
        <v>23</v>
      </c>
      <c r="B32" s="114" t="str">
        <f t="shared" ref="B32:C34" si="6">+B31</f>
        <v>50E-B</v>
      </c>
      <c r="C32" s="193" t="str">
        <f t="shared" si="6"/>
        <v>Mercury Vapor</v>
      </c>
      <c r="D32" s="194">
        <v>175</v>
      </c>
      <c r="E32" s="183">
        <f t="shared" si="2"/>
        <v>3.98</v>
      </c>
      <c r="F32" s="191">
        <f t="shared" si="5"/>
        <v>0</v>
      </c>
      <c r="G32" s="154">
        <v>11</v>
      </c>
      <c r="H32" s="155">
        <f t="shared" si="4"/>
        <v>44</v>
      </c>
      <c r="I32" s="155">
        <f t="shared" si="4"/>
        <v>0</v>
      </c>
      <c r="K32" s="34"/>
      <c r="L32" s="226">
        <v>0.64</v>
      </c>
      <c r="M32" s="226">
        <v>3.34</v>
      </c>
      <c r="O32" s="192" t="s">
        <v>212</v>
      </c>
    </row>
    <row r="33" spans="1:16382" x14ac:dyDescent="0.2">
      <c r="A33" s="148">
        <f t="shared" si="0"/>
        <v>24</v>
      </c>
      <c r="B33" s="114" t="str">
        <f t="shared" si="6"/>
        <v>50E-B</v>
      </c>
      <c r="C33" s="193" t="str">
        <f t="shared" si="6"/>
        <v>Mercury Vapor</v>
      </c>
      <c r="D33" s="194">
        <v>400</v>
      </c>
      <c r="E33" s="183">
        <f t="shared" si="2"/>
        <v>9.1</v>
      </c>
      <c r="F33" s="191">
        <f t="shared" si="5"/>
        <v>0</v>
      </c>
      <c r="G33" s="154">
        <v>0</v>
      </c>
      <c r="H33" s="155">
        <f t="shared" si="4"/>
        <v>0</v>
      </c>
      <c r="I33" s="155">
        <f t="shared" si="4"/>
        <v>0</v>
      </c>
      <c r="K33" s="34"/>
      <c r="L33" s="226">
        <v>1.46</v>
      </c>
      <c r="M33" s="226">
        <v>7.64</v>
      </c>
      <c r="O33" s="192" t="s">
        <v>212</v>
      </c>
    </row>
    <row r="34" spans="1:16382" x14ac:dyDescent="0.2">
      <c r="A34" s="148">
        <f t="shared" si="0"/>
        <v>25</v>
      </c>
      <c r="B34" s="114" t="str">
        <f t="shared" si="6"/>
        <v>50E-B</v>
      </c>
      <c r="C34" s="193" t="str">
        <f t="shared" si="6"/>
        <v>Mercury Vapor</v>
      </c>
      <c r="D34" s="194">
        <v>700</v>
      </c>
      <c r="E34" s="183">
        <f t="shared" si="2"/>
        <v>15.93</v>
      </c>
      <c r="F34" s="191">
        <f t="shared" si="5"/>
        <v>0</v>
      </c>
      <c r="G34" s="154">
        <v>0</v>
      </c>
      <c r="H34" s="155">
        <f t="shared" si="4"/>
        <v>0</v>
      </c>
      <c r="I34" s="155">
        <f t="shared" si="4"/>
        <v>0</v>
      </c>
      <c r="K34" s="34"/>
      <c r="L34" s="226">
        <v>2.56</v>
      </c>
      <c r="M34" s="226">
        <v>13.37</v>
      </c>
      <c r="O34" s="192" t="s">
        <v>212</v>
      </c>
    </row>
    <row r="35" spans="1:16382" x14ac:dyDescent="0.2">
      <c r="A35" s="148">
        <f t="shared" si="0"/>
        <v>26</v>
      </c>
      <c r="B35" s="195"/>
      <c r="C35" s="196"/>
      <c r="D35" s="90"/>
      <c r="E35" s="183"/>
      <c r="F35" s="191"/>
      <c r="G35" s="154"/>
      <c r="H35" s="68"/>
      <c r="I35" s="68"/>
      <c r="K35" s="34"/>
      <c r="L35" s="226"/>
      <c r="M35" s="226"/>
      <c r="O35" s="192"/>
    </row>
    <row r="36" spans="1:16382" x14ac:dyDescent="0.2">
      <c r="A36" s="148">
        <f t="shared" si="0"/>
        <v>27</v>
      </c>
      <c r="B36" s="195" t="s">
        <v>142</v>
      </c>
      <c r="C36" s="196"/>
      <c r="D36" s="90"/>
      <c r="E36" s="183"/>
      <c r="F36" s="191"/>
      <c r="G36" s="154"/>
      <c r="H36" s="68"/>
      <c r="I36" s="68"/>
      <c r="K36" s="34"/>
      <c r="L36" s="226"/>
      <c r="M36" s="226"/>
      <c r="O36" s="192"/>
    </row>
    <row r="37" spans="1:16382" x14ac:dyDescent="0.2">
      <c r="A37" s="148">
        <f t="shared" si="0"/>
        <v>28</v>
      </c>
      <c r="B37" s="114" t="s">
        <v>143</v>
      </c>
      <c r="C37" s="193" t="s">
        <v>144</v>
      </c>
      <c r="D37" s="194" t="s">
        <v>358</v>
      </c>
      <c r="E37" s="183">
        <f t="shared" ref="E37" si="7">SUM(L37:M37)</f>
        <v>0.33999999999999997</v>
      </c>
      <c r="F37" s="191">
        <f t="shared" ref="F37" si="8">ROUND(+E37*$J$10,2)</f>
        <v>0</v>
      </c>
      <c r="G37" s="154">
        <v>141</v>
      </c>
      <c r="H37" s="155">
        <f t="shared" ref="H37" si="9">ROUND($G37*E37,0)</f>
        <v>48</v>
      </c>
      <c r="I37" s="155">
        <f t="shared" ref="I37" si="10">ROUND($G37*F37,0)</f>
        <v>0</v>
      </c>
      <c r="K37" s="34"/>
      <c r="L37" s="226">
        <v>0.05</v>
      </c>
      <c r="M37" s="226">
        <v>0.28999999999999998</v>
      </c>
      <c r="O37" s="192" t="s">
        <v>211</v>
      </c>
      <c r="P37" s="369"/>
      <c r="Q37" s="369"/>
      <c r="R37" s="369"/>
      <c r="S37" s="369"/>
      <c r="T37" s="369"/>
      <c r="U37" s="369"/>
      <c r="V37" s="369"/>
      <c r="W37" s="369"/>
      <c r="X37" s="369"/>
      <c r="Y37" s="369"/>
      <c r="Z37" s="369"/>
      <c r="AA37" s="369"/>
      <c r="AB37" s="369"/>
      <c r="AC37" s="369"/>
      <c r="AD37" s="369"/>
      <c r="AE37" s="369"/>
      <c r="AF37" s="369"/>
      <c r="AG37" s="369"/>
      <c r="AH37" s="369"/>
      <c r="AI37" s="369"/>
      <c r="AJ37" s="369"/>
      <c r="AK37" s="369"/>
      <c r="AL37" s="369"/>
      <c r="AM37" s="369"/>
      <c r="AN37" s="369"/>
      <c r="AO37" s="369"/>
      <c r="AP37" s="369"/>
      <c r="AQ37" s="369"/>
      <c r="AR37" s="369"/>
      <c r="AS37" s="369"/>
      <c r="AT37" s="369"/>
      <c r="AU37" s="369"/>
      <c r="AV37" s="369"/>
      <c r="AW37" s="369"/>
      <c r="AX37" s="369"/>
      <c r="AY37" s="369"/>
      <c r="AZ37" s="369"/>
      <c r="BA37" s="369"/>
      <c r="BB37" s="369"/>
      <c r="BC37" s="369"/>
      <c r="BD37" s="369"/>
      <c r="BE37" s="369"/>
      <c r="BF37" s="369"/>
      <c r="BG37" s="369"/>
      <c r="BH37" s="369"/>
      <c r="BI37" s="369"/>
      <c r="BJ37" s="369"/>
      <c r="BK37" s="369"/>
      <c r="BL37" s="369"/>
      <c r="BM37" s="369"/>
      <c r="BN37" s="369"/>
      <c r="BO37" s="369"/>
      <c r="BP37" s="369"/>
      <c r="BQ37" s="369"/>
      <c r="BR37" s="369"/>
      <c r="BS37" s="369"/>
      <c r="BT37" s="369"/>
      <c r="BU37" s="369"/>
      <c r="BV37" s="369"/>
      <c r="BW37" s="369"/>
      <c r="BX37" s="369"/>
      <c r="BY37" s="369"/>
      <c r="BZ37" s="369"/>
      <c r="CA37" s="369"/>
      <c r="CB37" s="369"/>
      <c r="CC37" s="369"/>
      <c r="CD37" s="369"/>
      <c r="CE37" s="369"/>
      <c r="CF37" s="369"/>
      <c r="CG37" s="369"/>
      <c r="CH37" s="369"/>
      <c r="CI37" s="369"/>
      <c r="CJ37" s="369"/>
      <c r="CK37" s="369"/>
      <c r="CL37" s="369"/>
      <c r="CM37" s="369"/>
      <c r="CN37" s="369"/>
      <c r="CO37" s="369"/>
      <c r="CP37" s="369"/>
      <c r="CQ37" s="369"/>
      <c r="CR37" s="369"/>
      <c r="CS37" s="369"/>
      <c r="CT37" s="369"/>
      <c r="CU37" s="369"/>
      <c r="CV37" s="369"/>
      <c r="CW37" s="369"/>
      <c r="CX37" s="369"/>
      <c r="CY37" s="369"/>
      <c r="CZ37" s="369"/>
      <c r="DA37" s="369"/>
      <c r="DB37" s="369"/>
      <c r="DC37" s="369"/>
      <c r="DD37" s="369"/>
      <c r="DE37" s="369"/>
      <c r="DF37" s="369"/>
      <c r="DG37" s="369"/>
      <c r="DH37" s="369"/>
      <c r="DI37" s="369"/>
      <c r="DJ37" s="369"/>
      <c r="DK37" s="369"/>
      <c r="DL37" s="369"/>
      <c r="DM37" s="369"/>
      <c r="DN37" s="369"/>
      <c r="DO37" s="369"/>
      <c r="DP37" s="369"/>
      <c r="DQ37" s="369"/>
      <c r="DR37" s="369"/>
      <c r="DS37" s="369"/>
      <c r="DT37" s="369"/>
      <c r="DU37" s="369"/>
      <c r="DV37" s="369"/>
      <c r="DW37" s="369"/>
      <c r="DX37" s="369"/>
      <c r="DY37" s="369"/>
      <c r="DZ37" s="369"/>
      <c r="EA37" s="369"/>
      <c r="EB37" s="369"/>
      <c r="EC37" s="369"/>
      <c r="ED37" s="369"/>
      <c r="EE37" s="369"/>
      <c r="EF37" s="369"/>
      <c r="EG37" s="369"/>
      <c r="EH37" s="369"/>
      <c r="EI37" s="369"/>
      <c r="EJ37" s="369"/>
      <c r="EK37" s="369"/>
      <c r="EL37" s="369"/>
      <c r="EM37" s="369"/>
      <c r="EN37" s="369"/>
      <c r="EO37" s="369"/>
      <c r="EP37" s="369"/>
      <c r="EQ37" s="369"/>
      <c r="ER37" s="369"/>
      <c r="ES37" s="369"/>
      <c r="ET37" s="369"/>
      <c r="EU37" s="369"/>
      <c r="EV37" s="369"/>
      <c r="EW37" s="369"/>
      <c r="EX37" s="369"/>
      <c r="EY37" s="369"/>
      <c r="EZ37" s="369"/>
      <c r="FA37" s="369"/>
      <c r="FB37" s="369"/>
      <c r="FC37" s="369"/>
      <c r="FD37" s="369"/>
      <c r="FE37" s="369"/>
      <c r="FF37" s="369"/>
      <c r="FG37" s="369"/>
      <c r="FH37" s="369"/>
      <c r="FI37" s="369"/>
      <c r="FJ37" s="369"/>
      <c r="FK37" s="369"/>
      <c r="FL37" s="369"/>
      <c r="FM37" s="369"/>
      <c r="FN37" s="369"/>
      <c r="FO37" s="369"/>
      <c r="FP37" s="369"/>
      <c r="FQ37" s="369"/>
      <c r="FR37" s="369"/>
      <c r="FS37" s="369"/>
      <c r="FT37" s="369"/>
      <c r="FU37" s="369"/>
      <c r="FV37" s="369"/>
      <c r="FW37" s="369"/>
      <c r="FX37" s="369"/>
      <c r="FY37" s="369"/>
      <c r="FZ37" s="369"/>
      <c r="GA37" s="369"/>
      <c r="GB37" s="369"/>
      <c r="GC37" s="369"/>
      <c r="GD37" s="369"/>
      <c r="GE37" s="369"/>
      <c r="GF37" s="369"/>
      <c r="GG37" s="369"/>
      <c r="GH37" s="369"/>
      <c r="GI37" s="369"/>
      <c r="GJ37" s="369"/>
      <c r="GK37" s="369"/>
      <c r="GL37" s="369"/>
      <c r="GM37" s="369"/>
      <c r="GN37" s="369"/>
      <c r="GO37" s="369"/>
      <c r="GP37" s="369"/>
      <c r="GQ37" s="369"/>
      <c r="GR37" s="369"/>
      <c r="GS37" s="369"/>
      <c r="GT37" s="369"/>
      <c r="GU37" s="369"/>
      <c r="GV37" s="369"/>
      <c r="GW37" s="369"/>
      <c r="GX37" s="369"/>
      <c r="GY37" s="369"/>
      <c r="GZ37" s="369"/>
      <c r="HA37" s="369"/>
      <c r="HB37" s="369"/>
      <c r="HC37" s="369"/>
      <c r="HD37" s="369"/>
      <c r="HE37" s="369"/>
      <c r="HF37" s="369"/>
      <c r="HG37" s="369"/>
      <c r="HH37" s="369"/>
      <c r="HI37" s="369"/>
      <c r="HJ37" s="369"/>
      <c r="HK37" s="369"/>
      <c r="HL37" s="369"/>
      <c r="HM37" s="369"/>
      <c r="HN37" s="369"/>
      <c r="HO37" s="369"/>
      <c r="HP37" s="369"/>
      <c r="HQ37" s="369"/>
      <c r="HR37" s="369"/>
      <c r="HS37" s="369"/>
      <c r="HT37" s="369"/>
      <c r="HU37" s="369"/>
      <c r="HV37" s="369"/>
      <c r="HW37" s="369"/>
      <c r="HX37" s="369"/>
      <c r="HY37" s="369"/>
      <c r="HZ37" s="369"/>
      <c r="IA37" s="369"/>
      <c r="IB37" s="369"/>
      <c r="IC37" s="369"/>
      <c r="ID37" s="369"/>
      <c r="IE37" s="369"/>
      <c r="IF37" s="369"/>
      <c r="IG37" s="369"/>
      <c r="IH37" s="369"/>
      <c r="II37" s="369"/>
      <c r="IJ37" s="369"/>
      <c r="IK37" s="369"/>
      <c r="IL37" s="369"/>
      <c r="IM37" s="369"/>
      <c r="IN37" s="369"/>
      <c r="IO37" s="369"/>
      <c r="IP37" s="369"/>
      <c r="IQ37" s="369"/>
      <c r="IR37" s="369"/>
      <c r="IS37" s="369"/>
      <c r="IT37" s="369"/>
      <c r="IU37" s="369"/>
      <c r="IV37" s="369"/>
      <c r="IW37" s="369"/>
      <c r="IX37" s="369"/>
      <c r="IY37" s="369"/>
      <c r="IZ37" s="369"/>
      <c r="JA37" s="369"/>
      <c r="JB37" s="369"/>
      <c r="JC37" s="369"/>
      <c r="JD37" s="369"/>
      <c r="JE37" s="369"/>
      <c r="JF37" s="369"/>
      <c r="JG37" s="369"/>
      <c r="JH37" s="369"/>
      <c r="JI37" s="369"/>
      <c r="JJ37" s="369"/>
      <c r="JK37" s="369"/>
      <c r="JL37" s="369"/>
      <c r="JM37" s="369"/>
      <c r="JN37" s="369"/>
      <c r="JO37" s="369"/>
      <c r="JP37" s="369"/>
      <c r="JQ37" s="369"/>
      <c r="JR37" s="369"/>
      <c r="JS37" s="369"/>
      <c r="JT37" s="369"/>
      <c r="JU37" s="369"/>
      <c r="JV37" s="369"/>
      <c r="JW37" s="369"/>
      <c r="JX37" s="369"/>
      <c r="JY37" s="369"/>
      <c r="JZ37" s="369"/>
      <c r="KA37" s="369"/>
      <c r="KB37" s="369"/>
      <c r="KC37" s="369"/>
      <c r="KD37" s="369"/>
      <c r="KE37" s="369"/>
      <c r="KF37" s="369"/>
      <c r="KG37" s="369"/>
      <c r="KH37" s="369"/>
      <c r="KI37" s="369"/>
      <c r="KJ37" s="369"/>
      <c r="KK37" s="369"/>
      <c r="KL37" s="369"/>
      <c r="KM37" s="369"/>
      <c r="KN37" s="369"/>
      <c r="KO37" s="369"/>
      <c r="KP37" s="369"/>
      <c r="KQ37" s="369"/>
      <c r="KR37" s="369"/>
      <c r="KS37" s="369"/>
      <c r="KT37" s="369"/>
      <c r="KU37" s="369"/>
      <c r="KV37" s="369"/>
      <c r="KW37" s="369"/>
      <c r="KX37" s="369"/>
      <c r="KY37" s="369"/>
      <c r="KZ37" s="369"/>
      <c r="LA37" s="369"/>
      <c r="LB37" s="369"/>
      <c r="LC37" s="369"/>
      <c r="LD37" s="369"/>
      <c r="LE37" s="369"/>
      <c r="LF37" s="369"/>
      <c r="LG37" s="369"/>
      <c r="LH37" s="369"/>
      <c r="LI37" s="369"/>
      <c r="LJ37" s="369"/>
      <c r="LK37" s="369"/>
      <c r="LL37" s="369"/>
      <c r="LM37" s="369"/>
      <c r="LN37" s="369"/>
      <c r="LO37" s="369"/>
      <c r="LP37" s="369"/>
      <c r="LQ37" s="369"/>
      <c r="LR37" s="369"/>
      <c r="LS37" s="369"/>
      <c r="LT37" s="369"/>
      <c r="LU37" s="369"/>
      <c r="LV37" s="369"/>
      <c r="LW37" s="369"/>
      <c r="LX37" s="369"/>
      <c r="LY37" s="369"/>
      <c r="LZ37" s="369"/>
      <c r="MA37" s="369"/>
      <c r="MB37" s="369"/>
      <c r="MC37" s="369"/>
      <c r="MD37" s="369"/>
      <c r="ME37" s="369"/>
      <c r="MF37" s="369"/>
      <c r="MG37" s="369"/>
      <c r="MH37" s="369"/>
      <c r="MI37" s="369"/>
      <c r="MJ37" s="369"/>
      <c r="MK37" s="369"/>
      <c r="ML37" s="369"/>
      <c r="MM37" s="369"/>
      <c r="MN37" s="369"/>
      <c r="MO37" s="369"/>
      <c r="MP37" s="369"/>
      <c r="MQ37" s="369"/>
      <c r="MR37" s="369"/>
      <c r="MS37" s="369"/>
      <c r="MT37" s="369"/>
      <c r="MU37" s="369"/>
      <c r="MV37" s="369"/>
      <c r="MW37" s="369"/>
      <c r="MX37" s="369"/>
      <c r="MY37" s="369"/>
      <c r="MZ37" s="369"/>
      <c r="NA37" s="369"/>
      <c r="NB37" s="369"/>
      <c r="NC37" s="369"/>
      <c r="ND37" s="369"/>
      <c r="NE37" s="369"/>
      <c r="NF37" s="369"/>
      <c r="NG37" s="369"/>
      <c r="NH37" s="369"/>
      <c r="NI37" s="369"/>
      <c r="NJ37" s="369"/>
      <c r="NK37" s="369"/>
      <c r="NL37" s="369"/>
      <c r="NM37" s="369"/>
      <c r="NN37" s="369"/>
      <c r="NO37" s="369"/>
      <c r="NP37" s="369"/>
      <c r="NQ37" s="369"/>
      <c r="NR37" s="369"/>
      <c r="NS37" s="369"/>
      <c r="NT37" s="369"/>
      <c r="NU37" s="369"/>
      <c r="NV37" s="369"/>
      <c r="NW37" s="369"/>
      <c r="NX37" s="369"/>
      <c r="NY37" s="369"/>
      <c r="NZ37" s="369"/>
      <c r="OA37" s="369"/>
      <c r="OB37" s="369"/>
      <c r="OC37" s="369"/>
      <c r="OD37" s="369"/>
      <c r="OE37" s="369"/>
      <c r="OF37" s="369"/>
      <c r="OG37" s="369"/>
      <c r="OH37" s="369"/>
      <c r="OI37" s="369"/>
      <c r="OJ37" s="369"/>
      <c r="OK37" s="369"/>
      <c r="OL37" s="369"/>
      <c r="OM37" s="369"/>
      <c r="ON37" s="369"/>
      <c r="OO37" s="369"/>
      <c r="OP37" s="369"/>
      <c r="OQ37" s="369"/>
      <c r="OR37" s="369"/>
      <c r="OS37" s="369"/>
      <c r="OT37" s="369"/>
      <c r="OU37" s="369"/>
      <c r="OV37" s="369"/>
      <c r="OW37" s="369"/>
      <c r="OX37" s="369"/>
      <c r="OY37" s="369"/>
      <c r="OZ37" s="369"/>
      <c r="PA37" s="369"/>
      <c r="PB37" s="369"/>
      <c r="PC37" s="369"/>
      <c r="PD37" s="369"/>
      <c r="PE37" s="369"/>
      <c r="PF37" s="369"/>
      <c r="PG37" s="369"/>
      <c r="PH37" s="369"/>
      <c r="PI37" s="369"/>
      <c r="PJ37" s="369"/>
      <c r="PK37" s="369"/>
      <c r="PL37" s="369"/>
      <c r="PM37" s="369"/>
      <c r="PN37" s="369"/>
      <c r="PO37" s="369"/>
      <c r="PP37" s="369"/>
      <c r="PQ37" s="369"/>
      <c r="PR37" s="369"/>
      <c r="PS37" s="369"/>
      <c r="PT37" s="369"/>
      <c r="PU37" s="369"/>
      <c r="PV37" s="369"/>
      <c r="PW37" s="369"/>
      <c r="PX37" s="369"/>
      <c r="PY37" s="369"/>
      <c r="PZ37" s="369"/>
      <c r="QA37" s="369"/>
      <c r="QB37" s="369"/>
      <c r="QC37" s="369"/>
      <c r="QD37" s="369"/>
      <c r="QE37" s="369"/>
      <c r="QF37" s="369"/>
      <c r="QG37" s="369"/>
      <c r="QH37" s="369"/>
      <c r="QI37" s="369"/>
      <c r="QJ37" s="369"/>
      <c r="QK37" s="369"/>
      <c r="QL37" s="369"/>
      <c r="QM37" s="369"/>
      <c r="QN37" s="369"/>
      <c r="QO37" s="369"/>
      <c r="QP37" s="369"/>
      <c r="QQ37" s="369"/>
      <c r="QR37" s="369"/>
      <c r="QS37" s="369"/>
      <c r="QT37" s="369"/>
      <c r="QU37" s="369"/>
      <c r="QV37" s="369"/>
      <c r="QW37" s="369"/>
      <c r="QX37" s="369"/>
      <c r="QY37" s="369"/>
      <c r="QZ37" s="369"/>
      <c r="RA37" s="369"/>
      <c r="RB37" s="369"/>
      <c r="RC37" s="369"/>
      <c r="RD37" s="369"/>
      <c r="RE37" s="369"/>
      <c r="RF37" s="369"/>
      <c r="RG37" s="369"/>
      <c r="RH37" s="369"/>
      <c r="RI37" s="369"/>
      <c r="RJ37" s="369"/>
      <c r="RK37" s="369"/>
      <c r="RL37" s="369"/>
      <c r="RM37" s="369"/>
      <c r="RN37" s="369"/>
      <c r="RO37" s="369"/>
      <c r="RP37" s="369"/>
      <c r="RQ37" s="369"/>
      <c r="RR37" s="369"/>
      <c r="RS37" s="369"/>
      <c r="RT37" s="369"/>
      <c r="RU37" s="369"/>
      <c r="RV37" s="369"/>
      <c r="RW37" s="369"/>
      <c r="RX37" s="369"/>
      <c r="RY37" s="369"/>
      <c r="RZ37" s="369"/>
      <c r="SA37" s="369"/>
      <c r="SB37" s="369"/>
      <c r="SC37" s="369"/>
      <c r="SD37" s="369"/>
      <c r="SE37" s="369"/>
      <c r="SF37" s="369"/>
      <c r="SG37" s="369"/>
      <c r="SH37" s="369"/>
      <c r="SI37" s="369"/>
      <c r="SJ37" s="369"/>
      <c r="SK37" s="369"/>
      <c r="SL37" s="369"/>
      <c r="SM37" s="369"/>
      <c r="SN37" s="369"/>
      <c r="SO37" s="369"/>
      <c r="SP37" s="369"/>
      <c r="SQ37" s="369"/>
      <c r="SR37" s="369"/>
      <c r="SS37" s="369"/>
      <c r="ST37" s="369"/>
      <c r="SU37" s="369"/>
      <c r="SV37" s="369"/>
      <c r="SW37" s="369"/>
      <c r="SX37" s="369"/>
      <c r="SY37" s="369"/>
      <c r="SZ37" s="369"/>
      <c r="TA37" s="369"/>
      <c r="TB37" s="369"/>
      <c r="TC37" s="369"/>
      <c r="TD37" s="369"/>
      <c r="TE37" s="369"/>
      <c r="TF37" s="369"/>
      <c r="TG37" s="369"/>
      <c r="TH37" s="369"/>
      <c r="TI37" s="369"/>
      <c r="TJ37" s="369"/>
      <c r="TK37" s="369"/>
      <c r="TL37" s="369"/>
      <c r="TM37" s="369"/>
      <c r="TN37" s="369"/>
      <c r="TO37" s="369"/>
      <c r="TP37" s="369"/>
      <c r="TQ37" s="369"/>
      <c r="TR37" s="369"/>
      <c r="TS37" s="369"/>
      <c r="TT37" s="369"/>
      <c r="TU37" s="369"/>
      <c r="TV37" s="369"/>
      <c r="TW37" s="369"/>
      <c r="TX37" s="369"/>
      <c r="TY37" s="369"/>
      <c r="TZ37" s="369"/>
      <c r="UA37" s="369"/>
      <c r="UB37" s="369"/>
      <c r="UC37" s="369"/>
      <c r="UD37" s="369"/>
      <c r="UE37" s="369"/>
      <c r="UF37" s="369"/>
      <c r="UG37" s="369"/>
      <c r="UH37" s="369"/>
      <c r="UI37" s="369"/>
      <c r="UJ37" s="369"/>
      <c r="UK37" s="369"/>
      <c r="UL37" s="369"/>
      <c r="UM37" s="369"/>
      <c r="UN37" s="369"/>
      <c r="UO37" s="369"/>
      <c r="UP37" s="369"/>
      <c r="UQ37" s="369"/>
      <c r="UR37" s="369"/>
      <c r="US37" s="369"/>
      <c r="UT37" s="369"/>
      <c r="UU37" s="369"/>
      <c r="UV37" s="369"/>
      <c r="UW37" s="369"/>
      <c r="UX37" s="369"/>
      <c r="UY37" s="369"/>
      <c r="UZ37" s="369"/>
      <c r="VA37" s="369"/>
      <c r="VB37" s="369"/>
      <c r="VC37" s="369"/>
      <c r="VD37" s="369"/>
      <c r="VE37" s="369"/>
      <c r="VF37" s="369"/>
      <c r="VG37" s="369"/>
      <c r="VH37" s="369"/>
      <c r="VI37" s="369"/>
      <c r="VJ37" s="369"/>
      <c r="VK37" s="369"/>
      <c r="VL37" s="369"/>
      <c r="VM37" s="369"/>
      <c r="VN37" s="369"/>
      <c r="VO37" s="369"/>
      <c r="VP37" s="369"/>
      <c r="VQ37" s="369"/>
      <c r="VR37" s="369"/>
      <c r="VS37" s="369"/>
      <c r="VT37" s="369"/>
      <c r="VU37" s="369"/>
      <c r="VV37" s="369"/>
      <c r="VW37" s="369"/>
      <c r="VX37" s="369"/>
      <c r="VY37" s="369"/>
      <c r="VZ37" s="369"/>
      <c r="WA37" s="369"/>
      <c r="WB37" s="369"/>
      <c r="WC37" s="369"/>
      <c r="WD37" s="369"/>
      <c r="WE37" s="369"/>
      <c r="WF37" s="369"/>
      <c r="WG37" s="369"/>
      <c r="WH37" s="369"/>
      <c r="WI37" s="369"/>
      <c r="WJ37" s="369"/>
      <c r="WK37" s="369"/>
      <c r="WL37" s="369"/>
      <c r="WM37" s="369"/>
      <c r="WN37" s="369"/>
      <c r="WO37" s="369"/>
      <c r="WP37" s="369"/>
      <c r="WQ37" s="369"/>
      <c r="WR37" s="369"/>
      <c r="WS37" s="369"/>
      <c r="WT37" s="369"/>
      <c r="WU37" s="369"/>
      <c r="WV37" s="369"/>
      <c r="WW37" s="369"/>
      <c r="WX37" s="369"/>
      <c r="WY37" s="369"/>
      <c r="WZ37" s="369"/>
      <c r="XA37" s="369"/>
      <c r="XB37" s="369"/>
      <c r="XC37" s="369"/>
      <c r="XD37" s="369"/>
      <c r="XE37" s="369"/>
      <c r="XF37" s="369"/>
      <c r="XG37" s="369"/>
      <c r="XH37" s="369"/>
      <c r="XI37" s="369"/>
      <c r="XJ37" s="369"/>
      <c r="XK37" s="369"/>
      <c r="XL37" s="369"/>
      <c r="XM37" s="369"/>
      <c r="XN37" s="369"/>
      <c r="XO37" s="369"/>
      <c r="XP37" s="369"/>
      <c r="XQ37" s="369"/>
      <c r="XR37" s="369"/>
      <c r="XS37" s="369"/>
      <c r="XT37" s="369"/>
      <c r="XU37" s="369"/>
      <c r="XV37" s="369"/>
      <c r="XW37" s="369"/>
      <c r="XX37" s="369"/>
      <c r="XY37" s="369"/>
      <c r="XZ37" s="369"/>
      <c r="YA37" s="369"/>
      <c r="YB37" s="369"/>
      <c r="YC37" s="369"/>
      <c r="YD37" s="369"/>
      <c r="YE37" s="369"/>
      <c r="YF37" s="369"/>
      <c r="YG37" s="369"/>
      <c r="YH37" s="369"/>
      <c r="YI37" s="369"/>
      <c r="YJ37" s="369"/>
      <c r="YK37" s="369"/>
      <c r="YL37" s="369"/>
      <c r="YM37" s="369"/>
      <c r="YN37" s="369"/>
      <c r="YO37" s="369"/>
      <c r="YP37" s="369"/>
      <c r="YQ37" s="369"/>
      <c r="YR37" s="369"/>
      <c r="YS37" s="369"/>
      <c r="YT37" s="369"/>
      <c r="YU37" s="369"/>
      <c r="YV37" s="369"/>
      <c r="YW37" s="369"/>
      <c r="YX37" s="369"/>
      <c r="YY37" s="369"/>
      <c r="YZ37" s="369"/>
      <c r="ZA37" s="369"/>
      <c r="ZB37" s="369"/>
      <c r="ZC37" s="369"/>
      <c r="ZD37" s="369"/>
      <c r="ZE37" s="369"/>
      <c r="ZF37" s="369"/>
      <c r="ZG37" s="369"/>
      <c r="ZH37" s="369"/>
      <c r="ZI37" s="369"/>
      <c r="ZJ37" s="369"/>
      <c r="ZK37" s="369"/>
      <c r="ZL37" s="369"/>
      <c r="ZM37" s="369"/>
      <c r="ZN37" s="369"/>
      <c r="ZO37" s="369"/>
      <c r="ZP37" s="369"/>
      <c r="ZQ37" s="369"/>
      <c r="ZR37" s="369"/>
      <c r="ZS37" s="369"/>
      <c r="ZT37" s="369"/>
      <c r="ZU37" s="369"/>
      <c r="ZV37" s="369"/>
      <c r="ZW37" s="369"/>
      <c r="ZX37" s="369"/>
      <c r="ZY37" s="369"/>
      <c r="ZZ37" s="369"/>
      <c r="AAA37" s="369"/>
      <c r="AAB37" s="369"/>
      <c r="AAC37" s="369"/>
      <c r="AAD37" s="369"/>
      <c r="AAE37" s="369"/>
      <c r="AAF37" s="369"/>
      <c r="AAG37" s="369"/>
      <c r="AAH37" s="369"/>
      <c r="AAI37" s="369"/>
      <c r="AAJ37" s="369"/>
      <c r="AAK37" s="369"/>
      <c r="AAL37" s="369"/>
      <c r="AAM37" s="369"/>
      <c r="AAN37" s="369"/>
      <c r="AAO37" s="369"/>
      <c r="AAP37" s="369"/>
      <c r="AAQ37" s="369"/>
      <c r="AAR37" s="369"/>
      <c r="AAS37" s="369"/>
      <c r="AAT37" s="369"/>
      <c r="AAU37" s="369"/>
      <c r="AAV37" s="369"/>
      <c r="AAW37" s="369"/>
      <c r="AAX37" s="369"/>
      <c r="AAY37" s="369"/>
      <c r="AAZ37" s="369"/>
      <c r="ABA37" s="369"/>
      <c r="ABB37" s="369"/>
      <c r="ABC37" s="369"/>
      <c r="ABD37" s="369"/>
      <c r="ABE37" s="369"/>
      <c r="ABF37" s="369"/>
      <c r="ABG37" s="369"/>
      <c r="ABH37" s="369"/>
      <c r="ABI37" s="369"/>
      <c r="ABJ37" s="369"/>
      <c r="ABK37" s="369"/>
      <c r="ABL37" s="369"/>
      <c r="ABM37" s="369"/>
      <c r="ABN37" s="369"/>
      <c r="ABO37" s="369"/>
      <c r="ABP37" s="369"/>
      <c r="ABQ37" s="369"/>
      <c r="ABR37" s="369"/>
      <c r="ABS37" s="369"/>
      <c r="ABT37" s="369"/>
      <c r="ABU37" s="369"/>
      <c r="ABV37" s="369"/>
      <c r="ABW37" s="369"/>
      <c r="ABX37" s="369"/>
      <c r="ABY37" s="369"/>
      <c r="ABZ37" s="369"/>
      <c r="ACA37" s="369"/>
      <c r="ACB37" s="369"/>
      <c r="ACC37" s="369"/>
      <c r="ACD37" s="369"/>
      <c r="ACE37" s="369"/>
      <c r="ACF37" s="369"/>
      <c r="ACG37" s="369"/>
      <c r="ACH37" s="369"/>
      <c r="ACI37" s="369"/>
      <c r="ACJ37" s="369"/>
      <c r="ACK37" s="369"/>
      <c r="ACL37" s="369"/>
      <c r="ACM37" s="369"/>
      <c r="ACN37" s="369"/>
      <c r="ACO37" s="369"/>
      <c r="ACP37" s="369"/>
      <c r="ACQ37" s="369"/>
      <c r="ACR37" s="369"/>
      <c r="ACS37" s="369"/>
      <c r="ACT37" s="369"/>
      <c r="ACU37" s="369"/>
      <c r="ACV37" s="369"/>
      <c r="ACW37" s="369"/>
      <c r="ACX37" s="369"/>
      <c r="ACY37" s="369"/>
      <c r="ACZ37" s="369"/>
      <c r="ADA37" s="369"/>
      <c r="ADB37" s="369"/>
      <c r="ADC37" s="369"/>
      <c r="ADD37" s="369"/>
      <c r="ADE37" s="369"/>
      <c r="ADF37" s="369"/>
      <c r="ADG37" s="369"/>
      <c r="ADH37" s="369"/>
      <c r="ADI37" s="369"/>
      <c r="ADJ37" s="369"/>
      <c r="ADK37" s="369"/>
      <c r="ADL37" s="369"/>
      <c r="ADM37" s="369"/>
      <c r="ADN37" s="369"/>
      <c r="ADO37" s="369"/>
      <c r="ADP37" s="369"/>
      <c r="ADQ37" s="369"/>
      <c r="ADR37" s="369"/>
      <c r="ADS37" s="369"/>
      <c r="ADT37" s="369"/>
      <c r="ADU37" s="369"/>
      <c r="ADV37" s="369"/>
      <c r="ADW37" s="369"/>
      <c r="ADX37" s="369"/>
      <c r="ADY37" s="369"/>
      <c r="ADZ37" s="369"/>
      <c r="AEA37" s="369"/>
      <c r="AEB37" s="369"/>
      <c r="AEC37" s="369"/>
      <c r="AED37" s="369"/>
      <c r="AEE37" s="369"/>
      <c r="AEF37" s="369"/>
      <c r="AEG37" s="369"/>
      <c r="AEH37" s="369"/>
      <c r="AEI37" s="369"/>
      <c r="AEJ37" s="369"/>
      <c r="AEK37" s="369"/>
      <c r="AEL37" s="369"/>
      <c r="AEM37" s="369"/>
      <c r="AEN37" s="369"/>
      <c r="AEO37" s="369"/>
      <c r="AEP37" s="369"/>
      <c r="AEQ37" s="369"/>
      <c r="AER37" s="369"/>
      <c r="AES37" s="369"/>
      <c r="AET37" s="369"/>
      <c r="AEU37" s="369"/>
      <c r="AEV37" s="369"/>
      <c r="AEW37" s="369"/>
      <c r="AEX37" s="369"/>
      <c r="AEY37" s="369"/>
      <c r="AEZ37" s="369"/>
      <c r="AFA37" s="369"/>
      <c r="AFB37" s="369"/>
      <c r="AFC37" s="369"/>
      <c r="AFD37" s="369"/>
      <c r="AFE37" s="369"/>
      <c r="AFF37" s="369"/>
      <c r="AFG37" s="369"/>
      <c r="AFH37" s="369"/>
      <c r="AFI37" s="369"/>
      <c r="AFJ37" s="369"/>
      <c r="AFK37" s="369"/>
      <c r="AFL37" s="369"/>
      <c r="AFM37" s="369"/>
      <c r="AFN37" s="369"/>
      <c r="AFO37" s="369"/>
      <c r="AFP37" s="369"/>
      <c r="AFQ37" s="369"/>
      <c r="AFR37" s="369"/>
      <c r="AFS37" s="369"/>
      <c r="AFT37" s="369"/>
      <c r="AFU37" s="369"/>
      <c r="AFV37" s="369"/>
      <c r="AFW37" s="369"/>
      <c r="AFX37" s="369"/>
      <c r="AFY37" s="369"/>
      <c r="AFZ37" s="369"/>
      <c r="AGA37" s="369"/>
      <c r="AGB37" s="369"/>
      <c r="AGC37" s="369"/>
      <c r="AGD37" s="369"/>
      <c r="AGE37" s="369"/>
      <c r="AGF37" s="369"/>
      <c r="AGG37" s="369"/>
      <c r="AGH37" s="369"/>
      <c r="AGI37" s="369"/>
      <c r="AGJ37" s="369"/>
      <c r="AGK37" s="369"/>
      <c r="AGL37" s="369"/>
      <c r="AGM37" s="369"/>
      <c r="AGN37" s="369"/>
      <c r="AGO37" s="369"/>
      <c r="AGP37" s="369"/>
      <c r="AGQ37" s="369"/>
      <c r="AGR37" s="369"/>
      <c r="AGS37" s="369"/>
      <c r="AGT37" s="369"/>
      <c r="AGU37" s="369"/>
      <c r="AGV37" s="369"/>
      <c r="AGW37" s="369"/>
      <c r="AGX37" s="369"/>
      <c r="AGY37" s="369"/>
      <c r="AGZ37" s="369"/>
      <c r="AHA37" s="369"/>
      <c r="AHB37" s="369"/>
      <c r="AHC37" s="369"/>
      <c r="AHD37" s="369"/>
      <c r="AHE37" s="369"/>
      <c r="AHF37" s="369"/>
      <c r="AHG37" s="369"/>
      <c r="AHH37" s="369"/>
      <c r="AHI37" s="369"/>
      <c r="AHJ37" s="369"/>
      <c r="AHK37" s="369"/>
      <c r="AHL37" s="369"/>
      <c r="AHM37" s="369"/>
      <c r="AHN37" s="369"/>
      <c r="AHO37" s="369"/>
      <c r="AHP37" s="369"/>
      <c r="AHQ37" s="369"/>
      <c r="AHR37" s="369"/>
      <c r="AHS37" s="369"/>
      <c r="AHT37" s="369"/>
      <c r="AHU37" s="369"/>
      <c r="AHV37" s="369"/>
      <c r="AHW37" s="369"/>
      <c r="AHX37" s="369"/>
      <c r="AHY37" s="369"/>
      <c r="AHZ37" s="369"/>
      <c r="AIA37" s="369"/>
      <c r="AIB37" s="369"/>
      <c r="AIC37" s="369"/>
      <c r="AID37" s="369"/>
      <c r="AIE37" s="369"/>
      <c r="AIF37" s="369"/>
      <c r="AIG37" s="369"/>
      <c r="AIH37" s="369"/>
      <c r="AII37" s="369"/>
      <c r="AIJ37" s="369"/>
      <c r="AIK37" s="369"/>
      <c r="AIL37" s="369"/>
      <c r="AIM37" s="369"/>
      <c r="AIN37" s="369"/>
      <c r="AIO37" s="369"/>
      <c r="AIP37" s="369"/>
      <c r="AIQ37" s="369"/>
      <c r="AIR37" s="369"/>
      <c r="AIS37" s="369"/>
      <c r="AIT37" s="369"/>
      <c r="AIU37" s="369"/>
      <c r="AIV37" s="369"/>
      <c r="AIW37" s="369"/>
      <c r="AIX37" s="369"/>
      <c r="AIY37" s="369"/>
      <c r="AIZ37" s="369"/>
      <c r="AJA37" s="369"/>
      <c r="AJB37" s="369"/>
      <c r="AJC37" s="369"/>
      <c r="AJD37" s="369"/>
      <c r="AJE37" s="369"/>
      <c r="AJF37" s="369"/>
      <c r="AJG37" s="369"/>
      <c r="AJH37" s="369"/>
      <c r="AJI37" s="369"/>
      <c r="AJJ37" s="369"/>
      <c r="AJK37" s="369"/>
      <c r="AJL37" s="369"/>
      <c r="AJM37" s="369"/>
      <c r="AJN37" s="369"/>
      <c r="AJO37" s="369"/>
      <c r="AJP37" s="369"/>
      <c r="AJQ37" s="369"/>
      <c r="AJR37" s="369"/>
      <c r="AJS37" s="369"/>
      <c r="AJT37" s="369"/>
      <c r="AJU37" s="369"/>
      <c r="AJV37" s="369"/>
      <c r="AJW37" s="369"/>
      <c r="AJX37" s="369"/>
      <c r="AJY37" s="369"/>
      <c r="AJZ37" s="369"/>
      <c r="AKA37" s="369"/>
      <c r="AKB37" s="369"/>
      <c r="AKC37" s="369"/>
      <c r="AKD37" s="369"/>
      <c r="AKE37" s="369"/>
      <c r="AKF37" s="369"/>
      <c r="AKG37" s="369"/>
      <c r="AKH37" s="369"/>
      <c r="AKI37" s="369"/>
      <c r="AKJ37" s="369"/>
      <c r="AKK37" s="369"/>
      <c r="AKL37" s="369"/>
      <c r="AKM37" s="369"/>
      <c r="AKN37" s="369"/>
      <c r="AKO37" s="369"/>
      <c r="AKP37" s="369"/>
      <c r="AKQ37" s="369"/>
      <c r="AKR37" s="369"/>
      <c r="AKS37" s="369"/>
      <c r="AKT37" s="369"/>
      <c r="AKU37" s="369"/>
      <c r="AKV37" s="369"/>
      <c r="AKW37" s="369"/>
      <c r="AKX37" s="369"/>
      <c r="AKY37" s="369"/>
      <c r="AKZ37" s="369"/>
      <c r="ALA37" s="369"/>
      <c r="ALB37" s="369"/>
      <c r="ALC37" s="369"/>
      <c r="ALD37" s="369"/>
      <c r="ALE37" s="369"/>
      <c r="ALF37" s="369"/>
      <c r="ALG37" s="369"/>
      <c r="ALH37" s="369"/>
      <c r="ALI37" s="369"/>
      <c r="ALJ37" s="369"/>
      <c r="ALK37" s="369"/>
      <c r="ALL37" s="369"/>
      <c r="ALM37" s="369"/>
      <c r="ALN37" s="369"/>
      <c r="ALO37" s="369"/>
      <c r="ALP37" s="369"/>
      <c r="ALQ37" s="369"/>
      <c r="ALR37" s="369"/>
      <c r="ALS37" s="369"/>
      <c r="ALT37" s="369"/>
      <c r="ALU37" s="369"/>
      <c r="ALV37" s="369"/>
      <c r="ALW37" s="369"/>
      <c r="ALX37" s="369"/>
      <c r="ALY37" s="369"/>
      <c r="ALZ37" s="369"/>
      <c r="AMA37" s="369"/>
      <c r="AMB37" s="369"/>
      <c r="AMC37" s="369"/>
      <c r="AMD37" s="369"/>
      <c r="AME37" s="369"/>
      <c r="AMF37" s="369"/>
      <c r="AMG37" s="369"/>
      <c r="AMH37" s="369"/>
      <c r="AMI37" s="369"/>
      <c r="AMJ37" s="369"/>
      <c r="AMK37" s="369"/>
      <c r="AML37" s="369"/>
      <c r="AMM37" s="369"/>
      <c r="AMN37" s="369"/>
      <c r="AMO37" s="369"/>
      <c r="AMP37" s="369"/>
      <c r="AMQ37" s="369"/>
      <c r="AMR37" s="369"/>
      <c r="AMS37" s="369"/>
      <c r="AMT37" s="369"/>
      <c r="AMU37" s="369"/>
      <c r="AMV37" s="369"/>
      <c r="AMW37" s="369"/>
      <c r="AMX37" s="369"/>
      <c r="AMY37" s="369"/>
      <c r="AMZ37" s="369"/>
      <c r="ANA37" s="369"/>
      <c r="ANB37" s="369"/>
      <c r="ANC37" s="369"/>
      <c r="AND37" s="369"/>
      <c r="ANE37" s="369"/>
      <c r="ANF37" s="369"/>
      <c r="ANG37" s="369"/>
      <c r="ANH37" s="369"/>
      <c r="ANI37" s="369"/>
      <c r="ANJ37" s="369"/>
      <c r="ANK37" s="369"/>
      <c r="ANL37" s="369"/>
      <c r="ANM37" s="369"/>
      <c r="ANN37" s="369"/>
      <c r="ANO37" s="369"/>
      <c r="ANP37" s="369"/>
      <c r="ANQ37" s="369"/>
      <c r="ANR37" s="369"/>
      <c r="ANS37" s="369"/>
      <c r="ANT37" s="369"/>
      <c r="ANU37" s="369"/>
      <c r="ANV37" s="369"/>
      <c r="ANW37" s="369"/>
      <c r="ANX37" s="369"/>
      <c r="ANY37" s="369"/>
      <c r="ANZ37" s="369"/>
      <c r="AOA37" s="369"/>
      <c r="AOB37" s="369"/>
      <c r="AOC37" s="369"/>
      <c r="AOD37" s="369"/>
      <c r="AOE37" s="369"/>
      <c r="AOF37" s="369"/>
      <c r="AOG37" s="369"/>
      <c r="AOH37" s="369"/>
      <c r="AOI37" s="369"/>
      <c r="AOJ37" s="369"/>
      <c r="AOK37" s="369"/>
      <c r="AOL37" s="369"/>
      <c r="AOM37" s="369"/>
      <c r="AON37" s="369"/>
      <c r="AOO37" s="369"/>
      <c r="AOP37" s="369"/>
      <c r="AOQ37" s="369"/>
      <c r="AOR37" s="369"/>
      <c r="AOS37" s="369"/>
      <c r="AOT37" s="369"/>
      <c r="AOU37" s="369"/>
      <c r="AOV37" s="369"/>
      <c r="AOW37" s="369"/>
      <c r="AOX37" s="369"/>
      <c r="AOY37" s="369"/>
      <c r="AOZ37" s="369"/>
      <c r="APA37" s="369"/>
      <c r="APB37" s="369"/>
      <c r="APC37" s="369"/>
      <c r="APD37" s="369"/>
      <c r="APE37" s="369"/>
      <c r="APF37" s="369"/>
      <c r="APG37" s="369"/>
      <c r="APH37" s="369"/>
      <c r="API37" s="369"/>
      <c r="APJ37" s="369"/>
      <c r="APK37" s="369"/>
      <c r="APL37" s="369"/>
      <c r="APM37" s="369"/>
      <c r="APN37" s="369"/>
      <c r="APO37" s="369"/>
      <c r="APP37" s="369"/>
      <c r="APQ37" s="369"/>
      <c r="APR37" s="369"/>
      <c r="APS37" s="369"/>
      <c r="APT37" s="369"/>
      <c r="APU37" s="369"/>
      <c r="APV37" s="369"/>
      <c r="APW37" s="369"/>
      <c r="APX37" s="369"/>
      <c r="APY37" s="369"/>
      <c r="APZ37" s="369"/>
      <c r="AQA37" s="369"/>
      <c r="AQB37" s="369"/>
      <c r="AQC37" s="369"/>
      <c r="AQD37" s="369"/>
      <c r="AQE37" s="369"/>
      <c r="AQF37" s="369"/>
      <c r="AQG37" s="369"/>
      <c r="AQH37" s="369"/>
      <c r="AQI37" s="369"/>
      <c r="AQJ37" s="369"/>
      <c r="AQK37" s="369"/>
      <c r="AQL37" s="369"/>
      <c r="AQM37" s="369"/>
      <c r="AQN37" s="369"/>
      <c r="AQO37" s="369"/>
      <c r="AQP37" s="369"/>
      <c r="AQQ37" s="369"/>
      <c r="AQR37" s="369"/>
      <c r="AQS37" s="369"/>
      <c r="AQT37" s="369"/>
      <c r="AQU37" s="369"/>
      <c r="AQV37" s="369"/>
      <c r="AQW37" s="369"/>
      <c r="AQX37" s="369"/>
      <c r="AQY37" s="369"/>
      <c r="AQZ37" s="369"/>
      <c r="ARA37" s="369"/>
      <c r="ARB37" s="369"/>
      <c r="ARC37" s="369"/>
      <c r="ARD37" s="369"/>
      <c r="ARE37" s="369"/>
      <c r="ARF37" s="369"/>
      <c r="ARG37" s="369"/>
      <c r="ARH37" s="369"/>
      <c r="ARI37" s="369"/>
      <c r="ARJ37" s="369"/>
      <c r="ARK37" s="369"/>
      <c r="ARL37" s="369"/>
      <c r="ARM37" s="369"/>
      <c r="ARN37" s="369"/>
      <c r="ARO37" s="369"/>
      <c r="ARP37" s="369"/>
      <c r="ARQ37" s="369"/>
      <c r="ARR37" s="369"/>
      <c r="ARS37" s="369"/>
      <c r="ART37" s="369"/>
      <c r="ARU37" s="369"/>
      <c r="ARV37" s="369"/>
      <c r="ARW37" s="369"/>
      <c r="ARX37" s="369"/>
      <c r="ARY37" s="369"/>
      <c r="ARZ37" s="369"/>
      <c r="ASA37" s="369"/>
      <c r="ASB37" s="369"/>
      <c r="ASC37" s="369"/>
      <c r="ASD37" s="369"/>
      <c r="ASE37" s="369"/>
      <c r="ASF37" s="369"/>
      <c r="ASG37" s="369"/>
      <c r="ASH37" s="369"/>
      <c r="ASI37" s="369"/>
      <c r="ASJ37" s="369"/>
      <c r="ASK37" s="369"/>
      <c r="ASL37" s="369"/>
      <c r="ASM37" s="369"/>
      <c r="ASN37" s="369"/>
      <c r="ASO37" s="369"/>
      <c r="ASP37" s="369"/>
      <c r="ASQ37" s="369"/>
      <c r="ASR37" s="369"/>
      <c r="ASS37" s="369"/>
      <c r="AST37" s="369"/>
      <c r="ASU37" s="369"/>
      <c r="ASV37" s="369"/>
      <c r="ASW37" s="369"/>
      <c r="ASX37" s="369"/>
      <c r="ASY37" s="369"/>
      <c r="ASZ37" s="369"/>
      <c r="ATA37" s="369"/>
      <c r="ATB37" s="369"/>
      <c r="ATC37" s="369"/>
      <c r="ATD37" s="369"/>
      <c r="ATE37" s="369"/>
      <c r="ATF37" s="369"/>
      <c r="ATG37" s="369"/>
      <c r="ATH37" s="369"/>
      <c r="ATI37" s="369"/>
      <c r="ATJ37" s="369"/>
      <c r="ATK37" s="369"/>
      <c r="ATL37" s="369"/>
      <c r="ATM37" s="369"/>
      <c r="ATN37" s="369"/>
      <c r="ATO37" s="369"/>
      <c r="ATP37" s="369"/>
      <c r="ATQ37" s="369"/>
      <c r="ATR37" s="369"/>
      <c r="ATS37" s="369"/>
      <c r="ATT37" s="369"/>
      <c r="ATU37" s="369"/>
      <c r="ATV37" s="369"/>
      <c r="ATW37" s="369"/>
      <c r="ATX37" s="369"/>
      <c r="ATY37" s="369"/>
      <c r="ATZ37" s="369"/>
      <c r="AUA37" s="369"/>
      <c r="AUB37" s="369"/>
      <c r="AUC37" s="369"/>
      <c r="AUD37" s="369"/>
      <c r="AUE37" s="369"/>
      <c r="AUF37" s="369"/>
      <c r="AUG37" s="369"/>
      <c r="AUH37" s="369"/>
      <c r="AUI37" s="369"/>
      <c r="AUJ37" s="369"/>
      <c r="AUK37" s="369"/>
      <c r="AUL37" s="369"/>
      <c r="AUM37" s="369"/>
      <c r="AUN37" s="369"/>
      <c r="AUO37" s="369"/>
      <c r="AUP37" s="369"/>
      <c r="AUQ37" s="369"/>
      <c r="AUR37" s="369"/>
      <c r="AUS37" s="369"/>
      <c r="AUT37" s="369"/>
      <c r="AUU37" s="369"/>
      <c r="AUV37" s="369"/>
      <c r="AUW37" s="369"/>
      <c r="AUX37" s="369"/>
      <c r="AUY37" s="369"/>
      <c r="AUZ37" s="369"/>
      <c r="AVA37" s="369"/>
      <c r="AVB37" s="369"/>
      <c r="AVC37" s="369"/>
      <c r="AVD37" s="369"/>
      <c r="AVE37" s="369"/>
      <c r="AVF37" s="369"/>
      <c r="AVG37" s="369"/>
      <c r="AVH37" s="369"/>
      <c r="AVI37" s="369"/>
      <c r="AVJ37" s="369"/>
      <c r="AVK37" s="369"/>
      <c r="AVL37" s="369"/>
      <c r="AVM37" s="369"/>
      <c r="AVN37" s="369"/>
      <c r="AVO37" s="369"/>
      <c r="AVP37" s="369"/>
      <c r="AVQ37" s="369"/>
      <c r="AVR37" s="369"/>
      <c r="AVS37" s="369"/>
      <c r="AVT37" s="369"/>
      <c r="AVU37" s="369"/>
      <c r="AVV37" s="369"/>
      <c r="AVW37" s="369"/>
      <c r="AVX37" s="369"/>
      <c r="AVY37" s="369"/>
      <c r="AVZ37" s="369"/>
      <c r="AWA37" s="369"/>
      <c r="AWB37" s="369"/>
      <c r="AWC37" s="369"/>
      <c r="AWD37" s="369"/>
      <c r="AWE37" s="369"/>
      <c r="AWF37" s="369"/>
      <c r="AWG37" s="369"/>
      <c r="AWH37" s="369"/>
      <c r="AWI37" s="369"/>
      <c r="AWJ37" s="369"/>
      <c r="AWK37" s="369"/>
      <c r="AWL37" s="369"/>
      <c r="AWM37" s="369"/>
      <c r="AWN37" s="369"/>
      <c r="AWO37" s="369"/>
      <c r="AWP37" s="369"/>
      <c r="AWQ37" s="369"/>
      <c r="AWR37" s="369"/>
      <c r="AWS37" s="369"/>
      <c r="AWT37" s="369"/>
      <c r="AWU37" s="369"/>
      <c r="AWV37" s="369"/>
      <c r="AWW37" s="369"/>
      <c r="AWX37" s="369"/>
      <c r="AWY37" s="369"/>
      <c r="AWZ37" s="369"/>
      <c r="AXA37" s="369"/>
      <c r="AXB37" s="369"/>
      <c r="AXC37" s="369"/>
      <c r="AXD37" s="369"/>
      <c r="AXE37" s="369"/>
      <c r="AXF37" s="369"/>
      <c r="AXG37" s="369"/>
      <c r="AXH37" s="369"/>
      <c r="AXI37" s="369"/>
      <c r="AXJ37" s="369"/>
      <c r="AXK37" s="369"/>
      <c r="AXL37" s="369"/>
      <c r="AXM37" s="369"/>
      <c r="AXN37" s="369"/>
      <c r="AXO37" s="369"/>
      <c r="AXP37" s="369"/>
      <c r="AXQ37" s="369"/>
      <c r="AXR37" s="369"/>
      <c r="AXS37" s="369"/>
      <c r="AXT37" s="369"/>
      <c r="AXU37" s="369"/>
      <c r="AXV37" s="369"/>
      <c r="AXW37" s="369"/>
      <c r="AXX37" s="369"/>
      <c r="AXY37" s="369"/>
      <c r="AXZ37" s="369"/>
      <c r="AYA37" s="369"/>
      <c r="AYB37" s="369"/>
      <c r="AYC37" s="369"/>
      <c r="AYD37" s="369"/>
      <c r="AYE37" s="369"/>
      <c r="AYF37" s="369"/>
      <c r="AYG37" s="369"/>
      <c r="AYH37" s="369"/>
      <c r="AYI37" s="369"/>
      <c r="AYJ37" s="369"/>
      <c r="AYK37" s="369"/>
      <c r="AYL37" s="369"/>
      <c r="AYM37" s="369"/>
      <c r="AYN37" s="369"/>
      <c r="AYO37" s="369"/>
      <c r="AYP37" s="369"/>
      <c r="AYQ37" s="369"/>
      <c r="AYR37" s="369"/>
      <c r="AYS37" s="369"/>
      <c r="AYT37" s="369"/>
      <c r="AYU37" s="369"/>
      <c r="AYV37" s="369"/>
      <c r="AYW37" s="369"/>
      <c r="AYX37" s="369"/>
      <c r="AYY37" s="369"/>
      <c r="AYZ37" s="369"/>
      <c r="AZA37" s="369"/>
      <c r="AZB37" s="369"/>
      <c r="AZC37" s="369"/>
      <c r="AZD37" s="369"/>
      <c r="AZE37" s="369"/>
      <c r="AZF37" s="369"/>
      <c r="AZG37" s="369"/>
      <c r="AZH37" s="369"/>
      <c r="AZI37" s="369"/>
      <c r="AZJ37" s="369"/>
      <c r="AZK37" s="369"/>
      <c r="AZL37" s="369"/>
      <c r="AZM37" s="369"/>
      <c r="AZN37" s="369"/>
      <c r="AZO37" s="369"/>
      <c r="AZP37" s="369"/>
      <c r="AZQ37" s="369"/>
      <c r="AZR37" s="369"/>
      <c r="AZS37" s="369"/>
      <c r="AZT37" s="369"/>
      <c r="AZU37" s="369"/>
      <c r="AZV37" s="369"/>
      <c r="AZW37" s="369"/>
      <c r="AZX37" s="369"/>
      <c r="AZY37" s="369"/>
      <c r="AZZ37" s="369"/>
      <c r="BAA37" s="369"/>
      <c r="BAB37" s="369"/>
      <c r="BAC37" s="369"/>
      <c r="BAD37" s="369"/>
      <c r="BAE37" s="369"/>
      <c r="BAF37" s="369"/>
      <c r="BAG37" s="369"/>
      <c r="BAH37" s="369"/>
      <c r="BAI37" s="369"/>
      <c r="BAJ37" s="369"/>
      <c r="BAK37" s="369"/>
      <c r="BAL37" s="369"/>
      <c r="BAM37" s="369"/>
      <c r="BAN37" s="369"/>
      <c r="BAO37" s="369"/>
      <c r="BAP37" s="369"/>
      <c r="BAQ37" s="369"/>
      <c r="BAR37" s="369"/>
      <c r="BAS37" s="369"/>
      <c r="BAT37" s="369"/>
      <c r="BAU37" s="369"/>
      <c r="BAV37" s="369"/>
      <c r="BAW37" s="369"/>
      <c r="BAX37" s="369"/>
      <c r="BAY37" s="369"/>
      <c r="BAZ37" s="369"/>
      <c r="BBA37" s="369"/>
      <c r="BBB37" s="369"/>
      <c r="BBC37" s="369"/>
      <c r="BBD37" s="369"/>
      <c r="BBE37" s="369"/>
      <c r="BBF37" s="369"/>
      <c r="BBG37" s="369"/>
      <c r="BBH37" s="369"/>
      <c r="BBI37" s="369"/>
      <c r="BBJ37" s="369"/>
      <c r="BBK37" s="369"/>
      <c r="BBL37" s="369"/>
      <c r="BBM37" s="369"/>
      <c r="BBN37" s="369"/>
      <c r="BBO37" s="369"/>
      <c r="BBP37" s="369"/>
      <c r="BBQ37" s="369"/>
      <c r="BBR37" s="369"/>
      <c r="BBS37" s="369"/>
      <c r="BBT37" s="369"/>
      <c r="BBU37" s="369"/>
      <c r="BBV37" s="369"/>
      <c r="BBW37" s="369"/>
      <c r="BBX37" s="369"/>
      <c r="BBY37" s="369"/>
      <c r="BBZ37" s="369"/>
      <c r="BCA37" s="369"/>
      <c r="BCB37" s="369"/>
      <c r="BCC37" s="369"/>
      <c r="BCD37" s="369"/>
      <c r="BCE37" s="369"/>
      <c r="BCF37" s="369"/>
      <c r="BCG37" s="369"/>
      <c r="BCH37" s="369"/>
      <c r="BCI37" s="369"/>
      <c r="BCJ37" s="369"/>
      <c r="BCK37" s="369"/>
      <c r="BCL37" s="369"/>
      <c r="BCM37" s="369"/>
      <c r="BCN37" s="369"/>
      <c r="BCO37" s="369"/>
      <c r="BCP37" s="369"/>
      <c r="BCQ37" s="369"/>
      <c r="BCR37" s="369"/>
      <c r="BCS37" s="369"/>
      <c r="BCT37" s="369"/>
      <c r="BCU37" s="369"/>
      <c r="BCV37" s="369"/>
      <c r="BCW37" s="369"/>
      <c r="BCX37" s="369"/>
      <c r="BCY37" s="369"/>
      <c r="BCZ37" s="369"/>
      <c r="BDA37" s="369"/>
      <c r="BDB37" s="369"/>
      <c r="BDC37" s="369"/>
      <c r="BDD37" s="369"/>
      <c r="BDE37" s="369"/>
      <c r="BDF37" s="369"/>
      <c r="BDG37" s="369"/>
      <c r="BDH37" s="369"/>
      <c r="BDI37" s="369"/>
      <c r="BDJ37" s="369"/>
      <c r="BDK37" s="369"/>
      <c r="BDL37" s="369"/>
      <c r="BDM37" s="369"/>
      <c r="BDN37" s="369"/>
      <c r="BDO37" s="369"/>
      <c r="BDP37" s="369"/>
      <c r="BDQ37" s="369"/>
      <c r="BDR37" s="369"/>
      <c r="BDS37" s="369"/>
      <c r="BDT37" s="369"/>
      <c r="BDU37" s="369"/>
      <c r="BDV37" s="369"/>
      <c r="BDW37" s="369"/>
      <c r="BDX37" s="369"/>
      <c r="BDY37" s="369"/>
      <c r="BDZ37" s="369"/>
      <c r="BEA37" s="369"/>
      <c r="BEB37" s="369"/>
      <c r="BEC37" s="369"/>
      <c r="BED37" s="369"/>
      <c r="BEE37" s="369"/>
      <c r="BEF37" s="369"/>
      <c r="BEG37" s="369"/>
      <c r="BEH37" s="369"/>
      <c r="BEI37" s="369"/>
      <c r="BEJ37" s="369"/>
      <c r="BEK37" s="369"/>
      <c r="BEL37" s="369"/>
      <c r="BEM37" s="369"/>
      <c r="BEN37" s="369"/>
      <c r="BEO37" s="369"/>
      <c r="BEP37" s="369"/>
      <c r="BEQ37" s="369"/>
      <c r="BER37" s="369"/>
      <c r="BES37" s="369"/>
      <c r="BET37" s="369"/>
      <c r="BEU37" s="369"/>
      <c r="BEV37" s="369"/>
      <c r="BEW37" s="369"/>
      <c r="BEX37" s="369"/>
      <c r="BEY37" s="369"/>
      <c r="BEZ37" s="369"/>
      <c r="BFA37" s="369"/>
      <c r="BFB37" s="369"/>
      <c r="BFC37" s="369"/>
      <c r="BFD37" s="369"/>
      <c r="BFE37" s="369"/>
      <c r="BFF37" s="369"/>
      <c r="BFG37" s="369"/>
      <c r="BFH37" s="369"/>
      <c r="BFI37" s="369"/>
      <c r="BFJ37" s="369"/>
      <c r="BFK37" s="369"/>
      <c r="BFL37" s="369"/>
      <c r="BFM37" s="369"/>
      <c r="BFN37" s="369"/>
      <c r="BFO37" s="369"/>
      <c r="BFP37" s="369"/>
      <c r="BFQ37" s="369"/>
      <c r="BFR37" s="369"/>
      <c r="BFS37" s="369"/>
      <c r="BFT37" s="369"/>
      <c r="BFU37" s="369"/>
      <c r="BFV37" s="369"/>
      <c r="BFW37" s="369"/>
      <c r="BFX37" s="369"/>
      <c r="BFY37" s="369"/>
      <c r="BFZ37" s="369"/>
      <c r="BGA37" s="369"/>
      <c r="BGB37" s="369"/>
      <c r="BGC37" s="369"/>
      <c r="BGD37" s="369"/>
      <c r="BGE37" s="369"/>
      <c r="BGF37" s="369"/>
      <c r="BGG37" s="369"/>
      <c r="BGH37" s="369"/>
      <c r="BGI37" s="369"/>
      <c r="BGJ37" s="369"/>
      <c r="BGK37" s="369"/>
      <c r="BGL37" s="369"/>
      <c r="BGM37" s="369"/>
      <c r="BGN37" s="369"/>
      <c r="BGO37" s="369"/>
      <c r="BGP37" s="369"/>
      <c r="BGQ37" s="369"/>
      <c r="BGR37" s="369"/>
      <c r="BGS37" s="369"/>
      <c r="BGT37" s="369"/>
      <c r="BGU37" s="369"/>
      <c r="BGV37" s="369"/>
      <c r="BGW37" s="369"/>
      <c r="BGX37" s="369"/>
      <c r="BGY37" s="369"/>
      <c r="BGZ37" s="369"/>
      <c r="BHA37" s="369"/>
      <c r="BHB37" s="369"/>
      <c r="BHC37" s="369"/>
      <c r="BHD37" s="369"/>
      <c r="BHE37" s="369"/>
      <c r="BHF37" s="369"/>
      <c r="BHG37" s="369"/>
      <c r="BHH37" s="369"/>
      <c r="BHI37" s="369"/>
      <c r="BHJ37" s="369"/>
      <c r="BHK37" s="369"/>
      <c r="BHL37" s="369"/>
      <c r="BHM37" s="369"/>
      <c r="BHN37" s="369"/>
      <c r="BHO37" s="369"/>
      <c r="BHP37" s="369"/>
      <c r="BHQ37" s="369"/>
      <c r="BHR37" s="369"/>
      <c r="BHS37" s="369"/>
      <c r="BHT37" s="369"/>
      <c r="BHU37" s="369"/>
      <c r="BHV37" s="369"/>
      <c r="BHW37" s="369"/>
      <c r="BHX37" s="369"/>
      <c r="BHY37" s="369"/>
      <c r="BHZ37" s="369"/>
      <c r="BIA37" s="369"/>
      <c r="BIB37" s="369"/>
      <c r="BIC37" s="369"/>
      <c r="BID37" s="369"/>
      <c r="BIE37" s="369"/>
      <c r="BIF37" s="369"/>
      <c r="BIG37" s="369"/>
      <c r="BIH37" s="369"/>
      <c r="BII37" s="369"/>
      <c r="BIJ37" s="369"/>
      <c r="BIK37" s="369"/>
      <c r="BIL37" s="369"/>
      <c r="BIM37" s="369"/>
      <c r="BIN37" s="369"/>
      <c r="BIO37" s="369"/>
      <c r="BIP37" s="369"/>
      <c r="BIQ37" s="369"/>
      <c r="BIR37" s="369"/>
      <c r="BIS37" s="369"/>
      <c r="BIT37" s="369"/>
      <c r="BIU37" s="369"/>
      <c r="BIV37" s="369"/>
      <c r="BIW37" s="369"/>
      <c r="BIX37" s="369"/>
      <c r="BIY37" s="369"/>
      <c r="BIZ37" s="369"/>
      <c r="BJA37" s="369"/>
      <c r="BJB37" s="369"/>
      <c r="BJC37" s="369"/>
      <c r="BJD37" s="369"/>
      <c r="BJE37" s="369"/>
      <c r="BJF37" s="369"/>
      <c r="BJG37" s="369"/>
      <c r="BJH37" s="369"/>
      <c r="BJI37" s="369"/>
      <c r="BJJ37" s="369"/>
      <c r="BJK37" s="369"/>
      <c r="BJL37" s="369"/>
      <c r="BJM37" s="369"/>
      <c r="BJN37" s="369"/>
      <c r="BJO37" s="369"/>
      <c r="BJP37" s="369"/>
      <c r="BJQ37" s="369"/>
      <c r="BJR37" s="369"/>
      <c r="BJS37" s="369"/>
      <c r="BJT37" s="369"/>
      <c r="BJU37" s="369"/>
      <c r="BJV37" s="369"/>
      <c r="BJW37" s="369"/>
      <c r="BJX37" s="369"/>
      <c r="BJY37" s="369"/>
      <c r="BJZ37" s="369"/>
      <c r="BKA37" s="369"/>
      <c r="BKB37" s="369"/>
      <c r="BKC37" s="369"/>
      <c r="BKD37" s="369"/>
      <c r="BKE37" s="369"/>
      <c r="BKF37" s="369"/>
      <c r="BKG37" s="369"/>
      <c r="BKH37" s="369"/>
      <c r="BKI37" s="369"/>
      <c r="BKJ37" s="369"/>
      <c r="BKK37" s="369"/>
      <c r="BKL37" s="369"/>
      <c r="BKM37" s="369"/>
      <c r="BKN37" s="369"/>
      <c r="BKO37" s="369"/>
      <c r="BKP37" s="369"/>
      <c r="BKQ37" s="369"/>
      <c r="BKR37" s="369"/>
      <c r="BKS37" s="369"/>
      <c r="BKT37" s="369"/>
      <c r="BKU37" s="369"/>
      <c r="BKV37" s="369"/>
      <c r="BKW37" s="369"/>
      <c r="BKX37" s="369"/>
      <c r="BKY37" s="369"/>
      <c r="BKZ37" s="369"/>
      <c r="BLA37" s="369"/>
      <c r="BLB37" s="369"/>
      <c r="BLC37" s="369"/>
      <c r="BLD37" s="369"/>
      <c r="BLE37" s="369"/>
      <c r="BLF37" s="369"/>
      <c r="BLG37" s="369"/>
      <c r="BLH37" s="369"/>
      <c r="BLI37" s="369"/>
      <c r="BLJ37" s="369"/>
      <c r="BLK37" s="369"/>
      <c r="BLL37" s="369"/>
      <c r="BLM37" s="369"/>
      <c r="BLN37" s="369"/>
      <c r="BLO37" s="369"/>
      <c r="BLP37" s="369"/>
      <c r="BLQ37" s="369"/>
      <c r="BLR37" s="369"/>
      <c r="BLS37" s="369"/>
      <c r="BLT37" s="369"/>
      <c r="BLU37" s="369"/>
      <c r="BLV37" s="369"/>
      <c r="BLW37" s="369"/>
      <c r="BLX37" s="369"/>
      <c r="BLY37" s="369"/>
      <c r="BLZ37" s="369"/>
      <c r="BMA37" s="369"/>
      <c r="BMB37" s="369"/>
      <c r="BMC37" s="369"/>
      <c r="BMD37" s="369"/>
      <c r="BME37" s="369"/>
      <c r="BMF37" s="369"/>
      <c r="BMG37" s="369"/>
      <c r="BMH37" s="369"/>
      <c r="BMI37" s="369"/>
      <c r="BMJ37" s="369"/>
      <c r="BMK37" s="369"/>
      <c r="BML37" s="369"/>
      <c r="BMM37" s="369"/>
      <c r="BMN37" s="369"/>
      <c r="BMO37" s="369"/>
      <c r="BMP37" s="369"/>
      <c r="BMQ37" s="369"/>
      <c r="BMR37" s="369"/>
      <c r="BMS37" s="369"/>
      <c r="BMT37" s="369"/>
      <c r="BMU37" s="369"/>
      <c r="BMV37" s="369"/>
      <c r="BMW37" s="369"/>
      <c r="BMX37" s="369"/>
      <c r="BMY37" s="369"/>
      <c r="BMZ37" s="369"/>
      <c r="BNA37" s="369"/>
      <c r="BNB37" s="369"/>
      <c r="BNC37" s="369"/>
      <c r="BND37" s="369"/>
      <c r="BNE37" s="369"/>
      <c r="BNF37" s="369"/>
      <c r="BNG37" s="369"/>
      <c r="BNH37" s="369"/>
      <c r="BNI37" s="369"/>
      <c r="BNJ37" s="369"/>
      <c r="BNK37" s="369"/>
      <c r="BNL37" s="369"/>
      <c r="BNM37" s="369"/>
      <c r="BNN37" s="369"/>
      <c r="BNO37" s="369"/>
      <c r="BNP37" s="369"/>
      <c r="BNQ37" s="369"/>
      <c r="BNR37" s="369"/>
      <c r="BNS37" s="369"/>
      <c r="BNT37" s="369"/>
      <c r="BNU37" s="369"/>
      <c r="BNV37" s="369"/>
      <c r="BNW37" s="369"/>
      <c r="BNX37" s="369"/>
      <c r="BNY37" s="369"/>
      <c r="BNZ37" s="369"/>
      <c r="BOA37" s="369"/>
      <c r="BOB37" s="369"/>
      <c r="BOC37" s="369"/>
      <c r="BOD37" s="369"/>
      <c r="BOE37" s="369"/>
      <c r="BOF37" s="369"/>
      <c r="BOG37" s="369"/>
      <c r="BOH37" s="369"/>
      <c r="BOI37" s="369"/>
      <c r="BOJ37" s="369"/>
      <c r="BOK37" s="369"/>
      <c r="BOL37" s="369"/>
      <c r="BOM37" s="369"/>
      <c r="BON37" s="369"/>
      <c r="BOO37" s="369"/>
      <c r="BOP37" s="369"/>
      <c r="BOQ37" s="369"/>
      <c r="BOR37" s="369"/>
      <c r="BOS37" s="369"/>
      <c r="BOT37" s="369"/>
      <c r="BOU37" s="369"/>
      <c r="BOV37" s="369"/>
      <c r="BOW37" s="369"/>
      <c r="BOX37" s="369"/>
      <c r="BOY37" s="369"/>
      <c r="BOZ37" s="369"/>
      <c r="BPA37" s="369"/>
      <c r="BPB37" s="369"/>
      <c r="BPC37" s="369"/>
      <c r="BPD37" s="369"/>
      <c r="BPE37" s="369"/>
      <c r="BPF37" s="369"/>
      <c r="BPG37" s="369"/>
      <c r="BPH37" s="369"/>
      <c r="BPI37" s="369"/>
      <c r="BPJ37" s="369"/>
      <c r="BPK37" s="369"/>
      <c r="BPL37" s="369"/>
      <c r="BPM37" s="369"/>
      <c r="BPN37" s="369"/>
      <c r="BPO37" s="369"/>
      <c r="BPP37" s="369"/>
      <c r="BPQ37" s="369"/>
      <c r="BPR37" s="369"/>
      <c r="BPS37" s="369"/>
      <c r="BPT37" s="369"/>
      <c r="BPU37" s="369"/>
      <c r="BPV37" s="369"/>
      <c r="BPW37" s="369"/>
      <c r="BPX37" s="369"/>
      <c r="BPY37" s="369"/>
      <c r="BPZ37" s="369"/>
      <c r="BQA37" s="369"/>
      <c r="BQB37" s="369"/>
      <c r="BQC37" s="369"/>
      <c r="BQD37" s="369"/>
      <c r="BQE37" s="369"/>
      <c r="BQF37" s="369"/>
      <c r="BQG37" s="369"/>
      <c r="BQH37" s="369"/>
      <c r="BQI37" s="369"/>
      <c r="BQJ37" s="369"/>
      <c r="BQK37" s="369"/>
      <c r="BQL37" s="369"/>
      <c r="BQM37" s="369"/>
      <c r="BQN37" s="369"/>
      <c r="BQO37" s="369"/>
      <c r="BQP37" s="369"/>
      <c r="BQQ37" s="369"/>
      <c r="BQR37" s="369"/>
      <c r="BQS37" s="369"/>
      <c r="BQT37" s="369"/>
      <c r="BQU37" s="369"/>
      <c r="BQV37" s="369"/>
      <c r="BQW37" s="369"/>
      <c r="BQX37" s="369"/>
      <c r="BQY37" s="369"/>
      <c r="BQZ37" s="369"/>
      <c r="BRA37" s="369"/>
      <c r="BRB37" s="369"/>
      <c r="BRC37" s="369"/>
      <c r="BRD37" s="369"/>
      <c r="BRE37" s="369"/>
      <c r="BRF37" s="369"/>
      <c r="BRG37" s="369"/>
      <c r="BRH37" s="369"/>
      <c r="BRI37" s="369"/>
      <c r="BRJ37" s="369"/>
      <c r="BRK37" s="369"/>
      <c r="BRL37" s="369"/>
      <c r="BRM37" s="369"/>
      <c r="BRN37" s="369"/>
      <c r="BRO37" s="369"/>
      <c r="BRP37" s="369"/>
      <c r="BRQ37" s="369"/>
      <c r="BRR37" s="369"/>
      <c r="BRS37" s="369"/>
      <c r="BRT37" s="369"/>
      <c r="BRU37" s="369"/>
      <c r="BRV37" s="369"/>
      <c r="BRW37" s="369"/>
      <c r="BRX37" s="369"/>
      <c r="BRY37" s="369"/>
      <c r="BRZ37" s="369"/>
      <c r="BSA37" s="369"/>
      <c r="BSB37" s="369"/>
      <c r="BSC37" s="369"/>
      <c r="BSD37" s="369"/>
      <c r="BSE37" s="369"/>
      <c r="BSF37" s="369"/>
      <c r="BSG37" s="369"/>
      <c r="BSH37" s="369"/>
      <c r="BSI37" s="369"/>
      <c r="BSJ37" s="369"/>
      <c r="BSK37" s="369"/>
      <c r="BSL37" s="369"/>
      <c r="BSM37" s="369"/>
      <c r="BSN37" s="369"/>
      <c r="BSO37" s="369"/>
      <c r="BSP37" s="369"/>
      <c r="BSQ37" s="369"/>
      <c r="BSR37" s="369"/>
      <c r="BSS37" s="369"/>
      <c r="BST37" s="369"/>
      <c r="BSU37" s="369"/>
      <c r="BSV37" s="369"/>
      <c r="BSW37" s="369"/>
      <c r="BSX37" s="369"/>
      <c r="BSY37" s="369"/>
      <c r="BSZ37" s="369"/>
      <c r="BTA37" s="369"/>
      <c r="BTB37" s="369"/>
      <c r="BTC37" s="369"/>
      <c r="BTD37" s="369"/>
      <c r="BTE37" s="369"/>
      <c r="BTF37" s="369"/>
      <c r="BTG37" s="369"/>
      <c r="BTH37" s="369"/>
      <c r="BTI37" s="369"/>
      <c r="BTJ37" s="369"/>
      <c r="BTK37" s="369"/>
      <c r="BTL37" s="369"/>
      <c r="BTM37" s="369"/>
      <c r="BTN37" s="369"/>
      <c r="BTO37" s="369"/>
      <c r="BTP37" s="369"/>
      <c r="BTQ37" s="369"/>
      <c r="BTR37" s="369"/>
      <c r="BTS37" s="369"/>
      <c r="BTT37" s="369"/>
      <c r="BTU37" s="369"/>
      <c r="BTV37" s="369"/>
      <c r="BTW37" s="369"/>
      <c r="BTX37" s="369"/>
      <c r="BTY37" s="369"/>
      <c r="BTZ37" s="369"/>
      <c r="BUA37" s="369"/>
      <c r="BUB37" s="369"/>
      <c r="BUC37" s="369"/>
      <c r="BUD37" s="369"/>
      <c r="BUE37" s="369"/>
      <c r="BUF37" s="369"/>
      <c r="BUG37" s="369"/>
      <c r="BUH37" s="369"/>
      <c r="BUI37" s="369"/>
      <c r="BUJ37" s="369"/>
      <c r="BUK37" s="369"/>
      <c r="BUL37" s="369"/>
      <c r="BUM37" s="369"/>
      <c r="BUN37" s="369"/>
      <c r="BUO37" s="369"/>
      <c r="BUP37" s="369"/>
      <c r="BUQ37" s="369"/>
      <c r="BUR37" s="369"/>
      <c r="BUS37" s="369"/>
      <c r="BUT37" s="369"/>
      <c r="BUU37" s="369"/>
      <c r="BUV37" s="369"/>
      <c r="BUW37" s="369"/>
      <c r="BUX37" s="369"/>
      <c r="BUY37" s="369"/>
      <c r="BUZ37" s="369"/>
      <c r="BVA37" s="369"/>
      <c r="BVB37" s="369"/>
      <c r="BVC37" s="369"/>
      <c r="BVD37" s="369"/>
      <c r="BVE37" s="369"/>
      <c r="BVF37" s="369"/>
      <c r="BVG37" s="369"/>
      <c r="BVH37" s="369"/>
      <c r="BVI37" s="369"/>
      <c r="BVJ37" s="369"/>
      <c r="BVK37" s="369"/>
      <c r="BVL37" s="369"/>
      <c r="BVM37" s="369"/>
      <c r="BVN37" s="369"/>
      <c r="BVO37" s="369"/>
      <c r="BVP37" s="369"/>
      <c r="BVQ37" s="369"/>
      <c r="BVR37" s="369"/>
      <c r="BVS37" s="369"/>
      <c r="BVT37" s="369"/>
      <c r="BVU37" s="369"/>
      <c r="BVV37" s="369"/>
      <c r="BVW37" s="369"/>
      <c r="BVX37" s="369"/>
      <c r="BVY37" s="369"/>
      <c r="BVZ37" s="369"/>
      <c r="BWA37" s="369"/>
      <c r="BWB37" s="369"/>
      <c r="BWC37" s="369"/>
      <c r="BWD37" s="369"/>
      <c r="BWE37" s="369"/>
      <c r="BWF37" s="369"/>
      <c r="BWG37" s="369"/>
      <c r="BWH37" s="369"/>
      <c r="BWI37" s="369"/>
      <c r="BWJ37" s="369"/>
      <c r="BWK37" s="369"/>
      <c r="BWL37" s="369"/>
      <c r="BWM37" s="369"/>
      <c r="BWN37" s="369"/>
      <c r="BWO37" s="369"/>
      <c r="BWP37" s="369"/>
      <c r="BWQ37" s="369"/>
      <c r="BWR37" s="369"/>
      <c r="BWS37" s="369"/>
      <c r="BWT37" s="369"/>
      <c r="BWU37" s="369"/>
      <c r="BWV37" s="369"/>
      <c r="BWW37" s="369"/>
      <c r="BWX37" s="369"/>
      <c r="BWY37" s="369"/>
      <c r="BWZ37" s="369"/>
      <c r="BXA37" s="369"/>
      <c r="BXB37" s="369"/>
      <c r="BXC37" s="369"/>
      <c r="BXD37" s="369"/>
      <c r="BXE37" s="369"/>
      <c r="BXF37" s="369"/>
      <c r="BXG37" s="369"/>
      <c r="BXH37" s="369"/>
      <c r="BXI37" s="369"/>
      <c r="BXJ37" s="369"/>
      <c r="BXK37" s="369"/>
      <c r="BXL37" s="369"/>
      <c r="BXM37" s="369"/>
      <c r="BXN37" s="369"/>
      <c r="BXO37" s="369"/>
      <c r="BXP37" s="369"/>
      <c r="BXQ37" s="369"/>
      <c r="BXR37" s="369"/>
      <c r="BXS37" s="369"/>
      <c r="BXT37" s="369"/>
      <c r="BXU37" s="369"/>
      <c r="BXV37" s="369"/>
      <c r="BXW37" s="369"/>
      <c r="BXX37" s="369"/>
      <c r="BXY37" s="369"/>
      <c r="BXZ37" s="369"/>
      <c r="BYA37" s="369"/>
      <c r="BYB37" s="369"/>
      <c r="BYC37" s="369"/>
      <c r="BYD37" s="369"/>
      <c r="BYE37" s="369"/>
      <c r="BYF37" s="369"/>
      <c r="BYG37" s="369"/>
      <c r="BYH37" s="369"/>
      <c r="BYI37" s="369"/>
      <c r="BYJ37" s="369"/>
      <c r="BYK37" s="369"/>
      <c r="BYL37" s="369"/>
      <c r="BYM37" s="369"/>
      <c r="BYN37" s="369"/>
      <c r="BYO37" s="369"/>
      <c r="BYP37" s="369"/>
      <c r="BYQ37" s="369"/>
      <c r="BYR37" s="369"/>
      <c r="BYS37" s="369"/>
      <c r="BYT37" s="369"/>
      <c r="BYU37" s="369"/>
      <c r="BYV37" s="369"/>
      <c r="BYW37" s="369"/>
      <c r="BYX37" s="369"/>
      <c r="BYY37" s="369"/>
      <c r="BYZ37" s="369"/>
      <c r="BZA37" s="369"/>
      <c r="BZB37" s="369"/>
      <c r="BZC37" s="369"/>
      <c r="BZD37" s="369"/>
      <c r="BZE37" s="369"/>
      <c r="BZF37" s="369"/>
      <c r="BZG37" s="369"/>
      <c r="BZH37" s="369"/>
      <c r="BZI37" s="369"/>
      <c r="BZJ37" s="369"/>
      <c r="BZK37" s="369"/>
      <c r="BZL37" s="369"/>
      <c r="BZM37" s="369"/>
      <c r="BZN37" s="369"/>
      <c r="BZO37" s="369"/>
      <c r="BZP37" s="369"/>
      <c r="BZQ37" s="369"/>
      <c r="BZR37" s="369"/>
      <c r="BZS37" s="369"/>
      <c r="BZT37" s="369"/>
      <c r="BZU37" s="369"/>
      <c r="BZV37" s="369"/>
      <c r="BZW37" s="369"/>
      <c r="BZX37" s="369"/>
      <c r="BZY37" s="369"/>
      <c r="BZZ37" s="369"/>
      <c r="CAA37" s="369"/>
      <c r="CAB37" s="369"/>
      <c r="CAC37" s="369"/>
      <c r="CAD37" s="369"/>
      <c r="CAE37" s="369"/>
      <c r="CAF37" s="369"/>
      <c r="CAG37" s="369"/>
      <c r="CAH37" s="369"/>
      <c r="CAI37" s="369"/>
      <c r="CAJ37" s="369"/>
      <c r="CAK37" s="369"/>
      <c r="CAL37" s="369"/>
      <c r="CAM37" s="369"/>
      <c r="CAN37" s="369"/>
      <c r="CAO37" s="369"/>
      <c r="CAP37" s="369"/>
      <c r="CAQ37" s="369"/>
      <c r="CAR37" s="369"/>
      <c r="CAS37" s="369"/>
      <c r="CAT37" s="369"/>
      <c r="CAU37" s="369"/>
      <c r="CAV37" s="369"/>
      <c r="CAW37" s="369"/>
      <c r="CAX37" s="369"/>
      <c r="CAY37" s="369"/>
      <c r="CAZ37" s="369"/>
      <c r="CBA37" s="369"/>
      <c r="CBB37" s="369"/>
      <c r="CBC37" s="369"/>
      <c r="CBD37" s="369"/>
      <c r="CBE37" s="369"/>
      <c r="CBF37" s="369"/>
      <c r="CBG37" s="369"/>
      <c r="CBH37" s="369"/>
      <c r="CBI37" s="369"/>
      <c r="CBJ37" s="369"/>
      <c r="CBK37" s="369"/>
      <c r="CBL37" s="369"/>
      <c r="CBM37" s="369"/>
      <c r="CBN37" s="369"/>
      <c r="CBO37" s="369"/>
      <c r="CBP37" s="369"/>
      <c r="CBQ37" s="369"/>
      <c r="CBR37" s="369"/>
      <c r="CBS37" s="369"/>
      <c r="CBT37" s="369"/>
      <c r="CBU37" s="369"/>
      <c r="CBV37" s="369"/>
      <c r="CBW37" s="369"/>
      <c r="CBX37" s="369"/>
      <c r="CBY37" s="369"/>
      <c r="CBZ37" s="369"/>
      <c r="CCA37" s="369"/>
      <c r="CCB37" s="369"/>
      <c r="CCC37" s="369"/>
      <c r="CCD37" s="369"/>
      <c r="CCE37" s="369"/>
      <c r="CCF37" s="369"/>
      <c r="CCG37" s="369"/>
      <c r="CCH37" s="369"/>
      <c r="CCI37" s="369"/>
      <c r="CCJ37" s="369"/>
      <c r="CCK37" s="369"/>
      <c r="CCL37" s="369"/>
      <c r="CCM37" s="369"/>
      <c r="CCN37" s="369"/>
      <c r="CCO37" s="369"/>
      <c r="CCP37" s="369"/>
      <c r="CCQ37" s="369"/>
      <c r="CCR37" s="369"/>
      <c r="CCS37" s="369"/>
      <c r="CCT37" s="369"/>
      <c r="CCU37" s="369"/>
      <c r="CCV37" s="369"/>
      <c r="CCW37" s="369"/>
      <c r="CCX37" s="369"/>
      <c r="CCY37" s="369"/>
      <c r="CCZ37" s="369"/>
      <c r="CDA37" s="369"/>
      <c r="CDB37" s="369"/>
      <c r="CDC37" s="369"/>
      <c r="CDD37" s="369"/>
      <c r="CDE37" s="369"/>
      <c r="CDF37" s="369"/>
      <c r="CDG37" s="369"/>
      <c r="CDH37" s="369"/>
      <c r="CDI37" s="369"/>
      <c r="CDJ37" s="369"/>
      <c r="CDK37" s="369"/>
      <c r="CDL37" s="369"/>
      <c r="CDM37" s="369"/>
      <c r="CDN37" s="369"/>
      <c r="CDO37" s="369"/>
      <c r="CDP37" s="369"/>
      <c r="CDQ37" s="369"/>
      <c r="CDR37" s="369"/>
      <c r="CDS37" s="369"/>
      <c r="CDT37" s="369"/>
      <c r="CDU37" s="369"/>
      <c r="CDV37" s="369"/>
      <c r="CDW37" s="369"/>
      <c r="CDX37" s="369"/>
      <c r="CDY37" s="369"/>
      <c r="CDZ37" s="369"/>
      <c r="CEA37" s="369"/>
      <c r="CEB37" s="369"/>
      <c r="CEC37" s="369"/>
      <c r="CED37" s="369"/>
      <c r="CEE37" s="369"/>
      <c r="CEF37" s="369"/>
      <c r="CEG37" s="369"/>
      <c r="CEH37" s="369"/>
      <c r="CEI37" s="369"/>
      <c r="CEJ37" s="369"/>
      <c r="CEK37" s="369"/>
      <c r="CEL37" s="369"/>
      <c r="CEM37" s="369"/>
      <c r="CEN37" s="369"/>
      <c r="CEO37" s="369"/>
      <c r="CEP37" s="369"/>
      <c r="CEQ37" s="369"/>
      <c r="CER37" s="369"/>
      <c r="CES37" s="369"/>
      <c r="CET37" s="369"/>
      <c r="CEU37" s="369"/>
      <c r="CEV37" s="369"/>
      <c r="CEW37" s="369"/>
      <c r="CEX37" s="369"/>
      <c r="CEY37" s="369"/>
      <c r="CEZ37" s="369"/>
      <c r="CFA37" s="369"/>
      <c r="CFB37" s="369"/>
      <c r="CFC37" s="369"/>
      <c r="CFD37" s="369"/>
      <c r="CFE37" s="369"/>
      <c r="CFF37" s="369"/>
      <c r="CFG37" s="369"/>
      <c r="CFH37" s="369"/>
      <c r="CFI37" s="369"/>
      <c r="CFJ37" s="369"/>
      <c r="CFK37" s="369"/>
      <c r="CFL37" s="369"/>
      <c r="CFM37" s="369"/>
      <c r="CFN37" s="369"/>
      <c r="CFO37" s="369"/>
      <c r="CFP37" s="369"/>
      <c r="CFQ37" s="369"/>
      <c r="CFR37" s="369"/>
      <c r="CFS37" s="369"/>
      <c r="CFT37" s="369"/>
      <c r="CFU37" s="369"/>
      <c r="CFV37" s="369"/>
      <c r="CFW37" s="369"/>
      <c r="CFX37" s="369"/>
      <c r="CFY37" s="369"/>
      <c r="CFZ37" s="369"/>
      <c r="CGA37" s="369"/>
      <c r="CGB37" s="369"/>
      <c r="CGC37" s="369"/>
      <c r="CGD37" s="369"/>
      <c r="CGE37" s="369"/>
      <c r="CGF37" s="369"/>
      <c r="CGG37" s="369"/>
      <c r="CGH37" s="369"/>
      <c r="CGI37" s="369"/>
      <c r="CGJ37" s="369"/>
      <c r="CGK37" s="369"/>
      <c r="CGL37" s="369"/>
      <c r="CGM37" s="369"/>
      <c r="CGN37" s="369"/>
      <c r="CGO37" s="369"/>
      <c r="CGP37" s="369"/>
      <c r="CGQ37" s="369"/>
      <c r="CGR37" s="369"/>
      <c r="CGS37" s="369"/>
      <c r="CGT37" s="369"/>
      <c r="CGU37" s="369"/>
      <c r="CGV37" s="369"/>
      <c r="CGW37" s="369"/>
      <c r="CGX37" s="369"/>
      <c r="CGY37" s="369"/>
      <c r="CGZ37" s="369"/>
      <c r="CHA37" s="369"/>
      <c r="CHB37" s="369"/>
      <c r="CHC37" s="369"/>
      <c r="CHD37" s="369"/>
      <c r="CHE37" s="369"/>
      <c r="CHF37" s="369"/>
      <c r="CHG37" s="369"/>
      <c r="CHH37" s="369"/>
      <c r="CHI37" s="369"/>
      <c r="CHJ37" s="369"/>
      <c r="CHK37" s="369"/>
      <c r="CHL37" s="369"/>
      <c r="CHM37" s="369"/>
      <c r="CHN37" s="369"/>
      <c r="CHO37" s="369"/>
      <c r="CHP37" s="369"/>
      <c r="CHQ37" s="369"/>
      <c r="CHR37" s="369"/>
      <c r="CHS37" s="369"/>
      <c r="CHT37" s="369"/>
      <c r="CHU37" s="369"/>
      <c r="CHV37" s="369"/>
      <c r="CHW37" s="369"/>
      <c r="CHX37" s="369"/>
      <c r="CHY37" s="369"/>
      <c r="CHZ37" s="369"/>
      <c r="CIA37" s="369"/>
      <c r="CIB37" s="369"/>
      <c r="CIC37" s="369"/>
      <c r="CID37" s="369"/>
      <c r="CIE37" s="369"/>
      <c r="CIF37" s="369"/>
      <c r="CIG37" s="369"/>
      <c r="CIH37" s="369"/>
      <c r="CII37" s="369"/>
      <c r="CIJ37" s="369"/>
      <c r="CIK37" s="369"/>
      <c r="CIL37" s="369"/>
      <c r="CIM37" s="369"/>
      <c r="CIN37" s="369"/>
      <c r="CIO37" s="369"/>
      <c r="CIP37" s="369"/>
      <c r="CIQ37" s="369"/>
      <c r="CIR37" s="369"/>
      <c r="CIS37" s="369"/>
      <c r="CIT37" s="369"/>
      <c r="CIU37" s="369"/>
      <c r="CIV37" s="369"/>
      <c r="CIW37" s="369"/>
      <c r="CIX37" s="369"/>
      <c r="CIY37" s="369"/>
      <c r="CIZ37" s="369"/>
      <c r="CJA37" s="369"/>
      <c r="CJB37" s="369"/>
      <c r="CJC37" s="369"/>
      <c r="CJD37" s="369"/>
      <c r="CJE37" s="369"/>
      <c r="CJF37" s="369"/>
      <c r="CJG37" s="369"/>
      <c r="CJH37" s="369"/>
      <c r="CJI37" s="369"/>
      <c r="CJJ37" s="369"/>
      <c r="CJK37" s="369"/>
      <c r="CJL37" s="369"/>
      <c r="CJM37" s="369"/>
      <c r="CJN37" s="369"/>
      <c r="CJO37" s="369"/>
      <c r="CJP37" s="369"/>
      <c r="CJQ37" s="369"/>
      <c r="CJR37" s="369"/>
      <c r="CJS37" s="369"/>
      <c r="CJT37" s="369"/>
      <c r="CJU37" s="369"/>
      <c r="CJV37" s="369"/>
      <c r="CJW37" s="369"/>
      <c r="CJX37" s="369"/>
      <c r="CJY37" s="369"/>
      <c r="CJZ37" s="369"/>
      <c r="CKA37" s="369"/>
      <c r="CKB37" s="369"/>
      <c r="CKC37" s="369"/>
      <c r="CKD37" s="369"/>
      <c r="CKE37" s="369"/>
      <c r="CKF37" s="369"/>
      <c r="CKG37" s="369"/>
      <c r="CKH37" s="369"/>
      <c r="CKI37" s="369"/>
      <c r="CKJ37" s="369"/>
      <c r="CKK37" s="369"/>
      <c r="CKL37" s="369"/>
      <c r="CKM37" s="369"/>
      <c r="CKN37" s="369"/>
      <c r="CKO37" s="369"/>
      <c r="CKP37" s="369"/>
      <c r="CKQ37" s="369"/>
      <c r="CKR37" s="369"/>
      <c r="CKS37" s="369"/>
      <c r="CKT37" s="369"/>
      <c r="CKU37" s="369"/>
      <c r="CKV37" s="369"/>
      <c r="CKW37" s="369"/>
      <c r="CKX37" s="369"/>
      <c r="CKY37" s="369"/>
      <c r="CKZ37" s="369"/>
      <c r="CLA37" s="369"/>
      <c r="CLB37" s="369"/>
      <c r="CLC37" s="369"/>
      <c r="CLD37" s="369"/>
      <c r="CLE37" s="369"/>
      <c r="CLF37" s="369"/>
      <c r="CLG37" s="369"/>
      <c r="CLH37" s="369"/>
      <c r="CLI37" s="369"/>
      <c r="CLJ37" s="369"/>
      <c r="CLK37" s="369"/>
      <c r="CLL37" s="369"/>
      <c r="CLM37" s="369"/>
      <c r="CLN37" s="369"/>
      <c r="CLO37" s="369"/>
      <c r="CLP37" s="369"/>
      <c r="CLQ37" s="369"/>
      <c r="CLR37" s="369"/>
      <c r="CLS37" s="369"/>
      <c r="CLT37" s="369"/>
      <c r="CLU37" s="369"/>
      <c r="CLV37" s="369"/>
      <c r="CLW37" s="369"/>
      <c r="CLX37" s="369"/>
      <c r="CLY37" s="369"/>
      <c r="CLZ37" s="369"/>
      <c r="CMA37" s="369"/>
      <c r="CMB37" s="369"/>
      <c r="CMC37" s="369"/>
      <c r="CMD37" s="369"/>
      <c r="CME37" s="369"/>
      <c r="CMF37" s="369"/>
      <c r="CMG37" s="369"/>
      <c r="CMH37" s="369"/>
      <c r="CMI37" s="369"/>
      <c r="CMJ37" s="369"/>
      <c r="CMK37" s="369"/>
      <c r="CML37" s="369"/>
      <c r="CMM37" s="369"/>
      <c r="CMN37" s="369"/>
      <c r="CMO37" s="369"/>
      <c r="CMP37" s="369"/>
      <c r="CMQ37" s="369"/>
      <c r="CMR37" s="369"/>
      <c r="CMS37" s="369"/>
      <c r="CMT37" s="369"/>
      <c r="CMU37" s="369"/>
      <c r="CMV37" s="369"/>
      <c r="CMW37" s="369"/>
      <c r="CMX37" s="369"/>
      <c r="CMY37" s="369"/>
      <c r="CMZ37" s="369"/>
      <c r="CNA37" s="369"/>
      <c r="CNB37" s="369"/>
      <c r="CNC37" s="369"/>
      <c r="CND37" s="369"/>
      <c r="CNE37" s="369"/>
      <c r="CNF37" s="369"/>
      <c r="CNG37" s="369"/>
      <c r="CNH37" s="369"/>
      <c r="CNI37" s="369"/>
      <c r="CNJ37" s="369"/>
      <c r="CNK37" s="369"/>
      <c r="CNL37" s="369"/>
      <c r="CNM37" s="369"/>
      <c r="CNN37" s="369"/>
      <c r="CNO37" s="369"/>
      <c r="CNP37" s="369"/>
      <c r="CNQ37" s="369"/>
      <c r="CNR37" s="369"/>
      <c r="CNS37" s="369"/>
      <c r="CNT37" s="369"/>
      <c r="CNU37" s="369"/>
      <c r="CNV37" s="369"/>
      <c r="CNW37" s="369"/>
      <c r="CNX37" s="369"/>
      <c r="CNY37" s="369"/>
      <c r="CNZ37" s="369"/>
      <c r="COA37" s="369"/>
      <c r="COB37" s="369"/>
      <c r="COC37" s="369"/>
      <c r="COD37" s="369"/>
      <c r="COE37" s="369"/>
      <c r="COF37" s="369"/>
      <c r="COG37" s="369"/>
      <c r="COH37" s="369"/>
      <c r="COI37" s="369"/>
      <c r="COJ37" s="369"/>
      <c r="COK37" s="369"/>
      <c r="COL37" s="369"/>
      <c r="COM37" s="369"/>
      <c r="CON37" s="369"/>
      <c r="COO37" s="369"/>
      <c r="COP37" s="369"/>
      <c r="COQ37" s="369"/>
      <c r="COR37" s="369"/>
      <c r="COS37" s="369"/>
      <c r="COT37" s="369"/>
      <c r="COU37" s="369"/>
      <c r="COV37" s="369"/>
      <c r="COW37" s="369"/>
      <c r="COX37" s="369"/>
      <c r="COY37" s="369"/>
      <c r="COZ37" s="369"/>
      <c r="CPA37" s="369"/>
      <c r="CPB37" s="369"/>
      <c r="CPC37" s="369"/>
      <c r="CPD37" s="369"/>
      <c r="CPE37" s="369"/>
      <c r="CPF37" s="369"/>
      <c r="CPG37" s="369"/>
      <c r="CPH37" s="369"/>
      <c r="CPI37" s="369"/>
      <c r="CPJ37" s="369"/>
      <c r="CPK37" s="369"/>
      <c r="CPL37" s="369"/>
      <c r="CPM37" s="369"/>
      <c r="CPN37" s="369"/>
      <c r="CPO37" s="369"/>
      <c r="CPP37" s="369"/>
      <c r="CPQ37" s="369"/>
      <c r="CPR37" s="369"/>
      <c r="CPS37" s="369"/>
      <c r="CPT37" s="369"/>
      <c r="CPU37" s="369"/>
      <c r="CPV37" s="369"/>
      <c r="CPW37" s="369"/>
      <c r="CPX37" s="369"/>
      <c r="CPY37" s="369"/>
      <c r="CPZ37" s="369"/>
      <c r="CQA37" s="369"/>
      <c r="CQB37" s="369"/>
      <c r="CQC37" s="369"/>
      <c r="CQD37" s="369"/>
      <c r="CQE37" s="369"/>
      <c r="CQF37" s="369"/>
      <c r="CQG37" s="369"/>
      <c r="CQH37" s="369"/>
      <c r="CQI37" s="369"/>
      <c r="CQJ37" s="369"/>
      <c r="CQK37" s="369"/>
      <c r="CQL37" s="369"/>
      <c r="CQM37" s="369"/>
      <c r="CQN37" s="369"/>
      <c r="CQO37" s="369"/>
      <c r="CQP37" s="369"/>
      <c r="CQQ37" s="369"/>
      <c r="CQR37" s="369"/>
      <c r="CQS37" s="369"/>
      <c r="CQT37" s="369"/>
      <c r="CQU37" s="369"/>
      <c r="CQV37" s="369"/>
      <c r="CQW37" s="369"/>
      <c r="CQX37" s="369"/>
      <c r="CQY37" s="369"/>
      <c r="CQZ37" s="369"/>
      <c r="CRA37" s="369"/>
      <c r="CRB37" s="369"/>
      <c r="CRC37" s="369"/>
      <c r="CRD37" s="369"/>
      <c r="CRE37" s="369"/>
      <c r="CRF37" s="369"/>
      <c r="CRG37" s="369"/>
      <c r="CRH37" s="369"/>
      <c r="CRI37" s="369"/>
      <c r="CRJ37" s="369"/>
      <c r="CRK37" s="369"/>
      <c r="CRL37" s="369"/>
      <c r="CRM37" s="369"/>
      <c r="CRN37" s="369"/>
      <c r="CRO37" s="369"/>
      <c r="CRP37" s="369"/>
      <c r="CRQ37" s="369"/>
      <c r="CRR37" s="369"/>
      <c r="CRS37" s="369"/>
      <c r="CRT37" s="369"/>
      <c r="CRU37" s="369"/>
      <c r="CRV37" s="369"/>
      <c r="CRW37" s="369"/>
      <c r="CRX37" s="369"/>
      <c r="CRY37" s="369"/>
      <c r="CRZ37" s="369"/>
      <c r="CSA37" s="369"/>
      <c r="CSB37" s="369"/>
      <c r="CSC37" s="369"/>
      <c r="CSD37" s="369"/>
      <c r="CSE37" s="369"/>
      <c r="CSF37" s="369"/>
      <c r="CSG37" s="369"/>
      <c r="CSH37" s="369"/>
      <c r="CSI37" s="369"/>
      <c r="CSJ37" s="369"/>
      <c r="CSK37" s="369"/>
      <c r="CSL37" s="369"/>
      <c r="CSM37" s="369"/>
      <c r="CSN37" s="369"/>
      <c r="CSO37" s="369"/>
      <c r="CSP37" s="369"/>
      <c r="CSQ37" s="369"/>
      <c r="CSR37" s="369"/>
      <c r="CSS37" s="369"/>
      <c r="CST37" s="369"/>
      <c r="CSU37" s="369"/>
      <c r="CSV37" s="369"/>
      <c r="CSW37" s="369"/>
      <c r="CSX37" s="369"/>
      <c r="CSY37" s="369"/>
      <c r="CSZ37" s="369"/>
      <c r="CTA37" s="369"/>
      <c r="CTB37" s="369"/>
      <c r="CTC37" s="369"/>
      <c r="CTD37" s="369"/>
      <c r="CTE37" s="369"/>
      <c r="CTF37" s="369"/>
      <c r="CTG37" s="369"/>
      <c r="CTH37" s="369"/>
      <c r="CTI37" s="369"/>
      <c r="CTJ37" s="369"/>
      <c r="CTK37" s="369"/>
      <c r="CTL37" s="369"/>
      <c r="CTM37" s="369"/>
      <c r="CTN37" s="369"/>
      <c r="CTO37" s="369"/>
      <c r="CTP37" s="369"/>
      <c r="CTQ37" s="369"/>
      <c r="CTR37" s="369"/>
      <c r="CTS37" s="369"/>
      <c r="CTT37" s="369"/>
      <c r="CTU37" s="369"/>
      <c r="CTV37" s="369"/>
      <c r="CTW37" s="369"/>
      <c r="CTX37" s="369"/>
      <c r="CTY37" s="369"/>
      <c r="CTZ37" s="369"/>
      <c r="CUA37" s="369"/>
      <c r="CUB37" s="369"/>
      <c r="CUC37" s="369"/>
      <c r="CUD37" s="369"/>
      <c r="CUE37" s="369"/>
      <c r="CUF37" s="369"/>
      <c r="CUG37" s="369"/>
      <c r="CUH37" s="369"/>
      <c r="CUI37" s="369"/>
      <c r="CUJ37" s="369"/>
      <c r="CUK37" s="369"/>
      <c r="CUL37" s="369"/>
      <c r="CUM37" s="369"/>
      <c r="CUN37" s="369"/>
      <c r="CUO37" s="369"/>
      <c r="CUP37" s="369"/>
      <c r="CUQ37" s="369"/>
      <c r="CUR37" s="369"/>
      <c r="CUS37" s="369"/>
      <c r="CUT37" s="369"/>
      <c r="CUU37" s="369"/>
      <c r="CUV37" s="369"/>
      <c r="CUW37" s="369"/>
      <c r="CUX37" s="369"/>
      <c r="CUY37" s="369"/>
      <c r="CUZ37" s="369"/>
      <c r="CVA37" s="369"/>
      <c r="CVB37" s="369"/>
      <c r="CVC37" s="369"/>
      <c r="CVD37" s="369"/>
      <c r="CVE37" s="369"/>
      <c r="CVF37" s="369"/>
      <c r="CVG37" s="369"/>
      <c r="CVH37" s="369"/>
      <c r="CVI37" s="369"/>
      <c r="CVJ37" s="369"/>
      <c r="CVK37" s="369"/>
      <c r="CVL37" s="369"/>
      <c r="CVM37" s="369"/>
      <c r="CVN37" s="369"/>
      <c r="CVO37" s="369"/>
      <c r="CVP37" s="369"/>
      <c r="CVQ37" s="369"/>
      <c r="CVR37" s="369"/>
      <c r="CVS37" s="369"/>
      <c r="CVT37" s="369"/>
      <c r="CVU37" s="369"/>
      <c r="CVV37" s="369"/>
      <c r="CVW37" s="369"/>
      <c r="CVX37" s="369"/>
      <c r="CVY37" s="369"/>
      <c r="CVZ37" s="369"/>
      <c r="CWA37" s="369"/>
      <c r="CWB37" s="369"/>
      <c r="CWC37" s="369"/>
      <c r="CWD37" s="369"/>
      <c r="CWE37" s="369"/>
      <c r="CWF37" s="369"/>
      <c r="CWG37" s="369"/>
      <c r="CWH37" s="369"/>
      <c r="CWI37" s="369"/>
      <c r="CWJ37" s="369"/>
      <c r="CWK37" s="369"/>
      <c r="CWL37" s="369"/>
      <c r="CWM37" s="369"/>
      <c r="CWN37" s="369"/>
      <c r="CWO37" s="369"/>
      <c r="CWP37" s="369"/>
      <c r="CWQ37" s="369"/>
      <c r="CWR37" s="369"/>
      <c r="CWS37" s="369"/>
      <c r="CWT37" s="369"/>
      <c r="CWU37" s="369"/>
      <c r="CWV37" s="369"/>
      <c r="CWW37" s="369"/>
      <c r="CWX37" s="369"/>
      <c r="CWY37" s="369"/>
      <c r="CWZ37" s="369"/>
      <c r="CXA37" s="369"/>
      <c r="CXB37" s="369"/>
      <c r="CXC37" s="369"/>
      <c r="CXD37" s="369"/>
      <c r="CXE37" s="369"/>
      <c r="CXF37" s="369"/>
      <c r="CXG37" s="369"/>
      <c r="CXH37" s="369"/>
      <c r="CXI37" s="369"/>
      <c r="CXJ37" s="369"/>
      <c r="CXK37" s="369"/>
      <c r="CXL37" s="369"/>
      <c r="CXM37" s="369"/>
      <c r="CXN37" s="369"/>
      <c r="CXO37" s="369"/>
      <c r="CXP37" s="369"/>
      <c r="CXQ37" s="369"/>
      <c r="CXR37" s="369"/>
      <c r="CXS37" s="369"/>
      <c r="CXT37" s="369"/>
      <c r="CXU37" s="369"/>
      <c r="CXV37" s="369"/>
      <c r="CXW37" s="369"/>
      <c r="CXX37" s="369"/>
      <c r="CXY37" s="369"/>
      <c r="CXZ37" s="369"/>
      <c r="CYA37" s="369"/>
      <c r="CYB37" s="369"/>
      <c r="CYC37" s="369"/>
      <c r="CYD37" s="369"/>
      <c r="CYE37" s="369"/>
      <c r="CYF37" s="369"/>
      <c r="CYG37" s="369"/>
      <c r="CYH37" s="369"/>
      <c r="CYI37" s="369"/>
      <c r="CYJ37" s="369"/>
      <c r="CYK37" s="369"/>
      <c r="CYL37" s="369"/>
      <c r="CYM37" s="369"/>
      <c r="CYN37" s="369"/>
      <c r="CYO37" s="369"/>
      <c r="CYP37" s="369"/>
      <c r="CYQ37" s="369"/>
      <c r="CYR37" s="369"/>
      <c r="CYS37" s="369"/>
      <c r="CYT37" s="369"/>
      <c r="CYU37" s="369"/>
      <c r="CYV37" s="369"/>
      <c r="CYW37" s="369"/>
      <c r="CYX37" s="369"/>
      <c r="CYY37" s="369"/>
      <c r="CYZ37" s="369"/>
      <c r="CZA37" s="369"/>
      <c r="CZB37" s="369"/>
      <c r="CZC37" s="369"/>
      <c r="CZD37" s="369"/>
      <c r="CZE37" s="369"/>
      <c r="CZF37" s="369"/>
      <c r="CZG37" s="369"/>
      <c r="CZH37" s="369"/>
      <c r="CZI37" s="369"/>
      <c r="CZJ37" s="369"/>
      <c r="CZK37" s="369"/>
      <c r="CZL37" s="369"/>
      <c r="CZM37" s="369"/>
      <c r="CZN37" s="369"/>
      <c r="CZO37" s="369"/>
      <c r="CZP37" s="369"/>
      <c r="CZQ37" s="369"/>
      <c r="CZR37" s="369"/>
      <c r="CZS37" s="369"/>
      <c r="CZT37" s="369"/>
      <c r="CZU37" s="369"/>
      <c r="CZV37" s="369"/>
      <c r="CZW37" s="369"/>
      <c r="CZX37" s="369"/>
      <c r="CZY37" s="369"/>
      <c r="CZZ37" s="369"/>
      <c r="DAA37" s="369"/>
      <c r="DAB37" s="369"/>
      <c r="DAC37" s="369"/>
      <c r="DAD37" s="369"/>
      <c r="DAE37" s="369"/>
      <c r="DAF37" s="369"/>
      <c r="DAG37" s="369"/>
      <c r="DAH37" s="369"/>
      <c r="DAI37" s="369"/>
      <c r="DAJ37" s="369"/>
      <c r="DAK37" s="369"/>
      <c r="DAL37" s="369"/>
      <c r="DAM37" s="369"/>
      <c r="DAN37" s="369"/>
      <c r="DAO37" s="369"/>
      <c r="DAP37" s="369"/>
      <c r="DAQ37" s="369"/>
      <c r="DAR37" s="369"/>
      <c r="DAS37" s="369"/>
      <c r="DAT37" s="369"/>
      <c r="DAU37" s="369"/>
      <c r="DAV37" s="369"/>
      <c r="DAW37" s="369"/>
      <c r="DAX37" s="369"/>
      <c r="DAY37" s="369"/>
      <c r="DAZ37" s="369"/>
      <c r="DBA37" s="369"/>
      <c r="DBB37" s="369"/>
      <c r="DBC37" s="369"/>
      <c r="DBD37" s="369"/>
      <c r="DBE37" s="369"/>
      <c r="DBF37" s="369"/>
      <c r="DBG37" s="369"/>
      <c r="DBH37" s="369"/>
      <c r="DBI37" s="369"/>
      <c r="DBJ37" s="369"/>
      <c r="DBK37" s="369"/>
      <c r="DBL37" s="369"/>
      <c r="DBM37" s="369"/>
      <c r="DBN37" s="369"/>
      <c r="DBO37" s="369"/>
      <c r="DBP37" s="369"/>
      <c r="DBQ37" s="369"/>
      <c r="DBR37" s="369"/>
      <c r="DBS37" s="369"/>
      <c r="DBT37" s="369"/>
      <c r="DBU37" s="369"/>
      <c r="DBV37" s="369"/>
      <c r="DBW37" s="369"/>
      <c r="DBX37" s="369"/>
      <c r="DBY37" s="369"/>
      <c r="DBZ37" s="369"/>
      <c r="DCA37" s="369"/>
      <c r="DCB37" s="369"/>
      <c r="DCC37" s="369"/>
      <c r="DCD37" s="369"/>
      <c r="DCE37" s="369"/>
      <c r="DCF37" s="369"/>
      <c r="DCG37" s="369"/>
      <c r="DCH37" s="369"/>
      <c r="DCI37" s="369"/>
      <c r="DCJ37" s="369"/>
      <c r="DCK37" s="369"/>
      <c r="DCL37" s="369"/>
      <c r="DCM37" s="369"/>
      <c r="DCN37" s="369"/>
      <c r="DCO37" s="369"/>
      <c r="DCP37" s="369"/>
      <c r="DCQ37" s="369"/>
      <c r="DCR37" s="369"/>
      <c r="DCS37" s="369"/>
      <c r="DCT37" s="369"/>
      <c r="DCU37" s="369"/>
      <c r="DCV37" s="369"/>
      <c r="DCW37" s="369"/>
      <c r="DCX37" s="369"/>
      <c r="DCY37" s="369"/>
      <c r="DCZ37" s="369"/>
      <c r="DDA37" s="369"/>
      <c r="DDB37" s="369"/>
      <c r="DDC37" s="369"/>
      <c r="DDD37" s="369"/>
      <c r="DDE37" s="369"/>
      <c r="DDF37" s="369"/>
      <c r="DDG37" s="369"/>
      <c r="DDH37" s="369"/>
      <c r="DDI37" s="369"/>
      <c r="DDJ37" s="369"/>
      <c r="DDK37" s="369"/>
      <c r="DDL37" s="369"/>
      <c r="DDM37" s="369"/>
      <c r="DDN37" s="369"/>
      <c r="DDO37" s="369"/>
      <c r="DDP37" s="369"/>
      <c r="DDQ37" s="369"/>
      <c r="DDR37" s="369"/>
      <c r="DDS37" s="369"/>
      <c r="DDT37" s="369"/>
      <c r="DDU37" s="369"/>
      <c r="DDV37" s="369"/>
      <c r="DDW37" s="369"/>
      <c r="DDX37" s="369"/>
      <c r="DDY37" s="369"/>
      <c r="DDZ37" s="369"/>
      <c r="DEA37" s="369"/>
      <c r="DEB37" s="369"/>
      <c r="DEC37" s="369"/>
      <c r="DED37" s="369"/>
      <c r="DEE37" s="369"/>
      <c r="DEF37" s="369"/>
      <c r="DEG37" s="369"/>
      <c r="DEH37" s="369"/>
      <c r="DEI37" s="369"/>
      <c r="DEJ37" s="369"/>
      <c r="DEK37" s="369"/>
      <c r="DEL37" s="369"/>
      <c r="DEM37" s="369"/>
      <c r="DEN37" s="369"/>
      <c r="DEO37" s="369"/>
      <c r="DEP37" s="369"/>
      <c r="DEQ37" s="369"/>
      <c r="DER37" s="369"/>
      <c r="DES37" s="369"/>
      <c r="DET37" s="369"/>
      <c r="DEU37" s="369"/>
      <c r="DEV37" s="369"/>
      <c r="DEW37" s="369"/>
      <c r="DEX37" s="369"/>
      <c r="DEY37" s="369"/>
      <c r="DEZ37" s="369"/>
      <c r="DFA37" s="369"/>
      <c r="DFB37" s="369"/>
      <c r="DFC37" s="369"/>
      <c r="DFD37" s="369"/>
      <c r="DFE37" s="369"/>
      <c r="DFF37" s="369"/>
      <c r="DFG37" s="369"/>
      <c r="DFH37" s="369"/>
      <c r="DFI37" s="369"/>
      <c r="DFJ37" s="369"/>
      <c r="DFK37" s="369"/>
      <c r="DFL37" s="369"/>
      <c r="DFM37" s="369"/>
      <c r="DFN37" s="369"/>
      <c r="DFO37" s="369"/>
      <c r="DFP37" s="369"/>
      <c r="DFQ37" s="369"/>
      <c r="DFR37" s="369"/>
      <c r="DFS37" s="369"/>
      <c r="DFT37" s="369"/>
      <c r="DFU37" s="369"/>
      <c r="DFV37" s="369"/>
      <c r="DFW37" s="369"/>
      <c r="DFX37" s="369"/>
      <c r="DFY37" s="369"/>
      <c r="DFZ37" s="369"/>
      <c r="DGA37" s="369"/>
      <c r="DGB37" s="369"/>
      <c r="DGC37" s="369"/>
      <c r="DGD37" s="369"/>
      <c r="DGE37" s="369"/>
      <c r="DGF37" s="369"/>
      <c r="DGG37" s="369"/>
      <c r="DGH37" s="369"/>
      <c r="DGI37" s="369"/>
      <c r="DGJ37" s="369"/>
      <c r="DGK37" s="369"/>
      <c r="DGL37" s="369"/>
      <c r="DGM37" s="369"/>
      <c r="DGN37" s="369"/>
      <c r="DGO37" s="369"/>
      <c r="DGP37" s="369"/>
      <c r="DGQ37" s="369"/>
      <c r="DGR37" s="369"/>
      <c r="DGS37" s="369"/>
      <c r="DGT37" s="369"/>
      <c r="DGU37" s="369"/>
      <c r="DGV37" s="369"/>
      <c r="DGW37" s="369"/>
      <c r="DGX37" s="369"/>
      <c r="DGY37" s="369"/>
      <c r="DGZ37" s="369"/>
      <c r="DHA37" s="369"/>
      <c r="DHB37" s="369"/>
      <c r="DHC37" s="369"/>
      <c r="DHD37" s="369"/>
      <c r="DHE37" s="369"/>
      <c r="DHF37" s="369"/>
      <c r="DHG37" s="369"/>
      <c r="DHH37" s="369"/>
      <c r="DHI37" s="369"/>
      <c r="DHJ37" s="369"/>
      <c r="DHK37" s="369"/>
      <c r="DHL37" s="369"/>
      <c r="DHM37" s="369"/>
      <c r="DHN37" s="369"/>
      <c r="DHO37" s="369"/>
      <c r="DHP37" s="369"/>
      <c r="DHQ37" s="369"/>
      <c r="DHR37" s="369"/>
      <c r="DHS37" s="369"/>
      <c r="DHT37" s="369"/>
      <c r="DHU37" s="369"/>
      <c r="DHV37" s="369"/>
      <c r="DHW37" s="369"/>
      <c r="DHX37" s="369"/>
      <c r="DHY37" s="369"/>
      <c r="DHZ37" s="369"/>
      <c r="DIA37" s="369"/>
      <c r="DIB37" s="369"/>
      <c r="DIC37" s="369"/>
      <c r="DID37" s="369"/>
      <c r="DIE37" s="369"/>
      <c r="DIF37" s="369"/>
      <c r="DIG37" s="369"/>
      <c r="DIH37" s="369"/>
      <c r="DII37" s="369"/>
      <c r="DIJ37" s="369"/>
      <c r="DIK37" s="369"/>
      <c r="DIL37" s="369"/>
      <c r="DIM37" s="369"/>
      <c r="DIN37" s="369"/>
      <c r="DIO37" s="369"/>
      <c r="DIP37" s="369"/>
      <c r="DIQ37" s="369"/>
      <c r="DIR37" s="369"/>
      <c r="DIS37" s="369"/>
      <c r="DIT37" s="369"/>
      <c r="DIU37" s="369"/>
      <c r="DIV37" s="369"/>
      <c r="DIW37" s="369"/>
      <c r="DIX37" s="369"/>
      <c r="DIY37" s="369"/>
      <c r="DIZ37" s="369"/>
      <c r="DJA37" s="369"/>
      <c r="DJB37" s="369"/>
      <c r="DJC37" s="369"/>
      <c r="DJD37" s="369"/>
      <c r="DJE37" s="369"/>
      <c r="DJF37" s="369"/>
      <c r="DJG37" s="369"/>
      <c r="DJH37" s="369"/>
      <c r="DJI37" s="369"/>
      <c r="DJJ37" s="369"/>
      <c r="DJK37" s="369"/>
      <c r="DJL37" s="369"/>
      <c r="DJM37" s="369"/>
      <c r="DJN37" s="369"/>
      <c r="DJO37" s="369"/>
      <c r="DJP37" s="369"/>
      <c r="DJQ37" s="369"/>
      <c r="DJR37" s="369"/>
      <c r="DJS37" s="369"/>
      <c r="DJT37" s="369"/>
      <c r="DJU37" s="369"/>
      <c r="DJV37" s="369"/>
      <c r="DJW37" s="369"/>
      <c r="DJX37" s="369"/>
      <c r="DJY37" s="369"/>
      <c r="DJZ37" s="369"/>
      <c r="DKA37" s="369"/>
      <c r="DKB37" s="369"/>
      <c r="DKC37" s="369"/>
      <c r="DKD37" s="369"/>
      <c r="DKE37" s="369"/>
      <c r="DKF37" s="369"/>
      <c r="DKG37" s="369"/>
      <c r="DKH37" s="369"/>
      <c r="DKI37" s="369"/>
      <c r="DKJ37" s="369"/>
      <c r="DKK37" s="369"/>
      <c r="DKL37" s="369"/>
      <c r="DKM37" s="369"/>
      <c r="DKN37" s="369"/>
      <c r="DKO37" s="369"/>
      <c r="DKP37" s="369"/>
      <c r="DKQ37" s="369"/>
      <c r="DKR37" s="369"/>
      <c r="DKS37" s="369"/>
      <c r="DKT37" s="369"/>
      <c r="DKU37" s="369"/>
      <c r="DKV37" s="369"/>
      <c r="DKW37" s="369"/>
      <c r="DKX37" s="369"/>
      <c r="DKY37" s="369"/>
      <c r="DKZ37" s="369"/>
      <c r="DLA37" s="369"/>
      <c r="DLB37" s="369"/>
      <c r="DLC37" s="369"/>
      <c r="DLD37" s="369"/>
      <c r="DLE37" s="369"/>
      <c r="DLF37" s="369"/>
      <c r="DLG37" s="369"/>
      <c r="DLH37" s="369"/>
      <c r="DLI37" s="369"/>
      <c r="DLJ37" s="369"/>
      <c r="DLK37" s="369"/>
      <c r="DLL37" s="369"/>
      <c r="DLM37" s="369"/>
      <c r="DLN37" s="369"/>
      <c r="DLO37" s="369"/>
      <c r="DLP37" s="369"/>
      <c r="DLQ37" s="369"/>
      <c r="DLR37" s="369"/>
      <c r="DLS37" s="369"/>
      <c r="DLT37" s="369"/>
      <c r="DLU37" s="369"/>
      <c r="DLV37" s="369"/>
      <c r="DLW37" s="369"/>
      <c r="DLX37" s="369"/>
      <c r="DLY37" s="369"/>
      <c r="DLZ37" s="369"/>
      <c r="DMA37" s="369"/>
      <c r="DMB37" s="369"/>
      <c r="DMC37" s="369"/>
      <c r="DMD37" s="369"/>
      <c r="DME37" s="369"/>
      <c r="DMF37" s="369"/>
      <c r="DMG37" s="369"/>
      <c r="DMH37" s="369"/>
      <c r="DMI37" s="369"/>
      <c r="DMJ37" s="369"/>
      <c r="DMK37" s="369"/>
      <c r="DML37" s="369"/>
      <c r="DMM37" s="369"/>
      <c r="DMN37" s="369"/>
      <c r="DMO37" s="369"/>
      <c r="DMP37" s="369"/>
      <c r="DMQ37" s="369"/>
      <c r="DMR37" s="369"/>
      <c r="DMS37" s="369"/>
      <c r="DMT37" s="369"/>
      <c r="DMU37" s="369"/>
      <c r="DMV37" s="369"/>
      <c r="DMW37" s="369"/>
      <c r="DMX37" s="369"/>
      <c r="DMY37" s="369"/>
      <c r="DMZ37" s="369"/>
      <c r="DNA37" s="369"/>
      <c r="DNB37" s="369"/>
      <c r="DNC37" s="369"/>
      <c r="DND37" s="369"/>
      <c r="DNE37" s="369"/>
      <c r="DNF37" s="369"/>
      <c r="DNG37" s="369"/>
      <c r="DNH37" s="369"/>
      <c r="DNI37" s="369"/>
      <c r="DNJ37" s="369"/>
      <c r="DNK37" s="369"/>
      <c r="DNL37" s="369"/>
      <c r="DNM37" s="369"/>
      <c r="DNN37" s="369"/>
      <c r="DNO37" s="369"/>
      <c r="DNP37" s="369"/>
      <c r="DNQ37" s="369"/>
      <c r="DNR37" s="369"/>
      <c r="DNS37" s="369"/>
      <c r="DNT37" s="369"/>
      <c r="DNU37" s="369"/>
      <c r="DNV37" s="369"/>
      <c r="DNW37" s="369"/>
      <c r="DNX37" s="369"/>
      <c r="DNY37" s="369"/>
      <c r="DNZ37" s="369"/>
      <c r="DOA37" s="369"/>
      <c r="DOB37" s="369"/>
      <c r="DOC37" s="369"/>
      <c r="DOD37" s="369"/>
      <c r="DOE37" s="369"/>
      <c r="DOF37" s="369"/>
      <c r="DOG37" s="369"/>
      <c r="DOH37" s="369"/>
      <c r="DOI37" s="369"/>
      <c r="DOJ37" s="369"/>
      <c r="DOK37" s="369"/>
      <c r="DOL37" s="369"/>
      <c r="DOM37" s="369"/>
      <c r="DON37" s="369"/>
      <c r="DOO37" s="369"/>
      <c r="DOP37" s="369"/>
      <c r="DOQ37" s="369"/>
      <c r="DOR37" s="369"/>
      <c r="DOS37" s="369"/>
      <c r="DOT37" s="369"/>
      <c r="DOU37" s="369"/>
      <c r="DOV37" s="369"/>
      <c r="DOW37" s="369"/>
      <c r="DOX37" s="369"/>
      <c r="DOY37" s="369"/>
      <c r="DOZ37" s="369"/>
      <c r="DPA37" s="369"/>
      <c r="DPB37" s="369"/>
      <c r="DPC37" s="369"/>
      <c r="DPD37" s="369"/>
      <c r="DPE37" s="369"/>
      <c r="DPF37" s="369"/>
      <c r="DPG37" s="369"/>
      <c r="DPH37" s="369"/>
      <c r="DPI37" s="369"/>
      <c r="DPJ37" s="369"/>
      <c r="DPK37" s="369"/>
      <c r="DPL37" s="369"/>
      <c r="DPM37" s="369"/>
      <c r="DPN37" s="369"/>
      <c r="DPO37" s="369"/>
      <c r="DPP37" s="369"/>
      <c r="DPQ37" s="369"/>
      <c r="DPR37" s="369"/>
      <c r="DPS37" s="369"/>
      <c r="DPT37" s="369"/>
      <c r="DPU37" s="369"/>
      <c r="DPV37" s="369"/>
      <c r="DPW37" s="369"/>
      <c r="DPX37" s="369"/>
      <c r="DPY37" s="369"/>
      <c r="DPZ37" s="369"/>
      <c r="DQA37" s="369"/>
      <c r="DQB37" s="369"/>
      <c r="DQC37" s="369"/>
      <c r="DQD37" s="369"/>
      <c r="DQE37" s="369"/>
      <c r="DQF37" s="369"/>
      <c r="DQG37" s="369"/>
      <c r="DQH37" s="369"/>
      <c r="DQI37" s="369"/>
      <c r="DQJ37" s="369"/>
      <c r="DQK37" s="369"/>
      <c r="DQL37" s="369"/>
      <c r="DQM37" s="369"/>
      <c r="DQN37" s="369"/>
      <c r="DQO37" s="369"/>
      <c r="DQP37" s="369"/>
      <c r="DQQ37" s="369"/>
      <c r="DQR37" s="369"/>
      <c r="DQS37" s="369"/>
      <c r="DQT37" s="369"/>
      <c r="DQU37" s="369"/>
      <c r="DQV37" s="369"/>
      <c r="DQW37" s="369"/>
      <c r="DQX37" s="369"/>
      <c r="DQY37" s="369"/>
      <c r="DQZ37" s="369"/>
      <c r="DRA37" s="369"/>
      <c r="DRB37" s="369"/>
      <c r="DRC37" s="369"/>
      <c r="DRD37" s="369"/>
      <c r="DRE37" s="369"/>
      <c r="DRF37" s="369"/>
      <c r="DRG37" s="369"/>
      <c r="DRH37" s="369"/>
      <c r="DRI37" s="369"/>
      <c r="DRJ37" s="369"/>
      <c r="DRK37" s="369"/>
      <c r="DRL37" s="369"/>
      <c r="DRM37" s="369"/>
      <c r="DRN37" s="369"/>
      <c r="DRO37" s="369"/>
      <c r="DRP37" s="369"/>
      <c r="DRQ37" s="369"/>
      <c r="DRR37" s="369"/>
      <c r="DRS37" s="369"/>
      <c r="DRT37" s="369"/>
      <c r="DRU37" s="369"/>
      <c r="DRV37" s="369"/>
      <c r="DRW37" s="369"/>
      <c r="DRX37" s="369"/>
      <c r="DRY37" s="369"/>
      <c r="DRZ37" s="369"/>
      <c r="DSA37" s="369"/>
      <c r="DSB37" s="369"/>
      <c r="DSC37" s="369"/>
      <c r="DSD37" s="369"/>
      <c r="DSE37" s="369"/>
      <c r="DSF37" s="369"/>
      <c r="DSG37" s="369"/>
      <c r="DSH37" s="369"/>
      <c r="DSI37" s="369"/>
      <c r="DSJ37" s="369"/>
      <c r="DSK37" s="369"/>
      <c r="DSL37" s="369"/>
      <c r="DSM37" s="369"/>
      <c r="DSN37" s="369"/>
      <c r="DSO37" s="369"/>
      <c r="DSP37" s="369"/>
      <c r="DSQ37" s="369"/>
      <c r="DSR37" s="369"/>
      <c r="DSS37" s="369"/>
      <c r="DST37" s="369"/>
      <c r="DSU37" s="369"/>
      <c r="DSV37" s="369"/>
      <c r="DSW37" s="369"/>
      <c r="DSX37" s="369"/>
      <c r="DSY37" s="369"/>
      <c r="DSZ37" s="369"/>
      <c r="DTA37" s="369"/>
      <c r="DTB37" s="369"/>
      <c r="DTC37" s="369"/>
      <c r="DTD37" s="369"/>
      <c r="DTE37" s="369"/>
      <c r="DTF37" s="369"/>
      <c r="DTG37" s="369"/>
      <c r="DTH37" s="369"/>
      <c r="DTI37" s="369"/>
      <c r="DTJ37" s="369"/>
      <c r="DTK37" s="369"/>
      <c r="DTL37" s="369"/>
      <c r="DTM37" s="369"/>
      <c r="DTN37" s="369"/>
      <c r="DTO37" s="369"/>
      <c r="DTP37" s="369"/>
      <c r="DTQ37" s="369"/>
      <c r="DTR37" s="369"/>
      <c r="DTS37" s="369"/>
      <c r="DTT37" s="369"/>
      <c r="DTU37" s="369"/>
      <c r="DTV37" s="369"/>
      <c r="DTW37" s="369"/>
      <c r="DTX37" s="369"/>
      <c r="DTY37" s="369"/>
      <c r="DTZ37" s="369"/>
      <c r="DUA37" s="369"/>
      <c r="DUB37" s="369"/>
      <c r="DUC37" s="369"/>
      <c r="DUD37" s="369"/>
      <c r="DUE37" s="369"/>
      <c r="DUF37" s="369"/>
      <c r="DUG37" s="369"/>
      <c r="DUH37" s="369"/>
      <c r="DUI37" s="369"/>
      <c r="DUJ37" s="369"/>
      <c r="DUK37" s="369"/>
      <c r="DUL37" s="369"/>
      <c r="DUM37" s="369"/>
      <c r="DUN37" s="369"/>
      <c r="DUO37" s="369"/>
      <c r="DUP37" s="369"/>
      <c r="DUQ37" s="369"/>
      <c r="DUR37" s="369"/>
      <c r="DUS37" s="369"/>
      <c r="DUT37" s="369"/>
      <c r="DUU37" s="369"/>
      <c r="DUV37" s="369"/>
      <c r="DUW37" s="369"/>
      <c r="DUX37" s="369"/>
      <c r="DUY37" s="369"/>
      <c r="DUZ37" s="369"/>
      <c r="DVA37" s="369"/>
      <c r="DVB37" s="369"/>
      <c r="DVC37" s="369"/>
      <c r="DVD37" s="369"/>
      <c r="DVE37" s="369"/>
      <c r="DVF37" s="369"/>
      <c r="DVG37" s="369"/>
      <c r="DVH37" s="369"/>
      <c r="DVI37" s="369"/>
      <c r="DVJ37" s="369"/>
      <c r="DVK37" s="369"/>
      <c r="DVL37" s="369"/>
      <c r="DVM37" s="369"/>
      <c r="DVN37" s="369"/>
      <c r="DVO37" s="369"/>
      <c r="DVP37" s="369"/>
      <c r="DVQ37" s="369"/>
      <c r="DVR37" s="369"/>
      <c r="DVS37" s="369"/>
      <c r="DVT37" s="369"/>
      <c r="DVU37" s="369"/>
      <c r="DVV37" s="369"/>
      <c r="DVW37" s="369"/>
      <c r="DVX37" s="369"/>
      <c r="DVY37" s="369"/>
      <c r="DVZ37" s="369"/>
      <c r="DWA37" s="369"/>
      <c r="DWB37" s="369"/>
      <c r="DWC37" s="369"/>
      <c r="DWD37" s="369"/>
      <c r="DWE37" s="369"/>
      <c r="DWF37" s="369"/>
      <c r="DWG37" s="369"/>
      <c r="DWH37" s="369"/>
      <c r="DWI37" s="369"/>
      <c r="DWJ37" s="369"/>
      <c r="DWK37" s="369"/>
      <c r="DWL37" s="369"/>
      <c r="DWM37" s="369"/>
      <c r="DWN37" s="369"/>
      <c r="DWO37" s="369"/>
      <c r="DWP37" s="369"/>
      <c r="DWQ37" s="369"/>
      <c r="DWR37" s="369"/>
      <c r="DWS37" s="369"/>
      <c r="DWT37" s="369"/>
      <c r="DWU37" s="369"/>
      <c r="DWV37" s="369"/>
      <c r="DWW37" s="369"/>
      <c r="DWX37" s="369"/>
      <c r="DWY37" s="369"/>
      <c r="DWZ37" s="369"/>
      <c r="DXA37" s="369"/>
      <c r="DXB37" s="369"/>
      <c r="DXC37" s="369"/>
      <c r="DXD37" s="369"/>
      <c r="DXE37" s="369"/>
      <c r="DXF37" s="369"/>
      <c r="DXG37" s="369"/>
      <c r="DXH37" s="369"/>
      <c r="DXI37" s="369"/>
      <c r="DXJ37" s="369"/>
      <c r="DXK37" s="369"/>
      <c r="DXL37" s="369"/>
      <c r="DXM37" s="369"/>
      <c r="DXN37" s="369"/>
      <c r="DXO37" s="369"/>
      <c r="DXP37" s="369"/>
      <c r="DXQ37" s="369"/>
      <c r="DXR37" s="369"/>
      <c r="DXS37" s="369"/>
      <c r="DXT37" s="369"/>
      <c r="DXU37" s="369"/>
      <c r="DXV37" s="369"/>
      <c r="DXW37" s="369"/>
      <c r="DXX37" s="369"/>
      <c r="DXY37" s="369"/>
      <c r="DXZ37" s="369"/>
      <c r="DYA37" s="369"/>
      <c r="DYB37" s="369"/>
      <c r="DYC37" s="369"/>
      <c r="DYD37" s="369"/>
      <c r="DYE37" s="369"/>
      <c r="DYF37" s="369"/>
      <c r="DYG37" s="369"/>
      <c r="DYH37" s="369"/>
      <c r="DYI37" s="369"/>
      <c r="DYJ37" s="369"/>
      <c r="DYK37" s="369"/>
      <c r="DYL37" s="369"/>
      <c r="DYM37" s="369"/>
      <c r="DYN37" s="369"/>
      <c r="DYO37" s="369"/>
      <c r="DYP37" s="369"/>
      <c r="DYQ37" s="369"/>
      <c r="DYR37" s="369"/>
      <c r="DYS37" s="369"/>
      <c r="DYT37" s="369"/>
      <c r="DYU37" s="369"/>
      <c r="DYV37" s="369"/>
      <c r="DYW37" s="369"/>
      <c r="DYX37" s="369"/>
      <c r="DYY37" s="369"/>
      <c r="DYZ37" s="369"/>
      <c r="DZA37" s="369"/>
      <c r="DZB37" s="369"/>
      <c r="DZC37" s="369"/>
      <c r="DZD37" s="369"/>
      <c r="DZE37" s="369"/>
      <c r="DZF37" s="369"/>
      <c r="DZG37" s="369"/>
      <c r="DZH37" s="369"/>
      <c r="DZI37" s="369"/>
      <c r="DZJ37" s="369"/>
      <c r="DZK37" s="369"/>
      <c r="DZL37" s="369"/>
      <c r="DZM37" s="369"/>
      <c r="DZN37" s="369"/>
      <c r="DZO37" s="369"/>
      <c r="DZP37" s="369"/>
      <c r="DZQ37" s="369"/>
      <c r="DZR37" s="369"/>
      <c r="DZS37" s="369"/>
      <c r="DZT37" s="369"/>
      <c r="DZU37" s="369"/>
      <c r="DZV37" s="369"/>
      <c r="DZW37" s="369"/>
      <c r="DZX37" s="369"/>
      <c r="DZY37" s="369"/>
      <c r="DZZ37" s="369"/>
      <c r="EAA37" s="369"/>
      <c r="EAB37" s="369"/>
      <c r="EAC37" s="369"/>
      <c r="EAD37" s="369"/>
      <c r="EAE37" s="369"/>
      <c r="EAF37" s="369"/>
      <c r="EAG37" s="369"/>
      <c r="EAH37" s="369"/>
      <c r="EAI37" s="369"/>
      <c r="EAJ37" s="369"/>
      <c r="EAK37" s="369"/>
      <c r="EAL37" s="369"/>
      <c r="EAM37" s="369"/>
      <c r="EAN37" s="369"/>
      <c r="EAO37" s="369"/>
      <c r="EAP37" s="369"/>
      <c r="EAQ37" s="369"/>
      <c r="EAR37" s="369"/>
      <c r="EAS37" s="369"/>
      <c r="EAT37" s="369"/>
      <c r="EAU37" s="369"/>
      <c r="EAV37" s="369"/>
      <c r="EAW37" s="369"/>
      <c r="EAX37" s="369"/>
      <c r="EAY37" s="369"/>
      <c r="EAZ37" s="369"/>
      <c r="EBA37" s="369"/>
      <c r="EBB37" s="369"/>
      <c r="EBC37" s="369"/>
      <c r="EBD37" s="369"/>
      <c r="EBE37" s="369"/>
      <c r="EBF37" s="369"/>
      <c r="EBG37" s="369"/>
      <c r="EBH37" s="369"/>
      <c r="EBI37" s="369"/>
      <c r="EBJ37" s="369"/>
      <c r="EBK37" s="369"/>
      <c r="EBL37" s="369"/>
      <c r="EBM37" s="369"/>
      <c r="EBN37" s="369"/>
      <c r="EBO37" s="369"/>
      <c r="EBP37" s="369"/>
      <c r="EBQ37" s="369"/>
      <c r="EBR37" s="369"/>
      <c r="EBS37" s="369"/>
      <c r="EBT37" s="369"/>
      <c r="EBU37" s="369"/>
      <c r="EBV37" s="369"/>
      <c r="EBW37" s="369"/>
      <c r="EBX37" s="369"/>
      <c r="EBY37" s="369"/>
      <c r="EBZ37" s="369"/>
      <c r="ECA37" s="369"/>
      <c r="ECB37" s="369"/>
      <c r="ECC37" s="369"/>
      <c r="ECD37" s="369"/>
      <c r="ECE37" s="369"/>
      <c r="ECF37" s="369"/>
      <c r="ECG37" s="369"/>
      <c r="ECH37" s="369"/>
      <c r="ECI37" s="369"/>
      <c r="ECJ37" s="369"/>
      <c r="ECK37" s="369"/>
      <c r="ECL37" s="369"/>
      <c r="ECM37" s="369"/>
      <c r="ECN37" s="369"/>
      <c r="ECO37" s="369"/>
      <c r="ECP37" s="369"/>
      <c r="ECQ37" s="369"/>
      <c r="ECR37" s="369"/>
      <c r="ECS37" s="369"/>
      <c r="ECT37" s="369"/>
      <c r="ECU37" s="369"/>
      <c r="ECV37" s="369"/>
      <c r="ECW37" s="369"/>
      <c r="ECX37" s="369"/>
      <c r="ECY37" s="369"/>
      <c r="ECZ37" s="369"/>
      <c r="EDA37" s="369"/>
      <c r="EDB37" s="369"/>
      <c r="EDC37" s="369"/>
      <c r="EDD37" s="369"/>
      <c r="EDE37" s="369"/>
      <c r="EDF37" s="369"/>
      <c r="EDG37" s="369"/>
      <c r="EDH37" s="369"/>
      <c r="EDI37" s="369"/>
      <c r="EDJ37" s="369"/>
      <c r="EDK37" s="369"/>
      <c r="EDL37" s="369"/>
      <c r="EDM37" s="369"/>
      <c r="EDN37" s="369"/>
      <c r="EDO37" s="369"/>
      <c r="EDP37" s="369"/>
      <c r="EDQ37" s="369"/>
      <c r="EDR37" s="369"/>
      <c r="EDS37" s="369"/>
      <c r="EDT37" s="369"/>
      <c r="EDU37" s="369"/>
      <c r="EDV37" s="369"/>
      <c r="EDW37" s="369"/>
      <c r="EDX37" s="369"/>
      <c r="EDY37" s="369"/>
      <c r="EDZ37" s="369"/>
      <c r="EEA37" s="369"/>
      <c r="EEB37" s="369"/>
      <c r="EEC37" s="369"/>
      <c r="EED37" s="369"/>
      <c r="EEE37" s="369"/>
      <c r="EEF37" s="369"/>
      <c r="EEG37" s="369"/>
      <c r="EEH37" s="369"/>
      <c r="EEI37" s="369"/>
      <c r="EEJ37" s="369"/>
      <c r="EEK37" s="369"/>
      <c r="EEL37" s="369"/>
      <c r="EEM37" s="369"/>
      <c r="EEN37" s="369"/>
      <c r="EEO37" s="369"/>
      <c r="EEP37" s="369"/>
      <c r="EEQ37" s="369"/>
      <c r="EER37" s="369"/>
      <c r="EES37" s="369"/>
      <c r="EET37" s="369"/>
      <c r="EEU37" s="369"/>
      <c r="EEV37" s="369"/>
      <c r="EEW37" s="369"/>
      <c r="EEX37" s="369"/>
      <c r="EEY37" s="369"/>
      <c r="EEZ37" s="369"/>
      <c r="EFA37" s="369"/>
      <c r="EFB37" s="369"/>
      <c r="EFC37" s="369"/>
      <c r="EFD37" s="369"/>
      <c r="EFE37" s="369"/>
      <c r="EFF37" s="369"/>
      <c r="EFG37" s="369"/>
      <c r="EFH37" s="369"/>
      <c r="EFI37" s="369"/>
      <c r="EFJ37" s="369"/>
      <c r="EFK37" s="369"/>
      <c r="EFL37" s="369"/>
      <c r="EFM37" s="369"/>
      <c r="EFN37" s="369"/>
      <c r="EFO37" s="369"/>
      <c r="EFP37" s="369"/>
      <c r="EFQ37" s="369"/>
      <c r="EFR37" s="369"/>
      <c r="EFS37" s="369"/>
      <c r="EFT37" s="369"/>
      <c r="EFU37" s="369"/>
      <c r="EFV37" s="369"/>
      <c r="EFW37" s="369"/>
      <c r="EFX37" s="369"/>
      <c r="EFY37" s="369"/>
      <c r="EFZ37" s="369"/>
      <c r="EGA37" s="369"/>
      <c r="EGB37" s="369"/>
      <c r="EGC37" s="369"/>
      <c r="EGD37" s="369"/>
      <c r="EGE37" s="369"/>
      <c r="EGF37" s="369"/>
      <c r="EGG37" s="369"/>
      <c r="EGH37" s="369"/>
      <c r="EGI37" s="369"/>
      <c r="EGJ37" s="369"/>
      <c r="EGK37" s="369"/>
      <c r="EGL37" s="369"/>
      <c r="EGM37" s="369"/>
      <c r="EGN37" s="369"/>
      <c r="EGO37" s="369"/>
      <c r="EGP37" s="369"/>
      <c r="EGQ37" s="369"/>
      <c r="EGR37" s="369"/>
      <c r="EGS37" s="369"/>
      <c r="EGT37" s="369"/>
      <c r="EGU37" s="369"/>
      <c r="EGV37" s="369"/>
      <c r="EGW37" s="369"/>
      <c r="EGX37" s="369"/>
      <c r="EGY37" s="369"/>
      <c r="EGZ37" s="369"/>
      <c r="EHA37" s="369"/>
      <c r="EHB37" s="369"/>
      <c r="EHC37" s="369"/>
      <c r="EHD37" s="369"/>
      <c r="EHE37" s="369"/>
      <c r="EHF37" s="369"/>
      <c r="EHG37" s="369"/>
      <c r="EHH37" s="369"/>
      <c r="EHI37" s="369"/>
      <c r="EHJ37" s="369"/>
      <c r="EHK37" s="369"/>
      <c r="EHL37" s="369"/>
      <c r="EHM37" s="369"/>
      <c r="EHN37" s="369"/>
      <c r="EHO37" s="369"/>
      <c r="EHP37" s="369"/>
      <c r="EHQ37" s="369"/>
      <c r="EHR37" s="369"/>
      <c r="EHS37" s="369"/>
      <c r="EHT37" s="369"/>
      <c r="EHU37" s="369"/>
      <c r="EHV37" s="369"/>
      <c r="EHW37" s="369"/>
      <c r="EHX37" s="369"/>
      <c r="EHY37" s="369"/>
      <c r="EHZ37" s="369"/>
      <c r="EIA37" s="369"/>
      <c r="EIB37" s="369"/>
      <c r="EIC37" s="369"/>
      <c r="EID37" s="369"/>
      <c r="EIE37" s="369"/>
      <c r="EIF37" s="369"/>
      <c r="EIG37" s="369"/>
      <c r="EIH37" s="369"/>
      <c r="EII37" s="369"/>
      <c r="EIJ37" s="369"/>
      <c r="EIK37" s="369"/>
      <c r="EIL37" s="369"/>
      <c r="EIM37" s="369"/>
      <c r="EIN37" s="369"/>
      <c r="EIO37" s="369"/>
      <c r="EIP37" s="369"/>
      <c r="EIQ37" s="369"/>
      <c r="EIR37" s="369"/>
      <c r="EIS37" s="369"/>
      <c r="EIT37" s="369"/>
      <c r="EIU37" s="369"/>
      <c r="EIV37" s="369"/>
      <c r="EIW37" s="369"/>
      <c r="EIX37" s="369"/>
      <c r="EIY37" s="369"/>
      <c r="EIZ37" s="369"/>
      <c r="EJA37" s="369"/>
      <c r="EJB37" s="369"/>
      <c r="EJC37" s="369"/>
      <c r="EJD37" s="369"/>
      <c r="EJE37" s="369"/>
      <c r="EJF37" s="369"/>
      <c r="EJG37" s="369"/>
      <c r="EJH37" s="369"/>
      <c r="EJI37" s="369"/>
      <c r="EJJ37" s="369"/>
      <c r="EJK37" s="369"/>
      <c r="EJL37" s="369"/>
      <c r="EJM37" s="369"/>
      <c r="EJN37" s="369"/>
      <c r="EJO37" s="369"/>
      <c r="EJP37" s="369"/>
      <c r="EJQ37" s="369"/>
      <c r="EJR37" s="369"/>
      <c r="EJS37" s="369"/>
      <c r="EJT37" s="369"/>
      <c r="EJU37" s="369"/>
      <c r="EJV37" s="369"/>
      <c r="EJW37" s="369"/>
      <c r="EJX37" s="369"/>
      <c r="EJY37" s="369"/>
      <c r="EJZ37" s="369"/>
      <c r="EKA37" s="369"/>
      <c r="EKB37" s="369"/>
      <c r="EKC37" s="369"/>
      <c r="EKD37" s="369"/>
      <c r="EKE37" s="369"/>
      <c r="EKF37" s="369"/>
      <c r="EKG37" s="369"/>
      <c r="EKH37" s="369"/>
      <c r="EKI37" s="369"/>
      <c r="EKJ37" s="369"/>
      <c r="EKK37" s="369"/>
      <c r="EKL37" s="369"/>
      <c r="EKM37" s="369"/>
      <c r="EKN37" s="369"/>
      <c r="EKO37" s="369"/>
      <c r="EKP37" s="369"/>
      <c r="EKQ37" s="369"/>
      <c r="EKR37" s="369"/>
      <c r="EKS37" s="369"/>
      <c r="EKT37" s="369"/>
      <c r="EKU37" s="369"/>
      <c r="EKV37" s="369"/>
      <c r="EKW37" s="369"/>
      <c r="EKX37" s="369"/>
      <c r="EKY37" s="369"/>
      <c r="EKZ37" s="369"/>
      <c r="ELA37" s="369"/>
      <c r="ELB37" s="369"/>
      <c r="ELC37" s="369"/>
      <c r="ELD37" s="369"/>
      <c r="ELE37" s="369"/>
      <c r="ELF37" s="369"/>
      <c r="ELG37" s="369"/>
      <c r="ELH37" s="369"/>
      <c r="ELI37" s="369"/>
      <c r="ELJ37" s="369"/>
      <c r="ELK37" s="369"/>
      <c r="ELL37" s="369"/>
      <c r="ELM37" s="369"/>
      <c r="ELN37" s="369"/>
      <c r="ELO37" s="369"/>
      <c r="ELP37" s="369"/>
      <c r="ELQ37" s="369"/>
      <c r="ELR37" s="369"/>
      <c r="ELS37" s="369"/>
      <c r="ELT37" s="369"/>
      <c r="ELU37" s="369"/>
      <c r="ELV37" s="369"/>
      <c r="ELW37" s="369"/>
      <c r="ELX37" s="369"/>
      <c r="ELY37" s="369"/>
      <c r="ELZ37" s="369"/>
      <c r="EMA37" s="369"/>
      <c r="EMB37" s="369"/>
      <c r="EMC37" s="369"/>
      <c r="EMD37" s="369"/>
      <c r="EME37" s="369"/>
      <c r="EMF37" s="369"/>
      <c r="EMG37" s="369"/>
      <c r="EMH37" s="369"/>
      <c r="EMI37" s="369"/>
      <c r="EMJ37" s="369"/>
      <c r="EMK37" s="369"/>
      <c r="EML37" s="369"/>
      <c r="EMM37" s="369"/>
      <c r="EMN37" s="369"/>
      <c r="EMO37" s="369"/>
      <c r="EMP37" s="369"/>
      <c r="EMQ37" s="369"/>
      <c r="EMR37" s="369"/>
      <c r="EMS37" s="369"/>
      <c r="EMT37" s="369"/>
      <c r="EMU37" s="369"/>
      <c r="EMV37" s="369"/>
      <c r="EMW37" s="369"/>
      <c r="EMX37" s="369"/>
      <c r="EMY37" s="369"/>
      <c r="EMZ37" s="369"/>
      <c r="ENA37" s="369"/>
      <c r="ENB37" s="369"/>
      <c r="ENC37" s="369"/>
      <c r="END37" s="369"/>
      <c r="ENE37" s="369"/>
      <c r="ENF37" s="369"/>
      <c r="ENG37" s="369"/>
      <c r="ENH37" s="369"/>
      <c r="ENI37" s="369"/>
      <c r="ENJ37" s="369"/>
      <c r="ENK37" s="369"/>
      <c r="ENL37" s="369"/>
      <c r="ENM37" s="369"/>
      <c r="ENN37" s="369"/>
      <c r="ENO37" s="369"/>
      <c r="ENP37" s="369"/>
      <c r="ENQ37" s="369"/>
      <c r="ENR37" s="369"/>
      <c r="ENS37" s="369"/>
      <c r="ENT37" s="369"/>
      <c r="ENU37" s="369"/>
      <c r="ENV37" s="369"/>
      <c r="ENW37" s="369"/>
      <c r="ENX37" s="369"/>
      <c r="ENY37" s="369"/>
      <c r="ENZ37" s="369"/>
      <c r="EOA37" s="369"/>
      <c r="EOB37" s="369"/>
      <c r="EOC37" s="369"/>
      <c r="EOD37" s="369"/>
      <c r="EOE37" s="369"/>
      <c r="EOF37" s="369"/>
      <c r="EOG37" s="369"/>
      <c r="EOH37" s="369"/>
      <c r="EOI37" s="369"/>
      <c r="EOJ37" s="369"/>
      <c r="EOK37" s="369"/>
      <c r="EOL37" s="369"/>
      <c r="EOM37" s="369"/>
      <c r="EON37" s="369"/>
      <c r="EOO37" s="369"/>
      <c r="EOP37" s="369"/>
      <c r="EOQ37" s="369"/>
      <c r="EOR37" s="369"/>
      <c r="EOS37" s="369"/>
      <c r="EOT37" s="369"/>
      <c r="EOU37" s="369"/>
      <c r="EOV37" s="369"/>
      <c r="EOW37" s="369"/>
      <c r="EOX37" s="369"/>
      <c r="EOY37" s="369"/>
      <c r="EOZ37" s="369"/>
      <c r="EPA37" s="369"/>
      <c r="EPB37" s="369"/>
      <c r="EPC37" s="369"/>
      <c r="EPD37" s="369"/>
      <c r="EPE37" s="369"/>
      <c r="EPF37" s="369"/>
      <c r="EPG37" s="369"/>
      <c r="EPH37" s="369"/>
      <c r="EPI37" s="369"/>
      <c r="EPJ37" s="369"/>
      <c r="EPK37" s="369"/>
      <c r="EPL37" s="369"/>
      <c r="EPM37" s="369"/>
      <c r="EPN37" s="369"/>
      <c r="EPO37" s="369"/>
      <c r="EPP37" s="369"/>
      <c r="EPQ37" s="369"/>
      <c r="EPR37" s="369"/>
      <c r="EPS37" s="369"/>
      <c r="EPT37" s="369"/>
      <c r="EPU37" s="369"/>
      <c r="EPV37" s="369"/>
      <c r="EPW37" s="369"/>
      <c r="EPX37" s="369"/>
      <c r="EPY37" s="369"/>
      <c r="EPZ37" s="369"/>
      <c r="EQA37" s="369"/>
      <c r="EQB37" s="369"/>
      <c r="EQC37" s="369"/>
      <c r="EQD37" s="369"/>
      <c r="EQE37" s="369"/>
      <c r="EQF37" s="369"/>
      <c r="EQG37" s="369"/>
      <c r="EQH37" s="369"/>
      <c r="EQI37" s="369"/>
      <c r="EQJ37" s="369"/>
      <c r="EQK37" s="369"/>
      <c r="EQL37" s="369"/>
      <c r="EQM37" s="369"/>
      <c r="EQN37" s="369"/>
      <c r="EQO37" s="369"/>
      <c r="EQP37" s="369"/>
      <c r="EQQ37" s="369"/>
      <c r="EQR37" s="369"/>
      <c r="EQS37" s="369"/>
      <c r="EQT37" s="369"/>
      <c r="EQU37" s="369"/>
      <c r="EQV37" s="369"/>
      <c r="EQW37" s="369"/>
      <c r="EQX37" s="369"/>
      <c r="EQY37" s="369"/>
      <c r="EQZ37" s="369"/>
      <c r="ERA37" s="369"/>
      <c r="ERB37" s="369"/>
      <c r="ERC37" s="369"/>
      <c r="ERD37" s="369"/>
      <c r="ERE37" s="369"/>
      <c r="ERF37" s="369"/>
      <c r="ERG37" s="369"/>
      <c r="ERH37" s="369"/>
      <c r="ERI37" s="369"/>
      <c r="ERJ37" s="369"/>
      <c r="ERK37" s="369"/>
      <c r="ERL37" s="369"/>
      <c r="ERM37" s="369"/>
      <c r="ERN37" s="369"/>
      <c r="ERO37" s="369"/>
      <c r="ERP37" s="369"/>
      <c r="ERQ37" s="369"/>
      <c r="ERR37" s="369"/>
      <c r="ERS37" s="369"/>
      <c r="ERT37" s="369"/>
      <c r="ERU37" s="369"/>
      <c r="ERV37" s="369"/>
      <c r="ERW37" s="369"/>
      <c r="ERX37" s="369"/>
      <c r="ERY37" s="369"/>
      <c r="ERZ37" s="369"/>
      <c r="ESA37" s="369"/>
      <c r="ESB37" s="369"/>
      <c r="ESC37" s="369"/>
      <c r="ESD37" s="369"/>
      <c r="ESE37" s="369"/>
      <c r="ESF37" s="369"/>
      <c r="ESG37" s="369"/>
      <c r="ESH37" s="369"/>
      <c r="ESI37" s="369"/>
      <c r="ESJ37" s="369"/>
      <c r="ESK37" s="369"/>
      <c r="ESL37" s="369"/>
      <c r="ESM37" s="369"/>
      <c r="ESN37" s="369"/>
      <c r="ESO37" s="369"/>
      <c r="ESP37" s="369"/>
      <c r="ESQ37" s="369"/>
      <c r="ESR37" s="369"/>
      <c r="ESS37" s="369"/>
      <c r="EST37" s="369"/>
      <c r="ESU37" s="369"/>
      <c r="ESV37" s="369"/>
      <c r="ESW37" s="369"/>
      <c r="ESX37" s="369"/>
      <c r="ESY37" s="369"/>
      <c r="ESZ37" s="369"/>
      <c r="ETA37" s="369"/>
      <c r="ETB37" s="369"/>
      <c r="ETC37" s="369"/>
      <c r="ETD37" s="369"/>
      <c r="ETE37" s="369"/>
      <c r="ETF37" s="369"/>
      <c r="ETG37" s="369"/>
      <c r="ETH37" s="369"/>
      <c r="ETI37" s="369"/>
      <c r="ETJ37" s="369"/>
      <c r="ETK37" s="369"/>
      <c r="ETL37" s="369"/>
      <c r="ETM37" s="369"/>
      <c r="ETN37" s="369"/>
      <c r="ETO37" s="369"/>
      <c r="ETP37" s="369"/>
      <c r="ETQ37" s="369"/>
      <c r="ETR37" s="369"/>
      <c r="ETS37" s="369"/>
      <c r="ETT37" s="369"/>
      <c r="ETU37" s="369"/>
      <c r="ETV37" s="369"/>
      <c r="ETW37" s="369"/>
      <c r="ETX37" s="369"/>
      <c r="ETY37" s="369"/>
      <c r="ETZ37" s="369"/>
      <c r="EUA37" s="369"/>
      <c r="EUB37" s="369"/>
      <c r="EUC37" s="369"/>
      <c r="EUD37" s="369"/>
      <c r="EUE37" s="369"/>
      <c r="EUF37" s="369"/>
      <c r="EUG37" s="369"/>
      <c r="EUH37" s="369"/>
      <c r="EUI37" s="369"/>
      <c r="EUJ37" s="369"/>
      <c r="EUK37" s="369"/>
      <c r="EUL37" s="369"/>
      <c r="EUM37" s="369"/>
      <c r="EUN37" s="369"/>
      <c r="EUO37" s="369"/>
      <c r="EUP37" s="369"/>
      <c r="EUQ37" s="369"/>
      <c r="EUR37" s="369"/>
      <c r="EUS37" s="369"/>
      <c r="EUT37" s="369"/>
      <c r="EUU37" s="369"/>
      <c r="EUV37" s="369"/>
      <c r="EUW37" s="369"/>
      <c r="EUX37" s="369"/>
      <c r="EUY37" s="369"/>
      <c r="EUZ37" s="369"/>
      <c r="EVA37" s="369"/>
      <c r="EVB37" s="369"/>
      <c r="EVC37" s="369"/>
      <c r="EVD37" s="369"/>
      <c r="EVE37" s="369"/>
      <c r="EVF37" s="369"/>
      <c r="EVG37" s="369"/>
      <c r="EVH37" s="369"/>
      <c r="EVI37" s="369"/>
      <c r="EVJ37" s="369"/>
      <c r="EVK37" s="369"/>
      <c r="EVL37" s="369"/>
      <c r="EVM37" s="369"/>
      <c r="EVN37" s="369"/>
      <c r="EVO37" s="369"/>
      <c r="EVP37" s="369"/>
      <c r="EVQ37" s="369"/>
      <c r="EVR37" s="369"/>
      <c r="EVS37" s="369"/>
      <c r="EVT37" s="369"/>
      <c r="EVU37" s="369"/>
      <c r="EVV37" s="369"/>
      <c r="EVW37" s="369"/>
      <c r="EVX37" s="369"/>
      <c r="EVY37" s="369"/>
      <c r="EVZ37" s="369"/>
      <c r="EWA37" s="369"/>
      <c r="EWB37" s="369"/>
      <c r="EWC37" s="369"/>
      <c r="EWD37" s="369"/>
      <c r="EWE37" s="369"/>
      <c r="EWF37" s="369"/>
      <c r="EWG37" s="369"/>
      <c r="EWH37" s="369"/>
      <c r="EWI37" s="369"/>
      <c r="EWJ37" s="369"/>
      <c r="EWK37" s="369"/>
      <c r="EWL37" s="369"/>
      <c r="EWM37" s="369"/>
      <c r="EWN37" s="369"/>
      <c r="EWO37" s="369"/>
      <c r="EWP37" s="369"/>
      <c r="EWQ37" s="369"/>
      <c r="EWR37" s="369"/>
      <c r="EWS37" s="369"/>
      <c r="EWT37" s="369"/>
      <c r="EWU37" s="369"/>
      <c r="EWV37" s="369"/>
      <c r="EWW37" s="369"/>
      <c r="EWX37" s="369"/>
      <c r="EWY37" s="369"/>
      <c r="EWZ37" s="369"/>
      <c r="EXA37" s="369"/>
      <c r="EXB37" s="369"/>
      <c r="EXC37" s="369"/>
      <c r="EXD37" s="369"/>
      <c r="EXE37" s="369"/>
      <c r="EXF37" s="369"/>
      <c r="EXG37" s="369"/>
      <c r="EXH37" s="369"/>
      <c r="EXI37" s="369"/>
      <c r="EXJ37" s="369"/>
      <c r="EXK37" s="369"/>
      <c r="EXL37" s="369"/>
      <c r="EXM37" s="369"/>
      <c r="EXN37" s="369"/>
      <c r="EXO37" s="369"/>
      <c r="EXP37" s="369"/>
      <c r="EXQ37" s="369"/>
      <c r="EXR37" s="369"/>
      <c r="EXS37" s="369"/>
      <c r="EXT37" s="369"/>
      <c r="EXU37" s="369"/>
      <c r="EXV37" s="369"/>
      <c r="EXW37" s="369"/>
      <c r="EXX37" s="369"/>
      <c r="EXY37" s="369"/>
      <c r="EXZ37" s="369"/>
      <c r="EYA37" s="369"/>
      <c r="EYB37" s="369"/>
      <c r="EYC37" s="369"/>
      <c r="EYD37" s="369"/>
      <c r="EYE37" s="369"/>
      <c r="EYF37" s="369"/>
      <c r="EYG37" s="369"/>
      <c r="EYH37" s="369"/>
      <c r="EYI37" s="369"/>
      <c r="EYJ37" s="369"/>
      <c r="EYK37" s="369"/>
      <c r="EYL37" s="369"/>
      <c r="EYM37" s="369"/>
      <c r="EYN37" s="369"/>
      <c r="EYO37" s="369"/>
      <c r="EYP37" s="369"/>
      <c r="EYQ37" s="369"/>
      <c r="EYR37" s="369"/>
      <c r="EYS37" s="369"/>
      <c r="EYT37" s="369"/>
      <c r="EYU37" s="369"/>
      <c r="EYV37" s="369"/>
      <c r="EYW37" s="369"/>
      <c r="EYX37" s="369"/>
      <c r="EYY37" s="369"/>
      <c r="EYZ37" s="369"/>
      <c r="EZA37" s="369"/>
      <c r="EZB37" s="369"/>
      <c r="EZC37" s="369"/>
      <c r="EZD37" s="369"/>
      <c r="EZE37" s="369"/>
      <c r="EZF37" s="369"/>
      <c r="EZG37" s="369"/>
      <c r="EZH37" s="369"/>
      <c r="EZI37" s="369"/>
      <c r="EZJ37" s="369"/>
      <c r="EZK37" s="369"/>
      <c r="EZL37" s="369"/>
      <c r="EZM37" s="369"/>
      <c r="EZN37" s="369"/>
      <c r="EZO37" s="369"/>
      <c r="EZP37" s="369"/>
      <c r="EZQ37" s="369"/>
      <c r="EZR37" s="369"/>
      <c r="EZS37" s="369"/>
      <c r="EZT37" s="369"/>
      <c r="EZU37" s="369"/>
      <c r="EZV37" s="369"/>
      <c r="EZW37" s="369"/>
      <c r="EZX37" s="369"/>
      <c r="EZY37" s="369"/>
      <c r="EZZ37" s="369"/>
      <c r="FAA37" s="369"/>
      <c r="FAB37" s="369"/>
      <c r="FAC37" s="369"/>
      <c r="FAD37" s="369"/>
      <c r="FAE37" s="369"/>
      <c r="FAF37" s="369"/>
      <c r="FAG37" s="369"/>
      <c r="FAH37" s="369"/>
      <c r="FAI37" s="369"/>
      <c r="FAJ37" s="369"/>
      <c r="FAK37" s="369"/>
      <c r="FAL37" s="369"/>
      <c r="FAM37" s="369"/>
      <c r="FAN37" s="369"/>
      <c r="FAO37" s="369"/>
      <c r="FAP37" s="369"/>
      <c r="FAQ37" s="369"/>
      <c r="FAR37" s="369"/>
      <c r="FAS37" s="369"/>
      <c r="FAT37" s="369"/>
      <c r="FAU37" s="369"/>
      <c r="FAV37" s="369"/>
      <c r="FAW37" s="369"/>
      <c r="FAX37" s="369"/>
      <c r="FAY37" s="369"/>
      <c r="FAZ37" s="369"/>
      <c r="FBA37" s="369"/>
      <c r="FBB37" s="369"/>
      <c r="FBC37" s="369"/>
      <c r="FBD37" s="369"/>
      <c r="FBE37" s="369"/>
      <c r="FBF37" s="369"/>
      <c r="FBG37" s="369"/>
      <c r="FBH37" s="369"/>
      <c r="FBI37" s="369"/>
      <c r="FBJ37" s="369"/>
      <c r="FBK37" s="369"/>
      <c r="FBL37" s="369"/>
      <c r="FBM37" s="369"/>
      <c r="FBN37" s="369"/>
      <c r="FBO37" s="369"/>
      <c r="FBP37" s="369"/>
      <c r="FBQ37" s="369"/>
      <c r="FBR37" s="369"/>
      <c r="FBS37" s="369"/>
      <c r="FBT37" s="369"/>
      <c r="FBU37" s="369"/>
      <c r="FBV37" s="369"/>
      <c r="FBW37" s="369"/>
      <c r="FBX37" s="369"/>
      <c r="FBY37" s="369"/>
      <c r="FBZ37" s="369"/>
      <c r="FCA37" s="369"/>
      <c r="FCB37" s="369"/>
      <c r="FCC37" s="369"/>
      <c r="FCD37" s="369"/>
      <c r="FCE37" s="369"/>
      <c r="FCF37" s="369"/>
      <c r="FCG37" s="369"/>
      <c r="FCH37" s="369"/>
      <c r="FCI37" s="369"/>
      <c r="FCJ37" s="369"/>
      <c r="FCK37" s="369"/>
      <c r="FCL37" s="369"/>
      <c r="FCM37" s="369"/>
      <c r="FCN37" s="369"/>
      <c r="FCO37" s="369"/>
      <c r="FCP37" s="369"/>
      <c r="FCQ37" s="369"/>
      <c r="FCR37" s="369"/>
      <c r="FCS37" s="369"/>
      <c r="FCT37" s="369"/>
      <c r="FCU37" s="369"/>
      <c r="FCV37" s="369"/>
      <c r="FCW37" s="369"/>
      <c r="FCX37" s="369"/>
      <c r="FCY37" s="369"/>
      <c r="FCZ37" s="369"/>
      <c r="FDA37" s="369"/>
      <c r="FDB37" s="369"/>
      <c r="FDC37" s="369"/>
      <c r="FDD37" s="369"/>
      <c r="FDE37" s="369"/>
      <c r="FDF37" s="369"/>
      <c r="FDG37" s="369"/>
      <c r="FDH37" s="369"/>
      <c r="FDI37" s="369"/>
      <c r="FDJ37" s="369"/>
      <c r="FDK37" s="369"/>
      <c r="FDL37" s="369"/>
      <c r="FDM37" s="369"/>
      <c r="FDN37" s="369"/>
      <c r="FDO37" s="369"/>
      <c r="FDP37" s="369"/>
      <c r="FDQ37" s="369"/>
      <c r="FDR37" s="369"/>
      <c r="FDS37" s="369"/>
      <c r="FDT37" s="369"/>
      <c r="FDU37" s="369"/>
      <c r="FDV37" s="369"/>
      <c r="FDW37" s="369"/>
      <c r="FDX37" s="369"/>
      <c r="FDY37" s="369"/>
      <c r="FDZ37" s="369"/>
      <c r="FEA37" s="369"/>
      <c r="FEB37" s="369"/>
      <c r="FEC37" s="369"/>
      <c r="FED37" s="369"/>
      <c r="FEE37" s="369"/>
      <c r="FEF37" s="369"/>
      <c r="FEG37" s="369"/>
      <c r="FEH37" s="369"/>
      <c r="FEI37" s="369"/>
      <c r="FEJ37" s="369"/>
      <c r="FEK37" s="369"/>
      <c r="FEL37" s="369"/>
      <c r="FEM37" s="369"/>
      <c r="FEN37" s="369"/>
      <c r="FEO37" s="369"/>
      <c r="FEP37" s="369"/>
      <c r="FEQ37" s="369"/>
      <c r="FER37" s="369"/>
      <c r="FES37" s="369"/>
      <c r="FET37" s="369"/>
      <c r="FEU37" s="369"/>
      <c r="FEV37" s="369"/>
      <c r="FEW37" s="369"/>
      <c r="FEX37" s="369"/>
      <c r="FEY37" s="369"/>
      <c r="FEZ37" s="369"/>
      <c r="FFA37" s="369"/>
      <c r="FFB37" s="369"/>
      <c r="FFC37" s="369"/>
      <c r="FFD37" s="369"/>
      <c r="FFE37" s="369"/>
      <c r="FFF37" s="369"/>
      <c r="FFG37" s="369"/>
      <c r="FFH37" s="369"/>
      <c r="FFI37" s="369"/>
      <c r="FFJ37" s="369"/>
      <c r="FFK37" s="369"/>
      <c r="FFL37" s="369"/>
      <c r="FFM37" s="369"/>
      <c r="FFN37" s="369"/>
      <c r="FFO37" s="369"/>
      <c r="FFP37" s="369"/>
      <c r="FFQ37" s="369"/>
      <c r="FFR37" s="369"/>
      <c r="FFS37" s="369"/>
      <c r="FFT37" s="369"/>
      <c r="FFU37" s="369"/>
      <c r="FFV37" s="369"/>
      <c r="FFW37" s="369"/>
      <c r="FFX37" s="369"/>
      <c r="FFY37" s="369"/>
      <c r="FFZ37" s="369"/>
      <c r="FGA37" s="369"/>
      <c r="FGB37" s="369"/>
      <c r="FGC37" s="369"/>
      <c r="FGD37" s="369"/>
      <c r="FGE37" s="369"/>
      <c r="FGF37" s="369"/>
      <c r="FGG37" s="369"/>
      <c r="FGH37" s="369"/>
      <c r="FGI37" s="369"/>
      <c r="FGJ37" s="369"/>
      <c r="FGK37" s="369"/>
      <c r="FGL37" s="369"/>
      <c r="FGM37" s="369"/>
      <c r="FGN37" s="369"/>
      <c r="FGO37" s="369"/>
      <c r="FGP37" s="369"/>
      <c r="FGQ37" s="369"/>
      <c r="FGR37" s="369"/>
      <c r="FGS37" s="369"/>
      <c r="FGT37" s="369"/>
      <c r="FGU37" s="369"/>
      <c r="FGV37" s="369"/>
      <c r="FGW37" s="369"/>
      <c r="FGX37" s="369"/>
      <c r="FGY37" s="369"/>
      <c r="FGZ37" s="369"/>
      <c r="FHA37" s="369"/>
      <c r="FHB37" s="369"/>
      <c r="FHC37" s="369"/>
      <c r="FHD37" s="369"/>
      <c r="FHE37" s="369"/>
      <c r="FHF37" s="369"/>
      <c r="FHG37" s="369"/>
      <c r="FHH37" s="369"/>
      <c r="FHI37" s="369"/>
      <c r="FHJ37" s="369"/>
      <c r="FHK37" s="369"/>
      <c r="FHL37" s="369"/>
      <c r="FHM37" s="369"/>
      <c r="FHN37" s="369"/>
      <c r="FHO37" s="369"/>
      <c r="FHP37" s="369"/>
      <c r="FHQ37" s="369"/>
      <c r="FHR37" s="369"/>
      <c r="FHS37" s="369"/>
      <c r="FHT37" s="369"/>
      <c r="FHU37" s="369"/>
      <c r="FHV37" s="369"/>
      <c r="FHW37" s="369"/>
      <c r="FHX37" s="369"/>
      <c r="FHY37" s="369"/>
      <c r="FHZ37" s="369"/>
      <c r="FIA37" s="369"/>
      <c r="FIB37" s="369"/>
      <c r="FIC37" s="369"/>
      <c r="FID37" s="369"/>
      <c r="FIE37" s="369"/>
      <c r="FIF37" s="369"/>
      <c r="FIG37" s="369"/>
      <c r="FIH37" s="369"/>
      <c r="FII37" s="369"/>
      <c r="FIJ37" s="369"/>
      <c r="FIK37" s="369"/>
      <c r="FIL37" s="369"/>
      <c r="FIM37" s="369"/>
      <c r="FIN37" s="369"/>
      <c r="FIO37" s="369"/>
      <c r="FIP37" s="369"/>
      <c r="FIQ37" s="369"/>
      <c r="FIR37" s="369"/>
      <c r="FIS37" s="369"/>
      <c r="FIT37" s="369"/>
      <c r="FIU37" s="369"/>
      <c r="FIV37" s="369"/>
      <c r="FIW37" s="369"/>
      <c r="FIX37" s="369"/>
      <c r="FIY37" s="369"/>
      <c r="FIZ37" s="369"/>
      <c r="FJA37" s="369"/>
      <c r="FJB37" s="369"/>
      <c r="FJC37" s="369"/>
      <c r="FJD37" s="369"/>
      <c r="FJE37" s="369"/>
      <c r="FJF37" s="369"/>
      <c r="FJG37" s="369"/>
      <c r="FJH37" s="369"/>
      <c r="FJI37" s="369"/>
      <c r="FJJ37" s="369"/>
      <c r="FJK37" s="369"/>
      <c r="FJL37" s="369"/>
      <c r="FJM37" s="369"/>
      <c r="FJN37" s="369"/>
      <c r="FJO37" s="369"/>
      <c r="FJP37" s="369"/>
      <c r="FJQ37" s="369"/>
      <c r="FJR37" s="369"/>
      <c r="FJS37" s="369"/>
      <c r="FJT37" s="369"/>
      <c r="FJU37" s="369"/>
      <c r="FJV37" s="369"/>
      <c r="FJW37" s="369"/>
      <c r="FJX37" s="369"/>
      <c r="FJY37" s="369"/>
      <c r="FJZ37" s="369"/>
      <c r="FKA37" s="369"/>
      <c r="FKB37" s="369"/>
      <c r="FKC37" s="369"/>
      <c r="FKD37" s="369"/>
      <c r="FKE37" s="369"/>
      <c r="FKF37" s="369"/>
      <c r="FKG37" s="369"/>
      <c r="FKH37" s="369"/>
      <c r="FKI37" s="369"/>
      <c r="FKJ37" s="369"/>
      <c r="FKK37" s="369"/>
      <c r="FKL37" s="369"/>
      <c r="FKM37" s="369"/>
      <c r="FKN37" s="369"/>
      <c r="FKO37" s="369"/>
      <c r="FKP37" s="369"/>
      <c r="FKQ37" s="369"/>
      <c r="FKR37" s="369"/>
      <c r="FKS37" s="369"/>
      <c r="FKT37" s="369"/>
      <c r="FKU37" s="369"/>
      <c r="FKV37" s="369"/>
      <c r="FKW37" s="369"/>
      <c r="FKX37" s="369"/>
      <c r="FKY37" s="369"/>
      <c r="FKZ37" s="369"/>
      <c r="FLA37" s="369"/>
      <c r="FLB37" s="369"/>
      <c r="FLC37" s="369"/>
      <c r="FLD37" s="369"/>
      <c r="FLE37" s="369"/>
      <c r="FLF37" s="369"/>
      <c r="FLG37" s="369"/>
      <c r="FLH37" s="369"/>
      <c r="FLI37" s="369"/>
      <c r="FLJ37" s="369"/>
      <c r="FLK37" s="369"/>
      <c r="FLL37" s="369"/>
      <c r="FLM37" s="369"/>
      <c r="FLN37" s="369"/>
      <c r="FLO37" s="369"/>
      <c r="FLP37" s="369"/>
      <c r="FLQ37" s="369"/>
      <c r="FLR37" s="369"/>
      <c r="FLS37" s="369"/>
      <c r="FLT37" s="369"/>
      <c r="FLU37" s="369"/>
      <c r="FLV37" s="369"/>
      <c r="FLW37" s="369"/>
      <c r="FLX37" s="369"/>
      <c r="FLY37" s="369"/>
      <c r="FLZ37" s="369"/>
      <c r="FMA37" s="369"/>
      <c r="FMB37" s="369"/>
      <c r="FMC37" s="369"/>
      <c r="FMD37" s="369"/>
      <c r="FME37" s="369"/>
      <c r="FMF37" s="369"/>
      <c r="FMG37" s="369"/>
      <c r="FMH37" s="369"/>
      <c r="FMI37" s="369"/>
      <c r="FMJ37" s="369"/>
      <c r="FMK37" s="369"/>
      <c r="FML37" s="369"/>
      <c r="FMM37" s="369"/>
      <c r="FMN37" s="369"/>
      <c r="FMO37" s="369"/>
      <c r="FMP37" s="369"/>
      <c r="FMQ37" s="369"/>
      <c r="FMR37" s="369"/>
      <c r="FMS37" s="369"/>
      <c r="FMT37" s="369"/>
      <c r="FMU37" s="369"/>
      <c r="FMV37" s="369"/>
      <c r="FMW37" s="369"/>
      <c r="FMX37" s="369"/>
      <c r="FMY37" s="369"/>
      <c r="FMZ37" s="369"/>
      <c r="FNA37" s="369"/>
      <c r="FNB37" s="369"/>
      <c r="FNC37" s="369"/>
      <c r="FND37" s="369"/>
      <c r="FNE37" s="369"/>
      <c r="FNF37" s="369"/>
      <c r="FNG37" s="369"/>
      <c r="FNH37" s="369"/>
      <c r="FNI37" s="369"/>
      <c r="FNJ37" s="369"/>
      <c r="FNK37" s="369"/>
      <c r="FNL37" s="369"/>
      <c r="FNM37" s="369"/>
      <c r="FNN37" s="369"/>
      <c r="FNO37" s="369"/>
      <c r="FNP37" s="369"/>
      <c r="FNQ37" s="369"/>
      <c r="FNR37" s="369"/>
      <c r="FNS37" s="369"/>
      <c r="FNT37" s="369"/>
      <c r="FNU37" s="369"/>
      <c r="FNV37" s="369"/>
      <c r="FNW37" s="369"/>
      <c r="FNX37" s="369"/>
      <c r="FNY37" s="369"/>
      <c r="FNZ37" s="369"/>
      <c r="FOA37" s="369"/>
      <c r="FOB37" s="369"/>
      <c r="FOC37" s="369"/>
      <c r="FOD37" s="369"/>
      <c r="FOE37" s="369"/>
      <c r="FOF37" s="369"/>
      <c r="FOG37" s="369"/>
      <c r="FOH37" s="369"/>
      <c r="FOI37" s="369"/>
      <c r="FOJ37" s="369"/>
      <c r="FOK37" s="369"/>
      <c r="FOL37" s="369"/>
      <c r="FOM37" s="369"/>
      <c r="FON37" s="369"/>
      <c r="FOO37" s="369"/>
      <c r="FOP37" s="369"/>
      <c r="FOQ37" s="369"/>
      <c r="FOR37" s="369"/>
      <c r="FOS37" s="369"/>
      <c r="FOT37" s="369"/>
      <c r="FOU37" s="369"/>
      <c r="FOV37" s="369"/>
      <c r="FOW37" s="369"/>
      <c r="FOX37" s="369"/>
      <c r="FOY37" s="369"/>
      <c r="FOZ37" s="369"/>
      <c r="FPA37" s="369"/>
      <c r="FPB37" s="369"/>
      <c r="FPC37" s="369"/>
      <c r="FPD37" s="369"/>
      <c r="FPE37" s="369"/>
      <c r="FPF37" s="369"/>
      <c r="FPG37" s="369"/>
      <c r="FPH37" s="369"/>
      <c r="FPI37" s="369"/>
      <c r="FPJ37" s="369"/>
      <c r="FPK37" s="369"/>
      <c r="FPL37" s="369"/>
      <c r="FPM37" s="369"/>
      <c r="FPN37" s="369"/>
      <c r="FPO37" s="369"/>
      <c r="FPP37" s="369"/>
      <c r="FPQ37" s="369"/>
      <c r="FPR37" s="369"/>
      <c r="FPS37" s="369"/>
      <c r="FPT37" s="369"/>
      <c r="FPU37" s="369"/>
      <c r="FPV37" s="369"/>
      <c r="FPW37" s="369"/>
      <c r="FPX37" s="369"/>
      <c r="FPY37" s="369"/>
      <c r="FPZ37" s="369"/>
      <c r="FQA37" s="369"/>
      <c r="FQB37" s="369"/>
      <c r="FQC37" s="369"/>
      <c r="FQD37" s="369"/>
      <c r="FQE37" s="369"/>
      <c r="FQF37" s="369"/>
      <c r="FQG37" s="369"/>
      <c r="FQH37" s="369"/>
      <c r="FQI37" s="369"/>
      <c r="FQJ37" s="369"/>
      <c r="FQK37" s="369"/>
      <c r="FQL37" s="369"/>
      <c r="FQM37" s="369"/>
      <c r="FQN37" s="369"/>
      <c r="FQO37" s="369"/>
      <c r="FQP37" s="369"/>
      <c r="FQQ37" s="369"/>
      <c r="FQR37" s="369"/>
      <c r="FQS37" s="369"/>
      <c r="FQT37" s="369"/>
      <c r="FQU37" s="369"/>
      <c r="FQV37" s="369"/>
      <c r="FQW37" s="369"/>
      <c r="FQX37" s="369"/>
      <c r="FQY37" s="369"/>
      <c r="FQZ37" s="369"/>
      <c r="FRA37" s="369"/>
      <c r="FRB37" s="369"/>
      <c r="FRC37" s="369"/>
      <c r="FRD37" s="369"/>
      <c r="FRE37" s="369"/>
      <c r="FRF37" s="369"/>
      <c r="FRG37" s="369"/>
      <c r="FRH37" s="369"/>
      <c r="FRI37" s="369"/>
      <c r="FRJ37" s="369"/>
      <c r="FRK37" s="369"/>
      <c r="FRL37" s="369"/>
      <c r="FRM37" s="369"/>
      <c r="FRN37" s="369"/>
      <c r="FRO37" s="369"/>
      <c r="FRP37" s="369"/>
      <c r="FRQ37" s="369"/>
      <c r="FRR37" s="369"/>
      <c r="FRS37" s="369"/>
      <c r="FRT37" s="369"/>
      <c r="FRU37" s="369"/>
      <c r="FRV37" s="369"/>
      <c r="FRW37" s="369"/>
      <c r="FRX37" s="369"/>
      <c r="FRY37" s="369"/>
      <c r="FRZ37" s="369"/>
      <c r="FSA37" s="369"/>
      <c r="FSB37" s="369"/>
      <c r="FSC37" s="369"/>
      <c r="FSD37" s="369"/>
      <c r="FSE37" s="369"/>
      <c r="FSF37" s="369"/>
      <c r="FSG37" s="369"/>
      <c r="FSH37" s="369"/>
      <c r="FSI37" s="369"/>
      <c r="FSJ37" s="369"/>
      <c r="FSK37" s="369"/>
      <c r="FSL37" s="369"/>
      <c r="FSM37" s="369"/>
      <c r="FSN37" s="369"/>
      <c r="FSO37" s="369"/>
      <c r="FSP37" s="369"/>
      <c r="FSQ37" s="369"/>
      <c r="FSR37" s="369"/>
      <c r="FSS37" s="369"/>
      <c r="FST37" s="369"/>
      <c r="FSU37" s="369"/>
      <c r="FSV37" s="369"/>
      <c r="FSW37" s="369"/>
      <c r="FSX37" s="369"/>
      <c r="FSY37" s="369"/>
      <c r="FSZ37" s="369"/>
      <c r="FTA37" s="369"/>
      <c r="FTB37" s="369"/>
      <c r="FTC37" s="369"/>
      <c r="FTD37" s="369"/>
      <c r="FTE37" s="369"/>
      <c r="FTF37" s="369"/>
      <c r="FTG37" s="369"/>
      <c r="FTH37" s="369"/>
      <c r="FTI37" s="369"/>
      <c r="FTJ37" s="369"/>
      <c r="FTK37" s="369"/>
      <c r="FTL37" s="369"/>
      <c r="FTM37" s="369"/>
      <c r="FTN37" s="369"/>
      <c r="FTO37" s="369"/>
      <c r="FTP37" s="369"/>
      <c r="FTQ37" s="369"/>
      <c r="FTR37" s="369"/>
      <c r="FTS37" s="369"/>
      <c r="FTT37" s="369"/>
      <c r="FTU37" s="369"/>
      <c r="FTV37" s="369"/>
      <c r="FTW37" s="369"/>
      <c r="FTX37" s="369"/>
      <c r="FTY37" s="369"/>
      <c r="FTZ37" s="369"/>
      <c r="FUA37" s="369"/>
      <c r="FUB37" s="369"/>
      <c r="FUC37" s="369"/>
      <c r="FUD37" s="369"/>
      <c r="FUE37" s="369"/>
      <c r="FUF37" s="369"/>
      <c r="FUG37" s="369"/>
      <c r="FUH37" s="369"/>
      <c r="FUI37" s="369"/>
      <c r="FUJ37" s="369"/>
      <c r="FUK37" s="369"/>
      <c r="FUL37" s="369"/>
      <c r="FUM37" s="369"/>
      <c r="FUN37" s="369"/>
      <c r="FUO37" s="369"/>
      <c r="FUP37" s="369"/>
      <c r="FUQ37" s="369"/>
      <c r="FUR37" s="369"/>
      <c r="FUS37" s="369"/>
      <c r="FUT37" s="369"/>
      <c r="FUU37" s="369"/>
      <c r="FUV37" s="369"/>
      <c r="FUW37" s="369"/>
      <c r="FUX37" s="369"/>
      <c r="FUY37" s="369"/>
      <c r="FUZ37" s="369"/>
      <c r="FVA37" s="369"/>
      <c r="FVB37" s="369"/>
      <c r="FVC37" s="369"/>
      <c r="FVD37" s="369"/>
      <c r="FVE37" s="369"/>
      <c r="FVF37" s="369"/>
      <c r="FVG37" s="369"/>
      <c r="FVH37" s="369"/>
      <c r="FVI37" s="369"/>
      <c r="FVJ37" s="369"/>
      <c r="FVK37" s="369"/>
      <c r="FVL37" s="369"/>
      <c r="FVM37" s="369"/>
      <c r="FVN37" s="369"/>
      <c r="FVO37" s="369"/>
      <c r="FVP37" s="369"/>
      <c r="FVQ37" s="369"/>
      <c r="FVR37" s="369"/>
      <c r="FVS37" s="369"/>
      <c r="FVT37" s="369"/>
      <c r="FVU37" s="369"/>
      <c r="FVV37" s="369"/>
      <c r="FVW37" s="369"/>
      <c r="FVX37" s="369"/>
      <c r="FVY37" s="369"/>
      <c r="FVZ37" s="369"/>
      <c r="FWA37" s="369"/>
      <c r="FWB37" s="369"/>
      <c r="FWC37" s="369"/>
      <c r="FWD37" s="369"/>
      <c r="FWE37" s="369"/>
      <c r="FWF37" s="369"/>
      <c r="FWG37" s="369"/>
      <c r="FWH37" s="369"/>
      <c r="FWI37" s="369"/>
      <c r="FWJ37" s="369"/>
      <c r="FWK37" s="369"/>
      <c r="FWL37" s="369"/>
      <c r="FWM37" s="369"/>
      <c r="FWN37" s="369"/>
      <c r="FWO37" s="369"/>
      <c r="FWP37" s="369"/>
      <c r="FWQ37" s="369"/>
      <c r="FWR37" s="369"/>
      <c r="FWS37" s="369"/>
      <c r="FWT37" s="369"/>
      <c r="FWU37" s="369"/>
      <c r="FWV37" s="369"/>
      <c r="FWW37" s="369"/>
      <c r="FWX37" s="369"/>
      <c r="FWY37" s="369"/>
      <c r="FWZ37" s="369"/>
      <c r="FXA37" s="369"/>
      <c r="FXB37" s="369"/>
      <c r="FXC37" s="369"/>
      <c r="FXD37" s="369"/>
      <c r="FXE37" s="369"/>
      <c r="FXF37" s="369"/>
      <c r="FXG37" s="369"/>
      <c r="FXH37" s="369"/>
      <c r="FXI37" s="369"/>
      <c r="FXJ37" s="369"/>
      <c r="FXK37" s="369"/>
      <c r="FXL37" s="369"/>
      <c r="FXM37" s="369"/>
      <c r="FXN37" s="369"/>
      <c r="FXO37" s="369"/>
      <c r="FXP37" s="369"/>
      <c r="FXQ37" s="369"/>
      <c r="FXR37" s="369"/>
      <c r="FXS37" s="369"/>
      <c r="FXT37" s="369"/>
      <c r="FXU37" s="369"/>
      <c r="FXV37" s="369"/>
      <c r="FXW37" s="369"/>
      <c r="FXX37" s="369"/>
      <c r="FXY37" s="369"/>
      <c r="FXZ37" s="369"/>
      <c r="FYA37" s="369"/>
      <c r="FYB37" s="369"/>
      <c r="FYC37" s="369"/>
      <c r="FYD37" s="369"/>
      <c r="FYE37" s="369"/>
      <c r="FYF37" s="369"/>
      <c r="FYG37" s="369"/>
      <c r="FYH37" s="369"/>
      <c r="FYI37" s="369"/>
      <c r="FYJ37" s="369"/>
      <c r="FYK37" s="369"/>
      <c r="FYL37" s="369"/>
      <c r="FYM37" s="369"/>
      <c r="FYN37" s="369"/>
      <c r="FYO37" s="369"/>
      <c r="FYP37" s="369"/>
      <c r="FYQ37" s="369"/>
      <c r="FYR37" s="369"/>
      <c r="FYS37" s="369"/>
      <c r="FYT37" s="369"/>
      <c r="FYU37" s="369"/>
      <c r="FYV37" s="369"/>
      <c r="FYW37" s="369"/>
      <c r="FYX37" s="369"/>
      <c r="FYY37" s="369"/>
      <c r="FYZ37" s="369"/>
      <c r="FZA37" s="369"/>
      <c r="FZB37" s="369"/>
      <c r="FZC37" s="369"/>
      <c r="FZD37" s="369"/>
      <c r="FZE37" s="369"/>
      <c r="FZF37" s="369"/>
      <c r="FZG37" s="369"/>
      <c r="FZH37" s="369"/>
      <c r="FZI37" s="369"/>
      <c r="FZJ37" s="369"/>
      <c r="FZK37" s="369"/>
      <c r="FZL37" s="369"/>
      <c r="FZM37" s="369"/>
      <c r="FZN37" s="369"/>
      <c r="FZO37" s="369"/>
      <c r="FZP37" s="369"/>
      <c r="FZQ37" s="369"/>
      <c r="FZR37" s="369"/>
      <c r="FZS37" s="369"/>
      <c r="FZT37" s="369"/>
      <c r="FZU37" s="369"/>
      <c r="FZV37" s="369"/>
      <c r="FZW37" s="369"/>
      <c r="FZX37" s="369"/>
      <c r="FZY37" s="369"/>
      <c r="FZZ37" s="369"/>
      <c r="GAA37" s="369"/>
      <c r="GAB37" s="369"/>
      <c r="GAC37" s="369"/>
      <c r="GAD37" s="369"/>
      <c r="GAE37" s="369"/>
      <c r="GAF37" s="369"/>
      <c r="GAG37" s="369"/>
      <c r="GAH37" s="369"/>
      <c r="GAI37" s="369"/>
      <c r="GAJ37" s="369"/>
      <c r="GAK37" s="369"/>
      <c r="GAL37" s="369"/>
      <c r="GAM37" s="369"/>
      <c r="GAN37" s="369"/>
      <c r="GAO37" s="369"/>
      <c r="GAP37" s="369"/>
      <c r="GAQ37" s="369"/>
      <c r="GAR37" s="369"/>
      <c r="GAS37" s="369"/>
      <c r="GAT37" s="369"/>
      <c r="GAU37" s="369"/>
      <c r="GAV37" s="369"/>
      <c r="GAW37" s="369"/>
      <c r="GAX37" s="369"/>
      <c r="GAY37" s="369"/>
      <c r="GAZ37" s="369"/>
      <c r="GBA37" s="369"/>
      <c r="GBB37" s="369"/>
      <c r="GBC37" s="369"/>
      <c r="GBD37" s="369"/>
      <c r="GBE37" s="369"/>
      <c r="GBF37" s="369"/>
      <c r="GBG37" s="369"/>
      <c r="GBH37" s="369"/>
      <c r="GBI37" s="369"/>
      <c r="GBJ37" s="369"/>
      <c r="GBK37" s="369"/>
      <c r="GBL37" s="369"/>
      <c r="GBM37" s="369"/>
      <c r="GBN37" s="369"/>
      <c r="GBO37" s="369"/>
      <c r="GBP37" s="369"/>
      <c r="GBQ37" s="369"/>
      <c r="GBR37" s="369"/>
      <c r="GBS37" s="369"/>
      <c r="GBT37" s="369"/>
      <c r="GBU37" s="369"/>
      <c r="GBV37" s="369"/>
      <c r="GBW37" s="369"/>
      <c r="GBX37" s="369"/>
      <c r="GBY37" s="369"/>
      <c r="GBZ37" s="369"/>
      <c r="GCA37" s="369"/>
      <c r="GCB37" s="369"/>
      <c r="GCC37" s="369"/>
      <c r="GCD37" s="369"/>
      <c r="GCE37" s="369"/>
      <c r="GCF37" s="369"/>
      <c r="GCG37" s="369"/>
      <c r="GCH37" s="369"/>
      <c r="GCI37" s="369"/>
      <c r="GCJ37" s="369"/>
      <c r="GCK37" s="369"/>
      <c r="GCL37" s="369"/>
      <c r="GCM37" s="369"/>
      <c r="GCN37" s="369"/>
      <c r="GCO37" s="369"/>
      <c r="GCP37" s="369"/>
      <c r="GCQ37" s="369"/>
      <c r="GCR37" s="369"/>
      <c r="GCS37" s="369"/>
      <c r="GCT37" s="369"/>
      <c r="GCU37" s="369"/>
      <c r="GCV37" s="369"/>
      <c r="GCW37" s="369"/>
      <c r="GCX37" s="369"/>
      <c r="GCY37" s="369"/>
      <c r="GCZ37" s="369"/>
      <c r="GDA37" s="369"/>
      <c r="GDB37" s="369"/>
      <c r="GDC37" s="369"/>
      <c r="GDD37" s="369"/>
      <c r="GDE37" s="369"/>
      <c r="GDF37" s="369"/>
      <c r="GDG37" s="369"/>
      <c r="GDH37" s="369"/>
      <c r="GDI37" s="369"/>
      <c r="GDJ37" s="369"/>
      <c r="GDK37" s="369"/>
      <c r="GDL37" s="369"/>
      <c r="GDM37" s="369"/>
      <c r="GDN37" s="369"/>
      <c r="GDO37" s="369"/>
      <c r="GDP37" s="369"/>
      <c r="GDQ37" s="369"/>
      <c r="GDR37" s="369"/>
      <c r="GDS37" s="369"/>
      <c r="GDT37" s="369"/>
      <c r="GDU37" s="369"/>
      <c r="GDV37" s="369"/>
      <c r="GDW37" s="369"/>
      <c r="GDX37" s="369"/>
      <c r="GDY37" s="369"/>
      <c r="GDZ37" s="369"/>
      <c r="GEA37" s="369"/>
      <c r="GEB37" s="369"/>
      <c r="GEC37" s="369"/>
      <c r="GED37" s="369"/>
      <c r="GEE37" s="369"/>
      <c r="GEF37" s="369"/>
      <c r="GEG37" s="369"/>
      <c r="GEH37" s="369"/>
      <c r="GEI37" s="369"/>
      <c r="GEJ37" s="369"/>
      <c r="GEK37" s="369"/>
      <c r="GEL37" s="369"/>
      <c r="GEM37" s="369"/>
      <c r="GEN37" s="369"/>
      <c r="GEO37" s="369"/>
      <c r="GEP37" s="369"/>
      <c r="GEQ37" s="369"/>
      <c r="GER37" s="369"/>
      <c r="GES37" s="369"/>
      <c r="GET37" s="369"/>
      <c r="GEU37" s="369"/>
      <c r="GEV37" s="369"/>
      <c r="GEW37" s="369"/>
      <c r="GEX37" s="369"/>
      <c r="GEY37" s="369"/>
      <c r="GEZ37" s="369"/>
      <c r="GFA37" s="369"/>
      <c r="GFB37" s="369"/>
      <c r="GFC37" s="369"/>
      <c r="GFD37" s="369"/>
      <c r="GFE37" s="369"/>
      <c r="GFF37" s="369"/>
      <c r="GFG37" s="369"/>
      <c r="GFH37" s="369"/>
      <c r="GFI37" s="369"/>
      <c r="GFJ37" s="369"/>
      <c r="GFK37" s="369"/>
      <c r="GFL37" s="369"/>
      <c r="GFM37" s="369"/>
      <c r="GFN37" s="369"/>
      <c r="GFO37" s="369"/>
      <c r="GFP37" s="369"/>
      <c r="GFQ37" s="369"/>
      <c r="GFR37" s="369"/>
      <c r="GFS37" s="369"/>
      <c r="GFT37" s="369"/>
      <c r="GFU37" s="369"/>
      <c r="GFV37" s="369"/>
      <c r="GFW37" s="369"/>
      <c r="GFX37" s="369"/>
      <c r="GFY37" s="369"/>
      <c r="GFZ37" s="369"/>
      <c r="GGA37" s="369"/>
      <c r="GGB37" s="369"/>
      <c r="GGC37" s="369"/>
      <c r="GGD37" s="369"/>
      <c r="GGE37" s="369"/>
      <c r="GGF37" s="369"/>
      <c r="GGG37" s="369"/>
      <c r="GGH37" s="369"/>
      <c r="GGI37" s="369"/>
      <c r="GGJ37" s="369"/>
      <c r="GGK37" s="369"/>
      <c r="GGL37" s="369"/>
      <c r="GGM37" s="369"/>
      <c r="GGN37" s="369"/>
      <c r="GGO37" s="369"/>
      <c r="GGP37" s="369"/>
      <c r="GGQ37" s="369"/>
      <c r="GGR37" s="369"/>
      <c r="GGS37" s="369"/>
      <c r="GGT37" s="369"/>
      <c r="GGU37" s="369"/>
      <c r="GGV37" s="369"/>
      <c r="GGW37" s="369"/>
      <c r="GGX37" s="369"/>
      <c r="GGY37" s="369"/>
      <c r="GGZ37" s="369"/>
      <c r="GHA37" s="369"/>
      <c r="GHB37" s="369"/>
      <c r="GHC37" s="369"/>
      <c r="GHD37" s="369"/>
      <c r="GHE37" s="369"/>
      <c r="GHF37" s="369"/>
      <c r="GHG37" s="369"/>
      <c r="GHH37" s="369"/>
      <c r="GHI37" s="369"/>
      <c r="GHJ37" s="369"/>
      <c r="GHK37" s="369"/>
      <c r="GHL37" s="369"/>
      <c r="GHM37" s="369"/>
      <c r="GHN37" s="369"/>
      <c r="GHO37" s="369"/>
      <c r="GHP37" s="369"/>
      <c r="GHQ37" s="369"/>
      <c r="GHR37" s="369"/>
      <c r="GHS37" s="369"/>
      <c r="GHT37" s="369"/>
      <c r="GHU37" s="369"/>
      <c r="GHV37" s="369"/>
      <c r="GHW37" s="369"/>
      <c r="GHX37" s="369"/>
      <c r="GHY37" s="369"/>
      <c r="GHZ37" s="369"/>
      <c r="GIA37" s="369"/>
      <c r="GIB37" s="369"/>
      <c r="GIC37" s="369"/>
      <c r="GID37" s="369"/>
      <c r="GIE37" s="369"/>
      <c r="GIF37" s="369"/>
      <c r="GIG37" s="369"/>
      <c r="GIH37" s="369"/>
      <c r="GII37" s="369"/>
      <c r="GIJ37" s="369"/>
      <c r="GIK37" s="369"/>
      <c r="GIL37" s="369"/>
      <c r="GIM37" s="369"/>
      <c r="GIN37" s="369"/>
      <c r="GIO37" s="369"/>
      <c r="GIP37" s="369"/>
      <c r="GIQ37" s="369"/>
      <c r="GIR37" s="369"/>
      <c r="GIS37" s="369"/>
      <c r="GIT37" s="369"/>
      <c r="GIU37" s="369"/>
      <c r="GIV37" s="369"/>
      <c r="GIW37" s="369"/>
      <c r="GIX37" s="369"/>
      <c r="GIY37" s="369"/>
      <c r="GIZ37" s="369"/>
      <c r="GJA37" s="369"/>
      <c r="GJB37" s="369"/>
      <c r="GJC37" s="369"/>
      <c r="GJD37" s="369"/>
      <c r="GJE37" s="369"/>
      <c r="GJF37" s="369"/>
      <c r="GJG37" s="369"/>
      <c r="GJH37" s="369"/>
      <c r="GJI37" s="369"/>
      <c r="GJJ37" s="369"/>
      <c r="GJK37" s="369"/>
      <c r="GJL37" s="369"/>
      <c r="GJM37" s="369"/>
      <c r="GJN37" s="369"/>
      <c r="GJO37" s="369"/>
      <c r="GJP37" s="369"/>
      <c r="GJQ37" s="369"/>
      <c r="GJR37" s="369"/>
      <c r="GJS37" s="369"/>
      <c r="GJT37" s="369"/>
      <c r="GJU37" s="369"/>
      <c r="GJV37" s="369"/>
      <c r="GJW37" s="369"/>
      <c r="GJX37" s="369"/>
      <c r="GJY37" s="369"/>
      <c r="GJZ37" s="369"/>
      <c r="GKA37" s="369"/>
      <c r="GKB37" s="369"/>
      <c r="GKC37" s="369"/>
      <c r="GKD37" s="369"/>
      <c r="GKE37" s="369"/>
      <c r="GKF37" s="369"/>
      <c r="GKG37" s="369"/>
      <c r="GKH37" s="369"/>
      <c r="GKI37" s="369"/>
      <c r="GKJ37" s="369"/>
      <c r="GKK37" s="369"/>
      <c r="GKL37" s="369"/>
      <c r="GKM37" s="369"/>
      <c r="GKN37" s="369"/>
      <c r="GKO37" s="369"/>
      <c r="GKP37" s="369"/>
      <c r="GKQ37" s="369"/>
      <c r="GKR37" s="369"/>
      <c r="GKS37" s="369"/>
      <c r="GKT37" s="369"/>
      <c r="GKU37" s="369"/>
      <c r="GKV37" s="369"/>
      <c r="GKW37" s="369"/>
      <c r="GKX37" s="369"/>
      <c r="GKY37" s="369"/>
      <c r="GKZ37" s="369"/>
      <c r="GLA37" s="369"/>
      <c r="GLB37" s="369"/>
      <c r="GLC37" s="369"/>
      <c r="GLD37" s="369"/>
      <c r="GLE37" s="369"/>
      <c r="GLF37" s="369"/>
      <c r="GLG37" s="369"/>
      <c r="GLH37" s="369"/>
      <c r="GLI37" s="369"/>
      <c r="GLJ37" s="369"/>
      <c r="GLK37" s="369"/>
      <c r="GLL37" s="369"/>
      <c r="GLM37" s="369"/>
      <c r="GLN37" s="369"/>
      <c r="GLO37" s="369"/>
      <c r="GLP37" s="369"/>
      <c r="GLQ37" s="369"/>
      <c r="GLR37" s="369"/>
      <c r="GLS37" s="369"/>
      <c r="GLT37" s="369"/>
      <c r="GLU37" s="369"/>
      <c r="GLV37" s="369"/>
      <c r="GLW37" s="369"/>
      <c r="GLX37" s="369"/>
      <c r="GLY37" s="369"/>
      <c r="GLZ37" s="369"/>
      <c r="GMA37" s="369"/>
      <c r="GMB37" s="369"/>
      <c r="GMC37" s="369"/>
      <c r="GMD37" s="369"/>
      <c r="GME37" s="369"/>
      <c r="GMF37" s="369"/>
      <c r="GMG37" s="369"/>
      <c r="GMH37" s="369"/>
      <c r="GMI37" s="369"/>
      <c r="GMJ37" s="369"/>
      <c r="GMK37" s="369"/>
      <c r="GML37" s="369"/>
      <c r="GMM37" s="369"/>
      <c r="GMN37" s="369"/>
      <c r="GMO37" s="369"/>
      <c r="GMP37" s="369"/>
      <c r="GMQ37" s="369"/>
      <c r="GMR37" s="369"/>
      <c r="GMS37" s="369"/>
      <c r="GMT37" s="369"/>
      <c r="GMU37" s="369"/>
      <c r="GMV37" s="369"/>
      <c r="GMW37" s="369"/>
      <c r="GMX37" s="369"/>
      <c r="GMY37" s="369"/>
      <c r="GMZ37" s="369"/>
      <c r="GNA37" s="369"/>
      <c r="GNB37" s="369"/>
      <c r="GNC37" s="369"/>
      <c r="GND37" s="369"/>
      <c r="GNE37" s="369"/>
      <c r="GNF37" s="369"/>
      <c r="GNG37" s="369"/>
      <c r="GNH37" s="369"/>
      <c r="GNI37" s="369"/>
      <c r="GNJ37" s="369"/>
      <c r="GNK37" s="369"/>
      <c r="GNL37" s="369"/>
      <c r="GNM37" s="369"/>
      <c r="GNN37" s="369"/>
      <c r="GNO37" s="369"/>
      <c r="GNP37" s="369"/>
      <c r="GNQ37" s="369"/>
      <c r="GNR37" s="369"/>
      <c r="GNS37" s="369"/>
      <c r="GNT37" s="369"/>
      <c r="GNU37" s="369"/>
      <c r="GNV37" s="369"/>
      <c r="GNW37" s="369"/>
      <c r="GNX37" s="369"/>
      <c r="GNY37" s="369"/>
      <c r="GNZ37" s="369"/>
      <c r="GOA37" s="369"/>
      <c r="GOB37" s="369"/>
      <c r="GOC37" s="369"/>
      <c r="GOD37" s="369"/>
      <c r="GOE37" s="369"/>
      <c r="GOF37" s="369"/>
      <c r="GOG37" s="369"/>
      <c r="GOH37" s="369"/>
      <c r="GOI37" s="369"/>
      <c r="GOJ37" s="369"/>
      <c r="GOK37" s="369"/>
      <c r="GOL37" s="369"/>
      <c r="GOM37" s="369"/>
      <c r="GON37" s="369"/>
      <c r="GOO37" s="369"/>
      <c r="GOP37" s="369"/>
      <c r="GOQ37" s="369"/>
      <c r="GOR37" s="369"/>
      <c r="GOS37" s="369"/>
      <c r="GOT37" s="369"/>
      <c r="GOU37" s="369"/>
      <c r="GOV37" s="369"/>
      <c r="GOW37" s="369"/>
      <c r="GOX37" s="369"/>
      <c r="GOY37" s="369"/>
      <c r="GOZ37" s="369"/>
      <c r="GPA37" s="369"/>
      <c r="GPB37" s="369"/>
      <c r="GPC37" s="369"/>
      <c r="GPD37" s="369"/>
      <c r="GPE37" s="369"/>
      <c r="GPF37" s="369"/>
      <c r="GPG37" s="369"/>
      <c r="GPH37" s="369"/>
      <c r="GPI37" s="369"/>
      <c r="GPJ37" s="369"/>
      <c r="GPK37" s="369"/>
      <c r="GPL37" s="369"/>
      <c r="GPM37" s="369"/>
      <c r="GPN37" s="369"/>
      <c r="GPO37" s="369"/>
      <c r="GPP37" s="369"/>
      <c r="GPQ37" s="369"/>
      <c r="GPR37" s="369"/>
      <c r="GPS37" s="369"/>
      <c r="GPT37" s="369"/>
      <c r="GPU37" s="369"/>
      <c r="GPV37" s="369"/>
      <c r="GPW37" s="369"/>
      <c r="GPX37" s="369"/>
      <c r="GPY37" s="369"/>
      <c r="GPZ37" s="369"/>
      <c r="GQA37" s="369"/>
      <c r="GQB37" s="369"/>
      <c r="GQC37" s="369"/>
      <c r="GQD37" s="369"/>
      <c r="GQE37" s="369"/>
      <c r="GQF37" s="369"/>
      <c r="GQG37" s="369"/>
      <c r="GQH37" s="369"/>
      <c r="GQI37" s="369"/>
      <c r="GQJ37" s="369"/>
      <c r="GQK37" s="369"/>
      <c r="GQL37" s="369"/>
      <c r="GQM37" s="369"/>
      <c r="GQN37" s="369"/>
      <c r="GQO37" s="369"/>
      <c r="GQP37" s="369"/>
      <c r="GQQ37" s="369"/>
      <c r="GQR37" s="369"/>
      <c r="GQS37" s="369"/>
      <c r="GQT37" s="369"/>
      <c r="GQU37" s="369"/>
      <c r="GQV37" s="369"/>
      <c r="GQW37" s="369"/>
      <c r="GQX37" s="369"/>
      <c r="GQY37" s="369"/>
      <c r="GQZ37" s="369"/>
      <c r="GRA37" s="369"/>
      <c r="GRB37" s="369"/>
      <c r="GRC37" s="369"/>
      <c r="GRD37" s="369"/>
      <c r="GRE37" s="369"/>
      <c r="GRF37" s="369"/>
      <c r="GRG37" s="369"/>
      <c r="GRH37" s="369"/>
      <c r="GRI37" s="369"/>
      <c r="GRJ37" s="369"/>
      <c r="GRK37" s="369"/>
      <c r="GRL37" s="369"/>
      <c r="GRM37" s="369"/>
      <c r="GRN37" s="369"/>
      <c r="GRO37" s="369"/>
      <c r="GRP37" s="369"/>
      <c r="GRQ37" s="369"/>
      <c r="GRR37" s="369"/>
      <c r="GRS37" s="369"/>
      <c r="GRT37" s="369"/>
      <c r="GRU37" s="369"/>
      <c r="GRV37" s="369"/>
      <c r="GRW37" s="369"/>
      <c r="GRX37" s="369"/>
      <c r="GRY37" s="369"/>
      <c r="GRZ37" s="369"/>
      <c r="GSA37" s="369"/>
      <c r="GSB37" s="369"/>
      <c r="GSC37" s="369"/>
      <c r="GSD37" s="369"/>
      <c r="GSE37" s="369"/>
      <c r="GSF37" s="369"/>
      <c r="GSG37" s="369"/>
      <c r="GSH37" s="369"/>
      <c r="GSI37" s="369"/>
      <c r="GSJ37" s="369"/>
      <c r="GSK37" s="369"/>
      <c r="GSL37" s="369"/>
      <c r="GSM37" s="369"/>
      <c r="GSN37" s="369"/>
      <c r="GSO37" s="369"/>
      <c r="GSP37" s="369"/>
      <c r="GSQ37" s="369"/>
      <c r="GSR37" s="369"/>
      <c r="GSS37" s="369"/>
      <c r="GST37" s="369"/>
      <c r="GSU37" s="369"/>
      <c r="GSV37" s="369"/>
      <c r="GSW37" s="369"/>
      <c r="GSX37" s="369"/>
      <c r="GSY37" s="369"/>
      <c r="GSZ37" s="369"/>
      <c r="GTA37" s="369"/>
      <c r="GTB37" s="369"/>
      <c r="GTC37" s="369"/>
      <c r="GTD37" s="369"/>
      <c r="GTE37" s="369"/>
      <c r="GTF37" s="369"/>
      <c r="GTG37" s="369"/>
      <c r="GTH37" s="369"/>
      <c r="GTI37" s="369"/>
      <c r="GTJ37" s="369"/>
      <c r="GTK37" s="369"/>
      <c r="GTL37" s="369"/>
      <c r="GTM37" s="369"/>
      <c r="GTN37" s="369"/>
      <c r="GTO37" s="369"/>
      <c r="GTP37" s="369"/>
      <c r="GTQ37" s="369"/>
      <c r="GTR37" s="369"/>
      <c r="GTS37" s="369"/>
      <c r="GTT37" s="369"/>
      <c r="GTU37" s="369"/>
      <c r="GTV37" s="369"/>
      <c r="GTW37" s="369"/>
      <c r="GTX37" s="369"/>
      <c r="GTY37" s="369"/>
      <c r="GTZ37" s="369"/>
      <c r="GUA37" s="369"/>
      <c r="GUB37" s="369"/>
      <c r="GUC37" s="369"/>
      <c r="GUD37" s="369"/>
      <c r="GUE37" s="369"/>
      <c r="GUF37" s="369"/>
      <c r="GUG37" s="369"/>
      <c r="GUH37" s="369"/>
      <c r="GUI37" s="369"/>
      <c r="GUJ37" s="369"/>
      <c r="GUK37" s="369"/>
      <c r="GUL37" s="369"/>
      <c r="GUM37" s="369"/>
      <c r="GUN37" s="369"/>
      <c r="GUO37" s="369"/>
      <c r="GUP37" s="369"/>
      <c r="GUQ37" s="369"/>
      <c r="GUR37" s="369"/>
      <c r="GUS37" s="369"/>
      <c r="GUT37" s="369"/>
      <c r="GUU37" s="369"/>
      <c r="GUV37" s="369"/>
      <c r="GUW37" s="369"/>
      <c r="GUX37" s="369"/>
      <c r="GUY37" s="369"/>
      <c r="GUZ37" s="369"/>
      <c r="GVA37" s="369"/>
      <c r="GVB37" s="369"/>
      <c r="GVC37" s="369"/>
      <c r="GVD37" s="369"/>
      <c r="GVE37" s="369"/>
      <c r="GVF37" s="369"/>
      <c r="GVG37" s="369"/>
      <c r="GVH37" s="369"/>
      <c r="GVI37" s="369"/>
      <c r="GVJ37" s="369"/>
      <c r="GVK37" s="369"/>
      <c r="GVL37" s="369"/>
      <c r="GVM37" s="369"/>
      <c r="GVN37" s="369"/>
      <c r="GVO37" s="369"/>
      <c r="GVP37" s="369"/>
      <c r="GVQ37" s="369"/>
      <c r="GVR37" s="369"/>
      <c r="GVS37" s="369"/>
      <c r="GVT37" s="369"/>
      <c r="GVU37" s="369"/>
      <c r="GVV37" s="369"/>
      <c r="GVW37" s="369"/>
      <c r="GVX37" s="369"/>
      <c r="GVY37" s="369"/>
      <c r="GVZ37" s="369"/>
      <c r="GWA37" s="369"/>
      <c r="GWB37" s="369"/>
      <c r="GWC37" s="369"/>
      <c r="GWD37" s="369"/>
      <c r="GWE37" s="369"/>
      <c r="GWF37" s="369"/>
      <c r="GWG37" s="369"/>
      <c r="GWH37" s="369"/>
      <c r="GWI37" s="369"/>
      <c r="GWJ37" s="369"/>
      <c r="GWK37" s="369"/>
      <c r="GWL37" s="369"/>
      <c r="GWM37" s="369"/>
      <c r="GWN37" s="369"/>
      <c r="GWO37" s="369"/>
      <c r="GWP37" s="369"/>
      <c r="GWQ37" s="369"/>
      <c r="GWR37" s="369"/>
      <c r="GWS37" s="369"/>
      <c r="GWT37" s="369"/>
      <c r="GWU37" s="369"/>
      <c r="GWV37" s="369"/>
      <c r="GWW37" s="369"/>
      <c r="GWX37" s="369"/>
      <c r="GWY37" s="369"/>
      <c r="GWZ37" s="369"/>
      <c r="GXA37" s="369"/>
      <c r="GXB37" s="369"/>
      <c r="GXC37" s="369"/>
      <c r="GXD37" s="369"/>
      <c r="GXE37" s="369"/>
      <c r="GXF37" s="369"/>
      <c r="GXG37" s="369"/>
      <c r="GXH37" s="369"/>
      <c r="GXI37" s="369"/>
      <c r="GXJ37" s="369"/>
      <c r="GXK37" s="369"/>
      <c r="GXL37" s="369"/>
      <c r="GXM37" s="369"/>
      <c r="GXN37" s="369"/>
      <c r="GXO37" s="369"/>
      <c r="GXP37" s="369"/>
      <c r="GXQ37" s="369"/>
      <c r="GXR37" s="369"/>
      <c r="GXS37" s="369"/>
      <c r="GXT37" s="369"/>
      <c r="GXU37" s="369"/>
      <c r="GXV37" s="369"/>
      <c r="GXW37" s="369"/>
      <c r="GXX37" s="369"/>
      <c r="GXY37" s="369"/>
      <c r="GXZ37" s="369"/>
      <c r="GYA37" s="369"/>
      <c r="GYB37" s="369"/>
      <c r="GYC37" s="369"/>
      <c r="GYD37" s="369"/>
      <c r="GYE37" s="369"/>
      <c r="GYF37" s="369"/>
      <c r="GYG37" s="369"/>
      <c r="GYH37" s="369"/>
      <c r="GYI37" s="369"/>
      <c r="GYJ37" s="369"/>
      <c r="GYK37" s="369"/>
      <c r="GYL37" s="369"/>
      <c r="GYM37" s="369"/>
      <c r="GYN37" s="369"/>
      <c r="GYO37" s="369"/>
      <c r="GYP37" s="369"/>
      <c r="GYQ37" s="369"/>
      <c r="GYR37" s="369"/>
      <c r="GYS37" s="369"/>
      <c r="GYT37" s="369"/>
      <c r="GYU37" s="369"/>
      <c r="GYV37" s="369"/>
      <c r="GYW37" s="369"/>
      <c r="GYX37" s="369"/>
      <c r="GYY37" s="369"/>
      <c r="GYZ37" s="369"/>
      <c r="GZA37" s="369"/>
      <c r="GZB37" s="369"/>
      <c r="GZC37" s="369"/>
      <c r="GZD37" s="369"/>
      <c r="GZE37" s="369"/>
      <c r="GZF37" s="369"/>
      <c r="GZG37" s="369"/>
      <c r="GZH37" s="369"/>
      <c r="GZI37" s="369"/>
      <c r="GZJ37" s="369"/>
      <c r="GZK37" s="369"/>
      <c r="GZL37" s="369"/>
      <c r="GZM37" s="369"/>
      <c r="GZN37" s="369"/>
      <c r="GZO37" s="369"/>
      <c r="GZP37" s="369"/>
      <c r="GZQ37" s="369"/>
      <c r="GZR37" s="369"/>
      <c r="GZS37" s="369"/>
      <c r="GZT37" s="369"/>
      <c r="GZU37" s="369"/>
      <c r="GZV37" s="369"/>
      <c r="GZW37" s="369"/>
      <c r="GZX37" s="369"/>
      <c r="GZY37" s="369"/>
      <c r="GZZ37" s="369"/>
      <c r="HAA37" s="369"/>
      <c r="HAB37" s="369"/>
      <c r="HAC37" s="369"/>
      <c r="HAD37" s="369"/>
      <c r="HAE37" s="369"/>
      <c r="HAF37" s="369"/>
      <c r="HAG37" s="369"/>
      <c r="HAH37" s="369"/>
      <c r="HAI37" s="369"/>
      <c r="HAJ37" s="369"/>
      <c r="HAK37" s="369"/>
      <c r="HAL37" s="369"/>
      <c r="HAM37" s="369"/>
      <c r="HAN37" s="369"/>
      <c r="HAO37" s="369"/>
      <c r="HAP37" s="369"/>
      <c r="HAQ37" s="369"/>
      <c r="HAR37" s="369"/>
      <c r="HAS37" s="369"/>
      <c r="HAT37" s="369"/>
      <c r="HAU37" s="369"/>
      <c r="HAV37" s="369"/>
      <c r="HAW37" s="369"/>
      <c r="HAX37" s="369"/>
      <c r="HAY37" s="369"/>
      <c r="HAZ37" s="369"/>
      <c r="HBA37" s="369"/>
      <c r="HBB37" s="369"/>
      <c r="HBC37" s="369"/>
      <c r="HBD37" s="369"/>
      <c r="HBE37" s="369"/>
      <c r="HBF37" s="369"/>
      <c r="HBG37" s="369"/>
      <c r="HBH37" s="369"/>
      <c r="HBI37" s="369"/>
      <c r="HBJ37" s="369"/>
      <c r="HBK37" s="369"/>
      <c r="HBL37" s="369"/>
      <c r="HBM37" s="369"/>
      <c r="HBN37" s="369"/>
      <c r="HBO37" s="369"/>
      <c r="HBP37" s="369"/>
      <c r="HBQ37" s="369"/>
      <c r="HBR37" s="369"/>
      <c r="HBS37" s="369"/>
      <c r="HBT37" s="369"/>
      <c r="HBU37" s="369"/>
      <c r="HBV37" s="369"/>
      <c r="HBW37" s="369"/>
      <c r="HBX37" s="369"/>
      <c r="HBY37" s="369"/>
      <c r="HBZ37" s="369"/>
      <c r="HCA37" s="369"/>
      <c r="HCB37" s="369"/>
      <c r="HCC37" s="369"/>
      <c r="HCD37" s="369"/>
      <c r="HCE37" s="369"/>
      <c r="HCF37" s="369"/>
      <c r="HCG37" s="369"/>
      <c r="HCH37" s="369"/>
      <c r="HCI37" s="369"/>
      <c r="HCJ37" s="369"/>
      <c r="HCK37" s="369"/>
      <c r="HCL37" s="369"/>
      <c r="HCM37" s="369"/>
      <c r="HCN37" s="369"/>
      <c r="HCO37" s="369"/>
      <c r="HCP37" s="369"/>
      <c r="HCQ37" s="369"/>
      <c r="HCR37" s="369"/>
      <c r="HCS37" s="369"/>
      <c r="HCT37" s="369"/>
      <c r="HCU37" s="369"/>
      <c r="HCV37" s="369"/>
      <c r="HCW37" s="369"/>
      <c r="HCX37" s="369"/>
      <c r="HCY37" s="369"/>
      <c r="HCZ37" s="369"/>
      <c r="HDA37" s="369"/>
      <c r="HDB37" s="369"/>
      <c r="HDC37" s="369"/>
      <c r="HDD37" s="369"/>
      <c r="HDE37" s="369"/>
      <c r="HDF37" s="369"/>
      <c r="HDG37" s="369"/>
      <c r="HDH37" s="369"/>
      <c r="HDI37" s="369"/>
      <c r="HDJ37" s="369"/>
      <c r="HDK37" s="369"/>
      <c r="HDL37" s="369"/>
      <c r="HDM37" s="369"/>
      <c r="HDN37" s="369"/>
      <c r="HDO37" s="369"/>
      <c r="HDP37" s="369"/>
      <c r="HDQ37" s="369"/>
      <c r="HDR37" s="369"/>
      <c r="HDS37" s="369"/>
      <c r="HDT37" s="369"/>
      <c r="HDU37" s="369"/>
      <c r="HDV37" s="369"/>
      <c r="HDW37" s="369"/>
      <c r="HDX37" s="369"/>
      <c r="HDY37" s="369"/>
      <c r="HDZ37" s="369"/>
      <c r="HEA37" s="369"/>
      <c r="HEB37" s="369"/>
      <c r="HEC37" s="369"/>
      <c r="HED37" s="369"/>
      <c r="HEE37" s="369"/>
      <c r="HEF37" s="369"/>
      <c r="HEG37" s="369"/>
      <c r="HEH37" s="369"/>
      <c r="HEI37" s="369"/>
      <c r="HEJ37" s="369"/>
      <c r="HEK37" s="369"/>
      <c r="HEL37" s="369"/>
      <c r="HEM37" s="369"/>
      <c r="HEN37" s="369"/>
      <c r="HEO37" s="369"/>
      <c r="HEP37" s="369"/>
      <c r="HEQ37" s="369"/>
      <c r="HER37" s="369"/>
      <c r="HES37" s="369"/>
      <c r="HET37" s="369"/>
      <c r="HEU37" s="369"/>
      <c r="HEV37" s="369"/>
      <c r="HEW37" s="369"/>
      <c r="HEX37" s="369"/>
      <c r="HEY37" s="369"/>
      <c r="HEZ37" s="369"/>
      <c r="HFA37" s="369"/>
      <c r="HFB37" s="369"/>
      <c r="HFC37" s="369"/>
      <c r="HFD37" s="369"/>
      <c r="HFE37" s="369"/>
      <c r="HFF37" s="369"/>
      <c r="HFG37" s="369"/>
      <c r="HFH37" s="369"/>
      <c r="HFI37" s="369"/>
      <c r="HFJ37" s="369"/>
      <c r="HFK37" s="369"/>
      <c r="HFL37" s="369"/>
      <c r="HFM37" s="369"/>
      <c r="HFN37" s="369"/>
      <c r="HFO37" s="369"/>
      <c r="HFP37" s="369"/>
      <c r="HFQ37" s="369"/>
      <c r="HFR37" s="369"/>
      <c r="HFS37" s="369"/>
      <c r="HFT37" s="369"/>
      <c r="HFU37" s="369"/>
      <c r="HFV37" s="369"/>
      <c r="HFW37" s="369"/>
      <c r="HFX37" s="369"/>
      <c r="HFY37" s="369"/>
      <c r="HFZ37" s="369"/>
      <c r="HGA37" s="369"/>
      <c r="HGB37" s="369"/>
      <c r="HGC37" s="369"/>
      <c r="HGD37" s="369"/>
      <c r="HGE37" s="369"/>
      <c r="HGF37" s="369"/>
      <c r="HGG37" s="369"/>
      <c r="HGH37" s="369"/>
      <c r="HGI37" s="369"/>
      <c r="HGJ37" s="369"/>
      <c r="HGK37" s="369"/>
      <c r="HGL37" s="369"/>
      <c r="HGM37" s="369"/>
      <c r="HGN37" s="369"/>
      <c r="HGO37" s="369"/>
      <c r="HGP37" s="369"/>
      <c r="HGQ37" s="369"/>
      <c r="HGR37" s="369"/>
      <c r="HGS37" s="369"/>
      <c r="HGT37" s="369"/>
      <c r="HGU37" s="369"/>
      <c r="HGV37" s="369"/>
      <c r="HGW37" s="369"/>
      <c r="HGX37" s="369"/>
      <c r="HGY37" s="369"/>
      <c r="HGZ37" s="369"/>
      <c r="HHA37" s="369"/>
      <c r="HHB37" s="369"/>
      <c r="HHC37" s="369"/>
      <c r="HHD37" s="369"/>
      <c r="HHE37" s="369"/>
      <c r="HHF37" s="369"/>
      <c r="HHG37" s="369"/>
      <c r="HHH37" s="369"/>
      <c r="HHI37" s="369"/>
      <c r="HHJ37" s="369"/>
      <c r="HHK37" s="369"/>
      <c r="HHL37" s="369"/>
      <c r="HHM37" s="369"/>
      <c r="HHN37" s="369"/>
      <c r="HHO37" s="369"/>
      <c r="HHP37" s="369"/>
      <c r="HHQ37" s="369"/>
      <c r="HHR37" s="369"/>
      <c r="HHS37" s="369"/>
      <c r="HHT37" s="369"/>
      <c r="HHU37" s="369"/>
      <c r="HHV37" s="369"/>
      <c r="HHW37" s="369"/>
      <c r="HHX37" s="369"/>
      <c r="HHY37" s="369"/>
      <c r="HHZ37" s="369"/>
      <c r="HIA37" s="369"/>
      <c r="HIB37" s="369"/>
      <c r="HIC37" s="369"/>
      <c r="HID37" s="369"/>
      <c r="HIE37" s="369"/>
      <c r="HIF37" s="369"/>
      <c r="HIG37" s="369"/>
      <c r="HIH37" s="369"/>
      <c r="HII37" s="369"/>
      <c r="HIJ37" s="369"/>
      <c r="HIK37" s="369"/>
      <c r="HIL37" s="369"/>
      <c r="HIM37" s="369"/>
      <c r="HIN37" s="369"/>
      <c r="HIO37" s="369"/>
      <c r="HIP37" s="369"/>
      <c r="HIQ37" s="369"/>
      <c r="HIR37" s="369"/>
      <c r="HIS37" s="369"/>
      <c r="HIT37" s="369"/>
      <c r="HIU37" s="369"/>
      <c r="HIV37" s="369"/>
      <c r="HIW37" s="369"/>
      <c r="HIX37" s="369"/>
      <c r="HIY37" s="369"/>
      <c r="HIZ37" s="369"/>
      <c r="HJA37" s="369"/>
      <c r="HJB37" s="369"/>
      <c r="HJC37" s="369"/>
      <c r="HJD37" s="369"/>
      <c r="HJE37" s="369"/>
      <c r="HJF37" s="369"/>
      <c r="HJG37" s="369"/>
      <c r="HJH37" s="369"/>
      <c r="HJI37" s="369"/>
      <c r="HJJ37" s="369"/>
      <c r="HJK37" s="369"/>
      <c r="HJL37" s="369"/>
      <c r="HJM37" s="369"/>
      <c r="HJN37" s="369"/>
      <c r="HJO37" s="369"/>
      <c r="HJP37" s="369"/>
      <c r="HJQ37" s="369"/>
      <c r="HJR37" s="369"/>
      <c r="HJS37" s="369"/>
      <c r="HJT37" s="369"/>
      <c r="HJU37" s="369"/>
      <c r="HJV37" s="369"/>
      <c r="HJW37" s="369"/>
      <c r="HJX37" s="369"/>
      <c r="HJY37" s="369"/>
      <c r="HJZ37" s="369"/>
      <c r="HKA37" s="369"/>
      <c r="HKB37" s="369"/>
      <c r="HKC37" s="369"/>
      <c r="HKD37" s="369"/>
      <c r="HKE37" s="369"/>
      <c r="HKF37" s="369"/>
      <c r="HKG37" s="369"/>
      <c r="HKH37" s="369"/>
      <c r="HKI37" s="369"/>
      <c r="HKJ37" s="369"/>
      <c r="HKK37" s="369"/>
      <c r="HKL37" s="369"/>
      <c r="HKM37" s="369"/>
      <c r="HKN37" s="369"/>
      <c r="HKO37" s="369"/>
      <c r="HKP37" s="369"/>
      <c r="HKQ37" s="369"/>
      <c r="HKR37" s="369"/>
      <c r="HKS37" s="369"/>
      <c r="HKT37" s="369"/>
      <c r="HKU37" s="369"/>
      <c r="HKV37" s="369"/>
      <c r="HKW37" s="369"/>
      <c r="HKX37" s="369"/>
      <c r="HKY37" s="369"/>
      <c r="HKZ37" s="369"/>
      <c r="HLA37" s="369"/>
      <c r="HLB37" s="369"/>
      <c r="HLC37" s="369"/>
      <c r="HLD37" s="369"/>
      <c r="HLE37" s="369"/>
      <c r="HLF37" s="369"/>
      <c r="HLG37" s="369"/>
      <c r="HLH37" s="369"/>
      <c r="HLI37" s="369"/>
      <c r="HLJ37" s="369"/>
      <c r="HLK37" s="369"/>
      <c r="HLL37" s="369"/>
      <c r="HLM37" s="369"/>
      <c r="HLN37" s="369"/>
      <c r="HLO37" s="369"/>
      <c r="HLP37" s="369"/>
      <c r="HLQ37" s="369"/>
      <c r="HLR37" s="369"/>
      <c r="HLS37" s="369"/>
      <c r="HLT37" s="369"/>
      <c r="HLU37" s="369"/>
      <c r="HLV37" s="369"/>
      <c r="HLW37" s="369"/>
      <c r="HLX37" s="369"/>
      <c r="HLY37" s="369"/>
      <c r="HLZ37" s="369"/>
      <c r="HMA37" s="369"/>
      <c r="HMB37" s="369"/>
      <c r="HMC37" s="369"/>
      <c r="HMD37" s="369"/>
      <c r="HME37" s="369"/>
      <c r="HMF37" s="369"/>
      <c r="HMG37" s="369"/>
      <c r="HMH37" s="369"/>
      <c r="HMI37" s="369"/>
      <c r="HMJ37" s="369"/>
      <c r="HMK37" s="369"/>
      <c r="HML37" s="369"/>
      <c r="HMM37" s="369"/>
      <c r="HMN37" s="369"/>
      <c r="HMO37" s="369"/>
      <c r="HMP37" s="369"/>
      <c r="HMQ37" s="369"/>
      <c r="HMR37" s="369"/>
      <c r="HMS37" s="369"/>
      <c r="HMT37" s="369"/>
      <c r="HMU37" s="369"/>
      <c r="HMV37" s="369"/>
      <c r="HMW37" s="369"/>
      <c r="HMX37" s="369"/>
      <c r="HMY37" s="369"/>
      <c r="HMZ37" s="369"/>
      <c r="HNA37" s="369"/>
      <c r="HNB37" s="369"/>
      <c r="HNC37" s="369"/>
      <c r="HND37" s="369"/>
      <c r="HNE37" s="369"/>
      <c r="HNF37" s="369"/>
      <c r="HNG37" s="369"/>
      <c r="HNH37" s="369"/>
      <c r="HNI37" s="369"/>
      <c r="HNJ37" s="369"/>
      <c r="HNK37" s="369"/>
      <c r="HNL37" s="369"/>
      <c r="HNM37" s="369"/>
      <c r="HNN37" s="369"/>
      <c r="HNO37" s="369"/>
      <c r="HNP37" s="369"/>
      <c r="HNQ37" s="369"/>
      <c r="HNR37" s="369"/>
      <c r="HNS37" s="369"/>
      <c r="HNT37" s="369"/>
      <c r="HNU37" s="369"/>
      <c r="HNV37" s="369"/>
      <c r="HNW37" s="369"/>
      <c r="HNX37" s="369"/>
      <c r="HNY37" s="369"/>
      <c r="HNZ37" s="369"/>
      <c r="HOA37" s="369"/>
      <c r="HOB37" s="369"/>
      <c r="HOC37" s="369"/>
      <c r="HOD37" s="369"/>
      <c r="HOE37" s="369"/>
      <c r="HOF37" s="369"/>
      <c r="HOG37" s="369"/>
      <c r="HOH37" s="369"/>
      <c r="HOI37" s="369"/>
      <c r="HOJ37" s="369"/>
      <c r="HOK37" s="369"/>
      <c r="HOL37" s="369"/>
      <c r="HOM37" s="369"/>
      <c r="HON37" s="369"/>
      <c r="HOO37" s="369"/>
      <c r="HOP37" s="369"/>
      <c r="HOQ37" s="369"/>
      <c r="HOR37" s="369"/>
      <c r="HOS37" s="369"/>
      <c r="HOT37" s="369"/>
      <c r="HOU37" s="369"/>
      <c r="HOV37" s="369"/>
      <c r="HOW37" s="369"/>
      <c r="HOX37" s="369"/>
      <c r="HOY37" s="369"/>
      <c r="HOZ37" s="369"/>
      <c r="HPA37" s="369"/>
      <c r="HPB37" s="369"/>
      <c r="HPC37" s="369"/>
      <c r="HPD37" s="369"/>
      <c r="HPE37" s="369"/>
      <c r="HPF37" s="369"/>
      <c r="HPG37" s="369"/>
      <c r="HPH37" s="369"/>
      <c r="HPI37" s="369"/>
      <c r="HPJ37" s="369"/>
      <c r="HPK37" s="369"/>
      <c r="HPL37" s="369"/>
      <c r="HPM37" s="369"/>
      <c r="HPN37" s="369"/>
      <c r="HPO37" s="369"/>
      <c r="HPP37" s="369"/>
      <c r="HPQ37" s="369"/>
      <c r="HPR37" s="369"/>
      <c r="HPS37" s="369"/>
      <c r="HPT37" s="369"/>
      <c r="HPU37" s="369"/>
      <c r="HPV37" s="369"/>
      <c r="HPW37" s="369"/>
      <c r="HPX37" s="369"/>
      <c r="HPY37" s="369"/>
      <c r="HPZ37" s="369"/>
      <c r="HQA37" s="369"/>
      <c r="HQB37" s="369"/>
      <c r="HQC37" s="369"/>
      <c r="HQD37" s="369"/>
      <c r="HQE37" s="369"/>
      <c r="HQF37" s="369"/>
      <c r="HQG37" s="369"/>
      <c r="HQH37" s="369"/>
      <c r="HQI37" s="369"/>
      <c r="HQJ37" s="369"/>
      <c r="HQK37" s="369"/>
      <c r="HQL37" s="369"/>
      <c r="HQM37" s="369"/>
      <c r="HQN37" s="369"/>
      <c r="HQO37" s="369"/>
      <c r="HQP37" s="369"/>
      <c r="HQQ37" s="369"/>
      <c r="HQR37" s="369"/>
      <c r="HQS37" s="369"/>
      <c r="HQT37" s="369"/>
      <c r="HQU37" s="369"/>
      <c r="HQV37" s="369"/>
      <c r="HQW37" s="369"/>
      <c r="HQX37" s="369"/>
      <c r="HQY37" s="369"/>
      <c r="HQZ37" s="369"/>
      <c r="HRA37" s="369"/>
      <c r="HRB37" s="369"/>
      <c r="HRC37" s="369"/>
      <c r="HRD37" s="369"/>
      <c r="HRE37" s="369"/>
      <c r="HRF37" s="369"/>
      <c r="HRG37" s="369"/>
      <c r="HRH37" s="369"/>
      <c r="HRI37" s="369"/>
      <c r="HRJ37" s="369"/>
      <c r="HRK37" s="369"/>
      <c r="HRL37" s="369"/>
      <c r="HRM37" s="369"/>
      <c r="HRN37" s="369"/>
      <c r="HRO37" s="369"/>
      <c r="HRP37" s="369"/>
      <c r="HRQ37" s="369"/>
      <c r="HRR37" s="369"/>
      <c r="HRS37" s="369"/>
      <c r="HRT37" s="369"/>
      <c r="HRU37" s="369"/>
      <c r="HRV37" s="369"/>
      <c r="HRW37" s="369"/>
      <c r="HRX37" s="369"/>
      <c r="HRY37" s="369"/>
      <c r="HRZ37" s="369"/>
      <c r="HSA37" s="369"/>
      <c r="HSB37" s="369"/>
      <c r="HSC37" s="369"/>
      <c r="HSD37" s="369"/>
      <c r="HSE37" s="369"/>
      <c r="HSF37" s="369"/>
      <c r="HSG37" s="369"/>
      <c r="HSH37" s="369"/>
      <c r="HSI37" s="369"/>
      <c r="HSJ37" s="369"/>
      <c r="HSK37" s="369"/>
      <c r="HSL37" s="369"/>
      <c r="HSM37" s="369"/>
      <c r="HSN37" s="369"/>
      <c r="HSO37" s="369"/>
      <c r="HSP37" s="369"/>
      <c r="HSQ37" s="369"/>
      <c r="HSR37" s="369"/>
      <c r="HSS37" s="369"/>
      <c r="HST37" s="369"/>
      <c r="HSU37" s="369"/>
      <c r="HSV37" s="369"/>
      <c r="HSW37" s="369"/>
      <c r="HSX37" s="369"/>
      <c r="HSY37" s="369"/>
      <c r="HSZ37" s="369"/>
      <c r="HTA37" s="369"/>
      <c r="HTB37" s="369"/>
      <c r="HTC37" s="369"/>
      <c r="HTD37" s="369"/>
      <c r="HTE37" s="369"/>
      <c r="HTF37" s="369"/>
      <c r="HTG37" s="369"/>
      <c r="HTH37" s="369"/>
      <c r="HTI37" s="369"/>
      <c r="HTJ37" s="369"/>
      <c r="HTK37" s="369"/>
      <c r="HTL37" s="369"/>
      <c r="HTM37" s="369"/>
      <c r="HTN37" s="369"/>
      <c r="HTO37" s="369"/>
      <c r="HTP37" s="369"/>
      <c r="HTQ37" s="369"/>
      <c r="HTR37" s="369"/>
      <c r="HTS37" s="369"/>
      <c r="HTT37" s="369"/>
      <c r="HTU37" s="369"/>
      <c r="HTV37" s="369"/>
      <c r="HTW37" s="369"/>
      <c r="HTX37" s="369"/>
      <c r="HTY37" s="369"/>
      <c r="HTZ37" s="369"/>
      <c r="HUA37" s="369"/>
      <c r="HUB37" s="369"/>
      <c r="HUC37" s="369"/>
      <c r="HUD37" s="369"/>
      <c r="HUE37" s="369"/>
      <c r="HUF37" s="369"/>
      <c r="HUG37" s="369"/>
      <c r="HUH37" s="369"/>
      <c r="HUI37" s="369"/>
      <c r="HUJ37" s="369"/>
      <c r="HUK37" s="369"/>
      <c r="HUL37" s="369"/>
      <c r="HUM37" s="369"/>
      <c r="HUN37" s="369"/>
      <c r="HUO37" s="369"/>
      <c r="HUP37" s="369"/>
      <c r="HUQ37" s="369"/>
      <c r="HUR37" s="369"/>
      <c r="HUS37" s="369"/>
      <c r="HUT37" s="369"/>
      <c r="HUU37" s="369"/>
      <c r="HUV37" s="369"/>
      <c r="HUW37" s="369"/>
      <c r="HUX37" s="369"/>
      <c r="HUY37" s="369"/>
      <c r="HUZ37" s="369"/>
      <c r="HVA37" s="369"/>
      <c r="HVB37" s="369"/>
      <c r="HVC37" s="369"/>
      <c r="HVD37" s="369"/>
      <c r="HVE37" s="369"/>
      <c r="HVF37" s="369"/>
      <c r="HVG37" s="369"/>
      <c r="HVH37" s="369"/>
      <c r="HVI37" s="369"/>
      <c r="HVJ37" s="369"/>
      <c r="HVK37" s="369"/>
      <c r="HVL37" s="369"/>
      <c r="HVM37" s="369"/>
      <c r="HVN37" s="369"/>
      <c r="HVO37" s="369"/>
      <c r="HVP37" s="369"/>
      <c r="HVQ37" s="369"/>
      <c r="HVR37" s="369"/>
      <c r="HVS37" s="369"/>
      <c r="HVT37" s="369"/>
      <c r="HVU37" s="369"/>
      <c r="HVV37" s="369"/>
      <c r="HVW37" s="369"/>
      <c r="HVX37" s="369"/>
      <c r="HVY37" s="369"/>
      <c r="HVZ37" s="369"/>
      <c r="HWA37" s="369"/>
      <c r="HWB37" s="369"/>
      <c r="HWC37" s="369"/>
      <c r="HWD37" s="369"/>
      <c r="HWE37" s="369"/>
      <c r="HWF37" s="369"/>
      <c r="HWG37" s="369"/>
      <c r="HWH37" s="369"/>
      <c r="HWI37" s="369"/>
      <c r="HWJ37" s="369"/>
      <c r="HWK37" s="369"/>
      <c r="HWL37" s="369"/>
      <c r="HWM37" s="369"/>
      <c r="HWN37" s="369"/>
      <c r="HWO37" s="369"/>
      <c r="HWP37" s="369"/>
      <c r="HWQ37" s="369"/>
      <c r="HWR37" s="369"/>
      <c r="HWS37" s="369"/>
      <c r="HWT37" s="369"/>
      <c r="HWU37" s="369"/>
      <c r="HWV37" s="369"/>
      <c r="HWW37" s="369"/>
      <c r="HWX37" s="369"/>
      <c r="HWY37" s="369"/>
      <c r="HWZ37" s="369"/>
      <c r="HXA37" s="369"/>
      <c r="HXB37" s="369"/>
      <c r="HXC37" s="369"/>
      <c r="HXD37" s="369"/>
      <c r="HXE37" s="369"/>
      <c r="HXF37" s="369"/>
      <c r="HXG37" s="369"/>
      <c r="HXH37" s="369"/>
      <c r="HXI37" s="369"/>
      <c r="HXJ37" s="369"/>
      <c r="HXK37" s="369"/>
      <c r="HXL37" s="369"/>
      <c r="HXM37" s="369"/>
      <c r="HXN37" s="369"/>
      <c r="HXO37" s="369"/>
      <c r="HXP37" s="369"/>
      <c r="HXQ37" s="369"/>
      <c r="HXR37" s="369"/>
      <c r="HXS37" s="369"/>
      <c r="HXT37" s="369"/>
      <c r="HXU37" s="369"/>
      <c r="HXV37" s="369"/>
      <c r="HXW37" s="369"/>
      <c r="HXX37" s="369"/>
      <c r="HXY37" s="369"/>
      <c r="HXZ37" s="369"/>
      <c r="HYA37" s="369"/>
      <c r="HYB37" s="369"/>
      <c r="HYC37" s="369"/>
      <c r="HYD37" s="369"/>
      <c r="HYE37" s="369"/>
      <c r="HYF37" s="369"/>
      <c r="HYG37" s="369"/>
      <c r="HYH37" s="369"/>
      <c r="HYI37" s="369"/>
      <c r="HYJ37" s="369"/>
      <c r="HYK37" s="369"/>
      <c r="HYL37" s="369"/>
      <c r="HYM37" s="369"/>
      <c r="HYN37" s="369"/>
      <c r="HYO37" s="369"/>
      <c r="HYP37" s="369"/>
      <c r="HYQ37" s="369"/>
      <c r="HYR37" s="369"/>
      <c r="HYS37" s="369"/>
      <c r="HYT37" s="369"/>
      <c r="HYU37" s="369"/>
      <c r="HYV37" s="369"/>
      <c r="HYW37" s="369"/>
      <c r="HYX37" s="369"/>
      <c r="HYY37" s="369"/>
      <c r="HYZ37" s="369"/>
      <c r="HZA37" s="369"/>
      <c r="HZB37" s="369"/>
      <c r="HZC37" s="369"/>
      <c r="HZD37" s="369"/>
      <c r="HZE37" s="369"/>
      <c r="HZF37" s="369"/>
      <c r="HZG37" s="369"/>
      <c r="HZH37" s="369"/>
      <c r="HZI37" s="369"/>
      <c r="HZJ37" s="369"/>
      <c r="HZK37" s="369"/>
      <c r="HZL37" s="369"/>
      <c r="HZM37" s="369"/>
      <c r="HZN37" s="369"/>
      <c r="HZO37" s="369"/>
      <c r="HZP37" s="369"/>
      <c r="HZQ37" s="369"/>
      <c r="HZR37" s="369"/>
      <c r="HZS37" s="369"/>
      <c r="HZT37" s="369"/>
      <c r="HZU37" s="369"/>
      <c r="HZV37" s="369"/>
      <c r="HZW37" s="369"/>
      <c r="HZX37" s="369"/>
      <c r="HZY37" s="369"/>
      <c r="HZZ37" s="369"/>
      <c r="IAA37" s="369"/>
      <c r="IAB37" s="369"/>
      <c r="IAC37" s="369"/>
      <c r="IAD37" s="369"/>
      <c r="IAE37" s="369"/>
      <c r="IAF37" s="369"/>
      <c r="IAG37" s="369"/>
      <c r="IAH37" s="369"/>
      <c r="IAI37" s="369"/>
      <c r="IAJ37" s="369"/>
      <c r="IAK37" s="369"/>
      <c r="IAL37" s="369"/>
      <c r="IAM37" s="369"/>
      <c r="IAN37" s="369"/>
      <c r="IAO37" s="369"/>
      <c r="IAP37" s="369"/>
      <c r="IAQ37" s="369"/>
      <c r="IAR37" s="369"/>
      <c r="IAS37" s="369"/>
      <c r="IAT37" s="369"/>
      <c r="IAU37" s="369"/>
      <c r="IAV37" s="369"/>
      <c r="IAW37" s="369"/>
      <c r="IAX37" s="369"/>
      <c r="IAY37" s="369"/>
      <c r="IAZ37" s="369"/>
      <c r="IBA37" s="369"/>
      <c r="IBB37" s="369"/>
      <c r="IBC37" s="369"/>
      <c r="IBD37" s="369"/>
      <c r="IBE37" s="369"/>
      <c r="IBF37" s="369"/>
      <c r="IBG37" s="369"/>
      <c r="IBH37" s="369"/>
      <c r="IBI37" s="369"/>
      <c r="IBJ37" s="369"/>
      <c r="IBK37" s="369"/>
      <c r="IBL37" s="369"/>
      <c r="IBM37" s="369"/>
      <c r="IBN37" s="369"/>
      <c r="IBO37" s="369"/>
      <c r="IBP37" s="369"/>
      <c r="IBQ37" s="369"/>
      <c r="IBR37" s="369"/>
      <c r="IBS37" s="369"/>
      <c r="IBT37" s="369"/>
      <c r="IBU37" s="369"/>
      <c r="IBV37" s="369"/>
      <c r="IBW37" s="369"/>
      <c r="IBX37" s="369"/>
      <c r="IBY37" s="369"/>
      <c r="IBZ37" s="369"/>
      <c r="ICA37" s="369"/>
      <c r="ICB37" s="369"/>
      <c r="ICC37" s="369"/>
      <c r="ICD37" s="369"/>
      <c r="ICE37" s="369"/>
      <c r="ICF37" s="369"/>
      <c r="ICG37" s="369"/>
      <c r="ICH37" s="369"/>
      <c r="ICI37" s="369"/>
      <c r="ICJ37" s="369"/>
      <c r="ICK37" s="369"/>
      <c r="ICL37" s="369"/>
      <c r="ICM37" s="369"/>
      <c r="ICN37" s="369"/>
      <c r="ICO37" s="369"/>
      <c r="ICP37" s="369"/>
      <c r="ICQ37" s="369"/>
      <c r="ICR37" s="369"/>
      <c r="ICS37" s="369"/>
      <c r="ICT37" s="369"/>
      <c r="ICU37" s="369"/>
      <c r="ICV37" s="369"/>
      <c r="ICW37" s="369"/>
      <c r="ICX37" s="369"/>
      <c r="ICY37" s="369"/>
      <c r="ICZ37" s="369"/>
      <c r="IDA37" s="369"/>
      <c r="IDB37" s="369"/>
      <c r="IDC37" s="369"/>
      <c r="IDD37" s="369"/>
      <c r="IDE37" s="369"/>
      <c r="IDF37" s="369"/>
      <c r="IDG37" s="369"/>
      <c r="IDH37" s="369"/>
      <c r="IDI37" s="369"/>
      <c r="IDJ37" s="369"/>
      <c r="IDK37" s="369"/>
      <c r="IDL37" s="369"/>
      <c r="IDM37" s="369"/>
      <c r="IDN37" s="369"/>
      <c r="IDO37" s="369"/>
      <c r="IDP37" s="369"/>
      <c r="IDQ37" s="369"/>
      <c r="IDR37" s="369"/>
      <c r="IDS37" s="369"/>
      <c r="IDT37" s="369"/>
      <c r="IDU37" s="369"/>
      <c r="IDV37" s="369"/>
      <c r="IDW37" s="369"/>
      <c r="IDX37" s="369"/>
      <c r="IDY37" s="369"/>
      <c r="IDZ37" s="369"/>
      <c r="IEA37" s="369"/>
      <c r="IEB37" s="369"/>
      <c r="IEC37" s="369"/>
      <c r="IED37" s="369"/>
      <c r="IEE37" s="369"/>
      <c r="IEF37" s="369"/>
      <c r="IEG37" s="369"/>
      <c r="IEH37" s="369"/>
      <c r="IEI37" s="369"/>
      <c r="IEJ37" s="369"/>
      <c r="IEK37" s="369"/>
      <c r="IEL37" s="369"/>
      <c r="IEM37" s="369"/>
      <c r="IEN37" s="369"/>
      <c r="IEO37" s="369"/>
      <c r="IEP37" s="369"/>
      <c r="IEQ37" s="369"/>
      <c r="IER37" s="369"/>
      <c r="IES37" s="369"/>
      <c r="IET37" s="369"/>
      <c r="IEU37" s="369"/>
      <c r="IEV37" s="369"/>
      <c r="IEW37" s="369"/>
      <c r="IEX37" s="369"/>
      <c r="IEY37" s="369"/>
      <c r="IEZ37" s="369"/>
      <c r="IFA37" s="369"/>
      <c r="IFB37" s="369"/>
      <c r="IFC37" s="369"/>
      <c r="IFD37" s="369"/>
      <c r="IFE37" s="369"/>
      <c r="IFF37" s="369"/>
      <c r="IFG37" s="369"/>
      <c r="IFH37" s="369"/>
      <c r="IFI37" s="369"/>
      <c r="IFJ37" s="369"/>
      <c r="IFK37" s="369"/>
      <c r="IFL37" s="369"/>
      <c r="IFM37" s="369"/>
      <c r="IFN37" s="369"/>
      <c r="IFO37" s="369"/>
      <c r="IFP37" s="369"/>
      <c r="IFQ37" s="369"/>
      <c r="IFR37" s="369"/>
      <c r="IFS37" s="369"/>
      <c r="IFT37" s="369"/>
      <c r="IFU37" s="369"/>
      <c r="IFV37" s="369"/>
      <c r="IFW37" s="369"/>
      <c r="IFX37" s="369"/>
      <c r="IFY37" s="369"/>
      <c r="IFZ37" s="369"/>
      <c r="IGA37" s="369"/>
      <c r="IGB37" s="369"/>
      <c r="IGC37" s="369"/>
      <c r="IGD37" s="369"/>
      <c r="IGE37" s="369"/>
      <c r="IGF37" s="369"/>
      <c r="IGG37" s="369"/>
      <c r="IGH37" s="369"/>
      <c r="IGI37" s="369"/>
      <c r="IGJ37" s="369"/>
      <c r="IGK37" s="369"/>
      <c r="IGL37" s="369"/>
      <c r="IGM37" s="369"/>
      <c r="IGN37" s="369"/>
      <c r="IGO37" s="369"/>
      <c r="IGP37" s="369"/>
      <c r="IGQ37" s="369"/>
      <c r="IGR37" s="369"/>
      <c r="IGS37" s="369"/>
      <c r="IGT37" s="369"/>
      <c r="IGU37" s="369"/>
      <c r="IGV37" s="369"/>
      <c r="IGW37" s="369"/>
      <c r="IGX37" s="369"/>
      <c r="IGY37" s="369"/>
      <c r="IGZ37" s="369"/>
      <c r="IHA37" s="369"/>
      <c r="IHB37" s="369"/>
      <c r="IHC37" s="369"/>
      <c r="IHD37" s="369"/>
      <c r="IHE37" s="369"/>
      <c r="IHF37" s="369"/>
      <c r="IHG37" s="369"/>
      <c r="IHH37" s="369"/>
      <c r="IHI37" s="369"/>
      <c r="IHJ37" s="369"/>
      <c r="IHK37" s="369"/>
      <c r="IHL37" s="369"/>
      <c r="IHM37" s="369"/>
      <c r="IHN37" s="369"/>
      <c r="IHO37" s="369"/>
      <c r="IHP37" s="369"/>
      <c r="IHQ37" s="369"/>
      <c r="IHR37" s="369"/>
      <c r="IHS37" s="369"/>
      <c r="IHT37" s="369"/>
      <c r="IHU37" s="369"/>
      <c r="IHV37" s="369"/>
      <c r="IHW37" s="369"/>
      <c r="IHX37" s="369"/>
      <c r="IHY37" s="369"/>
      <c r="IHZ37" s="369"/>
      <c r="IIA37" s="369"/>
      <c r="IIB37" s="369"/>
      <c r="IIC37" s="369"/>
      <c r="IID37" s="369"/>
      <c r="IIE37" s="369"/>
      <c r="IIF37" s="369"/>
      <c r="IIG37" s="369"/>
      <c r="IIH37" s="369"/>
      <c r="III37" s="369"/>
      <c r="IIJ37" s="369"/>
      <c r="IIK37" s="369"/>
      <c r="IIL37" s="369"/>
      <c r="IIM37" s="369"/>
      <c r="IIN37" s="369"/>
      <c r="IIO37" s="369"/>
      <c r="IIP37" s="369"/>
      <c r="IIQ37" s="369"/>
      <c r="IIR37" s="369"/>
      <c r="IIS37" s="369"/>
      <c r="IIT37" s="369"/>
      <c r="IIU37" s="369"/>
      <c r="IIV37" s="369"/>
      <c r="IIW37" s="369"/>
      <c r="IIX37" s="369"/>
      <c r="IIY37" s="369"/>
      <c r="IIZ37" s="369"/>
      <c r="IJA37" s="369"/>
      <c r="IJB37" s="369"/>
      <c r="IJC37" s="369"/>
      <c r="IJD37" s="369"/>
      <c r="IJE37" s="369"/>
      <c r="IJF37" s="369"/>
      <c r="IJG37" s="369"/>
      <c r="IJH37" s="369"/>
      <c r="IJI37" s="369"/>
      <c r="IJJ37" s="369"/>
      <c r="IJK37" s="369"/>
      <c r="IJL37" s="369"/>
      <c r="IJM37" s="369"/>
      <c r="IJN37" s="369"/>
      <c r="IJO37" s="369"/>
      <c r="IJP37" s="369"/>
      <c r="IJQ37" s="369"/>
      <c r="IJR37" s="369"/>
      <c r="IJS37" s="369"/>
      <c r="IJT37" s="369"/>
      <c r="IJU37" s="369"/>
      <c r="IJV37" s="369"/>
      <c r="IJW37" s="369"/>
      <c r="IJX37" s="369"/>
      <c r="IJY37" s="369"/>
      <c r="IJZ37" s="369"/>
      <c r="IKA37" s="369"/>
      <c r="IKB37" s="369"/>
      <c r="IKC37" s="369"/>
      <c r="IKD37" s="369"/>
      <c r="IKE37" s="369"/>
      <c r="IKF37" s="369"/>
      <c r="IKG37" s="369"/>
      <c r="IKH37" s="369"/>
      <c r="IKI37" s="369"/>
      <c r="IKJ37" s="369"/>
      <c r="IKK37" s="369"/>
      <c r="IKL37" s="369"/>
      <c r="IKM37" s="369"/>
      <c r="IKN37" s="369"/>
      <c r="IKO37" s="369"/>
      <c r="IKP37" s="369"/>
      <c r="IKQ37" s="369"/>
      <c r="IKR37" s="369"/>
      <c r="IKS37" s="369"/>
      <c r="IKT37" s="369"/>
      <c r="IKU37" s="369"/>
      <c r="IKV37" s="369"/>
      <c r="IKW37" s="369"/>
      <c r="IKX37" s="369"/>
      <c r="IKY37" s="369"/>
      <c r="IKZ37" s="369"/>
      <c r="ILA37" s="369"/>
      <c r="ILB37" s="369"/>
      <c r="ILC37" s="369"/>
      <c r="ILD37" s="369"/>
      <c r="ILE37" s="369"/>
      <c r="ILF37" s="369"/>
      <c r="ILG37" s="369"/>
      <c r="ILH37" s="369"/>
      <c r="ILI37" s="369"/>
      <c r="ILJ37" s="369"/>
      <c r="ILK37" s="369"/>
      <c r="ILL37" s="369"/>
      <c r="ILM37" s="369"/>
      <c r="ILN37" s="369"/>
      <c r="ILO37" s="369"/>
      <c r="ILP37" s="369"/>
      <c r="ILQ37" s="369"/>
      <c r="ILR37" s="369"/>
      <c r="ILS37" s="369"/>
      <c r="ILT37" s="369"/>
      <c r="ILU37" s="369"/>
      <c r="ILV37" s="369"/>
      <c r="ILW37" s="369"/>
      <c r="ILX37" s="369"/>
      <c r="ILY37" s="369"/>
      <c r="ILZ37" s="369"/>
      <c r="IMA37" s="369"/>
      <c r="IMB37" s="369"/>
      <c r="IMC37" s="369"/>
      <c r="IMD37" s="369"/>
      <c r="IME37" s="369"/>
      <c r="IMF37" s="369"/>
      <c r="IMG37" s="369"/>
      <c r="IMH37" s="369"/>
      <c r="IMI37" s="369"/>
      <c r="IMJ37" s="369"/>
      <c r="IMK37" s="369"/>
      <c r="IML37" s="369"/>
      <c r="IMM37" s="369"/>
      <c r="IMN37" s="369"/>
      <c r="IMO37" s="369"/>
      <c r="IMP37" s="369"/>
      <c r="IMQ37" s="369"/>
      <c r="IMR37" s="369"/>
      <c r="IMS37" s="369"/>
      <c r="IMT37" s="369"/>
      <c r="IMU37" s="369"/>
      <c r="IMV37" s="369"/>
      <c r="IMW37" s="369"/>
      <c r="IMX37" s="369"/>
      <c r="IMY37" s="369"/>
      <c r="IMZ37" s="369"/>
      <c r="INA37" s="369"/>
      <c r="INB37" s="369"/>
      <c r="INC37" s="369"/>
      <c r="IND37" s="369"/>
      <c r="INE37" s="369"/>
      <c r="INF37" s="369"/>
      <c r="ING37" s="369"/>
      <c r="INH37" s="369"/>
      <c r="INI37" s="369"/>
      <c r="INJ37" s="369"/>
      <c r="INK37" s="369"/>
      <c r="INL37" s="369"/>
      <c r="INM37" s="369"/>
      <c r="INN37" s="369"/>
      <c r="INO37" s="369"/>
      <c r="INP37" s="369"/>
      <c r="INQ37" s="369"/>
      <c r="INR37" s="369"/>
      <c r="INS37" s="369"/>
      <c r="INT37" s="369"/>
      <c r="INU37" s="369"/>
      <c r="INV37" s="369"/>
      <c r="INW37" s="369"/>
      <c r="INX37" s="369"/>
      <c r="INY37" s="369"/>
      <c r="INZ37" s="369"/>
      <c r="IOA37" s="369"/>
      <c r="IOB37" s="369"/>
      <c r="IOC37" s="369"/>
      <c r="IOD37" s="369"/>
      <c r="IOE37" s="369"/>
      <c r="IOF37" s="369"/>
      <c r="IOG37" s="369"/>
      <c r="IOH37" s="369"/>
      <c r="IOI37" s="369"/>
      <c r="IOJ37" s="369"/>
      <c r="IOK37" s="369"/>
      <c r="IOL37" s="369"/>
      <c r="IOM37" s="369"/>
      <c r="ION37" s="369"/>
      <c r="IOO37" s="369"/>
      <c r="IOP37" s="369"/>
      <c r="IOQ37" s="369"/>
      <c r="IOR37" s="369"/>
      <c r="IOS37" s="369"/>
      <c r="IOT37" s="369"/>
      <c r="IOU37" s="369"/>
      <c r="IOV37" s="369"/>
      <c r="IOW37" s="369"/>
      <c r="IOX37" s="369"/>
      <c r="IOY37" s="369"/>
      <c r="IOZ37" s="369"/>
      <c r="IPA37" s="369"/>
      <c r="IPB37" s="369"/>
      <c r="IPC37" s="369"/>
      <c r="IPD37" s="369"/>
      <c r="IPE37" s="369"/>
      <c r="IPF37" s="369"/>
      <c r="IPG37" s="369"/>
      <c r="IPH37" s="369"/>
      <c r="IPI37" s="369"/>
      <c r="IPJ37" s="369"/>
      <c r="IPK37" s="369"/>
      <c r="IPL37" s="369"/>
      <c r="IPM37" s="369"/>
      <c r="IPN37" s="369"/>
      <c r="IPO37" s="369"/>
      <c r="IPP37" s="369"/>
      <c r="IPQ37" s="369"/>
      <c r="IPR37" s="369"/>
      <c r="IPS37" s="369"/>
      <c r="IPT37" s="369"/>
      <c r="IPU37" s="369"/>
      <c r="IPV37" s="369"/>
      <c r="IPW37" s="369"/>
      <c r="IPX37" s="369"/>
      <c r="IPY37" s="369"/>
      <c r="IPZ37" s="369"/>
      <c r="IQA37" s="369"/>
      <c r="IQB37" s="369"/>
      <c r="IQC37" s="369"/>
      <c r="IQD37" s="369"/>
      <c r="IQE37" s="369"/>
      <c r="IQF37" s="369"/>
      <c r="IQG37" s="369"/>
      <c r="IQH37" s="369"/>
      <c r="IQI37" s="369"/>
      <c r="IQJ37" s="369"/>
      <c r="IQK37" s="369"/>
      <c r="IQL37" s="369"/>
      <c r="IQM37" s="369"/>
      <c r="IQN37" s="369"/>
      <c r="IQO37" s="369"/>
      <c r="IQP37" s="369"/>
      <c r="IQQ37" s="369"/>
      <c r="IQR37" s="369"/>
      <c r="IQS37" s="369"/>
      <c r="IQT37" s="369"/>
      <c r="IQU37" s="369"/>
      <c r="IQV37" s="369"/>
      <c r="IQW37" s="369"/>
      <c r="IQX37" s="369"/>
      <c r="IQY37" s="369"/>
      <c r="IQZ37" s="369"/>
      <c r="IRA37" s="369"/>
      <c r="IRB37" s="369"/>
      <c r="IRC37" s="369"/>
      <c r="IRD37" s="369"/>
      <c r="IRE37" s="369"/>
      <c r="IRF37" s="369"/>
      <c r="IRG37" s="369"/>
      <c r="IRH37" s="369"/>
      <c r="IRI37" s="369"/>
      <c r="IRJ37" s="369"/>
      <c r="IRK37" s="369"/>
      <c r="IRL37" s="369"/>
      <c r="IRM37" s="369"/>
      <c r="IRN37" s="369"/>
      <c r="IRO37" s="369"/>
      <c r="IRP37" s="369"/>
      <c r="IRQ37" s="369"/>
      <c r="IRR37" s="369"/>
      <c r="IRS37" s="369"/>
      <c r="IRT37" s="369"/>
      <c r="IRU37" s="369"/>
      <c r="IRV37" s="369"/>
      <c r="IRW37" s="369"/>
      <c r="IRX37" s="369"/>
      <c r="IRY37" s="369"/>
      <c r="IRZ37" s="369"/>
      <c r="ISA37" s="369"/>
      <c r="ISB37" s="369"/>
      <c r="ISC37" s="369"/>
      <c r="ISD37" s="369"/>
      <c r="ISE37" s="369"/>
      <c r="ISF37" s="369"/>
      <c r="ISG37" s="369"/>
      <c r="ISH37" s="369"/>
      <c r="ISI37" s="369"/>
      <c r="ISJ37" s="369"/>
      <c r="ISK37" s="369"/>
      <c r="ISL37" s="369"/>
      <c r="ISM37" s="369"/>
      <c r="ISN37" s="369"/>
      <c r="ISO37" s="369"/>
      <c r="ISP37" s="369"/>
      <c r="ISQ37" s="369"/>
      <c r="ISR37" s="369"/>
      <c r="ISS37" s="369"/>
      <c r="IST37" s="369"/>
      <c r="ISU37" s="369"/>
      <c r="ISV37" s="369"/>
      <c r="ISW37" s="369"/>
      <c r="ISX37" s="369"/>
      <c r="ISY37" s="369"/>
      <c r="ISZ37" s="369"/>
      <c r="ITA37" s="369"/>
      <c r="ITB37" s="369"/>
      <c r="ITC37" s="369"/>
      <c r="ITD37" s="369"/>
      <c r="ITE37" s="369"/>
      <c r="ITF37" s="369"/>
      <c r="ITG37" s="369"/>
      <c r="ITH37" s="369"/>
      <c r="ITI37" s="369"/>
      <c r="ITJ37" s="369"/>
      <c r="ITK37" s="369"/>
      <c r="ITL37" s="369"/>
      <c r="ITM37" s="369"/>
      <c r="ITN37" s="369"/>
      <c r="ITO37" s="369"/>
      <c r="ITP37" s="369"/>
      <c r="ITQ37" s="369"/>
      <c r="ITR37" s="369"/>
      <c r="ITS37" s="369"/>
      <c r="ITT37" s="369"/>
      <c r="ITU37" s="369"/>
      <c r="ITV37" s="369"/>
      <c r="ITW37" s="369"/>
      <c r="ITX37" s="369"/>
      <c r="ITY37" s="369"/>
      <c r="ITZ37" s="369"/>
      <c r="IUA37" s="369"/>
      <c r="IUB37" s="369"/>
      <c r="IUC37" s="369"/>
      <c r="IUD37" s="369"/>
      <c r="IUE37" s="369"/>
      <c r="IUF37" s="369"/>
      <c r="IUG37" s="369"/>
      <c r="IUH37" s="369"/>
      <c r="IUI37" s="369"/>
      <c r="IUJ37" s="369"/>
      <c r="IUK37" s="369"/>
      <c r="IUL37" s="369"/>
      <c r="IUM37" s="369"/>
      <c r="IUN37" s="369"/>
      <c r="IUO37" s="369"/>
      <c r="IUP37" s="369"/>
      <c r="IUQ37" s="369"/>
      <c r="IUR37" s="369"/>
      <c r="IUS37" s="369"/>
      <c r="IUT37" s="369"/>
      <c r="IUU37" s="369"/>
      <c r="IUV37" s="369"/>
      <c r="IUW37" s="369"/>
      <c r="IUX37" s="369"/>
      <c r="IUY37" s="369"/>
      <c r="IUZ37" s="369"/>
      <c r="IVA37" s="369"/>
      <c r="IVB37" s="369"/>
      <c r="IVC37" s="369"/>
      <c r="IVD37" s="369"/>
      <c r="IVE37" s="369"/>
      <c r="IVF37" s="369"/>
      <c r="IVG37" s="369"/>
      <c r="IVH37" s="369"/>
      <c r="IVI37" s="369"/>
      <c r="IVJ37" s="369"/>
      <c r="IVK37" s="369"/>
      <c r="IVL37" s="369"/>
      <c r="IVM37" s="369"/>
      <c r="IVN37" s="369"/>
      <c r="IVO37" s="369"/>
      <c r="IVP37" s="369"/>
      <c r="IVQ37" s="369"/>
      <c r="IVR37" s="369"/>
      <c r="IVS37" s="369"/>
      <c r="IVT37" s="369"/>
      <c r="IVU37" s="369"/>
      <c r="IVV37" s="369"/>
      <c r="IVW37" s="369"/>
      <c r="IVX37" s="369"/>
      <c r="IVY37" s="369"/>
      <c r="IVZ37" s="369"/>
      <c r="IWA37" s="369"/>
      <c r="IWB37" s="369"/>
      <c r="IWC37" s="369"/>
      <c r="IWD37" s="369"/>
      <c r="IWE37" s="369"/>
      <c r="IWF37" s="369"/>
      <c r="IWG37" s="369"/>
      <c r="IWH37" s="369"/>
      <c r="IWI37" s="369"/>
      <c r="IWJ37" s="369"/>
      <c r="IWK37" s="369"/>
      <c r="IWL37" s="369"/>
      <c r="IWM37" s="369"/>
      <c r="IWN37" s="369"/>
      <c r="IWO37" s="369"/>
      <c r="IWP37" s="369"/>
      <c r="IWQ37" s="369"/>
      <c r="IWR37" s="369"/>
      <c r="IWS37" s="369"/>
      <c r="IWT37" s="369"/>
      <c r="IWU37" s="369"/>
      <c r="IWV37" s="369"/>
      <c r="IWW37" s="369"/>
      <c r="IWX37" s="369"/>
      <c r="IWY37" s="369"/>
      <c r="IWZ37" s="369"/>
      <c r="IXA37" s="369"/>
      <c r="IXB37" s="369"/>
      <c r="IXC37" s="369"/>
      <c r="IXD37" s="369"/>
      <c r="IXE37" s="369"/>
      <c r="IXF37" s="369"/>
      <c r="IXG37" s="369"/>
      <c r="IXH37" s="369"/>
      <c r="IXI37" s="369"/>
      <c r="IXJ37" s="369"/>
      <c r="IXK37" s="369"/>
      <c r="IXL37" s="369"/>
      <c r="IXM37" s="369"/>
      <c r="IXN37" s="369"/>
      <c r="IXO37" s="369"/>
      <c r="IXP37" s="369"/>
      <c r="IXQ37" s="369"/>
      <c r="IXR37" s="369"/>
      <c r="IXS37" s="369"/>
      <c r="IXT37" s="369"/>
      <c r="IXU37" s="369"/>
      <c r="IXV37" s="369"/>
      <c r="IXW37" s="369"/>
      <c r="IXX37" s="369"/>
      <c r="IXY37" s="369"/>
      <c r="IXZ37" s="369"/>
      <c r="IYA37" s="369"/>
      <c r="IYB37" s="369"/>
      <c r="IYC37" s="369"/>
      <c r="IYD37" s="369"/>
      <c r="IYE37" s="369"/>
      <c r="IYF37" s="369"/>
      <c r="IYG37" s="369"/>
      <c r="IYH37" s="369"/>
      <c r="IYI37" s="369"/>
      <c r="IYJ37" s="369"/>
      <c r="IYK37" s="369"/>
      <c r="IYL37" s="369"/>
      <c r="IYM37" s="369"/>
      <c r="IYN37" s="369"/>
      <c r="IYO37" s="369"/>
      <c r="IYP37" s="369"/>
      <c r="IYQ37" s="369"/>
      <c r="IYR37" s="369"/>
      <c r="IYS37" s="369"/>
      <c r="IYT37" s="369"/>
      <c r="IYU37" s="369"/>
      <c r="IYV37" s="369"/>
      <c r="IYW37" s="369"/>
      <c r="IYX37" s="369"/>
      <c r="IYY37" s="369"/>
      <c r="IYZ37" s="369"/>
      <c r="IZA37" s="369"/>
      <c r="IZB37" s="369"/>
      <c r="IZC37" s="369"/>
      <c r="IZD37" s="369"/>
      <c r="IZE37" s="369"/>
      <c r="IZF37" s="369"/>
      <c r="IZG37" s="369"/>
      <c r="IZH37" s="369"/>
      <c r="IZI37" s="369"/>
      <c r="IZJ37" s="369"/>
      <c r="IZK37" s="369"/>
      <c r="IZL37" s="369"/>
      <c r="IZM37" s="369"/>
      <c r="IZN37" s="369"/>
      <c r="IZO37" s="369"/>
      <c r="IZP37" s="369"/>
      <c r="IZQ37" s="369"/>
      <c r="IZR37" s="369"/>
      <c r="IZS37" s="369"/>
      <c r="IZT37" s="369"/>
      <c r="IZU37" s="369"/>
      <c r="IZV37" s="369"/>
      <c r="IZW37" s="369"/>
      <c r="IZX37" s="369"/>
      <c r="IZY37" s="369"/>
      <c r="IZZ37" s="369"/>
      <c r="JAA37" s="369"/>
      <c r="JAB37" s="369"/>
      <c r="JAC37" s="369"/>
      <c r="JAD37" s="369"/>
      <c r="JAE37" s="369"/>
      <c r="JAF37" s="369"/>
      <c r="JAG37" s="369"/>
      <c r="JAH37" s="369"/>
      <c r="JAI37" s="369"/>
      <c r="JAJ37" s="369"/>
      <c r="JAK37" s="369"/>
      <c r="JAL37" s="369"/>
      <c r="JAM37" s="369"/>
      <c r="JAN37" s="369"/>
      <c r="JAO37" s="369"/>
      <c r="JAP37" s="369"/>
      <c r="JAQ37" s="369"/>
      <c r="JAR37" s="369"/>
      <c r="JAS37" s="369"/>
      <c r="JAT37" s="369"/>
      <c r="JAU37" s="369"/>
      <c r="JAV37" s="369"/>
      <c r="JAW37" s="369"/>
      <c r="JAX37" s="369"/>
      <c r="JAY37" s="369"/>
      <c r="JAZ37" s="369"/>
      <c r="JBA37" s="369"/>
      <c r="JBB37" s="369"/>
      <c r="JBC37" s="369"/>
      <c r="JBD37" s="369"/>
      <c r="JBE37" s="369"/>
      <c r="JBF37" s="369"/>
      <c r="JBG37" s="369"/>
      <c r="JBH37" s="369"/>
      <c r="JBI37" s="369"/>
      <c r="JBJ37" s="369"/>
      <c r="JBK37" s="369"/>
      <c r="JBL37" s="369"/>
      <c r="JBM37" s="369"/>
      <c r="JBN37" s="369"/>
      <c r="JBO37" s="369"/>
      <c r="JBP37" s="369"/>
      <c r="JBQ37" s="369"/>
      <c r="JBR37" s="369"/>
      <c r="JBS37" s="369"/>
      <c r="JBT37" s="369"/>
      <c r="JBU37" s="369"/>
      <c r="JBV37" s="369"/>
      <c r="JBW37" s="369"/>
      <c r="JBX37" s="369"/>
      <c r="JBY37" s="369"/>
      <c r="JBZ37" s="369"/>
      <c r="JCA37" s="369"/>
      <c r="JCB37" s="369"/>
      <c r="JCC37" s="369"/>
      <c r="JCD37" s="369"/>
      <c r="JCE37" s="369"/>
      <c r="JCF37" s="369"/>
      <c r="JCG37" s="369"/>
      <c r="JCH37" s="369"/>
      <c r="JCI37" s="369"/>
      <c r="JCJ37" s="369"/>
      <c r="JCK37" s="369"/>
      <c r="JCL37" s="369"/>
      <c r="JCM37" s="369"/>
      <c r="JCN37" s="369"/>
      <c r="JCO37" s="369"/>
      <c r="JCP37" s="369"/>
      <c r="JCQ37" s="369"/>
      <c r="JCR37" s="369"/>
      <c r="JCS37" s="369"/>
      <c r="JCT37" s="369"/>
      <c r="JCU37" s="369"/>
      <c r="JCV37" s="369"/>
      <c r="JCW37" s="369"/>
      <c r="JCX37" s="369"/>
      <c r="JCY37" s="369"/>
      <c r="JCZ37" s="369"/>
      <c r="JDA37" s="369"/>
      <c r="JDB37" s="369"/>
      <c r="JDC37" s="369"/>
      <c r="JDD37" s="369"/>
      <c r="JDE37" s="369"/>
      <c r="JDF37" s="369"/>
      <c r="JDG37" s="369"/>
      <c r="JDH37" s="369"/>
      <c r="JDI37" s="369"/>
      <c r="JDJ37" s="369"/>
      <c r="JDK37" s="369"/>
      <c r="JDL37" s="369"/>
      <c r="JDM37" s="369"/>
      <c r="JDN37" s="369"/>
      <c r="JDO37" s="369"/>
      <c r="JDP37" s="369"/>
      <c r="JDQ37" s="369"/>
      <c r="JDR37" s="369"/>
      <c r="JDS37" s="369"/>
      <c r="JDT37" s="369"/>
      <c r="JDU37" s="369"/>
      <c r="JDV37" s="369"/>
      <c r="JDW37" s="369"/>
      <c r="JDX37" s="369"/>
      <c r="JDY37" s="369"/>
      <c r="JDZ37" s="369"/>
      <c r="JEA37" s="369"/>
      <c r="JEB37" s="369"/>
      <c r="JEC37" s="369"/>
      <c r="JED37" s="369"/>
      <c r="JEE37" s="369"/>
      <c r="JEF37" s="369"/>
      <c r="JEG37" s="369"/>
      <c r="JEH37" s="369"/>
      <c r="JEI37" s="369"/>
      <c r="JEJ37" s="369"/>
      <c r="JEK37" s="369"/>
      <c r="JEL37" s="369"/>
      <c r="JEM37" s="369"/>
      <c r="JEN37" s="369"/>
      <c r="JEO37" s="369"/>
      <c r="JEP37" s="369"/>
      <c r="JEQ37" s="369"/>
      <c r="JER37" s="369"/>
      <c r="JES37" s="369"/>
      <c r="JET37" s="369"/>
      <c r="JEU37" s="369"/>
      <c r="JEV37" s="369"/>
      <c r="JEW37" s="369"/>
      <c r="JEX37" s="369"/>
      <c r="JEY37" s="369"/>
      <c r="JEZ37" s="369"/>
      <c r="JFA37" s="369"/>
      <c r="JFB37" s="369"/>
      <c r="JFC37" s="369"/>
      <c r="JFD37" s="369"/>
      <c r="JFE37" s="369"/>
      <c r="JFF37" s="369"/>
      <c r="JFG37" s="369"/>
      <c r="JFH37" s="369"/>
      <c r="JFI37" s="369"/>
      <c r="JFJ37" s="369"/>
      <c r="JFK37" s="369"/>
      <c r="JFL37" s="369"/>
      <c r="JFM37" s="369"/>
      <c r="JFN37" s="369"/>
      <c r="JFO37" s="369"/>
      <c r="JFP37" s="369"/>
      <c r="JFQ37" s="369"/>
      <c r="JFR37" s="369"/>
      <c r="JFS37" s="369"/>
      <c r="JFT37" s="369"/>
      <c r="JFU37" s="369"/>
      <c r="JFV37" s="369"/>
      <c r="JFW37" s="369"/>
      <c r="JFX37" s="369"/>
      <c r="JFY37" s="369"/>
      <c r="JFZ37" s="369"/>
      <c r="JGA37" s="369"/>
      <c r="JGB37" s="369"/>
      <c r="JGC37" s="369"/>
      <c r="JGD37" s="369"/>
      <c r="JGE37" s="369"/>
      <c r="JGF37" s="369"/>
      <c r="JGG37" s="369"/>
      <c r="JGH37" s="369"/>
      <c r="JGI37" s="369"/>
      <c r="JGJ37" s="369"/>
      <c r="JGK37" s="369"/>
      <c r="JGL37" s="369"/>
      <c r="JGM37" s="369"/>
      <c r="JGN37" s="369"/>
      <c r="JGO37" s="369"/>
      <c r="JGP37" s="369"/>
      <c r="JGQ37" s="369"/>
      <c r="JGR37" s="369"/>
      <c r="JGS37" s="369"/>
      <c r="JGT37" s="369"/>
      <c r="JGU37" s="369"/>
      <c r="JGV37" s="369"/>
      <c r="JGW37" s="369"/>
      <c r="JGX37" s="369"/>
      <c r="JGY37" s="369"/>
      <c r="JGZ37" s="369"/>
      <c r="JHA37" s="369"/>
      <c r="JHB37" s="369"/>
      <c r="JHC37" s="369"/>
      <c r="JHD37" s="369"/>
      <c r="JHE37" s="369"/>
      <c r="JHF37" s="369"/>
      <c r="JHG37" s="369"/>
      <c r="JHH37" s="369"/>
      <c r="JHI37" s="369"/>
      <c r="JHJ37" s="369"/>
      <c r="JHK37" s="369"/>
      <c r="JHL37" s="369"/>
      <c r="JHM37" s="369"/>
      <c r="JHN37" s="369"/>
      <c r="JHO37" s="369"/>
      <c r="JHP37" s="369"/>
      <c r="JHQ37" s="369"/>
      <c r="JHR37" s="369"/>
      <c r="JHS37" s="369"/>
      <c r="JHT37" s="369"/>
      <c r="JHU37" s="369"/>
      <c r="JHV37" s="369"/>
      <c r="JHW37" s="369"/>
      <c r="JHX37" s="369"/>
      <c r="JHY37" s="369"/>
      <c r="JHZ37" s="369"/>
      <c r="JIA37" s="369"/>
      <c r="JIB37" s="369"/>
      <c r="JIC37" s="369"/>
      <c r="JID37" s="369"/>
      <c r="JIE37" s="369"/>
      <c r="JIF37" s="369"/>
      <c r="JIG37" s="369"/>
      <c r="JIH37" s="369"/>
      <c r="JII37" s="369"/>
      <c r="JIJ37" s="369"/>
      <c r="JIK37" s="369"/>
      <c r="JIL37" s="369"/>
      <c r="JIM37" s="369"/>
      <c r="JIN37" s="369"/>
      <c r="JIO37" s="369"/>
      <c r="JIP37" s="369"/>
      <c r="JIQ37" s="369"/>
      <c r="JIR37" s="369"/>
      <c r="JIS37" s="369"/>
      <c r="JIT37" s="369"/>
      <c r="JIU37" s="369"/>
      <c r="JIV37" s="369"/>
      <c r="JIW37" s="369"/>
      <c r="JIX37" s="369"/>
      <c r="JIY37" s="369"/>
      <c r="JIZ37" s="369"/>
      <c r="JJA37" s="369"/>
      <c r="JJB37" s="369"/>
      <c r="JJC37" s="369"/>
      <c r="JJD37" s="369"/>
      <c r="JJE37" s="369"/>
      <c r="JJF37" s="369"/>
      <c r="JJG37" s="369"/>
      <c r="JJH37" s="369"/>
      <c r="JJI37" s="369"/>
      <c r="JJJ37" s="369"/>
      <c r="JJK37" s="369"/>
      <c r="JJL37" s="369"/>
      <c r="JJM37" s="369"/>
      <c r="JJN37" s="369"/>
      <c r="JJO37" s="369"/>
      <c r="JJP37" s="369"/>
      <c r="JJQ37" s="369"/>
      <c r="JJR37" s="369"/>
      <c r="JJS37" s="369"/>
      <c r="JJT37" s="369"/>
      <c r="JJU37" s="369"/>
      <c r="JJV37" s="369"/>
      <c r="JJW37" s="369"/>
      <c r="JJX37" s="369"/>
      <c r="JJY37" s="369"/>
      <c r="JJZ37" s="369"/>
      <c r="JKA37" s="369"/>
      <c r="JKB37" s="369"/>
      <c r="JKC37" s="369"/>
      <c r="JKD37" s="369"/>
      <c r="JKE37" s="369"/>
      <c r="JKF37" s="369"/>
      <c r="JKG37" s="369"/>
      <c r="JKH37" s="369"/>
      <c r="JKI37" s="369"/>
      <c r="JKJ37" s="369"/>
      <c r="JKK37" s="369"/>
      <c r="JKL37" s="369"/>
      <c r="JKM37" s="369"/>
      <c r="JKN37" s="369"/>
      <c r="JKO37" s="369"/>
      <c r="JKP37" s="369"/>
      <c r="JKQ37" s="369"/>
      <c r="JKR37" s="369"/>
      <c r="JKS37" s="369"/>
      <c r="JKT37" s="369"/>
      <c r="JKU37" s="369"/>
      <c r="JKV37" s="369"/>
      <c r="JKW37" s="369"/>
      <c r="JKX37" s="369"/>
      <c r="JKY37" s="369"/>
      <c r="JKZ37" s="369"/>
      <c r="JLA37" s="369"/>
      <c r="JLB37" s="369"/>
      <c r="JLC37" s="369"/>
      <c r="JLD37" s="369"/>
      <c r="JLE37" s="369"/>
      <c r="JLF37" s="369"/>
      <c r="JLG37" s="369"/>
      <c r="JLH37" s="369"/>
      <c r="JLI37" s="369"/>
      <c r="JLJ37" s="369"/>
      <c r="JLK37" s="369"/>
      <c r="JLL37" s="369"/>
      <c r="JLM37" s="369"/>
      <c r="JLN37" s="369"/>
      <c r="JLO37" s="369"/>
      <c r="JLP37" s="369"/>
      <c r="JLQ37" s="369"/>
      <c r="JLR37" s="369"/>
      <c r="JLS37" s="369"/>
      <c r="JLT37" s="369"/>
      <c r="JLU37" s="369"/>
      <c r="JLV37" s="369"/>
      <c r="JLW37" s="369"/>
      <c r="JLX37" s="369"/>
      <c r="JLY37" s="369"/>
      <c r="JLZ37" s="369"/>
      <c r="JMA37" s="369"/>
      <c r="JMB37" s="369"/>
      <c r="JMC37" s="369"/>
      <c r="JMD37" s="369"/>
      <c r="JME37" s="369"/>
      <c r="JMF37" s="369"/>
      <c r="JMG37" s="369"/>
      <c r="JMH37" s="369"/>
      <c r="JMI37" s="369"/>
      <c r="JMJ37" s="369"/>
      <c r="JMK37" s="369"/>
      <c r="JML37" s="369"/>
      <c r="JMM37" s="369"/>
      <c r="JMN37" s="369"/>
      <c r="JMO37" s="369"/>
      <c r="JMP37" s="369"/>
      <c r="JMQ37" s="369"/>
      <c r="JMR37" s="369"/>
      <c r="JMS37" s="369"/>
      <c r="JMT37" s="369"/>
      <c r="JMU37" s="369"/>
      <c r="JMV37" s="369"/>
      <c r="JMW37" s="369"/>
      <c r="JMX37" s="369"/>
      <c r="JMY37" s="369"/>
      <c r="JMZ37" s="369"/>
      <c r="JNA37" s="369"/>
      <c r="JNB37" s="369"/>
      <c r="JNC37" s="369"/>
      <c r="JND37" s="369"/>
      <c r="JNE37" s="369"/>
      <c r="JNF37" s="369"/>
      <c r="JNG37" s="369"/>
      <c r="JNH37" s="369"/>
      <c r="JNI37" s="369"/>
      <c r="JNJ37" s="369"/>
      <c r="JNK37" s="369"/>
      <c r="JNL37" s="369"/>
      <c r="JNM37" s="369"/>
      <c r="JNN37" s="369"/>
      <c r="JNO37" s="369"/>
      <c r="JNP37" s="369"/>
      <c r="JNQ37" s="369"/>
      <c r="JNR37" s="369"/>
      <c r="JNS37" s="369"/>
      <c r="JNT37" s="369"/>
      <c r="JNU37" s="369"/>
      <c r="JNV37" s="369"/>
      <c r="JNW37" s="369"/>
      <c r="JNX37" s="369"/>
      <c r="JNY37" s="369"/>
      <c r="JNZ37" s="369"/>
      <c r="JOA37" s="369"/>
      <c r="JOB37" s="369"/>
      <c r="JOC37" s="369"/>
      <c r="JOD37" s="369"/>
      <c r="JOE37" s="369"/>
      <c r="JOF37" s="369"/>
      <c r="JOG37" s="369"/>
      <c r="JOH37" s="369"/>
      <c r="JOI37" s="369"/>
      <c r="JOJ37" s="369"/>
      <c r="JOK37" s="369"/>
      <c r="JOL37" s="369"/>
      <c r="JOM37" s="369"/>
      <c r="JON37" s="369"/>
      <c r="JOO37" s="369"/>
      <c r="JOP37" s="369"/>
      <c r="JOQ37" s="369"/>
      <c r="JOR37" s="369"/>
      <c r="JOS37" s="369"/>
      <c r="JOT37" s="369"/>
      <c r="JOU37" s="369"/>
      <c r="JOV37" s="369"/>
      <c r="JOW37" s="369"/>
      <c r="JOX37" s="369"/>
      <c r="JOY37" s="369"/>
      <c r="JOZ37" s="369"/>
      <c r="JPA37" s="369"/>
      <c r="JPB37" s="369"/>
      <c r="JPC37" s="369"/>
      <c r="JPD37" s="369"/>
      <c r="JPE37" s="369"/>
      <c r="JPF37" s="369"/>
      <c r="JPG37" s="369"/>
      <c r="JPH37" s="369"/>
      <c r="JPI37" s="369"/>
      <c r="JPJ37" s="369"/>
      <c r="JPK37" s="369"/>
      <c r="JPL37" s="369"/>
      <c r="JPM37" s="369"/>
      <c r="JPN37" s="369"/>
      <c r="JPO37" s="369"/>
      <c r="JPP37" s="369"/>
      <c r="JPQ37" s="369"/>
      <c r="JPR37" s="369"/>
      <c r="JPS37" s="369"/>
      <c r="JPT37" s="369"/>
      <c r="JPU37" s="369"/>
      <c r="JPV37" s="369"/>
      <c r="JPW37" s="369"/>
      <c r="JPX37" s="369"/>
      <c r="JPY37" s="369"/>
      <c r="JPZ37" s="369"/>
      <c r="JQA37" s="369"/>
      <c r="JQB37" s="369"/>
      <c r="JQC37" s="369"/>
      <c r="JQD37" s="369"/>
      <c r="JQE37" s="369"/>
      <c r="JQF37" s="369"/>
      <c r="JQG37" s="369"/>
      <c r="JQH37" s="369"/>
      <c r="JQI37" s="369"/>
      <c r="JQJ37" s="369"/>
      <c r="JQK37" s="369"/>
      <c r="JQL37" s="369"/>
      <c r="JQM37" s="369"/>
      <c r="JQN37" s="369"/>
      <c r="JQO37" s="369"/>
      <c r="JQP37" s="369"/>
      <c r="JQQ37" s="369"/>
      <c r="JQR37" s="369"/>
      <c r="JQS37" s="369"/>
      <c r="JQT37" s="369"/>
      <c r="JQU37" s="369"/>
      <c r="JQV37" s="369"/>
      <c r="JQW37" s="369"/>
      <c r="JQX37" s="369"/>
      <c r="JQY37" s="369"/>
      <c r="JQZ37" s="369"/>
      <c r="JRA37" s="369"/>
      <c r="JRB37" s="369"/>
      <c r="JRC37" s="369"/>
      <c r="JRD37" s="369"/>
      <c r="JRE37" s="369"/>
      <c r="JRF37" s="369"/>
      <c r="JRG37" s="369"/>
      <c r="JRH37" s="369"/>
      <c r="JRI37" s="369"/>
      <c r="JRJ37" s="369"/>
      <c r="JRK37" s="369"/>
      <c r="JRL37" s="369"/>
      <c r="JRM37" s="369"/>
      <c r="JRN37" s="369"/>
      <c r="JRO37" s="369"/>
      <c r="JRP37" s="369"/>
      <c r="JRQ37" s="369"/>
      <c r="JRR37" s="369"/>
      <c r="JRS37" s="369"/>
      <c r="JRT37" s="369"/>
      <c r="JRU37" s="369"/>
      <c r="JRV37" s="369"/>
      <c r="JRW37" s="369"/>
      <c r="JRX37" s="369"/>
      <c r="JRY37" s="369"/>
      <c r="JRZ37" s="369"/>
      <c r="JSA37" s="369"/>
      <c r="JSB37" s="369"/>
      <c r="JSC37" s="369"/>
      <c r="JSD37" s="369"/>
      <c r="JSE37" s="369"/>
      <c r="JSF37" s="369"/>
      <c r="JSG37" s="369"/>
      <c r="JSH37" s="369"/>
      <c r="JSI37" s="369"/>
      <c r="JSJ37" s="369"/>
      <c r="JSK37" s="369"/>
      <c r="JSL37" s="369"/>
      <c r="JSM37" s="369"/>
      <c r="JSN37" s="369"/>
      <c r="JSO37" s="369"/>
      <c r="JSP37" s="369"/>
      <c r="JSQ37" s="369"/>
      <c r="JSR37" s="369"/>
      <c r="JSS37" s="369"/>
      <c r="JST37" s="369"/>
      <c r="JSU37" s="369"/>
      <c r="JSV37" s="369"/>
      <c r="JSW37" s="369"/>
      <c r="JSX37" s="369"/>
      <c r="JSY37" s="369"/>
      <c r="JSZ37" s="369"/>
      <c r="JTA37" s="369"/>
      <c r="JTB37" s="369"/>
      <c r="JTC37" s="369"/>
      <c r="JTD37" s="369"/>
      <c r="JTE37" s="369"/>
      <c r="JTF37" s="369"/>
      <c r="JTG37" s="369"/>
      <c r="JTH37" s="369"/>
      <c r="JTI37" s="369"/>
      <c r="JTJ37" s="369"/>
      <c r="JTK37" s="369"/>
      <c r="JTL37" s="369"/>
      <c r="JTM37" s="369"/>
      <c r="JTN37" s="369"/>
      <c r="JTO37" s="369"/>
      <c r="JTP37" s="369"/>
      <c r="JTQ37" s="369"/>
      <c r="JTR37" s="369"/>
      <c r="JTS37" s="369"/>
      <c r="JTT37" s="369"/>
      <c r="JTU37" s="369"/>
      <c r="JTV37" s="369"/>
      <c r="JTW37" s="369"/>
      <c r="JTX37" s="369"/>
      <c r="JTY37" s="369"/>
      <c r="JTZ37" s="369"/>
      <c r="JUA37" s="369"/>
      <c r="JUB37" s="369"/>
      <c r="JUC37" s="369"/>
      <c r="JUD37" s="369"/>
      <c r="JUE37" s="369"/>
      <c r="JUF37" s="369"/>
      <c r="JUG37" s="369"/>
      <c r="JUH37" s="369"/>
      <c r="JUI37" s="369"/>
      <c r="JUJ37" s="369"/>
      <c r="JUK37" s="369"/>
      <c r="JUL37" s="369"/>
      <c r="JUM37" s="369"/>
      <c r="JUN37" s="369"/>
      <c r="JUO37" s="369"/>
      <c r="JUP37" s="369"/>
      <c r="JUQ37" s="369"/>
      <c r="JUR37" s="369"/>
      <c r="JUS37" s="369"/>
      <c r="JUT37" s="369"/>
      <c r="JUU37" s="369"/>
      <c r="JUV37" s="369"/>
      <c r="JUW37" s="369"/>
      <c r="JUX37" s="369"/>
      <c r="JUY37" s="369"/>
      <c r="JUZ37" s="369"/>
      <c r="JVA37" s="369"/>
      <c r="JVB37" s="369"/>
      <c r="JVC37" s="369"/>
      <c r="JVD37" s="369"/>
      <c r="JVE37" s="369"/>
      <c r="JVF37" s="369"/>
      <c r="JVG37" s="369"/>
      <c r="JVH37" s="369"/>
      <c r="JVI37" s="369"/>
      <c r="JVJ37" s="369"/>
      <c r="JVK37" s="369"/>
      <c r="JVL37" s="369"/>
      <c r="JVM37" s="369"/>
      <c r="JVN37" s="369"/>
      <c r="JVO37" s="369"/>
      <c r="JVP37" s="369"/>
      <c r="JVQ37" s="369"/>
      <c r="JVR37" s="369"/>
      <c r="JVS37" s="369"/>
      <c r="JVT37" s="369"/>
      <c r="JVU37" s="369"/>
      <c r="JVV37" s="369"/>
      <c r="JVW37" s="369"/>
      <c r="JVX37" s="369"/>
      <c r="JVY37" s="369"/>
      <c r="JVZ37" s="369"/>
      <c r="JWA37" s="369"/>
      <c r="JWB37" s="369"/>
      <c r="JWC37" s="369"/>
      <c r="JWD37" s="369"/>
      <c r="JWE37" s="369"/>
      <c r="JWF37" s="369"/>
      <c r="JWG37" s="369"/>
      <c r="JWH37" s="369"/>
      <c r="JWI37" s="369"/>
      <c r="JWJ37" s="369"/>
      <c r="JWK37" s="369"/>
      <c r="JWL37" s="369"/>
      <c r="JWM37" s="369"/>
      <c r="JWN37" s="369"/>
      <c r="JWO37" s="369"/>
      <c r="JWP37" s="369"/>
      <c r="JWQ37" s="369"/>
      <c r="JWR37" s="369"/>
      <c r="JWS37" s="369"/>
      <c r="JWT37" s="369"/>
      <c r="JWU37" s="369"/>
      <c r="JWV37" s="369"/>
      <c r="JWW37" s="369"/>
      <c r="JWX37" s="369"/>
      <c r="JWY37" s="369"/>
      <c r="JWZ37" s="369"/>
      <c r="JXA37" s="369"/>
      <c r="JXB37" s="369"/>
      <c r="JXC37" s="369"/>
      <c r="JXD37" s="369"/>
      <c r="JXE37" s="369"/>
      <c r="JXF37" s="369"/>
      <c r="JXG37" s="369"/>
      <c r="JXH37" s="369"/>
      <c r="JXI37" s="369"/>
      <c r="JXJ37" s="369"/>
      <c r="JXK37" s="369"/>
      <c r="JXL37" s="369"/>
      <c r="JXM37" s="369"/>
      <c r="JXN37" s="369"/>
      <c r="JXO37" s="369"/>
      <c r="JXP37" s="369"/>
      <c r="JXQ37" s="369"/>
      <c r="JXR37" s="369"/>
      <c r="JXS37" s="369"/>
      <c r="JXT37" s="369"/>
      <c r="JXU37" s="369"/>
      <c r="JXV37" s="369"/>
      <c r="JXW37" s="369"/>
      <c r="JXX37" s="369"/>
      <c r="JXY37" s="369"/>
      <c r="JXZ37" s="369"/>
      <c r="JYA37" s="369"/>
      <c r="JYB37" s="369"/>
      <c r="JYC37" s="369"/>
      <c r="JYD37" s="369"/>
      <c r="JYE37" s="369"/>
      <c r="JYF37" s="369"/>
      <c r="JYG37" s="369"/>
      <c r="JYH37" s="369"/>
      <c r="JYI37" s="369"/>
      <c r="JYJ37" s="369"/>
      <c r="JYK37" s="369"/>
      <c r="JYL37" s="369"/>
      <c r="JYM37" s="369"/>
      <c r="JYN37" s="369"/>
      <c r="JYO37" s="369"/>
      <c r="JYP37" s="369"/>
      <c r="JYQ37" s="369"/>
      <c r="JYR37" s="369"/>
      <c r="JYS37" s="369"/>
      <c r="JYT37" s="369"/>
      <c r="JYU37" s="369"/>
      <c r="JYV37" s="369"/>
      <c r="JYW37" s="369"/>
      <c r="JYX37" s="369"/>
      <c r="JYY37" s="369"/>
      <c r="JYZ37" s="369"/>
      <c r="JZA37" s="369"/>
      <c r="JZB37" s="369"/>
      <c r="JZC37" s="369"/>
      <c r="JZD37" s="369"/>
      <c r="JZE37" s="369"/>
      <c r="JZF37" s="369"/>
      <c r="JZG37" s="369"/>
      <c r="JZH37" s="369"/>
      <c r="JZI37" s="369"/>
      <c r="JZJ37" s="369"/>
      <c r="JZK37" s="369"/>
      <c r="JZL37" s="369"/>
      <c r="JZM37" s="369"/>
      <c r="JZN37" s="369"/>
      <c r="JZO37" s="369"/>
      <c r="JZP37" s="369"/>
      <c r="JZQ37" s="369"/>
      <c r="JZR37" s="369"/>
      <c r="JZS37" s="369"/>
      <c r="JZT37" s="369"/>
      <c r="JZU37" s="369"/>
      <c r="JZV37" s="369"/>
      <c r="JZW37" s="369"/>
      <c r="JZX37" s="369"/>
      <c r="JZY37" s="369"/>
      <c r="JZZ37" s="369"/>
      <c r="KAA37" s="369"/>
      <c r="KAB37" s="369"/>
      <c r="KAC37" s="369"/>
      <c r="KAD37" s="369"/>
      <c r="KAE37" s="369"/>
      <c r="KAF37" s="369"/>
      <c r="KAG37" s="369"/>
      <c r="KAH37" s="369"/>
      <c r="KAI37" s="369"/>
      <c r="KAJ37" s="369"/>
      <c r="KAK37" s="369"/>
      <c r="KAL37" s="369"/>
      <c r="KAM37" s="369"/>
      <c r="KAN37" s="369"/>
      <c r="KAO37" s="369"/>
      <c r="KAP37" s="369"/>
      <c r="KAQ37" s="369"/>
      <c r="KAR37" s="369"/>
      <c r="KAS37" s="369"/>
      <c r="KAT37" s="369"/>
      <c r="KAU37" s="369"/>
      <c r="KAV37" s="369"/>
      <c r="KAW37" s="369"/>
      <c r="KAX37" s="369"/>
      <c r="KAY37" s="369"/>
      <c r="KAZ37" s="369"/>
      <c r="KBA37" s="369"/>
      <c r="KBB37" s="369"/>
      <c r="KBC37" s="369"/>
      <c r="KBD37" s="369"/>
      <c r="KBE37" s="369"/>
      <c r="KBF37" s="369"/>
      <c r="KBG37" s="369"/>
      <c r="KBH37" s="369"/>
      <c r="KBI37" s="369"/>
      <c r="KBJ37" s="369"/>
      <c r="KBK37" s="369"/>
      <c r="KBL37" s="369"/>
      <c r="KBM37" s="369"/>
      <c r="KBN37" s="369"/>
      <c r="KBO37" s="369"/>
      <c r="KBP37" s="369"/>
      <c r="KBQ37" s="369"/>
      <c r="KBR37" s="369"/>
      <c r="KBS37" s="369"/>
      <c r="KBT37" s="369"/>
      <c r="KBU37" s="369"/>
      <c r="KBV37" s="369"/>
      <c r="KBW37" s="369"/>
      <c r="KBX37" s="369"/>
      <c r="KBY37" s="369"/>
      <c r="KBZ37" s="369"/>
      <c r="KCA37" s="369"/>
      <c r="KCB37" s="369"/>
      <c r="KCC37" s="369"/>
      <c r="KCD37" s="369"/>
      <c r="KCE37" s="369"/>
      <c r="KCF37" s="369"/>
      <c r="KCG37" s="369"/>
      <c r="KCH37" s="369"/>
      <c r="KCI37" s="369"/>
      <c r="KCJ37" s="369"/>
      <c r="KCK37" s="369"/>
      <c r="KCL37" s="369"/>
      <c r="KCM37" s="369"/>
      <c r="KCN37" s="369"/>
      <c r="KCO37" s="369"/>
      <c r="KCP37" s="369"/>
      <c r="KCQ37" s="369"/>
      <c r="KCR37" s="369"/>
      <c r="KCS37" s="369"/>
      <c r="KCT37" s="369"/>
      <c r="KCU37" s="369"/>
      <c r="KCV37" s="369"/>
      <c r="KCW37" s="369"/>
      <c r="KCX37" s="369"/>
      <c r="KCY37" s="369"/>
      <c r="KCZ37" s="369"/>
      <c r="KDA37" s="369"/>
      <c r="KDB37" s="369"/>
      <c r="KDC37" s="369"/>
      <c r="KDD37" s="369"/>
      <c r="KDE37" s="369"/>
      <c r="KDF37" s="369"/>
      <c r="KDG37" s="369"/>
      <c r="KDH37" s="369"/>
      <c r="KDI37" s="369"/>
      <c r="KDJ37" s="369"/>
      <c r="KDK37" s="369"/>
      <c r="KDL37" s="369"/>
      <c r="KDM37" s="369"/>
      <c r="KDN37" s="369"/>
      <c r="KDO37" s="369"/>
      <c r="KDP37" s="369"/>
      <c r="KDQ37" s="369"/>
      <c r="KDR37" s="369"/>
      <c r="KDS37" s="369"/>
      <c r="KDT37" s="369"/>
      <c r="KDU37" s="369"/>
      <c r="KDV37" s="369"/>
      <c r="KDW37" s="369"/>
      <c r="KDX37" s="369"/>
      <c r="KDY37" s="369"/>
      <c r="KDZ37" s="369"/>
      <c r="KEA37" s="369"/>
      <c r="KEB37" s="369"/>
      <c r="KEC37" s="369"/>
      <c r="KED37" s="369"/>
      <c r="KEE37" s="369"/>
      <c r="KEF37" s="369"/>
      <c r="KEG37" s="369"/>
      <c r="KEH37" s="369"/>
      <c r="KEI37" s="369"/>
      <c r="KEJ37" s="369"/>
      <c r="KEK37" s="369"/>
      <c r="KEL37" s="369"/>
      <c r="KEM37" s="369"/>
      <c r="KEN37" s="369"/>
      <c r="KEO37" s="369"/>
      <c r="KEP37" s="369"/>
      <c r="KEQ37" s="369"/>
      <c r="KER37" s="369"/>
      <c r="KES37" s="369"/>
      <c r="KET37" s="369"/>
      <c r="KEU37" s="369"/>
      <c r="KEV37" s="369"/>
      <c r="KEW37" s="369"/>
      <c r="KEX37" s="369"/>
      <c r="KEY37" s="369"/>
      <c r="KEZ37" s="369"/>
      <c r="KFA37" s="369"/>
      <c r="KFB37" s="369"/>
      <c r="KFC37" s="369"/>
      <c r="KFD37" s="369"/>
      <c r="KFE37" s="369"/>
      <c r="KFF37" s="369"/>
      <c r="KFG37" s="369"/>
      <c r="KFH37" s="369"/>
      <c r="KFI37" s="369"/>
      <c r="KFJ37" s="369"/>
      <c r="KFK37" s="369"/>
      <c r="KFL37" s="369"/>
      <c r="KFM37" s="369"/>
      <c r="KFN37" s="369"/>
      <c r="KFO37" s="369"/>
      <c r="KFP37" s="369"/>
      <c r="KFQ37" s="369"/>
      <c r="KFR37" s="369"/>
      <c r="KFS37" s="369"/>
      <c r="KFT37" s="369"/>
      <c r="KFU37" s="369"/>
      <c r="KFV37" s="369"/>
      <c r="KFW37" s="369"/>
      <c r="KFX37" s="369"/>
      <c r="KFY37" s="369"/>
      <c r="KFZ37" s="369"/>
      <c r="KGA37" s="369"/>
      <c r="KGB37" s="369"/>
      <c r="KGC37" s="369"/>
      <c r="KGD37" s="369"/>
      <c r="KGE37" s="369"/>
      <c r="KGF37" s="369"/>
      <c r="KGG37" s="369"/>
      <c r="KGH37" s="369"/>
      <c r="KGI37" s="369"/>
      <c r="KGJ37" s="369"/>
      <c r="KGK37" s="369"/>
      <c r="KGL37" s="369"/>
      <c r="KGM37" s="369"/>
      <c r="KGN37" s="369"/>
      <c r="KGO37" s="369"/>
      <c r="KGP37" s="369"/>
      <c r="KGQ37" s="369"/>
      <c r="KGR37" s="369"/>
      <c r="KGS37" s="369"/>
      <c r="KGT37" s="369"/>
      <c r="KGU37" s="369"/>
      <c r="KGV37" s="369"/>
      <c r="KGW37" s="369"/>
      <c r="KGX37" s="369"/>
      <c r="KGY37" s="369"/>
      <c r="KGZ37" s="369"/>
      <c r="KHA37" s="369"/>
      <c r="KHB37" s="369"/>
      <c r="KHC37" s="369"/>
      <c r="KHD37" s="369"/>
      <c r="KHE37" s="369"/>
      <c r="KHF37" s="369"/>
      <c r="KHG37" s="369"/>
      <c r="KHH37" s="369"/>
      <c r="KHI37" s="369"/>
      <c r="KHJ37" s="369"/>
      <c r="KHK37" s="369"/>
      <c r="KHL37" s="369"/>
      <c r="KHM37" s="369"/>
      <c r="KHN37" s="369"/>
      <c r="KHO37" s="369"/>
      <c r="KHP37" s="369"/>
      <c r="KHQ37" s="369"/>
      <c r="KHR37" s="369"/>
      <c r="KHS37" s="369"/>
      <c r="KHT37" s="369"/>
      <c r="KHU37" s="369"/>
      <c r="KHV37" s="369"/>
      <c r="KHW37" s="369"/>
      <c r="KHX37" s="369"/>
      <c r="KHY37" s="369"/>
      <c r="KHZ37" s="369"/>
      <c r="KIA37" s="369"/>
      <c r="KIB37" s="369"/>
      <c r="KIC37" s="369"/>
      <c r="KID37" s="369"/>
      <c r="KIE37" s="369"/>
      <c r="KIF37" s="369"/>
      <c r="KIG37" s="369"/>
      <c r="KIH37" s="369"/>
      <c r="KII37" s="369"/>
      <c r="KIJ37" s="369"/>
      <c r="KIK37" s="369"/>
      <c r="KIL37" s="369"/>
      <c r="KIM37" s="369"/>
      <c r="KIN37" s="369"/>
      <c r="KIO37" s="369"/>
      <c r="KIP37" s="369"/>
      <c r="KIQ37" s="369"/>
      <c r="KIR37" s="369"/>
      <c r="KIS37" s="369"/>
      <c r="KIT37" s="369"/>
      <c r="KIU37" s="369"/>
      <c r="KIV37" s="369"/>
      <c r="KIW37" s="369"/>
      <c r="KIX37" s="369"/>
      <c r="KIY37" s="369"/>
      <c r="KIZ37" s="369"/>
      <c r="KJA37" s="369"/>
      <c r="KJB37" s="369"/>
      <c r="KJC37" s="369"/>
      <c r="KJD37" s="369"/>
      <c r="KJE37" s="369"/>
      <c r="KJF37" s="369"/>
      <c r="KJG37" s="369"/>
      <c r="KJH37" s="369"/>
      <c r="KJI37" s="369"/>
      <c r="KJJ37" s="369"/>
      <c r="KJK37" s="369"/>
      <c r="KJL37" s="369"/>
      <c r="KJM37" s="369"/>
      <c r="KJN37" s="369"/>
      <c r="KJO37" s="369"/>
      <c r="KJP37" s="369"/>
      <c r="KJQ37" s="369"/>
      <c r="KJR37" s="369"/>
      <c r="KJS37" s="369"/>
      <c r="KJT37" s="369"/>
      <c r="KJU37" s="369"/>
      <c r="KJV37" s="369"/>
      <c r="KJW37" s="369"/>
      <c r="KJX37" s="369"/>
      <c r="KJY37" s="369"/>
      <c r="KJZ37" s="369"/>
      <c r="KKA37" s="369"/>
      <c r="KKB37" s="369"/>
      <c r="KKC37" s="369"/>
      <c r="KKD37" s="369"/>
      <c r="KKE37" s="369"/>
      <c r="KKF37" s="369"/>
      <c r="KKG37" s="369"/>
      <c r="KKH37" s="369"/>
      <c r="KKI37" s="369"/>
      <c r="KKJ37" s="369"/>
      <c r="KKK37" s="369"/>
      <c r="KKL37" s="369"/>
      <c r="KKM37" s="369"/>
      <c r="KKN37" s="369"/>
      <c r="KKO37" s="369"/>
      <c r="KKP37" s="369"/>
      <c r="KKQ37" s="369"/>
      <c r="KKR37" s="369"/>
      <c r="KKS37" s="369"/>
      <c r="KKT37" s="369"/>
      <c r="KKU37" s="369"/>
      <c r="KKV37" s="369"/>
      <c r="KKW37" s="369"/>
      <c r="KKX37" s="369"/>
      <c r="KKY37" s="369"/>
      <c r="KKZ37" s="369"/>
      <c r="KLA37" s="369"/>
      <c r="KLB37" s="369"/>
      <c r="KLC37" s="369"/>
      <c r="KLD37" s="369"/>
      <c r="KLE37" s="369"/>
      <c r="KLF37" s="369"/>
      <c r="KLG37" s="369"/>
      <c r="KLH37" s="369"/>
      <c r="KLI37" s="369"/>
      <c r="KLJ37" s="369"/>
      <c r="KLK37" s="369"/>
      <c r="KLL37" s="369"/>
      <c r="KLM37" s="369"/>
      <c r="KLN37" s="369"/>
      <c r="KLO37" s="369"/>
      <c r="KLP37" s="369"/>
      <c r="KLQ37" s="369"/>
      <c r="KLR37" s="369"/>
      <c r="KLS37" s="369"/>
      <c r="KLT37" s="369"/>
      <c r="KLU37" s="369"/>
      <c r="KLV37" s="369"/>
      <c r="KLW37" s="369"/>
      <c r="KLX37" s="369"/>
      <c r="KLY37" s="369"/>
      <c r="KLZ37" s="369"/>
      <c r="KMA37" s="369"/>
      <c r="KMB37" s="369"/>
      <c r="KMC37" s="369"/>
      <c r="KMD37" s="369"/>
      <c r="KME37" s="369"/>
      <c r="KMF37" s="369"/>
      <c r="KMG37" s="369"/>
      <c r="KMH37" s="369"/>
      <c r="KMI37" s="369"/>
      <c r="KMJ37" s="369"/>
      <c r="KMK37" s="369"/>
      <c r="KML37" s="369"/>
      <c r="KMM37" s="369"/>
      <c r="KMN37" s="369"/>
      <c r="KMO37" s="369"/>
      <c r="KMP37" s="369"/>
      <c r="KMQ37" s="369"/>
      <c r="KMR37" s="369"/>
      <c r="KMS37" s="369"/>
      <c r="KMT37" s="369"/>
      <c r="KMU37" s="369"/>
      <c r="KMV37" s="369"/>
      <c r="KMW37" s="369"/>
      <c r="KMX37" s="369"/>
      <c r="KMY37" s="369"/>
      <c r="KMZ37" s="369"/>
      <c r="KNA37" s="369"/>
      <c r="KNB37" s="369"/>
      <c r="KNC37" s="369"/>
      <c r="KND37" s="369"/>
      <c r="KNE37" s="369"/>
      <c r="KNF37" s="369"/>
      <c r="KNG37" s="369"/>
      <c r="KNH37" s="369"/>
      <c r="KNI37" s="369"/>
      <c r="KNJ37" s="369"/>
      <c r="KNK37" s="369"/>
      <c r="KNL37" s="369"/>
      <c r="KNM37" s="369"/>
      <c r="KNN37" s="369"/>
      <c r="KNO37" s="369"/>
      <c r="KNP37" s="369"/>
      <c r="KNQ37" s="369"/>
      <c r="KNR37" s="369"/>
      <c r="KNS37" s="369"/>
      <c r="KNT37" s="369"/>
      <c r="KNU37" s="369"/>
      <c r="KNV37" s="369"/>
      <c r="KNW37" s="369"/>
      <c r="KNX37" s="369"/>
      <c r="KNY37" s="369"/>
      <c r="KNZ37" s="369"/>
      <c r="KOA37" s="369"/>
      <c r="KOB37" s="369"/>
      <c r="KOC37" s="369"/>
      <c r="KOD37" s="369"/>
      <c r="KOE37" s="369"/>
      <c r="KOF37" s="369"/>
      <c r="KOG37" s="369"/>
      <c r="KOH37" s="369"/>
      <c r="KOI37" s="369"/>
      <c r="KOJ37" s="369"/>
      <c r="KOK37" s="369"/>
      <c r="KOL37" s="369"/>
      <c r="KOM37" s="369"/>
      <c r="KON37" s="369"/>
      <c r="KOO37" s="369"/>
      <c r="KOP37" s="369"/>
      <c r="KOQ37" s="369"/>
      <c r="KOR37" s="369"/>
      <c r="KOS37" s="369"/>
      <c r="KOT37" s="369"/>
      <c r="KOU37" s="369"/>
      <c r="KOV37" s="369"/>
      <c r="KOW37" s="369"/>
      <c r="KOX37" s="369"/>
      <c r="KOY37" s="369"/>
      <c r="KOZ37" s="369"/>
      <c r="KPA37" s="369"/>
      <c r="KPB37" s="369"/>
      <c r="KPC37" s="369"/>
      <c r="KPD37" s="369"/>
      <c r="KPE37" s="369"/>
      <c r="KPF37" s="369"/>
      <c r="KPG37" s="369"/>
      <c r="KPH37" s="369"/>
      <c r="KPI37" s="369"/>
      <c r="KPJ37" s="369"/>
      <c r="KPK37" s="369"/>
      <c r="KPL37" s="369"/>
      <c r="KPM37" s="369"/>
      <c r="KPN37" s="369"/>
      <c r="KPO37" s="369"/>
      <c r="KPP37" s="369"/>
      <c r="KPQ37" s="369"/>
      <c r="KPR37" s="369"/>
      <c r="KPS37" s="369"/>
      <c r="KPT37" s="369"/>
      <c r="KPU37" s="369"/>
      <c r="KPV37" s="369"/>
      <c r="KPW37" s="369"/>
      <c r="KPX37" s="369"/>
      <c r="KPY37" s="369"/>
      <c r="KPZ37" s="369"/>
      <c r="KQA37" s="369"/>
      <c r="KQB37" s="369"/>
      <c r="KQC37" s="369"/>
      <c r="KQD37" s="369"/>
      <c r="KQE37" s="369"/>
      <c r="KQF37" s="369"/>
      <c r="KQG37" s="369"/>
      <c r="KQH37" s="369"/>
      <c r="KQI37" s="369"/>
      <c r="KQJ37" s="369"/>
      <c r="KQK37" s="369"/>
      <c r="KQL37" s="369"/>
      <c r="KQM37" s="369"/>
      <c r="KQN37" s="369"/>
      <c r="KQO37" s="369"/>
      <c r="KQP37" s="369"/>
      <c r="KQQ37" s="369"/>
      <c r="KQR37" s="369"/>
      <c r="KQS37" s="369"/>
      <c r="KQT37" s="369"/>
      <c r="KQU37" s="369"/>
      <c r="KQV37" s="369"/>
      <c r="KQW37" s="369"/>
      <c r="KQX37" s="369"/>
      <c r="KQY37" s="369"/>
      <c r="KQZ37" s="369"/>
      <c r="KRA37" s="369"/>
      <c r="KRB37" s="369"/>
      <c r="KRC37" s="369"/>
      <c r="KRD37" s="369"/>
      <c r="KRE37" s="369"/>
      <c r="KRF37" s="369"/>
      <c r="KRG37" s="369"/>
      <c r="KRH37" s="369"/>
      <c r="KRI37" s="369"/>
      <c r="KRJ37" s="369"/>
      <c r="KRK37" s="369"/>
      <c r="KRL37" s="369"/>
      <c r="KRM37" s="369"/>
      <c r="KRN37" s="369"/>
      <c r="KRO37" s="369"/>
      <c r="KRP37" s="369"/>
      <c r="KRQ37" s="369"/>
      <c r="KRR37" s="369"/>
      <c r="KRS37" s="369"/>
      <c r="KRT37" s="369"/>
      <c r="KRU37" s="369"/>
      <c r="KRV37" s="369"/>
      <c r="KRW37" s="369"/>
      <c r="KRX37" s="369"/>
      <c r="KRY37" s="369"/>
      <c r="KRZ37" s="369"/>
      <c r="KSA37" s="369"/>
      <c r="KSB37" s="369"/>
      <c r="KSC37" s="369"/>
      <c r="KSD37" s="369"/>
      <c r="KSE37" s="369"/>
      <c r="KSF37" s="369"/>
      <c r="KSG37" s="369"/>
      <c r="KSH37" s="369"/>
      <c r="KSI37" s="369"/>
      <c r="KSJ37" s="369"/>
      <c r="KSK37" s="369"/>
      <c r="KSL37" s="369"/>
      <c r="KSM37" s="369"/>
      <c r="KSN37" s="369"/>
      <c r="KSO37" s="369"/>
      <c r="KSP37" s="369"/>
      <c r="KSQ37" s="369"/>
      <c r="KSR37" s="369"/>
      <c r="KSS37" s="369"/>
      <c r="KST37" s="369"/>
      <c r="KSU37" s="369"/>
      <c r="KSV37" s="369"/>
      <c r="KSW37" s="369"/>
      <c r="KSX37" s="369"/>
      <c r="KSY37" s="369"/>
      <c r="KSZ37" s="369"/>
      <c r="KTA37" s="369"/>
      <c r="KTB37" s="369"/>
      <c r="KTC37" s="369"/>
      <c r="KTD37" s="369"/>
      <c r="KTE37" s="369"/>
      <c r="KTF37" s="369"/>
      <c r="KTG37" s="369"/>
      <c r="KTH37" s="369"/>
      <c r="KTI37" s="369"/>
      <c r="KTJ37" s="369"/>
      <c r="KTK37" s="369"/>
      <c r="KTL37" s="369"/>
      <c r="KTM37" s="369"/>
      <c r="KTN37" s="369"/>
      <c r="KTO37" s="369"/>
      <c r="KTP37" s="369"/>
      <c r="KTQ37" s="369"/>
      <c r="KTR37" s="369"/>
      <c r="KTS37" s="369"/>
      <c r="KTT37" s="369"/>
      <c r="KTU37" s="369"/>
      <c r="KTV37" s="369"/>
      <c r="KTW37" s="369"/>
      <c r="KTX37" s="369"/>
      <c r="KTY37" s="369"/>
      <c r="KTZ37" s="369"/>
      <c r="KUA37" s="369"/>
      <c r="KUB37" s="369"/>
      <c r="KUC37" s="369"/>
      <c r="KUD37" s="369"/>
      <c r="KUE37" s="369"/>
      <c r="KUF37" s="369"/>
      <c r="KUG37" s="369"/>
      <c r="KUH37" s="369"/>
      <c r="KUI37" s="369"/>
      <c r="KUJ37" s="369"/>
      <c r="KUK37" s="369"/>
      <c r="KUL37" s="369"/>
      <c r="KUM37" s="369"/>
      <c r="KUN37" s="369"/>
      <c r="KUO37" s="369"/>
      <c r="KUP37" s="369"/>
      <c r="KUQ37" s="369"/>
      <c r="KUR37" s="369"/>
      <c r="KUS37" s="369"/>
      <c r="KUT37" s="369"/>
      <c r="KUU37" s="369"/>
      <c r="KUV37" s="369"/>
      <c r="KUW37" s="369"/>
      <c r="KUX37" s="369"/>
      <c r="KUY37" s="369"/>
      <c r="KUZ37" s="369"/>
      <c r="KVA37" s="369"/>
      <c r="KVB37" s="369"/>
      <c r="KVC37" s="369"/>
      <c r="KVD37" s="369"/>
      <c r="KVE37" s="369"/>
      <c r="KVF37" s="369"/>
      <c r="KVG37" s="369"/>
      <c r="KVH37" s="369"/>
      <c r="KVI37" s="369"/>
      <c r="KVJ37" s="369"/>
      <c r="KVK37" s="369"/>
      <c r="KVL37" s="369"/>
      <c r="KVM37" s="369"/>
      <c r="KVN37" s="369"/>
      <c r="KVO37" s="369"/>
      <c r="KVP37" s="369"/>
      <c r="KVQ37" s="369"/>
      <c r="KVR37" s="369"/>
      <c r="KVS37" s="369"/>
      <c r="KVT37" s="369"/>
      <c r="KVU37" s="369"/>
      <c r="KVV37" s="369"/>
      <c r="KVW37" s="369"/>
      <c r="KVX37" s="369"/>
      <c r="KVY37" s="369"/>
      <c r="KVZ37" s="369"/>
      <c r="KWA37" s="369"/>
      <c r="KWB37" s="369"/>
      <c r="KWC37" s="369"/>
      <c r="KWD37" s="369"/>
      <c r="KWE37" s="369"/>
      <c r="KWF37" s="369"/>
      <c r="KWG37" s="369"/>
      <c r="KWH37" s="369"/>
      <c r="KWI37" s="369"/>
      <c r="KWJ37" s="369"/>
      <c r="KWK37" s="369"/>
      <c r="KWL37" s="369"/>
      <c r="KWM37" s="369"/>
      <c r="KWN37" s="369"/>
      <c r="KWO37" s="369"/>
      <c r="KWP37" s="369"/>
      <c r="KWQ37" s="369"/>
      <c r="KWR37" s="369"/>
      <c r="KWS37" s="369"/>
      <c r="KWT37" s="369"/>
      <c r="KWU37" s="369"/>
      <c r="KWV37" s="369"/>
      <c r="KWW37" s="369"/>
      <c r="KWX37" s="369"/>
      <c r="KWY37" s="369"/>
      <c r="KWZ37" s="369"/>
      <c r="KXA37" s="369"/>
      <c r="KXB37" s="369"/>
      <c r="KXC37" s="369"/>
      <c r="KXD37" s="369"/>
      <c r="KXE37" s="369"/>
      <c r="KXF37" s="369"/>
      <c r="KXG37" s="369"/>
      <c r="KXH37" s="369"/>
      <c r="KXI37" s="369"/>
      <c r="KXJ37" s="369"/>
      <c r="KXK37" s="369"/>
      <c r="KXL37" s="369"/>
      <c r="KXM37" s="369"/>
      <c r="KXN37" s="369"/>
      <c r="KXO37" s="369"/>
      <c r="KXP37" s="369"/>
      <c r="KXQ37" s="369"/>
      <c r="KXR37" s="369"/>
      <c r="KXS37" s="369"/>
      <c r="KXT37" s="369"/>
      <c r="KXU37" s="369"/>
      <c r="KXV37" s="369"/>
      <c r="KXW37" s="369"/>
      <c r="KXX37" s="369"/>
      <c r="KXY37" s="369"/>
      <c r="KXZ37" s="369"/>
      <c r="KYA37" s="369"/>
      <c r="KYB37" s="369"/>
      <c r="KYC37" s="369"/>
      <c r="KYD37" s="369"/>
      <c r="KYE37" s="369"/>
      <c r="KYF37" s="369"/>
      <c r="KYG37" s="369"/>
      <c r="KYH37" s="369"/>
      <c r="KYI37" s="369"/>
      <c r="KYJ37" s="369"/>
      <c r="KYK37" s="369"/>
      <c r="KYL37" s="369"/>
      <c r="KYM37" s="369"/>
      <c r="KYN37" s="369"/>
      <c r="KYO37" s="369"/>
      <c r="KYP37" s="369"/>
      <c r="KYQ37" s="369"/>
      <c r="KYR37" s="369"/>
      <c r="KYS37" s="369"/>
      <c r="KYT37" s="369"/>
      <c r="KYU37" s="369"/>
      <c r="KYV37" s="369"/>
      <c r="KYW37" s="369"/>
      <c r="KYX37" s="369"/>
      <c r="KYY37" s="369"/>
      <c r="KYZ37" s="369"/>
      <c r="KZA37" s="369"/>
      <c r="KZB37" s="369"/>
      <c r="KZC37" s="369"/>
      <c r="KZD37" s="369"/>
      <c r="KZE37" s="369"/>
      <c r="KZF37" s="369"/>
      <c r="KZG37" s="369"/>
      <c r="KZH37" s="369"/>
      <c r="KZI37" s="369"/>
      <c r="KZJ37" s="369"/>
      <c r="KZK37" s="369"/>
      <c r="KZL37" s="369"/>
      <c r="KZM37" s="369"/>
      <c r="KZN37" s="369"/>
      <c r="KZO37" s="369"/>
      <c r="KZP37" s="369"/>
      <c r="KZQ37" s="369"/>
      <c r="KZR37" s="369"/>
      <c r="KZS37" s="369"/>
      <c r="KZT37" s="369"/>
      <c r="KZU37" s="369"/>
      <c r="KZV37" s="369"/>
      <c r="KZW37" s="369"/>
      <c r="KZX37" s="369"/>
      <c r="KZY37" s="369"/>
      <c r="KZZ37" s="369"/>
      <c r="LAA37" s="369"/>
      <c r="LAB37" s="369"/>
      <c r="LAC37" s="369"/>
      <c r="LAD37" s="369"/>
      <c r="LAE37" s="369"/>
      <c r="LAF37" s="369"/>
      <c r="LAG37" s="369"/>
      <c r="LAH37" s="369"/>
      <c r="LAI37" s="369"/>
      <c r="LAJ37" s="369"/>
      <c r="LAK37" s="369"/>
      <c r="LAL37" s="369"/>
      <c r="LAM37" s="369"/>
      <c r="LAN37" s="369"/>
      <c r="LAO37" s="369"/>
      <c r="LAP37" s="369"/>
      <c r="LAQ37" s="369"/>
      <c r="LAR37" s="369"/>
      <c r="LAS37" s="369"/>
      <c r="LAT37" s="369"/>
      <c r="LAU37" s="369"/>
      <c r="LAV37" s="369"/>
      <c r="LAW37" s="369"/>
      <c r="LAX37" s="369"/>
      <c r="LAY37" s="369"/>
      <c r="LAZ37" s="369"/>
      <c r="LBA37" s="369"/>
      <c r="LBB37" s="369"/>
      <c r="LBC37" s="369"/>
      <c r="LBD37" s="369"/>
      <c r="LBE37" s="369"/>
      <c r="LBF37" s="369"/>
      <c r="LBG37" s="369"/>
      <c r="LBH37" s="369"/>
      <c r="LBI37" s="369"/>
      <c r="LBJ37" s="369"/>
      <c r="LBK37" s="369"/>
      <c r="LBL37" s="369"/>
      <c r="LBM37" s="369"/>
      <c r="LBN37" s="369"/>
      <c r="LBO37" s="369"/>
      <c r="LBP37" s="369"/>
      <c r="LBQ37" s="369"/>
      <c r="LBR37" s="369"/>
      <c r="LBS37" s="369"/>
      <c r="LBT37" s="369"/>
      <c r="LBU37" s="369"/>
      <c r="LBV37" s="369"/>
      <c r="LBW37" s="369"/>
      <c r="LBX37" s="369"/>
      <c r="LBY37" s="369"/>
      <c r="LBZ37" s="369"/>
      <c r="LCA37" s="369"/>
      <c r="LCB37" s="369"/>
      <c r="LCC37" s="369"/>
      <c r="LCD37" s="369"/>
      <c r="LCE37" s="369"/>
      <c r="LCF37" s="369"/>
      <c r="LCG37" s="369"/>
      <c r="LCH37" s="369"/>
      <c r="LCI37" s="369"/>
      <c r="LCJ37" s="369"/>
      <c r="LCK37" s="369"/>
      <c r="LCL37" s="369"/>
      <c r="LCM37" s="369"/>
      <c r="LCN37" s="369"/>
      <c r="LCO37" s="369"/>
      <c r="LCP37" s="369"/>
      <c r="LCQ37" s="369"/>
      <c r="LCR37" s="369"/>
      <c r="LCS37" s="369"/>
      <c r="LCT37" s="369"/>
      <c r="LCU37" s="369"/>
      <c r="LCV37" s="369"/>
      <c r="LCW37" s="369"/>
      <c r="LCX37" s="369"/>
      <c r="LCY37" s="369"/>
      <c r="LCZ37" s="369"/>
      <c r="LDA37" s="369"/>
      <c r="LDB37" s="369"/>
      <c r="LDC37" s="369"/>
      <c r="LDD37" s="369"/>
      <c r="LDE37" s="369"/>
      <c r="LDF37" s="369"/>
      <c r="LDG37" s="369"/>
      <c r="LDH37" s="369"/>
      <c r="LDI37" s="369"/>
      <c r="LDJ37" s="369"/>
      <c r="LDK37" s="369"/>
      <c r="LDL37" s="369"/>
      <c r="LDM37" s="369"/>
      <c r="LDN37" s="369"/>
      <c r="LDO37" s="369"/>
      <c r="LDP37" s="369"/>
      <c r="LDQ37" s="369"/>
      <c r="LDR37" s="369"/>
      <c r="LDS37" s="369"/>
      <c r="LDT37" s="369"/>
      <c r="LDU37" s="369"/>
      <c r="LDV37" s="369"/>
      <c r="LDW37" s="369"/>
      <c r="LDX37" s="369"/>
      <c r="LDY37" s="369"/>
      <c r="LDZ37" s="369"/>
      <c r="LEA37" s="369"/>
      <c r="LEB37" s="369"/>
      <c r="LEC37" s="369"/>
      <c r="LED37" s="369"/>
      <c r="LEE37" s="369"/>
      <c r="LEF37" s="369"/>
      <c r="LEG37" s="369"/>
      <c r="LEH37" s="369"/>
      <c r="LEI37" s="369"/>
      <c r="LEJ37" s="369"/>
      <c r="LEK37" s="369"/>
      <c r="LEL37" s="369"/>
      <c r="LEM37" s="369"/>
      <c r="LEN37" s="369"/>
      <c r="LEO37" s="369"/>
      <c r="LEP37" s="369"/>
      <c r="LEQ37" s="369"/>
      <c r="LER37" s="369"/>
      <c r="LES37" s="369"/>
      <c r="LET37" s="369"/>
      <c r="LEU37" s="369"/>
      <c r="LEV37" s="369"/>
      <c r="LEW37" s="369"/>
      <c r="LEX37" s="369"/>
      <c r="LEY37" s="369"/>
      <c r="LEZ37" s="369"/>
      <c r="LFA37" s="369"/>
      <c r="LFB37" s="369"/>
      <c r="LFC37" s="369"/>
      <c r="LFD37" s="369"/>
      <c r="LFE37" s="369"/>
      <c r="LFF37" s="369"/>
      <c r="LFG37" s="369"/>
      <c r="LFH37" s="369"/>
      <c r="LFI37" s="369"/>
      <c r="LFJ37" s="369"/>
      <c r="LFK37" s="369"/>
      <c r="LFL37" s="369"/>
      <c r="LFM37" s="369"/>
      <c r="LFN37" s="369"/>
      <c r="LFO37" s="369"/>
      <c r="LFP37" s="369"/>
      <c r="LFQ37" s="369"/>
      <c r="LFR37" s="369"/>
      <c r="LFS37" s="369"/>
      <c r="LFT37" s="369"/>
      <c r="LFU37" s="369"/>
      <c r="LFV37" s="369"/>
      <c r="LFW37" s="369"/>
      <c r="LFX37" s="369"/>
      <c r="LFY37" s="369"/>
      <c r="LFZ37" s="369"/>
      <c r="LGA37" s="369"/>
      <c r="LGB37" s="369"/>
      <c r="LGC37" s="369"/>
      <c r="LGD37" s="369"/>
      <c r="LGE37" s="369"/>
      <c r="LGF37" s="369"/>
      <c r="LGG37" s="369"/>
      <c r="LGH37" s="369"/>
      <c r="LGI37" s="369"/>
      <c r="LGJ37" s="369"/>
      <c r="LGK37" s="369"/>
      <c r="LGL37" s="369"/>
      <c r="LGM37" s="369"/>
      <c r="LGN37" s="369"/>
      <c r="LGO37" s="369"/>
      <c r="LGP37" s="369"/>
      <c r="LGQ37" s="369"/>
      <c r="LGR37" s="369"/>
      <c r="LGS37" s="369"/>
      <c r="LGT37" s="369"/>
      <c r="LGU37" s="369"/>
      <c r="LGV37" s="369"/>
      <c r="LGW37" s="369"/>
      <c r="LGX37" s="369"/>
      <c r="LGY37" s="369"/>
      <c r="LGZ37" s="369"/>
      <c r="LHA37" s="369"/>
      <c r="LHB37" s="369"/>
      <c r="LHC37" s="369"/>
      <c r="LHD37" s="369"/>
      <c r="LHE37" s="369"/>
      <c r="LHF37" s="369"/>
      <c r="LHG37" s="369"/>
      <c r="LHH37" s="369"/>
      <c r="LHI37" s="369"/>
      <c r="LHJ37" s="369"/>
      <c r="LHK37" s="369"/>
      <c r="LHL37" s="369"/>
      <c r="LHM37" s="369"/>
      <c r="LHN37" s="369"/>
      <c r="LHO37" s="369"/>
      <c r="LHP37" s="369"/>
      <c r="LHQ37" s="369"/>
      <c r="LHR37" s="369"/>
      <c r="LHS37" s="369"/>
      <c r="LHT37" s="369"/>
      <c r="LHU37" s="369"/>
      <c r="LHV37" s="369"/>
      <c r="LHW37" s="369"/>
      <c r="LHX37" s="369"/>
      <c r="LHY37" s="369"/>
      <c r="LHZ37" s="369"/>
      <c r="LIA37" s="369"/>
      <c r="LIB37" s="369"/>
      <c r="LIC37" s="369"/>
      <c r="LID37" s="369"/>
      <c r="LIE37" s="369"/>
      <c r="LIF37" s="369"/>
      <c r="LIG37" s="369"/>
      <c r="LIH37" s="369"/>
      <c r="LII37" s="369"/>
      <c r="LIJ37" s="369"/>
      <c r="LIK37" s="369"/>
      <c r="LIL37" s="369"/>
      <c r="LIM37" s="369"/>
      <c r="LIN37" s="369"/>
      <c r="LIO37" s="369"/>
      <c r="LIP37" s="369"/>
      <c r="LIQ37" s="369"/>
      <c r="LIR37" s="369"/>
      <c r="LIS37" s="369"/>
      <c r="LIT37" s="369"/>
      <c r="LIU37" s="369"/>
      <c r="LIV37" s="369"/>
      <c r="LIW37" s="369"/>
      <c r="LIX37" s="369"/>
      <c r="LIY37" s="369"/>
      <c r="LIZ37" s="369"/>
      <c r="LJA37" s="369"/>
      <c r="LJB37" s="369"/>
      <c r="LJC37" s="369"/>
      <c r="LJD37" s="369"/>
      <c r="LJE37" s="369"/>
      <c r="LJF37" s="369"/>
      <c r="LJG37" s="369"/>
      <c r="LJH37" s="369"/>
      <c r="LJI37" s="369"/>
      <c r="LJJ37" s="369"/>
      <c r="LJK37" s="369"/>
      <c r="LJL37" s="369"/>
      <c r="LJM37" s="369"/>
      <c r="LJN37" s="369"/>
      <c r="LJO37" s="369"/>
      <c r="LJP37" s="369"/>
      <c r="LJQ37" s="369"/>
      <c r="LJR37" s="369"/>
      <c r="LJS37" s="369"/>
      <c r="LJT37" s="369"/>
      <c r="LJU37" s="369"/>
      <c r="LJV37" s="369"/>
      <c r="LJW37" s="369"/>
      <c r="LJX37" s="369"/>
      <c r="LJY37" s="369"/>
      <c r="LJZ37" s="369"/>
      <c r="LKA37" s="369"/>
      <c r="LKB37" s="369"/>
      <c r="LKC37" s="369"/>
      <c r="LKD37" s="369"/>
      <c r="LKE37" s="369"/>
      <c r="LKF37" s="369"/>
      <c r="LKG37" s="369"/>
      <c r="LKH37" s="369"/>
      <c r="LKI37" s="369"/>
      <c r="LKJ37" s="369"/>
      <c r="LKK37" s="369"/>
      <c r="LKL37" s="369"/>
      <c r="LKM37" s="369"/>
      <c r="LKN37" s="369"/>
      <c r="LKO37" s="369"/>
      <c r="LKP37" s="369"/>
      <c r="LKQ37" s="369"/>
      <c r="LKR37" s="369"/>
      <c r="LKS37" s="369"/>
      <c r="LKT37" s="369"/>
      <c r="LKU37" s="369"/>
      <c r="LKV37" s="369"/>
      <c r="LKW37" s="369"/>
      <c r="LKX37" s="369"/>
      <c r="LKY37" s="369"/>
      <c r="LKZ37" s="369"/>
      <c r="LLA37" s="369"/>
      <c r="LLB37" s="369"/>
      <c r="LLC37" s="369"/>
      <c r="LLD37" s="369"/>
      <c r="LLE37" s="369"/>
      <c r="LLF37" s="369"/>
      <c r="LLG37" s="369"/>
      <c r="LLH37" s="369"/>
      <c r="LLI37" s="369"/>
      <c r="LLJ37" s="369"/>
      <c r="LLK37" s="369"/>
      <c r="LLL37" s="369"/>
      <c r="LLM37" s="369"/>
      <c r="LLN37" s="369"/>
      <c r="LLO37" s="369"/>
      <c r="LLP37" s="369"/>
      <c r="LLQ37" s="369"/>
      <c r="LLR37" s="369"/>
      <c r="LLS37" s="369"/>
      <c r="LLT37" s="369"/>
      <c r="LLU37" s="369"/>
      <c r="LLV37" s="369"/>
      <c r="LLW37" s="369"/>
      <c r="LLX37" s="369"/>
      <c r="LLY37" s="369"/>
      <c r="LLZ37" s="369"/>
      <c r="LMA37" s="369"/>
      <c r="LMB37" s="369"/>
      <c r="LMC37" s="369"/>
      <c r="LMD37" s="369"/>
      <c r="LME37" s="369"/>
      <c r="LMF37" s="369"/>
      <c r="LMG37" s="369"/>
      <c r="LMH37" s="369"/>
      <c r="LMI37" s="369"/>
      <c r="LMJ37" s="369"/>
      <c r="LMK37" s="369"/>
      <c r="LML37" s="369"/>
      <c r="LMM37" s="369"/>
      <c r="LMN37" s="369"/>
      <c r="LMO37" s="369"/>
      <c r="LMP37" s="369"/>
      <c r="LMQ37" s="369"/>
      <c r="LMR37" s="369"/>
      <c r="LMS37" s="369"/>
      <c r="LMT37" s="369"/>
      <c r="LMU37" s="369"/>
      <c r="LMV37" s="369"/>
      <c r="LMW37" s="369"/>
      <c r="LMX37" s="369"/>
      <c r="LMY37" s="369"/>
      <c r="LMZ37" s="369"/>
      <c r="LNA37" s="369"/>
      <c r="LNB37" s="369"/>
      <c r="LNC37" s="369"/>
      <c r="LND37" s="369"/>
      <c r="LNE37" s="369"/>
      <c r="LNF37" s="369"/>
      <c r="LNG37" s="369"/>
      <c r="LNH37" s="369"/>
      <c r="LNI37" s="369"/>
      <c r="LNJ37" s="369"/>
      <c r="LNK37" s="369"/>
      <c r="LNL37" s="369"/>
      <c r="LNM37" s="369"/>
      <c r="LNN37" s="369"/>
      <c r="LNO37" s="369"/>
      <c r="LNP37" s="369"/>
      <c r="LNQ37" s="369"/>
      <c r="LNR37" s="369"/>
      <c r="LNS37" s="369"/>
      <c r="LNT37" s="369"/>
      <c r="LNU37" s="369"/>
      <c r="LNV37" s="369"/>
      <c r="LNW37" s="369"/>
      <c r="LNX37" s="369"/>
      <c r="LNY37" s="369"/>
      <c r="LNZ37" s="369"/>
      <c r="LOA37" s="369"/>
      <c r="LOB37" s="369"/>
      <c r="LOC37" s="369"/>
      <c r="LOD37" s="369"/>
      <c r="LOE37" s="369"/>
      <c r="LOF37" s="369"/>
      <c r="LOG37" s="369"/>
      <c r="LOH37" s="369"/>
      <c r="LOI37" s="369"/>
      <c r="LOJ37" s="369"/>
      <c r="LOK37" s="369"/>
      <c r="LOL37" s="369"/>
      <c r="LOM37" s="369"/>
      <c r="LON37" s="369"/>
      <c r="LOO37" s="369"/>
      <c r="LOP37" s="369"/>
      <c r="LOQ37" s="369"/>
      <c r="LOR37" s="369"/>
      <c r="LOS37" s="369"/>
      <c r="LOT37" s="369"/>
      <c r="LOU37" s="369"/>
      <c r="LOV37" s="369"/>
      <c r="LOW37" s="369"/>
      <c r="LOX37" s="369"/>
      <c r="LOY37" s="369"/>
      <c r="LOZ37" s="369"/>
      <c r="LPA37" s="369"/>
      <c r="LPB37" s="369"/>
      <c r="LPC37" s="369"/>
      <c r="LPD37" s="369"/>
      <c r="LPE37" s="369"/>
      <c r="LPF37" s="369"/>
      <c r="LPG37" s="369"/>
      <c r="LPH37" s="369"/>
      <c r="LPI37" s="369"/>
      <c r="LPJ37" s="369"/>
      <c r="LPK37" s="369"/>
      <c r="LPL37" s="369"/>
      <c r="LPM37" s="369"/>
      <c r="LPN37" s="369"/>
      <c r="LPO37" s="369"/>
      <c r="LPP37" s="369"/>
      <c r="LPQ37" s="369"/>
      <c r="LPR37" s="369"/>
      <c r="LPS37" s="369"/>
      <c r="LPT37" s="369"/>
      <c r="LPU37" s="369"/>
      <c r="LPV37" s="369"/>
      <c r="LPW37" s="369"/>
      <c r="LPX37" s="369"/>
      <c r="LPY37" s="369"/>
      <c r="LPZ37" s="369"/>
      <c r="LQA37" s="369"/>
      <c r="LQB37" s="369"/>
      <c r="LQC37" s="369"/>
      <c r="LQD37" s="369"/>
      <c r="LQE37" s="369"/>
      <c r="LQF37" s="369"/>
      <c r="LQG37" s="369"/>
      <c r="LQH37" s="369"/>
      <c r="LQI37" s="369"/>
      <c r="LQJ37" s="369"/>
      <c r="LQK37" s="369"/>
      <c r="LQL37" s="369"/>
      <c r="LQM37" s="369"/>
      <c r="LQN37" s="369"/>
      <c r="LQO37" s="369"/>
      <c r="LQP37" s="369"/>
      <c r="LQQ37" s="369"/>
      <c r="LQR37" s="369"/>
      <c r="LQS37" s="369"/>
      <c r="LQT37" s="369"/>
      <c r="LQU37" s="369"/>
      <c r="LQV37" s="369"/>
      <c r="LQW37" s="369"/>
      <c r="LQX37" s="369"/>
      <c r="LQY37" s="369"/>
      <c r="LQZ37" s="369"/>
      <c r="LRA37" s="369"/>
      <c r="LRB37" s="369"/>
      <c r="LRC37" s="369"/>
      <c r="LRD37" s="369"/>
      <c r="LRE37" s="369"/>
      <c r="LRF37" s="369"/>
      <c r="LRG37" s="369"/>
      <c r="LRH37" s="369"/>
      <c r="LRI37" s="369"/>
      <c r="LRJ37" s="369"/>
      <c r="LRK37" s="369"/>
      <c r="LRL37" s="369"/>
      <c r="LRM37" s="369"/>
      <c r="LRN37" s="369"/>
      <c r="LRO37" s="369"/>
      <c r="LRP37" s="369"/>
      <c r="LRQ37" s="369"/>
      <c r="LRR37" s="369"/>
      <c r="LRS37" s="369"/>
      <c r="LRT37" s="369"/>
      <c r="LRU37" s="369"/>
      <c r="LRV37" s="369"/>
      <c r="LRW37" s="369"/>
      <c r="LRX37" s="369"/>
      <c r="LRY37" s="369"/>
      <c r="LRZ37" s="369"/>
      <c r="LSA37" s="369"/>
      <c r="LSB37" s="369"/>
      <c r="LSC37" s="369"/>
      <c r="LSD37" s="369"/>
      <c r="LSE37" s="369"/>
      <c r="LSF37" s="369"/>
      <c r="LSG37" s="369"/>
      <c r="LSH37" s="369"/>
      <c r="LSI37" s="369"/>
      <c r="LSJ37" s="369"/>
      <c r="LSK37" s="369"/>
      <c r="LSL37" s="369"/>
      <c r="LSM37" s="369"/>
      <c r="LSN37" s="369"/>
      <c r="LSO37" s="369"/>
      <c r="LSP37" s="369"/>
      <c r="LSQ37" s="369"/>
      <c r="LSR37" s="369"/>
      <c r="LSS37" s="369"/>
      <c r="LST37" s="369"/>
      <c r="LSU37" s="369"/>
      <c r="LSV37" s="369"/>
      <c r="LSW37" s="369"/>
      <c r="LSX37" s="369"/>
      <c r="LSY37" s="369"/>
      <c r="LSZ37" s="369"/>
      <c r="LTA37" s="369"/>
      <c r="LTB37" s="369"/>
      <c r="LTC37" s="369"/>
      <c r="LTD37" s="369"/>
      <c r="LTE37" s="369"/>
      <c r="LTF37" s="369"/>
      <c r="LTG37" s="369"/>
      <c r="LTH37" s="369"/>
      <c r="LTI37" s="369"/>
      <c r="LTJ37" s="369"/>
      <c r="LTK37" s="369"/>
      <c r="LTL37" s="369"/>
      <c r="LTM37" s="369"/>
      <c r="LTN37" s="369"/>
      <c r="LTO37" s="369"/>
      <c r="LTP37" s="369"/>
      <c r="LTQ37" s="369"/>
      <c r="LTR37" s="369"/>
      <c r="LTS37" s="369"/>
      <c r="LTT37" s="369"/>
      <c r="LTU37" s="369"/>
      <c r="LTV37" s="369"/>
      <c r="LTW37" s="369"/>
      <c r="LTX37" s="369"/>
      <c r="LTY37" s="369"/>
      <c r="LTZ37" s="369"/>
      <c r="LUA37" s="369"/>
      <c r="LUB37" s="369"/>
      <c r="LUC37" s="369"/>
      <c r="LUD37" s="369"/>
      <c r="LUE37" s="369"/>
      <c r="LUF37" s="369"/>
      <c r="LUG37" s="369"/>
      <c r="LUH37" s="369"/>
      <c r="LUI37" s="369"/>
      <c r="LUJ37" s="369"/>
      <c r="LUK37" s="369"/>
      <c r="LUL37" s="369"/>
      <c r="LUM37" s="369"/>
      <c r="LUN37" s="369"/>
      <c r="LUO37" s="369"/>
      <c r="LUP37" s="369"/>
      <c r="LUQ37" s="369"/>
      <c r="LUR37" s="369"/>
      <c r="LUS37" s="369"/>
      <c r="LUT37" s="369"/>
      <c r="LUU37" s="369"/>
      <c r="LUV37" s="369"/>
      <c r="LUW37" s="369"/>
      <c r="LUX37" s="369"/>
      <c r="LUY37" s="369"/>
      <c r="LUZ37" s="369"/>
      <c r="LVA37" s="369"/>
      <c r="LVB37" s="369"/>
      <c r="LVC37" s="369"/>
      <c r="LVD37" s="369"/>
      <c r="LVE37" s="369"/>
      <c r="LVF37" s="369"/>
      <c r="LVG37" s="369"/>
      <c r="LVH37" s="369"/>
      <c r="LVI37" s="369"/>
      <c r="LVJ37" s="369"/>
      <c r="LVK37" s="369"/>
      <c r="LVL37" s="369"/>
      <c r="LVM37" s="369"/>
      <c r="LVN37" s="369"/>
      <c r="LVO37" s="369"/>
      <c r="LVP37" s="369"/>
      <c r="LVQ37" s="369"/>
      <c r="LVR37" s="369"/>
      <c r="LVS37" s="369"/>
      <c r="LVT37" s="369"/>
      <c r="LVU37" s="369"/>
      <c r="LVV37" s="369"/>
      <c r="LVW37" s="369"/>
      <c r="LVX37" s="369"/>
      <c r="LVY37" s="369"/>
      <c r="LVZ37" s="369"/>
      <c r="LWA37" s="369"/>
      <c r="LWB37" s="369"/>
      <c r="LWC37" s="369"/>
      <c r="LWD37" s="369"/>
      <c r="LWE37" s="369"/>
      <c r="LWF37" s="369"/>
      <c r="LWG37" s="369"/>
      <c r="LWH37" s="369"/>
      <c r="LWI37" s="369"/>
      <c r="LWJ37" s="369"/>
      <c r="LWK37" s="369"/>
      <c r="LWL37" s="369"/>
      <c r="LWM37" s="369"/>
      <c r="LWN37" s="369"/>
      <c r="LWO37" s="369"/>
      <c r="LWP37" s="369"/>
      <c r="LWQ37" s="369"/>
      <c r="LWR37" s="369"/>
      <c r="LWS37" s="369"/>
      <c r="LWT37" s="369"/>
      <c r="LWU37" s="369"/>
      <c r="LWV37" s="369"/>
      <c r="LWW37" s="369"/>
      <c r="LWX37" s="369"/>
      <c r="LWY37" s="369"/>
      <c r="LWZ37" s="369"/>
      <c r="LXA37" s="369"/>
      <c r="LXB37" s="369"/>
      <c r="LXC37" s="369"/>
      <c r="LXD37" s="369"/>
      <c r="LXE37" s="369"/>
      <c r="LXF37" s="369"/>
      <c r="LXG37" s="369"/>
      <c r="LXH37" s="369"/>
      <c r="LXI37" s="369"/>
      <c r="LXJ37" s="369"/>
      <c r="LXK37" s="369"/>
      <c r="LXL37" s="369"/>
      <c r="LXM37" s="369"/>
      <c r="LXN37" s="369"/>
      <c r="LXO37" s="369"/>
      <c r="LXP37" s="369"/>
      <c r="LXQ37" s="369"/>
      <c r="LXR37" s="369"/>
      <c r="LXS37" s="369"/>
      <c r="LXT37" s="369"/>
      <c r="LXU37" s="369"/>
      <c r="LXV37" s="369"/>
      <c r="LXW37" s="369"/>
      <c r="LXX37" s="369"/>
      <c r="LXY37" s="369"/>
      <c r="LXZ37" s="369"/>
      <c r="LYA37" s="369"/>
      <c r="LYB37" s="369"/>
      <c r="LYC37" s="369"/>
      <c r="LYD37" s="369"/>
      <c r="LYE37" s="369"/>
      <c r="LYF37" s="369"/>
      <c r="LYG37" s="369"/>
      <c r="LYH37" s="369"/>
      <c r="LYI37" s="369"/>
      <c r="LYJ37" s="369"/>
      <c r="LYK37" s="369"/>
      <c r="LYL37" s="369"/>
      <c r="LYM37" s="369"/>
      <c r="LYN37" s="369"/>
      <c r="LYO37" s="369"/>
      <c r="LYP37" s="369"/>
      <c r="LYQ37" s="369"/>
      <c r="LYR37" s="369"/>
      <c r="LYS37" s="369"/>
      <c r="LYT37" s="369"/>
      <c r="LYU37" s="369"/>
      <c r="LYV37" s="369"/>
      <c r="LYW37" s="369"/>
      <c r="LYX37" s="369"/>
      <c r="LYY37" s="369"/>
      <c r="LYZ37" s="369"/>
      <c r="LZA37" s="369"/>
      <c r="LZB37" s="369"/>
      <c r="LZC37" s="369"/>
      <c r="LZD37" s="369"/>
      <c r="LZE37" s="369"/>
      <c r="LZF37" s="369"/>
      <c r="LZG37" s="369"/>
      <c r="LZH37" s="369"/>
      <c r="LZI37" s="369"/>
      <c r="LZJ37" s="369"/>
      <c r="LZK37" s="369"/>
      <c r="LZL37" s="369"/>
      <c r="LZM37" s="369"/>
      <c r="LZN37" s="369"/>
      <c r="LZO37" s="369"/>
      <c r="LZP37" s="369"/>
      <c r="LZQ37" s="369"/>
      <c r="LZR37" s="369"/>
      <c r="LZS37" s="369"/>
      <c r="LZT37" s="369"/>
      <c r="LZU37" s="369"/>
      <c r="LZV37" s="369"/>
      <c r="LZW37" s="369"/>
      <c r="LZX37" s="369"/>
      <c r="LZY37" s="369"/>
      <c r="LZZ37" s="369"/>
      <c r="MAA37" s="369"/>
      <c r="MAB37" s="369"/>
      <c r="MAC37" s="369"/>
      <c r="MAD37" s="369"/>
      <c r="MAE37" s="369"/>
      <c r="MAF37" s="369"/>
      <c r="MAG37" s="369"/>
      <c r="MAH37" s="369"/>
      <c r="MAI37" s="369"/>
      <c r="MAJ37" s="369"/>
      <c r="MAK37" s="369"/>
      <c r="MAL37" s="369"/>
      <c r="MAM37" s="369"/>
      <c r="MAN37" s="369"/>
      <c r="MAO37" s="369"/>
      <c r="MAP37" s="369"/>
      <c r="MAQ37" s="369"/>
      <c r="MAR37" s="369"/>
      <c r="MAS37" s="369"/>
      <c r="MAT37" s="369"/>
      <c r="MAU37" s="369"/>
      <c r="MAV37" s="369"/>
      <c r="MAW37" s="369"/>
      <c r="MAX37" s="369"/>
      <c r="MAY37" s="369"/>
      <c r="MAZ37" s="369"/>
      <c r="MBA37" s="369"/>
      <c r="MBB37" s="369"/>
      <c r="MBC37" s="369"/>
      <c r="MBD37" s="369"/>
      <c r="MBE37" s="369"/>
      <c r="MBF37" s="369"/>
      <c r="MBG37" s="369"/>
      <c r="MBH37" s="369"/>
      <c r="MBI37" s="369"/>
      <c r="MBJ37" s="369"/>
      <c r="MBK37" s="369"/>
      <c r="MBL37" s="369"/>
      <c r="MBM37" s="369"/>
      <c r="MBN37" s="369"/>
      <c r="MBO37" s="369"/>
      <c r="MBP37" s="369"/>
      <c r="MBQ37" s="369"/>
      <c r="MBR37" s="369"/>
      <c r="MBS37" s="369"/>
      <c r="MBT37" s="369"/>
      <c r="MBU37" s="369"/>
      <c r="MBV37" s="369"/>
      <c r="MBW37" s="369"/>
      <c r="MBX37" s="369"/>
      <c r="MBY37" s="369"/>
      <c r="MBZ37" s="369"/>
      <c r="MCA37" s="369"/>
      <c r="MCB37" s="369"/>
      <c r="MCC37" s="369"/>
      <c r="MCD37" s="369"/>
      <c r="MCE37" s="369"/>
      <c r="MCF37" s="369"/>
      <c r="MCG37" s="369"/>
      <c r="MCH37" s="369"/>
      <c r="MCI37" s="369"/>
      <c r="MCJ37" s="369"/>
      <c r="MCK37" s="369"/>
      <c r="MCL37" s="369"/>
      <c r="MCM37" s="369"/>
      <c r="MCN37" s="369"/>
      <c r="MCO37" s="369"/>
      <c r="MCP37" s="369"/>
      <c r="MCQ37" s="369"/>
      <c r="MCR37" s="369"/>
      <c r="MCS37" s="369"/>
      <c r="MCT37" s="369"/>
      <c r="MCU37" s="369"/>
      <c r="MCV37" s="369"/>
      <c r="MCW37" s="369"/>
      <c r="MCX37" s="369"/>
      <c r="MCY37" s="369"/>
      <c r="MCZ37" s="369"/>
      <c r="MDA37" s="369"/>
      <c r="MDB37" s="369"/>
      <c r="MDC37" s="369"/>
      <c r="MDD37" s="369"/>
      <c r="MDE37" s="369"/>
      <c r="MDF37" s="369"/>
      <c r="MDG37" s="369"/>
      <c r="MDH37" s="369"/>
      <c r="MDI37" s="369"/>
      <c r="MDJ37" s="369"/>
      <c r="MDK37" s="369"/>
      <c r="MDL37" s="369"/>
      <c r="MDM37" s="369"/>
      <c r="MDN37" s="369"/>
      <c r="MDO37" s="369"/>
      <c r="MDP37" s="369"/>
      <c r="MDQ37" s="369"/>
      <c r="MDR37" s="369"/>
      <c r="MDS37" s="369"/>
      <c r="MDT37" s="369"/>
      <c r="MDU37" s="369"/>
      <c r="MDV37" s="369"/>
      <c r="MDW37" s="369"/>
      <c r="MDX37" s="369"/>
      <c r="MDY37" s="369"/>
      <c r="MDZ37" s="369"/>
      <c r="MEA37" s="369"/>
      <c r="MEB37" s="369"/>
      <c r="MEC37" s="369"/>
      <c r="MED37" s="369"/>
      <c r="MEE37" s="369"/>
      <c r="MEF37" s="369"/>
      <c r="MEG37" s="369"/>
      <c r="MEH37" s="369"/>
      <c r="MEI37" s="369"/>
      <c r="MEJ37" s="369"/>
      <c r="MEK37" s="369"/>
      <c r="MEL37" s="369"/>
      <c r="MEM37" s="369"/>
      <c r="MEN37" s="369"/>
      <c r="MEO37" s="369"/>
      <c r="MEP37" s="369"/>
      <c r="MEQ37" s="369"/>
      <c r="MER37" s="369"/>
      <c r="MES37" s="369"/>
      <c r="MET37" s="369"/>
      <c r="MEU37" s="369"/>
      <c r="MEV37" s="369"/>
      <c r="MEW37" s="369"/>
      <c r="MEX37" s="369"/>
      <c r="MEY37" s="369"/>
      <c r="MEZ37" s="369"/>
      <c r="MFA37" s="369"/>
      <c r="MFB37" s="369"/>
      <c r="MFC37" s="369"/>
      <c r="MFD37" s="369"/>
      <c r="MFE37" s="369"/>
      <c r="MFF37" s="369"/>
      <c r="MFG37" s="369"/>
      <c r="MFH37" s="369"/>
      <c r="MFI37" s="369"/>
      <c r="MFJ37" s="369"/>
      <c r="MFK37" s="369"/>
      <c r="MFL37" s="369"/>
      <c r="MFM37" s="369"/>
      <c r="MFN37" s="369"/>
      <c r="MFO37" s="369"/>
      <c r="MFP37" s="369"/>
      <c r="MFQ37" s="369"/>
      <c r="MFR37" s="369"/>
      <c r="MFS37" s="369"/>
      <c r="MFT37" s="369"/>
      <c r="MFU37" s="369"/>
      <c r="MFV37" s="369"/>
      <c r="MFW37" s="369"/>
      <c r="MFX37" s="369"/>
      <c r="MFY37" s="369"/>
      <c r="MFZ37" s="369"/>
      <c r="MGA37" s="369"/>
      <c r="MGB37" s="369"/>
      <c r="MGC37" s="369"/>
      <c r="MGD37" s="369"/>
      <c r="MGE37" s="369"/>
      <c r="MGF37" s="369"/>
      <c r="MGG37" s="369"/>
      <c r="MGH37" s="369"/>
      <c r="MGI37" s="369"/>
      <c r="MGJ37" s="369"/>
      <c r="MGK37" s="369"/>
      <c r="MGL37" s="369"/>
      <c r="MGM37" s="369"/>
      <c r="MGN37" s="369"/>
      <c r="MGO37" s="369"/>
      <c r="MGP37" s="369"/>
      <c r="MGQ37" s="369"/>
      <c r="MGR37" s="369"/>
      <c r="MGS37" s="369"/>
      <c r="MGT37" s="369"/>
      <c r="MGU37" s="369"/>
      <c r="MGV37" s="369"/>
      <c r="MGW37" s="369"/>
      <c r="MGX37" s="369"/>
      <c r="MGY37" s="369"/>
      <c r="MGZ37" s="369"/>
      <c r="MHA37" s="369"/>
      <c r="MHB37" s="369"/>
      <c r="MHC37" s="369"/>
      <c r="MHD37" s="369"/>
      <c r="MHE37" s="369"/>
      <c r="MHF37" s="369"/>
      <c r="MHG37" s="369"/>
      <c r="MHH37" s="369"/>
      <c r="MHI37" s="369"/>
      <c r="MHJ37" s="369"/>
      <c r="MHK37" s="369"/>
      <c r="MHL37" s="369"/>
      <c r="MHM37" s="369"/>
      <c r="MHN37" s="369"/>
      <c r="MHO37" s="369"/>
      <c r="MHP37" s="369"/>
      <c r="MHQ37" s="369"/>
      <c r="MHR37" s="369"/>
      <c r="MHS37" s="369"/>
      <c r="MHT37" s="369"/>
      <c r="MHU37" s="369"/>
      <c r="MHV37" s="369"/>
      <c r="MHW37" s="369"/>
      <c r="MHX37" s="369"/>
      <c r="MHY37" s="369"/>
      <c r="MHZ37" s="369"/>
      <c r="MIA37" s="369"/>
      <c r="MIB37" s="369"/>
      <c r="MIC37" s="369"/>
      <c r="MID37" s="369"/>
      <c r="MIE37" s="369"/>
      <c r="MIF37" s="369"/>
      <c r="MIG37" s="369"/>
      <c r="MIH37" s="369"/>
      <c r="MII37" s="369"/>
      <c r="MIJ37" s="369"/>
      <c r="MIK37" s="369"/>
      <c r="MIL37" s="369"/>
      <c r="MIM37" s="369"/>
      <c r="MIN37" s="369"/>
      <c r="MIO37" s="369"/>
      <c r="MIP37" s="369"/>
      <c r="MIQ37" s="369"/>
      <c r="MIR37" s="369"/>
      <c r="MIS37" s="369"/>
      <c r="MIT37" s="369"/>
      <c r="MIU37" s="369"/>
      <c r="MIV37" s="369"/>
      <c r="MIW37" s="369"/>
      <c r="MIX37" s="369"/>
      <c r="MIY37" s="369"/>
      <c r="MIZ37" s="369"/>
      <c r="MJA37" s="369"/>
      <c r="MJB37" s="369"/>
      <c r="MJC37" s="369"/>
      <c r="MJD37" s="369"/>
      <c r="MJE37" s="369"/>
      <c r="MJF37" s="369"/>
      <c r="MJG37" s="369"/>
      <c r="MJH37" s="369"/>
      <c r="MJI37" s="369"/>
      <c r="MJJ37" s="369"/>
      <c r="MJK37" s="369"/>
      <c r="MJL37" s="369"/>
      <c r="MJM37" s="369"/>
      <c r="MJN37" s="369"/>
      <c r="MJO37" s="369"/>
      <c r="MJP37" s="369"/>
      <c r="MJQ37" s="369"/>
      <c r="MJR37" s="369"/>
      <c r="MJS37" s="369"/>
      <c r="MJT37" s="369"/>
      <c r="MJU37" s="369"/>
      <c r="MJV37" s="369"/>
      <c r="MJW37" s="369"/>
      <c r="MJX37" s="369"/>
      <c r="MJY37" s="369"/>
      <c r="MJZ37" s="369"/>
      <c r="MKA37" s="369"/>
      <c r="MKB37" s="369"/>
      <c r="MKC37" s="369"/>
      <c r="MKD37" s="369"/>
      <c r="MKE37" s="369"/>
      <c r="MKF37" s="369"/>
      <c r="MKG37" s="369"/>
      <c r="MKH37" s="369"/>
      <c r="MKI37" s="369"/>
      <c r="MKJ37" s="369"/>
      <c r="MKK37" s="369"/>
      <c r="MKL37" s="369"/>
      <c r="MKM37" s="369"/>
      <c r="MKN37" s="369"/>
      <c r="MKO37" s="369"/>
      <c r="MKP37" s="369"/>
      <c r="MKQ37" s="369"/>
      <c r="MKR37" s="369"/>
      <c r="MKS37" s="369"/>
      <c r="MKT37" s="369"/>
      <c r="MKU37" s="369"/>
      <c r="MKV37" s="369"/>
      <c r="MKW37" s="369"/>
      <c r="MKX37" s="369"/>
      <c r="MKY37" s="369"/>
      <c r="MKZ37" s="369"/>
      <c r="MLA37" s="369"/>
      <c r="MLB37" s="369"/>
      <c r="MLC37" s="369"/>
      <c r="MLD37" s="369"/>
      <c r="MLE37" s="369"/>
      <c r="MLF37" s="369"/>
      <c r="MLG37" s="369"/>
      <c r="MLH37" s="369"/>
      <c r="MLI37" s="369"/>
      <c r="MLJ37" s="369"/>
      <c r="MLK37" s="369"/>
      <c r="MLL37" s="369"/>
      <c r="MLM37" s="369"/>
      <c r="MLN37" s="369"/>
      <c r="MLO37" s="369"/>
      <c r="MLP37" s="369"/>
      <c r="MLQ37" s="369"/>
      <c r="MLR37" s="369"/>
      <c r="MLS37" s="369"/>
      <c r="MLT37" s="369"/>
      <c r="MLU37" s="369"/>
      <c r="MLV37" s="369"/>
      <c r="MLW37" s="369"/>
      <c r="MLX37" s="369"/>
      <c r="MLY37" s="369"/>
      <c r="MLZ37" s="369"/>
      <c r="MMA37" s="369"/>
      <c r="MMB37" s="369"/>
      <c r="MMC37" s="369"/>
      <c r="MMD37" s="369"/>
      <c r="MME37" s="369"/>
      <c r="MMF37" s="369"/>
      <c r="MMG37" s="369"/>
      <c r="MMH37" s="369"/>
      <c r="MMI37" s="369"/>
      <c r="MMJ37" s="369"/>
      <c r="MMK37" s="369"/>
      <c r="MML37" s="369"/>
      <c r="MMM37" s="369"/>
      <c r="MMN37" s="369"/>
      <c r="MMO37" s="369"/>
      <c r="MMP37" s="369"/>
      <c r="MMQ37" s="369"/>
      <c r="MMR37" s="369"/>
      <c r="MMS37" s="369"/>
      <c r="MMT37" s="369"/>
      <c r="MMU37" s="369"/>
      <c r="MMV37" s="369"/>
      <c r="MMW37" s="369"/>
      <c r="MMX37" s="369"/>
      <c r="MMY37" s="369"/>
      <c r="MMZ37" s="369"/>
      <c r="MNA37" s="369"/>
      <c r="MNB37" s="369"/>
      <c r="MNC37" s="369"/>
      <c r="MND37" s="369"/>
      <c r="MNE37" s="369"/>
      <c r="MNF37" s="369"/>
      <c r="MNG37" s="369"/>
      <c r="MNH37" s="369"/>
      <c r="MNI37" s="369"/>
      <c r="MNJ37" s="369"/>
      <c r="MNK37" s="369"/>
      <c r="MNL37" s="369"/>
      <c r="MNM37" s="369"/>
      <c r="MNN37" s="369"/>
      <c r="MNO37" s="369"/>
      <c r="MNP37" s="369"/>
      <c r="MNQ37" s="369"/>
      <c r="MNR37" s="369"/>
      <c r="MNS37" s="369"/>
      <c r="MNT37" s="369"/>
      <c r="MNU37" s="369"/>
      <c r="MNV37" s="369"/>
      <c r="MNW37" s="369"/>
      <c r="MNX37" s="369"/>
      <c r="MNY37" s="369"/>
      <c r="MNZ37" s="369"/>
      <c r="MOA37" s="369"/>
      <c r="MOB37" s="369"/>
      <c r="MOC37" s="369"/>
      <c r="MOD37" s="369"/>
      <c r="MOE37" s="369"/>
      <c r="MOF37" s="369"/>
      <c r="MOG37" s="369"/>
      <c r="MOH37" s="369"/>
      <c r="MOI37" s="369"/>
      <c r="MOJ37" s="369"/>
      <c r="MOK37" s="369"/>
      <c r="MOL37" s="369"/>
      <c r="MOM37" s="369"/>
      <c r="MON37" s="369"/>
      <c r="MOO37" s="369"/>
      <c r="MOP37" s="369"/>
      <c r="MOQ37" s="369"/>
      <c r="MOR37" s="369"/>
      <c r="MOS37" s="369"/>
      <c r="MOT37" s="369"/>
      <c r="MOU37" s="369"/>
      <c r="MOV37" s="369"/>
      <c r="MOW37" s="369"/>
      <c r="MOX37" s="369"/>
      <c r="MOY37" s="369"/>
      <c r="MOZ37" s="369"/>
      <c r="MPA37" s="369"/>
      <c r="MPB37" s="369"/>
      <c r="MPC37" s="369"/>
      <c r="MPD37" s="369"/>
      <c r="MPE37" s="369"/>
      <c r="MPF37" s="369"/>
      <c r="MPG37" s="369"/>
      <c r="MPH37" s="369"/>
      <c r="MPI37" s="369"/>
      <c r="MPJ37" s="369"/>
      <c r="MPK37" s="369"/>
      <c r="MPL37" s="369"/>
      <c r="MPM37" s="369"/>
      <c r="MPN37" s="369"/>
      <c r="MPO37" s="369"/>
      <c r="MPP37" s="369"/>
      <c r="MPQ37" s="369"/>
      <c r="MPR37" s="369"/>
      <c r="MPS37" s="369"/>
      <c r="MPT37" s="369"/>
      <c r="MPU37" s="369"/>
      <c r="MPV37" s="369"/>
      <c r="MPW37" s="369"/>
      <c r="MPX37" s="369"/>
      <c r="MPY37" s="369"/>
      <c r="MPZ37" s="369"/>
      <c r="MQA37" s="369"/>
      <c r="MQB37" s="369"/>
      <c r="MQC37" s="369"/>
      <c r="MQD37" s="369"/>
      <c r="MQE37" s="369"/>
      <c r="MQF37" s="369"/>
      <c r="MQG37" s="369"/>
      <c r="MQH37" s="369"/>
      <c r="MQI37" s="369"/>
      <c r="MQJ37" s="369"/>
      <c r="MQK37" s="369"/>
      <c r="MQL37" s="369"/>
      <c r="MQM37" s="369"/>
      <c r="MQN37" s="369"/>
      <c r="MQO37" s="369"/>
      <c r="MQP37" s="369"/>
      <c r="MQQ37" s="369"/>
      <c r="MQR37" s="369"/>
      <c r="MQS37" s="369"/>
      <c r="MQT37" s="369"/>
      <c r="MQU37" s="369"/>
      <c r="MQV37" s="369"/>
      <c r="MQW37" s="369"/>
      <c r="MQX37" s="369"/>
      <c r="MQY37" s="369"/>
      <c r="MQZ37" s="369"/>
      <c r="MRA37" s="369"/>
      <c r="MRB37" s="369"/>
      <c r="MRC37" s="369"/>
      <c r="MRD37" s="369"/>
      <c r="MRE37" s="369"/>
      <c r="MRF37" s="369"/>
      <c r="MRG37" s="369"/>
      <c r="MRH37" s="369"/>
      <c r="MRI37" s="369"/>
      <c r="MRJ37" s="369"/>
      <c r="MRK37" s="369"/>
      <c r="MRL37" s="369"/>
      <c r="MRM37" s="369"/>
      <c r="MRN37" s="369"/>
      <c r="MRO37" s="369"/>
      <c r="MRP37" s="369"/>
      <c r="MRQ37" s="369"/>
      <c r="MRR37" s="369"/>
      <c r="MRS37" s="369"/>
      <c r="MRT37" s="369"/>
      <c r="MRU37" s="369"/>
      <c r="MRV37" s="369"/>
      <c r="MRW37" s="369"/>
      <c r="MRX37" s="369"/>
      <c r="MRY37" s="369"/>
      <c r="MRZ37" s="369"/>
      <c r="MSA37" s="369"/>
      <c r="MSB37" s="369"/>
      <c r="MSC37" s="369"/>
      <c r="MSD37" s="369"/>
      <c r="MSE37" s="369"/>
      <c r="MSF37" s="369"/>
      <c r="MSG37" s="369"/>
      <c r="MSH37" s="369"/>
      <c r="MSI37" s="369"/>
      <c r="MSJ37" s="369"/>
      <c r="MSK37" s="369"/>
      <c r="MSL37" s="369"/>
      <c r="MSM37" s="369"/>
      <c r="MSN37" s="369"/>
      <c r="MSO37" s="369"/>
      <c r="MSP37" s="369"/>
      <c r="MSQ37" s="369"/>
      <c r="MSR37" s="369"/>
      <c r="MSS37" s="369"/>
      <c r="MST37" s="369"/>
      <c r="MSU37" s="369"/>
      <c r="MSV37" s="369"/>
      <c r="MSW37" s="369"/>
      <c r="MSX37" s="369"/>
      <c r="MSY37" s="369"/>
      <c r="MSZ37" s="369"/>
      <c r="MTA37" s="369"/>
      <c r="MTB37" s="369"/>
      <c r="MTC37" s="369"/>
      <c r="MTD37" s="369"/>
      <c r="MTE37" s="369"/>
      <c r="MTF37" s="369"/>
      <c r="MTG37" s="369"/>
      <c r="MTH37" s="369"/>
      <c r="MTI37" s="369"/>
      <c r="MTJ37" s="369"/>
      <c r="MTK37" s="369"/>
      <c r="MTL37" s="369"/>
      <c r="MTM37" s="369"/>
      <c r="MTN37" s="369"/>
      <c r="MTO37" s="369"/>
      <c r="MTP37" s="369"/>
      <c r="MTQ37" s="369"/>
      <c r="MTR37" s="369"/>
      <c r="MTS37" s="369"/>
      <c r="MTT37" s="369"/>
      <c r="MTU37" s="369"/>
      <c r="MTV37" s="369"/>
      <c r="MTW37" s="369"/>
      <c r="MTX37" s="369"/>
      <c r="MTY37" s="369"/>
      <c r="MTZ37" s="369"/>
      <c r="MUA37" s="369"/>
      <c r="MUB37" s="369"/>
      <c r="MUC37" s="369"/>
      <c r="MUD37" s="369"/>
      <c r="MUE37" s="369"/>
      <c r="MUF37" s="369"/>
      <c r="MUG37" s="369"/>
      <c r="MUH37" s="369"/>
      <c r="MUI37" s="369"/>
      <c r="MUJ37" s="369"/>
      <c r="MUK37" s="369"/>
      <c r="MUL37" s="369"/>
      <c r="MUM37" s="369"/>
      <c r="MUN37" s="369"/>
      <c r="MUO37" s="369"/>
      <c r="MUP37" s="369"/>
      <c r="MUQ37" s="369"/>
      <c r="MUR37" s="369"/>
      <c r="MUS37" s="369"/>
      <c r="MUT37" s="369"/>
      <c r="MUU37" s="369"/>
      <c r="MUV37" s="369"/>
      <c r="MUW37" s="369"/>
      <c r="MUX37" s="369"/>
      <c r="MUY37" s="369"/>
      <c r="MUZ37" s="369"/>
      <c r="MVA37" s="369"/>
      <c r="MVB37" s="369"/>
      <c r="MVC37" s="369"/>
      <c r="MVD37" s="369"/>
      <c r="MVE37" s="369"/>
      <c r="MVF37" s="369"/>
      <c r="MVG37" s="369"/>
      <c r="MVH37" s="369"/>
      <c r="MVI37" s="369"/>
      <c r="MVJ37" s="369"/>
      <c r="MVK37" s="369"/>
      <c r="MVL37" s="369"/>
      <c r="MVM37" s="369"/>
      <c r="MVN37" s="369"/>
      <c r="MVO37" s="369"/>
      <c r="MVP37" s="369"/>
      <c r="MVQ37" s="369"/>
      <c r="MVR37" s="369"/>
      <c r="MVS37" s="369"/>
      <c r="MVT37" s="369"/>
      <c r="MVU37" s="369"/>
      <c r="MVV37" s="369"/>
      <c r="MVW37" s="369"/>
      <c r="MVX37" s="369"/>
      <c r="MVY37" s="369"/>
      <c r="MVZ37" s="369"/>
      <c r="MWA37" s="369"/>
      <c r="MWB37" s="369"/>
      <c r="MWC37" s="369"/>
      <c r="MWD37" s="369"/>
      <c r="MWE37" s="369"/>
      <c r="MWF37" s="369"/>
      <c r="MWG37" s="369"/>
      <c r="MWH37" s="369"/>
      <c r="MWI37" s="369"/>
      <c r="MWJ37" s="369"/>
      <c r="MWK37" s="369"/>
      <c r="MWL37" s="369"/>
      <c r="MWM37" s="369"/>
      <c r="MWN37" s="369"/>
      <c r="MWO37" s="369"/>
      <c r="MWP37" s="369"/>
      <c r="MWQ37" s="369"/>
      <c r="MWR37" s="369"/>
      <c r="MWS37" s="369"/>
      <c r="MWT37" s="369"/>
      <c r="MWU37" s="369"/>
      <c r="MWV37" s="369"/>
      <c r="MWW37" s="369"/>
      <c r="MWX37" s="369"/>
      <c r="MWY37" s="369"/>
      <c r="MWZ37" s="369"/>
      <c r="MXA37" s="369"/>
      <c r="MXB37" s="369"/>
      <c r="MXC37" s="369"/>
      <c r="MXD37" s="369"/>
      <c r="MXE37" s="369"/>
      <c r="MXF37" s="369"/>
      <c r="MXG37" s="369"/>
      <c r="MXH37" s="369"/>
      <c r="MXI37" s="369"/>
      <c r="MXJ37" s="369"/>
      <c r="MXK37" s="369"/>
      <c r="MXL37" s="369"/>
      <c r="MXM37" s="369"/>
      <c r="MXN37" s="369"/>
      <c r="MXO37" s="369"/>
      <c r="MXP37" s="369"/>
      <c r="MXQ37" s="369"/>
      <c r="MXR37" s="369"/>
      <c r="MXS37" s="369"/>
      <c r="MXT37" s="369"/>
      <c r="MXU37" s="369"/>
      <c r="MXV37" s="369"/>
      <c r="MXW37" s="369"/>
      <c r="MXX37" s="369"/>
      <c r="MXY37" s="369"/>
      <c r="MXZ37" s="369"/>
      <c r="MYA37" s="369"/>
      <c r="MYB37" s="369"/>
      <c r="MYC37" s="369"/>
      <c r="MYD37" s="369"/>
      <c r="MYE37" s="369"/>
      <c r="MYF37" s="369"/>
      <c r="MYG37" s="369"/>
      <c r="MYH37" s="369"/>
      <c r="MYI37" s="369"/>
      <c r="MYJ37" s="369"/>
      <c r="MYK37" s="369"/>
      <c r="MYL37" s="369"/>
      <c r="MYM37" s="369"/>
      <c r="MYN37" s="369"/>
      <c r="MYO37" s="369"/>
      <c r="MYP37" s="369"/>
      <c r="MYQ37" s="369"/>
      <c r="MYR37" s="369"/>
      <c r="MYS37" s="369"/>
      <c r="MYT37" s="369"/>
      <c r="MYU37" s="369"/>
      <c r="MYV37" s="369"/>
      <c r="MYW37" s="369"/>
      <c r="MYX37" s="369"/>
      <c r="MYY37" s="369"/>
      <c r="MYZ37" s="369"/>
      <c r="MZA37" s="369"/>
      <c r="MZB37" s="369"/>
      <c r="MZC37" s="369"/>
      <c r="MZD37" s="369"/>
      <c r="MZE37" s="369"/>
      <c r="MZF37" s="369"/>
      <c r="MZG37" s="369"/>
      <c r="MZH37" s="369"/>
      <c r="MZI37" s="369"/>
      <c r="MZJ37" s="369"/>
      <c r="MZK37" s="369"/>
      <c r="MZL37" s="369"/>
      <c r="MZM37" s="369"/>
      <c r="MZN37" s="369"/>
      <c r="MZO37" s="369"/>
      <c r="MZP37" s="369"/>
      <c r="MZQ37" s="369"/>
      <c r="MZR37" s="369"/>
      <c r="MZS37" s="369"/>
      <c r="MZT37" s="369"/>
      <c r="MZU37" s="369"/>
      <c r="MZV37" s="369"/>
      <c r="MZW37" s="369"/>
      <c r="MZX37" s="369"/>
      <c r="MZY37" s="369"/>
      <c r="MZZ37" s="369"/>
      <c r="NAA37" s="369"/>
      <c r="NAB37" s="369"/>
      <c r="NAC37" s="369"/>
      <c r="NAD37" s="369"/>
      <c r="NAE37" s="369"/>
      <c r="NAF37" s="369"/>
      <c r="NAG37" s="369"/>
      <c r="NAH37" s="369"/>
      <c r="NAI37" s="369"/>
      <c r="NAJ37" s="369"/>
      <c r="NAK37" s="369"/>
      <c r="NAL37" s="369"/>
      <c r="NAM37" s="369"/>
      <c r="NAN37" s="369"/>
      <c r="NAO37" s="369"/>
      <c r="NAP37" s="369"/>
      <c r="NAQ37" s="369"/>
      <c r="NAR37" s="369"/>
      <c r="NAS37" s="369"/>
      <c r="NAT37" s="369"/>
      <c r="NAU37" s="369"/>
      <c r="NAV37" s="369"/>
      <c r="NAW37" s="369"/>
      <c r="NAX37" s="369"/>
      <c r="NAY37" s="369"/>
      <c r="NAZ37" s="369"/>
      <c r="NBA37" s="369"/>
      <c r="NBB37" s="369"/>
      <c r="NBC37" s="369"/>
      <c r="NBD37" s="369"/>
      <c r="NBE37" s="369"/>
      <c r="NBF37" s="369"/>
      <c r="NBG37" s="369"/>
      <c r="NBH37" s="369"/>
      <c r="NBI37" s="369"/>
      <c r="NBJ37" s="369"/>
      <c r="NBK37" s="369"/>
      <c r="NBL37" s="369"/>
      <c r="NBM37" s="369"/>
      <c r="NBN37" s="369"/>
      <c r="NBO37" s="369"/>
      <c r="NBP37" s="369"/>
      <c r="NBQ37" s="369"/>
      <c r="NBR37" s="369"/>
      <c r="NBS37" s="369"/>
      <c r="NBT37" s="369"/>
      <c r="NBU37" s="369"/>
      <c r="NBV37" s="369"/>
      <c r="NBW37" s="369"/>
      <c r="NBX37" s="369"/>
      <c r="NBY37" s="369"/>
      <c r="NBZ37" s="369"/>
      <c r="NCA37" s="369"/>
      <c r="NCB37" s="369"/>
      <c r="NCC37" s="369"/>
      <c r="NCD37" s="369"/>
      <c r="NCE37" s="369"/>
      <c r="NCF37" s="369"/>
      <c r="NCG37" s="369"/>
      <c r="NCH37" s="369"/>
      <c r="NCI37" s="369"/>
      <c r="NCJ37" s="369"/>
      <c r="NCK37" s="369"/>
      <c r="NCL37" s="369"/>
      <c r="NCM37" s="369"/>
      <c r="NCN37" s="369"/>
      <c r="NCO37" s="369"/>
      <c r="NCP37" s="369"/>
      <c r="NCQ37" s="369"/>
      <c r="NCR37" s="369"/>
      <c r="NCS37" s="369"/>
      <c r="NCT37" s="369"/>
      <c r="NCU37" s="369"/>
      <c r="NCV37" s="369"/>
      <c r="NCW37" s="369"/>
      <c r="NCX37" s="369"/>
      <c r="NCY37" s="369"/>
      <c r="NCZ37" s="369"/>
      <c r="NDA37" s="369"/>
      <c r="NDB37" s="369"/>
      <c r="NDC37" s="369"/>
      <c r="NDD37" s="369"/>
      <c r="NDE37" s="369"/>
      <c r="NDF37" s="369"/>
      <c r="NDG37" s="369"/>
      <c r="NDH37" s="369"/>
      <c r="NDI37" s="369"/>
      <c r="NDJ37" s="369"/>
      <c r="NDK37" s="369"/>
      <c r="NDL37" s="369"/>
      <c r="NDM37" s="369"/>
      <c r="NDN37" s="369"/>
      <c r="NDO37" s="369"/>
      <c r="NDP37" s="369"/>
      <c r="NDQ37" s="369"/>
      <c r="NDR37" s="369"/>
      <c r="NDS37" s="369"/>
      <c r="NDT37" s="369"/>
      <c r="NDU37" s="369"/>
      <c r="NDV37" s="369"/>
      <c r="NDW37" s="369"/>
      <c r="NDX37" s="369"/>
      <c r="NDY37" s="369"/>
      <c r="NDZ37" s="369"/>
      <c r="NEA37" s="369"/>
      <c r="NEB37" s="369"/>
      <c r="NEC37" s="369"/>
      <c r="NED37" s="369"/>
      <c r="NEE37" s="369"/>
      <c r="NEF37" s="369"/>
      <c r="NEG37" s="369"/>
      <c r="NEH37" s="369"/>
      <c r="NEI37" s="369"/>
      <c r="NEJ37" s="369"/>
      <c r="NEK37" s="369"/>
      <c r="NEL37" s="369"/>
      <c r="NEM37" s="369"/>
      <c r="NEN37" s="369"/>
      <c r="NEO37" s="369"/>
      <c r="NEP37" s="369"/>
      <c r="NEQ37" s="369"/>
      <c r="NER37" s="369"/>
      <c r="NES37" s="369"/>
      <c r="NET37" s="369"/>
      <c r="NEU37" s="369"/>
      <c r="NEV37" s="369"/>
      <c r="NEW37" s="369"/>
      <c r="NEX37" s="369"/>
      <c r="NEY37" s="369"/>
      <c r="NEZ37" s="369"/>
      <c r="NFA37" s="369"/>
      <c r="NFB37" s="369"/>
      <c r="NFC37" s="369"/>
      <c r="NFD37" s="369"/>
      <c r="NFE37" s="369"/>
      <c r="NFF37" s="369"/>
      <c r="NFG37" s="369"/>
      <c r="NFH37" s="369"/>
      <c r="NFI37" s="369"/>
      <c r="NFJ37" s="369"/>
      <c r="NFK37" s="369"/>
      <c r="NFL37" s="369"/>
      <c r="NFM37" s="369"/>
      <c r="NFN37" s="369"/>
      <c r="NFO37" s="369"/>
      <c r="NFP37" s="369"/>
      <c r="NFQ37" s="369"/>
      <c r="NFR37" s="369"/>
      <c r="NFS37" s="369"/>
      <c r="NFT37" s="369"/>
      <c r="NFU37" s="369"/>
      <c r="NFV37" s="369"/>
      <c r="NFW37" s="369"/>
      <c r="NFX37" s="369"/>
      <c r="NFY37" s="369"/>
      <c r="NFZ37" s="369"/>
      <c r="NGA37" s="369"/>
      <c r="NGB37" s="369"/>
      <c r="NGC37" s="369"/>
      <c r="NGD37" s="369"/>
      <c r="NGE37" s="369"/>
      <c r="NGF37" s="369"/>
      <c r="NGG37" s="369"/>
      <c r="NGH37" s="369"/>
      <c r="NGI37" s="369"/>
      <c r="NGJ37" s="369"/>
      <c r="NGK37" s="369"/>
      <c r="NGL37" s="369"/>
      <c r="NGM37" s="369"/>
      <c r="NGN37" s="369"/>
      <c r="NGO37" s="369"/>
      <c r="NGP37" s="369"/>
      <c r="NGQ37" s="369"/>
      <c r="NGR37" s="369"/>
      <c r="NGS37" s="369"/>
      <c r="NGT37" s="369"/>
      <c r="NGU37" s="369"/>
      <c r="NGV37" s="369"/>
      <c r="NGW37" s="369"/>
      <c r="NGX37" s="369"/>
      <c r="NGY37" s="369"/>
      <c r="NGZ37" s="369"/>
      <c r="NHA37" s="369"/>
      <c r="NHB37" s="369"/>
      <c r="NHC37" s="369"/>
      <c r="NHD37" s="369"/>
      <c r="NHE37" s="369"/>
      <c r="NHF37" s="369"/>
      <c r="NHG37" s="369"/>
      <c r="NHH37" s="369"/>
      <c r="NHI37" s="369"/>
      <c r="NHJ37" s="369"/>
      <c r="NHK37" s="369"/>
      <c r="NHL37" s="369"/>
      <c r="NHM37" s="369"/>
      <c r="NHN37" s="369"/>
      <c r="NHO37" s="369"/>
      <c r="NHP37" s="369"/>
      <c r="NHQ37" s="369"/>
      <c r="NHR37" s="369"/>
      <c r="NHS37" s="369"/>
      <c r="NHT37" s="369"/>
      <c r="NHU37" s="369"/>
      <c r="NHV37" s="369"/>
      <c r="NHW37" s="369"/>
      <c r="NHX37" s="369"/>
      <c r="NHY37" s="369"/>
      <c r="NHZ37" s="369"/>
      <c r="NIA37" s="369"/>
      <c r="NIB37" s="369"/>
      <c r="NIC37" s="369"/>
      <c r="NID37" s="369"/>
      <c r="NIE37" s="369"/>
      <c r="NIF37" s="369"/>
      <c r="NIG37" s="369"/>
      <c r="NIH37" s="369"/>
      <c r="NII37" s="369"/>
      <c r="NIJ37" s="369"/>
      <c r="NIK37" s="369"/>
      <c r="NIL37" s="369"/>
      <c r="NIM37" s="369"/>
      <c r="NIN37" s="369"/>
      <c r="NIO37" s="369"/>
      <c r="NIP37" s="369"/>
      <c r="NIQ37" s="369"/>
      <c r="NIR37" s="369"/>
      <c r="NIS37" s="369"/>
      <c r="NIT37" s="369"/>
      <c r="NIU37" s="369"/>
      <c r="NIV37" s="369"/>
      <c r="NIW37" s="369"/>
      <c r="NIX37" s="369"/>
      <c r="NIY37" s="369"/>
      <c r="NIZ37" s="369"/>
      <c r="NJA37" s="369"/>
      <c r="NJB37" s="369"/>
      <c r="NJC37" s="369"/>
      <c r="NJD37" s="369"/>
      <c r="NJE37" s="369"/>
      <c r="NJF37" s="369"/>
      <c r="NJG37" s="369"/>
      <c r="NJH37" s="369"/>
      <c r="NJI37" s="369"/>
      <c r="NJJ37" s="369"/>
      <c r="NJK37" s="369"/>
      <c r="NJL37" s="369"/>
      <c r="NJM37" s="369"/>
      <c r="NJN37" s="369"/>
      <c r="NJO37" s="369"/>
      <c r="NJP37" s="369"/>
      <c r="NJQ37" s="369"/>
      <c r="NJR37" s="369"/>
      <c r="NJS37" s="369"/>
      <c r="NJT37" s="369"/>
      <c r="NJU37" s="369"/>
      <c r="NJV37" s="369"/>
      <c r="NJW37" s="369"/>
      <c r="NJX37" s="369"/>
      <c r="NJY37" s="369"/>
      <c r="NJZ37" s="369"/>
      <c r="NKA37" s="369"/>
      <c r="NKB37" s="369"/>
      <c r="NKC37" s="369"/>
      <c r="NKD37" s="369"/>
      <c r="NKE37" s="369"/>
      <c r="NKF37" s="369"/>
      <c r="NKG37" s="369"/>
      <c r="NKH37" s="369"/>
      <c r="NKI37" s="369"/>
      <c r="NKJ37" s="369"/>
      <c r="NKK37" s="369"/>
      <c r="NKL37" s="369"/>
      <c r="NKM37" s="369"/>
      <c r="NKN37" s="369"/>
      <c r="NKO37" s="369"/>
      <c r="NKP37" s="369"/>
      <c r="NKQ37" s="369"/>
      <c r="NKR37" s="369"/>
      <c r="NKS37" s="369"/>
      <c r="NKT37" s="369"/>
      <c r="NKU37" s="369"/>
      <c r="NKV37" s="369"/>
      <c r="NKW37" s="369"/>
      <c r="NKX37" s="369"/>
      <c r="NKY37" s="369"/>
      <c r="NKZ37" s="369"/>
      <c r="NLA37" s="369"/>
      <c r="NLB37" s="369"/>
      <c r="NLC37" s="369"/>
      <c r="NLD37" s="369"/>
      <c r="NLE37" s="369"/>
      <c r="NLF37" s="369"/>
      <c r="NLG37" s="369"/>
      <c r="NLH37" s="369"/>
      <c r="NLI37" s="369"/>
      <c r="NLJ37" s="369"/>
      <c r="NLK37" s="369"/>
      <c r="NLL37" s="369"/>
      <c r="NLM37" s="369"/>
      <c r="NLN37" s="369"/>
      <c r="NLO37" s="369"/>
      <c r="NLP37" s="369"/>
      <c r="NLQ37" s="369"/>
      <c r="NLR37" s="369"/>
      <c r="NLS37" s="369"/>
      <c r="NLT37" s="369"/>
      <c r="NLU37" s="369"/>
      <c r="NLV37" s="369"/>
      <c r="NLW37" s="369"/>
      <c r="NLX37" s="369"/>
      <c r="NLY37" s="369"/>
      <c r="NLZ37" s="369"/>
      <c r="NMA37" s="369"/>
      <c r="NMB37" s="369"/>
      <c r="NMC37" s="369"/>
      <c r="NMD37" s="369"/>
      <c r="NME37" s="369"/>
      <c r="NMF37" s="369"/>
      <c r="NMG37" s="369"/>
      <c r="NMH37" s="369"/>
      <c r="NMI37" s="369"/>
      <c r="NMJ37" s="369"/>
      <c r="NMK37" s="369"/>
      <c r="NML37" s="369"/>
      <c r="NMM37" s="369"/>
      <c r="NMN37" s="369"/>
      <c r="NMO37" s="369"/>
      <c r="NMP37" s="369"/>
      <c r="NMQ37" s="369"/>
      <c r="NMR37" s="369"/>
      <c r="NMS37" s="369"/>
      <c r="NMT37" s="369"/>
      <c r="NMU37" s="369"/>
      <c r="NMV37" s="369"/>
      <c r="NMW37" s="369"/>
      <c r="NMX37" s="369"/>
      <c r="NMY37" s="369"/>
      <c r="NMZ37" s="369"/>
      <c r="NNA37" s="369"/>
      <c r="NNB37" s="369"/>
      <c r="NNC37" s="369"/>
      <c r="NND37" s="369"/>
      <c r="NNE37" s="369"/>
      <c r="NNF37" s="369"/>
      <c r="NNG37" s="369"/>
      <c r="NNH37" s="369"/>
      <c r="NNI37" s="369"/>
      <c r="NNJ37" s="369"/>
      <c r="NNK37" s="369"/>
      <c r="NNL37" s="369"/>
      <c r="NNM37" s="369"/>
      <c r="NNN37" s="369"/>
      <c r="NNO37" s="369"/>
      <c r="NNP37" s="369"/>
      <c r="NNQ37" s="369"/>
      <c r="NNR37" s="369"/>
      <c r="NNS37" s="369"/>
      <c r="NNT37" s="369"/>
      <c r="NNU37" s="369"/>
      <c r="NNV37" s="369"/>
      <c r="NNW37" s="369"/>
      <c r="NNX37" s="369"/>
      <c r="NNY37" s="369"/>
      <c r="NNZ37" s="369"/>
      <c r="NOA37" s="369"/>
      <c r="NOB37" s="369"/>
      <c r="NOC37" s="369"/>
      <c r="NOD37" s="369"/>
      <c r="NOE37" s="369"/>
      <c r="NOF37" s="369"/>
      <c r="NOG37" s="369"/>
      <c r="NOH37" s="369"/>
      <c r="NOI37" s="369"/>
      <c r="NOJ37" s="369"/>
      <c r="NOK37" s="369"/>
      <c r="NOL37" s="369"/>
      <c r="NOM37" s="369"/>
      <c r="NON37" s="369"/>
      <c r="NOO37" s="369"/>
      <c r="NOP37" s="369"/>
      <c r="NOQ37" s="369"/>
      <c r="NOR37" s="369"/>
      <c r="NOS37" s="369"/>
      <c r="NOT37" s="369"/>
      <c r="NOU37" s="369"/>
      <c r="NOV37" s="369"/>
      <c r="NOW37" s="369"/>
      <c r="NOX37" s="369"/>
      <c r="NOY37" s="369"/>
      <c r="NOZ37" s="369"/>
      <c r="NPA37" s="369"/>
      <c r="NPB37" s="369"/>
      <c r="NPC37" s="369"/>
      <c r="NPD37" s="369"/>
      <c r="NPE37" s="369"/>
      <c r="NPF37" s="369"/>
      <c r="NPG37" s="369"/>
      <c r="NPH37" s="369"/>
      <c r="NPI37" s="369"/>
      <c r="NPJ37" s="369"/>
      <c r="NPK37" s="369"/>
      <c r="NPL37" s="369"/>
      <c r="NPM37" s="369"/>
      <c r="NPN37" s="369"/>
      <c r="NPO37" s="369"/>
      <c r="NPP37" s="369"/>
      <c r="NPQ37" s="369"/>
      <c r="NPR37" s="369"/>
      <c r="NPS37" s="369"/>
      <c r="NPT37" s="369"/>
      <c r="NPU37" s="369"/>
      <c r="NPV37" s="369"/>
      <c r="NPW37" s="369"/>
      <c r="NPX37" s="369"/>
      <c r="NPY37" s="369"/>
      <c r="NPZ37" s="369"/>
      <c r="NQA37" s="369"/>
      <c r="NQB37" s="369"/>
      <c r="NQC37" s="369"/>
      <c r="NQD37" s="369"/>
      <c r="NQE37" s="369"/>
      <c r="NQF37" s="369"/>
      <c r="NQG37" s="369"/>
      <c r="NQH37" s="369"/>
      <c r="NQI37" s="369"/>
      <c r="NQJ37" s="369"/>
      <c r="NQK37" s="369"/>
      <c r="NQL37" s="369"/>
      <c r="NQM37" s="369"/>
      <c r="NQN37" s="369"/>
      <c r="NQO37" s="369"/>
      <c r="NQP37" s="369"/>
      <c r="NQQ37" s="369"/>
      <c r="NQR37" s="369"/>
      <c r="NQS37" s="369"/>
      <c r="NQT37" s="369"/>
      <c r="NQU37" s="369"/>
      <c r="NQV37" s="369"/>
      <c r="NQW37" s="369"/>
      <c r="NQX37" s="369"/>
      <c r="NQY37" s="369"/>
      <c r="NQZ37" s="369"/>
      <c r="NRA37" s="369"/>
      <c r="NRB37" s="369"/>
      <c r="NRC37" s="369"/>
      <c r="NRD37" s="369"/>
      <c r="NRE37" s="369"/>
      <c r="NRF37" s="369"/>
      <c r="NRG37" s="369"/>
      <c r="NRH37" s="369"/>
      <c r="NRI37" s="369"/>
      <c r="NRJ37" s="369"/>
      <c r="NRK37" s="369"/>
      <c r="NRL37" s="369"/>
      <c r="NRM37" s="369"/>
      <c r="NRN37" s="369"/>
      <c r="NRO37" s="369"/>
      <c r="NRP37" s="369"/>
      <c r="NRQ37" s="369"/>
      <c r="NRR37" s="369"/>
      <c r="NRS37" s="369"/>
      <c r="NRT37" s="369"/>
      <c r="NRU37" s="369"/>
      <c r="NRV37" s="369"/>
      <c r="NRW37" s="369"/>
      <c r="NRX37" s="369"/>
      <c r="NRY37" s="369"/>
      <c r="NRZ37" s="369"/>
      <c r="NSA37" s="369"/>
      <c r="NSB37" s="369"/>
      <c r="NSC37" s="369"/>
      <c r="NSD37" s="369"/>
      <c r="NSE37" s="369"/>
      <c r="NSF37" s="369"/>
      <c r="NSG37" s="369"/>
      <c r="NSH37" s="369"/>
      <c r="NSI37" s="369"/>
      <c r="NSJ37" s="369"/>
      <c r="NSK37" s="369"/>
      <c r="NSL37" s="369"/>
      <c r="NSM37" s="369"/>
      <c r="NSN37" s="369"/>
      <c r="NSO37" s="369"/>
      <c r="NSP37" s="369"/>
      <c r="NSQ37" s="369"/>
      <c r="NSR37" s="369"/>
      <c r="NSS37" s="369"/>
      <c r="NST37" s="369"/>
      <c r="NSU37" s="369"/>
      <c r="NSV37" s="369"/>
      <c r="NSW37" s="369"/>
      <c r="NSX37" s="369"/>
      <c r="NSY37" s="369"/>
      <c r="NSZ37" s="369"/>
      <c r="NTA37" s="369"/>
      <c r="NTB37" s="369"/>
      <c r="NTC37" s="369"/>
      <c r="NTD37" s="369"/>
      <c r="NTE37" s="369"/>
      <c r="NTF37" s="369"/>
      <c r="NTG37" s="369"/>
      <c r="NTH37" s="369"/>
      <c r="NTI37" s="369"/>
      <c r="NTJ37" s="369"/>
      <c r="NTK37" s="369"/>
      <c r="NTL37" s="369"/>
      <c r="NTM37" s="369"/>
      <c r="NTN37" s="369"/>
      <c r="NTO37" s="369"/>
      <c r="NTP37" s="369"/>
      <c r="NTQ37" s="369"/>
      <c r="NTR37" s="369"/>
      <c r="NTS37" s="369"/>
      <c r="NTT37" s="369"/>
      <c r="NTU37" s="369"/>
      <c r="NTV37" s="369"/>
      <c r="NTW37" s="369"/>
      <c r="NTX37" s="369"/>
      <c r="NTY37" s="369"/>
      <c r="NTZ37" s="369"/>
      <c r="NUA37" s="369"/>
      <c r="NUB37" s="369"/>
      <c r="NUC37" s="369"/>
      <c r="NUD37" s="369"/>
      <c r="NUE37" s="369"/>
      <c r="NUF37" s="369"/>
      <c r="NUG37" s="369"/>
      <c r="NUH37" s="369"/>
      <c r="NUI37" s="369"/>
      <c r="NUJ37" s="369"/>
      <c r="NUK37" s="369"/>
      <c r="NUL37" s="369"/>
      <c r="NUM37" s="369"/>
      <c r="NUN37" s="369"/>
      <c r="NUO37" s="369"/>
      <c r="NUP37" s="369"/>
      <c r="NUQ37" s="369"/>
      <c r="NUR37" s="369"/>
      <c r="NUS37" s="369"/>
      <c r="NUT37" s="369"/>
      <c r="NUU37" s="369"/>
      <c r="NUV37" s="369"/>
      <c r="NUW37" s="369"/>
      <c r="NUX37" s="369"/>
      <c r="NUY37" s="369"/>
      <c r="NUZ37" s="369"/>
      <c r="NVA37" s="369"/>
      <c r="NVB37" s="369"/>
      <c r="NVC37" s="369"/>
      <c r="NVD37" s="369"/>
      <c r="NVE37" s="369"/>
      <c r="NVF37" s="369"/>
      <c r="NVG37" s="369"/>
      <c r="NVH37" s="369"/>
      <c r="NVI37" s="369"/>
      <c r="NVJ37" s="369"/>
      <c r="NVK37" s="369"/>
      <c r="NVL37" s="369"/>
      <c r="NVM37" s="369"/>
      <c r="NVN37" s="369"/>
      <c r="NVO37" s="369"/>
      <c r="NVP37" s="369"/>
      <c r="NVQ37" s="369"/>
      <c r="NVR37" s="369"/>
      <c r="NVS37" s="369"/>
      <c r="NVT37" s="369"/>
      <c r="NVU37" s="369"/>
      <c r="NVV37" s="369"/>
      <c r="NVW37" s="369"/>
      <c r="NVX37" s="369"/>
      <c r="NVY37" s="369"/>
      <c r="NVZ37" s="369"/>
      <c r="NWA37" s="369"/>
      <c r="NWB37" s="369"/>
      <c r="NWC37" s="369"/>
      <c r="NWD37" s="369"/>
      <c r="NWE37" s="369"/>
      <c r="NWF37" s="369"/>
      <c r="NWG37" s="369"/>
      <c r="NWH37" s="369"/>
      <c r="NWI37" s="369"/>
      <c r="NWJ37" s="369"/>
      <c r="NWK37" s="369"/>
      <c r="NWL37" s="369"/>
      <c r="NWM37" s="369"/>
      <c r="NWN37" s="369"/>
      <c r="NWO37" s="369"/>
      <c r="NWP37" s="369"/>
      <c r="NWQ37" s="369"/>
      <c r="NWR37" s="369"/>
      <c r="NWS37" s="369"/>
      <c r="NWT37" s="369"/>
      <c r="NWU37" s="369"/>
      <c r="NWV37" s="369"/>
      <c r="NWW37" s="369"/>
      <c r="NWX37" s="369"/>
      <c r="NWY37" s="369"/>
      <c r="NWZ37" s="369"/>
      <c r="NXA37" s="369"/>
      <c r="NXB37" s="369"/>
      <c r="NXC37" s="369"/>
      <c r="NXD37" s="369"/>
      <c r="NXE37" s="369"/>
      <c r="NXF37" s="369"/>
      <c r="NXG37" s="369"/>
      <c r="NXH37" s="369"/>
      <c r="NXI37" s="369"/>
      <c r="NXJ37" s="369"/>
      <c r="NXK37" s="369"/>
      <c r="NXL37" s="369"/>
      <c r="NXM37" s="369"/>
      <c r="NXN37" s="369"/>
      <c r="NXO37" s="369"/>
      <c r="NXP37" s="369"/>
      <c r="NXQ37" s="369"/>
      <c r="NXR37" s="369"/>
      <c r="NXS37" s="369"/>
      <c r="NXT37" s="369"/>
      <c r="NXU37" s="369"/>
      <c r="NXV37" s="369"/>
      <c r="NXW37" s="369"/>
      <c r="NXX37" s="369"/>
      <c r="NXY37" s="369"/>
      <c r="NXZ37" s="369"/>
      <c r="NYA37" s="369"/>
      <c r="NYB37" s="369"/>
      <c r="NYC37" s="369"/>
      <c r="NYD37" s="369"/>
      <c r="NYE37" s="369"/>
      <c r="NYF37" s="369"/>
      <c r="NYG37" s="369"/>
      <c r="NYH37" s="369"/>
      <c r="NYI37" s="369"/>
      <c r="NYJ37" s="369"/>
      <c r="NYK37" s="369"/>
      <c r="NYL37" s="369"/>
      <c r="NYM37" s="369"/>
      <c r="NYN37" s="369"/>
      <c r="NYO37" s="369"/>
      <c r="NYP37" s="369"/>
      <c r="NYQ37" s="369"/>
      <c r="NYR37" s="369"/>
      <c r="NYS37" s="369"/>
      <c r="NYT37" s="369"/>
      <c r="NYU37" s="369"/>
      <c r="NYV37" s="369"/>
      <c r="NYW37" s="369"/>
      <c r="NYX37" s="369"/>
      <c r="NYY37" s="369"/>
      <c r="NYZ37" s="369"/>
      <c r="NZA37" s="369"/>
      <c r="NZB37" s="369"/>
      <c r="NZC37" s="369"/>
      <c r="NZD37" s="369"/>
      <c r="NZE37" s="369"/>
      <c r="NZF37" s="369"/>
      <c r="NZG37" s="369"/>
      <c r="NZH37" s="369"/>
      <c r="NZI37" s="369"/>
      <c r="NZJ37" s="369"/>
      <c r="NZK37" s="369"/>
      <c r="NZL37" s="369"/>
      <c r="NZM37" s="369"/>
      <c r="NZN37" s="369"/>
      <c r="NZO37" s="369"/>
      <c r="NZP37" s="369"/>
      <c r="NZQ37" s="369"/>
      <c r="NZR37" s="369"/>
      <c r="NZS37" s="369"/>
      <c r="NZT37" s="369"/>
      <c r="NZU37" s="369"/>
      <c r="NZV37" s="369"/>
      <c r="NZW37" s="369"/>
      <c r="NZX37" s="369"/>
      <c r="NZY37" s="369"/>
      <c r="NZZ37" s="369"/>
      <c r="OAA37" s="369"/>
      <c r="OAB37" s="369"/>
      <c r="OAC37" s="369"/>
      <c r="OAD37" s="369"/>
      <c r="OAE37" s="369"/>
      <c r="OAF37" s="369"/>
      <c r="OAG37" s="369"/>
      <c r="OAH37" s="369"/>
      <c r="OAI37" s="369"/>
      <c r="OAJ37" s="369"/>
      <c r="OAK37" s="369"/>
      <c r="OAL37" s="369"/>
      <c r="OAM37" s="369"/>
      <c r="OAN37" s="369"/>
      <c r="OAO37" s="369"/>
      <c r="OAP37" s="369"/>
      <c r="OAQ37" s="369"/>
      <c r="OAR37" s="369"/>
      <c r="OAS37" s="369"/>
      <c r="OAT37" s="369"/>
      <c r="OAU37" s="369"/>
      <c r="OAV37" s="369"/>
      <c r="OAW37" s="369"/>
      <c r="OAX37" s="369"/>
      <c r="OAY37" s="369"/>
      <c r="OAZ37" s="369"/>
      <c r="OBA37" s="369"/>
      <c r="OBB37" s="369"/>
      <c r="OBC37" s="369"/>
      <c r="OBD37" s="369"/>
      <c r="OBE37" s="369"/>
      <c r="OBF37" s="369"/>
      <c r="OBG37" s="369"/>
      <c r="OBH37" s="369"/>
      <c r="OBI37" s="369"/>
      <c r="OBJ37" s="369"/>
      <c r="OBK37" s="369"/>
      <c r="OBL37" s="369"/>
      <c r="OBM37" s="369"/>
      <c r="OBN37" s="369"/>
      <c r="OBO37" s="369"/>
      <c r="OBP37" s="369"/>
      <c r="OBQ37" s="369"/>
      <c r="OBR37" s="369"/>
      <c r="OBS37" s="369"/>
      <c r="OBT37" s="369"/>
      <c r="OBU37" s="369"/>
      <c r="OBV37" s="369"/>
      <c r="OBW37" s="369"/>
      <c r="OBX37" s="369"/>
      <c r="OBY37" s="369"/>
      <c r="OBZ37" s="369"/>
      <c r="OCA37" s="369"/>
      <c r="OCB37" s="369"/>
      <c r="OCC37" s="369"/>
      <c r="OCD37" s="369"/>
      <c r="OCE37" s="369"/>
      <c r="OCF37" s="369"/>
      <c r="OCG37" s="369"/>
      <c r="OCH37" s="369"/>
      <c r="OCI37" s="369"/>
      <c r="OCJ37" s="369"/>
      <c r="OCK37" s="369"/>
      <c r="OCL37" s="369"/>
      <c r="OCM37" s="369"/>
      <c r="OCN37" s="369"/>
      <c r="OCO37" s="369"/>
      <c r="OCP37" s="369"/>
      <c r="OCQ37" s="369"/>
      <c r="OCR37" s="369"/>
      <c r="OCS37" s="369"/>
      <c r="OCT37" s="369"/>
      <c r="OCU37" s="369"/>
      <c r="OCV37" s="369"/>
      <c r="OCW37" s="369"/>
      <c r="OCX37" s="369"/>
      <c r="OCY37" s="369"/>
      <c r="OCZ37" s="369"/>
      <c r="ODA37" s="369"/>
      <c r="ODB37" s="369"/>
      <c r="ODC37" s="369"/>
      <c r="ODD37" s="369"/>
      <c r="ODE37" s="369"/>
      <c r="ODF37" s="369"/>
      <c r="ODG37" s="369"/>
      <c r="ODH37" s="369"/>
      <c r="ODI37" s="369"/>
      <c r="ODJ37" s="369"/>
      <c r="ODK37" s="369"/>
      <c r="ODL37" s="369"/>
      <c r="ODM37" s="369"/>
      <c r="ODN37" s="369"/>
      <c r="ODO37" s="369"/>
      <c r="ODP37" s="369"/>
      <c r="ODQ37" s="369"/>
      <c r="ODR37" s="369"/>
      <c r="ODS37" s="369"/>
      <c r="ODT37" s="369"/>
      <c r="ODU37" s="369"/>
      <c r="ODV37" s="369"/>
      <c r="ODW37" s="369"/>
      <c r="ODX37" s="369"/>
      <c r="ODY37" s="369"/>
      <c r="ODZ37" s="369"/>
      <c r="OEA37" s="369"/>
      <c r="OEB37" s="369"/>
      <c r="OEC37" s="369"/>
      <c r="OED37" s="369"/>
      <c r="OEE37" s="369"/>
      <c r="OEF37" s="369"/>
      <c r="OEG37" s="369"/>
      <c r="OEH37" s="369"/>
      <c r="OEI37" s="369"/>
      <c r="OEJ37" s="369"/>
      <c r="OEK37" s="369"/>
      <c r="OEL37" s="369"/>
      <c r="OEM37" s="369"/>
      <c r="OEN37" s="369"/>
      <c r="OEO37" s="369"/>
      <c r="OEP37" s="369"/>
      <c r="OEQ37" s="369"/>
      <c r="OER37" s="369"/>
      <c r="OES37" s="369"/>
      <c r="OET37" s="369"/>
      <c r="OEU37" s="369"/>
      <c r="OEV37" s="369"/>
      <c r="OEW37" s="369"/>
      <c r="OEX37" s="369"/>
      <c r="OEY37" s="369"/>
      <c r="OEZ37" s="369"/>
      <c r="OFA37" s="369"/>
      <c r="OFB37" s="369"/>
      <c r="OFC37" s="369"/>
      <c r="OFD37" s="369"/>
      <c r="OFE37" s="369"/>
      <c r="OFF37" s="369"/>
      <c r="OFG37" s="369"/>
      <c r="OFH37" s="369"/>
      <c r="OFI37" s="369"/>
      <c r="OFJ37" s="369"/>
      <c r="OFK37" s="369"/>
      <c r="OFL37" s="369"/>
      <c r="OFM37" s="369"/>
      <c r="OFN37" s="369"/>
      <c r="OFO37" s="369"/>
      <c r="OFP37" s="369"/>
      <c r="OFQ37" s="369"/>
      <c r="OFR37" s="369"/>
      <c r="OFS37" s="369"/>
      <c r="OFT37" s="369"/>
      <c r="OFU37" s="369"/>
      <c r="OFV37" s="369"/>
      <c r="OFW37" s="369"/>
      <c r="OFX37" s="369"/>
      <c r="OFY37" s="369"/>
      <c r="OFZ37" s="369"/>
      <c r="OGA37" s="369"/>
      <c r="OGB37" s="369"/>
      <c r="OGC37" s="369"/>
      <c r="OGD37" s="369"/>
      <c r="OGE37" s="369"/>
      <c r="OGF37" s="369"/>
      <c r="OGG37" s="369"/>
      <c r="OGH37" s="369"/>
      <c r="OGI37" s="369"/>
      <c r="OGJ37" s="369"/>
      <c r="OGK37" s="369"/>
      <c r="OGL37" s="369"/>
      <c r="OGM37" s="369"/>
      <c r="OGN37" s="369"/>
      <c r="OGO37" s="369"/>
      <c r="OGP37" s="369"/>
      <c r="OGQ37" s="369"/>
      <c r="OGR37" s="369"/>
      <c r="OGS37" s="369"/>
      <c r="OGT37" s="369"/>
      <c r="OGU37" s="369"/>
      <c r="OGV37" s="369"/>
      <c r="OGW37" s="369"/>
      <c r="OGX37" s="369"/>
      <c r="OGY37" s="369"/>
      <c r="OGZ37" s="369"/>
      <c r="OHA37" s="369"/>
      <c r="OHB37" s="369"/>
      <c r="OHC37" s="369"/>
      <c r="OHD37" s="369"/>
      <c r="OHE37" s="369"/>
      <c r="OHF37" s="369"/>
      <c r="OHG37" s="369"/>
      <c r="OHH37" s="369"/>
      <c r="OHI37" s="369"/>
      <c r="OHJ37" s="369"/>
      <c r="OHK37" s="369"/>
      <c r="OHL37" s="369"/>
      <c r="OHM37" s="369"/>
      <c r="OHN37" s="369"/>
      <c r="OHO37" s="369"/>
      <c r="OHP37" s="369"/>
      <c r="OHQ37" s="369"/>
      <c r="OHR37" s="369"/>
      <c r="OHS37" s="369"/>
      <c r="OHT37" s="369"/>
      <c r="OHU37" s="369"/>
      <c r="OHV37" s="369"/>
      <c r="OHW37" s="369"/>
      <c r="OHX37" s="369"/>
      <c r="OHY37" s="369"/>
      <c r="OHZ37" s="369"/>
      <c r="OIA37" s="369"/>
      <c r="OIB37" s="369"/>
      <c r="OIC37" s="369"/>
      <c r="OID37" s="369"/>
      <c r="OIE37" s="369"/>
      <c r="OIF37" s="369"/>
      <c r="OIG37" s="369"/>
      <c r="OIH37" s="369"/>
      <c r="OII37" s="369"/>
      <c r="OIJ37" s="369"/>
      <c r="OIK37" s="369"/>
      <c r="OIL37" s="369"/>
      <c r="OIM37" s="369"/>
      <c r="OIN37" s="369"/>
      <c r="OIO37" s="369"/>
      <c r="OIP37" s="369"/>
      <c r="OIQ37" s="369"/>
      <c r="OIR37" s="369"/>
      <c r="OIS37" s="369"/>
      <c r="OIT37" s="369"/>
      <c r="OIU37" s="369"/>
      <c r="OIV37" s="369"/>
      <c r="OIW37" s="369"/>
      <c r="OIX37" s="369"/>
      <c r="OIY37" s="369"/>
      <c r="OIZ37" s="369"/>
      <c r="OJA37" s="369"/>
      <c r="OJB37" s="369"/>
      <c r="OJC37" s="369"/>
      <c r="OJD37" s="369"/>
      <c r="OJE37" s="369"/>
      <c r="OJF37" s="369"/>
      <c r="OJG37" s="369"/>
      <c r="OJH37" s="369"/>
      <c r="OJI37" s="369"/>
      <c r="OJJ37" s="369"/>
      <c r="OJK37" s="369"/>
      <c r="OJL37" s="369"/>
      <c r="OJM37" s="369"/>
      <c r="OJN37" s="369"/>
      <c r="OJO37" s="369"/>
      <c r="OJP37" s="369"/>
      <c r="OJQ37" s="369"/>
      <c r="OJR37" s="369"/>
      <c r="OJS37" s="369"/>
      <c r="OJT37" s="369"/>
      <c r="OJU37" s="369"/>
      <c r="OJV37" s="369"/>
      <c r="OJW37" s="369"/>
      <c r="OJX37" s="369"/>
      <c r="OJY37" s="369"/>
      <c r="OJZ37" s="369"/>
      <c r="OKA37" s="369"/>
      <c r="OKB37" s="369"/>
      <c r="OKC37" s="369"/>
      <c r="OKD37" s="369"/>
      <c r="OKE37" s="369"/>
      <c r="OKF37" s="369"/>
      <c r="OKG37" s="369"/>
      <c r="OKH37" s="369"/>
      <c r="OKI37" s="369"/>
      <c r="OKJ37" s="369"/>
      <c r="OKK37" s="369"/>
      <c r="OKL37" s="369"/>
      <c r="OKM37" s="369"/>
      <c r="OKN37" s="369"/>
      <c r="OKO37" s="369"/>
      <c r="OKP37" s="369"/>
      <c r="OKQ37" s="369"/>
      <c r="OKR37" s="369"/>
      <c r="OKS37" s="369"/>
      <c r="OKT37" s="369"/>
      <c r="OKU37" s="369"/>
      <c r="OKV37" s="369"/>
      <c r="OKW37" s="369"/>
      <c r="OKX37" s="369"/>
      <c r="OKY37" s="369"/>
      <c r="OKZ37" s="369"/>
      <c r="OLA37" s="369"/>
      <c r="OLB37" s="369"/>
      <c r="OLC37" s="369"/>
      <c r="OLD37" s="369"/>
      <c r="OLE37" s="369"/>
      <c r="OLF37" s="369"/>
      <c r="OLG37" s="369"/>
      <c r="OLH37" s="369"/>
      <c r="OLI37" s="369"/>
      <c r="OLJ37" s="369"/>
      <c r="OLK37" s="369"/>
      <c r="OLL37" s="369"/>
      <c r="OLM37" s="369"/>
      <c r="OLN37" s="369"/>
      <c r="OLO37" s="369"/>
      <c r="OLP37" s="369"/>
      <c r="OLQ37" s="369"/>
      <c r="OLR37" s="369"/>
      <c r="OLS37" s="369"/>
      <c r="OLT37" s="369"/>
      <c r="OLU37" s="369"/>
      <c r="OLV37" s="369"/>
      <c r="OLW37" s="369"/>
      <c r="OLX37" s="369"/>
      <c r="OLY37" s="369"/>
      <c r="OLZ37" s="369"/>
      <c r="OMA37" s="369"/>
      <c r="OMB37" s="369"/>
      <c r="OMC37" s="369"/>
      <c r="OMD37" s="369"/>
      <c r="OME37" s="369"/>
      <c r="OMF37" s="369"/>
      <c r="OMG37" s="369"/>
      <c r="OMH37" s="369"/>
      <c r="OMI37" s="369"/>
      <c r="OMJ37" s="369"/>
      <c r="OMK37" s="369"/>
      <c r="OML37" s="369"/>
      <c r="OMM37" s="369"/>
      <c r="OMN37" s="369"/>
      <c r="OMO37" s="369"/>
      <c r="OMP37" s="369"/>
      <c r="OMQ37" s="369"/>
      <c r="OMR37" s="369"/>
      <c r="OMS37" s="369"/>
      <c r="OMT37" s="369"/>
      <c r="OMU37" s="369"/>
      <c r="OMV37" s="369"/>
      <c r="OMW37" s="369"/>
      <c r="OMX37" s="369"/>
      <c r="OMY37" s="369"/>
      <c r="OMZ37" s="369"/>
      <c r="ONA37" s="369"/>
      <c r="ONB37" s="369"/>
      <c r="ONC37" s="369"/>
      <c r="OND37" s="369"/>
      <c r="ONE37" s="369"/>
      <c r="ONF37" s="369"/>
      <c r="ONG37" s="369"/>
      <c r="ONH37" s="369"/>
      <c r="ONI37" s="369"/>
      <c r="ONJ37" s="369"/>
      <c r="ONK37" s="369"/>
      <c r="ONL37" s="369"/>
      <c r="ONM37" s="369"/>
      <c r="ONN37" s="369"/>
      <c r="ONO37" s="369"/>
      <c r="ONP37" s="369"/>
      <c r="ONQ37" s="369"/>
      <c r="ONR37" s="369"/>
      <c r="ONS37" s="369"/>
      <c r="ONT37" s="369"/>
      <c r="ONU37" s="369"/>
      <c r="ONV37" s="369"/>
      <c r="ONW37" s="369"/>
      <c r="ONX37" s="369"/>
      <c r="ONY37" s="369"/>
      <c r="ONZ37" s="369"/>
      <c r="OOA37" s="369"/>
      <c r="OOB37" s="369"/>
      <c r="OOC37" s="369"/>
      <c r="OOD37" s="369"/>
      <c r="OOE37" s="369"/>
      <c r="OOF37" s="369"/>
      <c r="OOG37" s="369"/>
      <c r="OOH37" s="369"/>
      <c r="OOI37" s="369"/>
      <c r="OOJ37" s="369"/>
      <c r="OOK37" s="369"/>
      <c r="OOL37" s="369"/>
      <c r="OOM37" s="369"/>
      <c r="OON37" s="369"/>
      <c r="OOO37" s="369"/>
      <c r="OOP37" s="369"/>
      <c r="OOQ37" s="369"/>
      <c r="OOR37" s="369"/>
      <c r="OOS37" s="369"/>
      <c r="OOT37" s="369"/>
      <c r="OOU37" s="369"/>
      <c r="OOV37" s="369"/>
      <c r="OOW37" s="369"/>
      <c r="OOX37" s="369"/>
      <c r="OOY37" s="369"/>
      <c r="OOZ37" s="369"/>
      <c r="OPA37" s="369"/>
      <c r="OPB37" s="369"/>
      <c r="OPC37" s="369"/>
      <c r="OPD37" s="369"/>
      <c r="OPE37" s="369"/>
      <c r="OPF37" s="369"/>
      <c r="OPG37" s="369"/>
      <c r="OPH37" s="369"/>
      <c r="OPI37" s="369"/>
      <c r="OPJ37" s="369"/>
      <c r="OPK37" s="369"/>
      <c r="OPL37" s="369"/>
      <c r="OPM37" s="369"/>
      <c r="OPN37" s="369"/>
      <c r="OPO37" s="369"/>
      <c r="OPP37" s="369"/>
      <c r="OPQ37" s="369"/>
      <c r="OPR37" s="369"/>
      <c r="OPS37" s="369"/>
      <c r="OPT37" s="369"/>
      <c r="OPU37" s="369"/>
      <c r="OPV37" s="369"/>
      <c r="OPW37" s="369"/>
      <c r="OPX37" s="369"/>
      <c r="OPY37" s="369"/>
      <c r="OPZ37" s="369"/>
      <c r="OQA37" s="369"/>
      <c r="OQB37" s="369"/>
      <c r="OQC37" s="369"/>
      <c r="OQD37" s="369"/>
      <c r="OQE37" s="369"/>
      <c r="OQF37" s="369"/>
      <c r="OQG37" s="369"/>
      <c r="OQH37" s="369"/>
      <c r="OQI37" s="369"/>
      <c r="OQJ37" s="369"/>
      <c r="OQK37" s="369"/>
      <c r="OQL37" s="369"/>
      <c r="OQM37" s="369"/>
      <c r="OQN37" s="369"/>
      <c r="OQO37" s="369"/>
      <c r="OQP37" s="369"/>
      <c r="OQQ37" s="369"/>
      <c r="OQR37" s="369"/>
      <c r="OQS37" s="369"/>
      <c r="OQT37" s="369"/>
      <c r="OQU37" s="369"/>
      <c r="OQV37" s="369"/>
      <c r="OQW37" s="369"/>
      <c r="OQX37" s="369"/>
      <c r="OQY37" s="369"/>
      <c r="OQZ37" s="369"/>
      <c r="ORA37" s="369"/>
      <c r="ORB37" s="369"/>
      <c r="ORC37" s="369"/>
      <c r="ORD37" s="369"/>
      <c r="ORE37" s="369"/>
      <c r="ORF37" s="369"/>
      <c r="ORG37" s="369"/>
      <c r="ORH37" s="369"/>
      <c r="ORI37" s="369"/>
      <c r="ORJ37" s="369"/>
      <c r="ORK37" s="369"/>
      <c r="ORL37" s="369"/>
      <c r="ORM37" s="369"/>
      <c r="ORN37" s="369"/>
      <c r="ORO37" s="369"/>
      <c r="ORP37" s="369"/>
      <c r="ORQ37" s="369"/>
      <c r="ORR37" s="369"/>
      <c r="ORS37" s="369"/>
      <c r="ORT37" s="369"/>
      <c r="ORU37" s="369"/>
      <c r="ORV37" s="369"/>
      <c r="ORW37" s="369"/>
      <c r="ORX37" s="369"/>
      <c r="ORY37" s="369"/>
      <c r="ORZ37" s="369"/>
      <c r="OSA37" s="369"/>
      <c r="OSB37" s="369"/>
      <c r="OSC37" s="369"/>
      <c r="OSD37" s="369"/>
      <c r="OSE37" s="369"/>
      <c r="OSF37" s="369"/>
      <c r="OSG37" s="369"/>
      <c r="OSH37" s="369"/>
      <c r="OSI37" s="369"/>
      <c r="OSJ37" s="369"/>
      <c r="OSK37" s="369"/>
      <c r="OSL37" s="369"/>
      <c r="OSM37" s="369"/>
      <c r="OSN37" s="369"/>
      <c r="OSO37" s="369"/>
      <c r="OSP37" s="369"/>
      <c r="OSQ37" s="369"/>
      <c r="OSR37" s="369"/>
      <c r="OSS37" s="369"/>
      <c r="OST37" s="369"/>
      <c r="OSU37" s="369"/>
      <c r="OSV37" s="369"/>
      <c r="OSW37" s="369"/>
      <c r="OSX37" s="369"/>
      <c r="OSY37" s="369"/>
      <c r="OSZ37" s="369"/>
      <c r="OTA37" s="369"/>
      <c r="OTB37" s="369"/>
      <c r="OTC37" s="369"/>
      <c r="OTD37" s="369"/>
      <c r="OTE37" s="369"/>
      <c r="OTF37" s="369"/>
      <c r="OTG37" s="369"/>
      <c r="OTH37" s="369"/>
      <c r="OTI37" s="369"/>
      <c r="OTJ37" s="369"/>
      <c r="OTK37" s="369"/>
      <c r="OTL37" s="369"/>
      <c r="OTM37" s="369"/>
      <c r="OTN37" s="369"/>
      <c r="OTO37" s="369"/>
      <c r="OTP37" s="369"/>
      <c r="OTQ37" s="369"/>
      <c r="OTR37" s="369"/>
      <c r="OTS37" s="369"/>
      <c r="OTT37" s="369"/>
      <c r="OTU37" s="369"/>
      <c r="OTV37" s="369"/>
      <c r="OTW37" s="369"/>
      <c r="OTX37" s="369"/>
      <c r="OTY37" s="369"/>
      <c r="OTZ37" s="369"/>
      <c r="OUA37" s="369"/>
      <c r="OUB37" s="369"/>
      <c r="OUC37" s="369"/>
      <c r="OUD37" s="369"/>
      <c r="OUE37" s="369"/>
      <c r="OUF37" s="369"/>
      <c r="OUG37" s="369"/>
      <c r="OUH37" s="369"/>
      <c r="OUI37" s="369"/>
      <c r="OUJ37" s="369"/>
      <c r="OUK37" s="369"/>
      <c r="OUL37" s="369"/>
      <c r="OUM37" s="369"/>
      <c r="OUN37" s="369"/>
      <c r="OUO37" s="369"/>
      <c r="OUP37" s="369"/>
      <c r="OUQ37" s="369"/>
      <c r="OUR37" s="369"/>
      <c r="OUS37" s="369"/>
      <c r="OUT37" s="369"/>
      <c r="OUU37" s="369"/>
      <c r="OUV37" s="369"/>
      <c r="OUW37" s="369"/>
      <c r="OUX37" s="369"/>
      <c r="OUY37" s="369"/>
      <c r="OUZ37" s="369"/>
      <c r="OVA37" s="369"/>
      <c r="OVB37" s="369"/>
      <c r="OVC37" s="369"/>
      <c r="OVD37" s="369"/>
      <c r="OVE37" s="369"/>
      <c r="OVF37" s="369"/>
      <c r="OVG37" s="369"/>
      <c r="OVH37" s="369"/>
      <c r="OVI37" s="369"/>
      <c r="OVJ37" s="369"/>
      <c r="OVK37" s="369"/>
      <c r="OVL37" s="369"/>
      <c r="OVM37" s="369"/>
      <c r="OVN37" s="369"/>
      <c r="OVO37" s="369"/>
      <c r="OVP37" s="369"/>
      <c r="OVQ37" s="369"/>
      <c r="OVR37" s="369"/>
      <c r="OVS37" s="369"/>
      <c r="OVT37" s="369"/>
      <c r="OVU37" s="369"/>
      <c r="OVV37" s="369"/>
      <c r="OVW37" s="369"/>
      <c r="OVX37" s="369"/>
      <c r="OVY37" s="369"/>
      <c r="OVZ37" s="369"/>
      <c r="OWA37" s="369"/>
      <c r="OWB37" s="369"/>
      <c r="OWC37" s="369"/>
      <c r="OWD37" s="369"/>
      <c r="OWE37" s="369"/>
      <c r="OWF37" s="369"/>
      <c r="OWG37" s="369"/>
      <c r="OWH37" s="369"/>
      <c r="OWI37" s="369"/>
      <c r="OWJ37" s="369"/>
      <c r="OWK37" s="369"/>
      <c r="OWL37" s="369"/>
      <c r="OWM37" s="369"/>
      <c r="OWN37" s="369"/>
      <c r="OWO37" s="369"/>
      <c r="OWP37" s="369"/>
      <c r="OWQ37" s="369"/>
      <c r="OWR37" s="369"/>
      <c r="OWS37" s="369"/>
      <c r="OWT37" s="369"/>
      <c r="OWU37" s="369"/>
      <c r="OWV37" s="369"/>
      <c r="OWW37" s="369"/>
      <c r="OWX37" s="369"/>
      <c r="OWY37" s="369"/>
      <c r="OWZ37" s="369"/>
      <c r="OXA37" s="369"/>
      <c r="OXB37" s="369"/>
      <c r="OXC37" s="369"/>
      <c r="OXD37" s="369"/>
      <c r="OXE37" s="369"/>
      <c r="OXF37" s="369"/>
      <c r="OXG37" s="369"/>
      <c r="OXH37" s="369"/>
      <c r="OXI37" s="369"/>
      <c r="OXJ37" s="369"/>
      <c r="OXK37" s="369"/>
      <c r="OXL37" s="369"/>
      <c r="OXM37" s="369"/>
      <c r="OXN37" s="369"/>
      <c r="OXO37" s="369"/>
      <c r="OXP37" s="369"/>
      <c r="OXQ37" s="369"/>
      <c r="OXR37" s="369"/>
      <c r="OXS37" s="369"/>
      <c r="OXT37" s="369"/>
      <c r="OXU37" s="369"/>
      <c r="OXV37" s="369"/>
      <c r="OXW37" s="369"/>
      <c r="OXX37" s="369"/>
      <c r="OXY37" s="369"/>
      <c r="OXZ37" s="369"/>
      <c r="OYA37" s="369"/>
      <c r="OYB37" s="369"/>
      <c r="OYC37" s="369"/>
      <c r="OYD37" s="369"/>
      <c r="OYE37" s="369"/>
      <c r="OYF37" s="369"/>
      <c r="OYG37" s="369"/>
      <c r="OYH37" s="369"/>
      <c r="OYI37" s="369"/>
      <c r="OYJ37" s="369"/>
      <c r="OYK37" s="369"/>
      <c r="OYL37" s="369"/>
      <c r="OYM37" s="369"/>
      <c r="OYN37" s="369"/>
      <c r="OYO37" s="369"/>
      <c r="OYP37" s="369"/>
      <c r="OYQ37" s="369"/>
      <c r="OYR37" s="369"/>
      <c r="OYS37" s="369"/>
      <c r="OYT37" s="369"/>
      <c r="OYU37" s="369"/>
      <c r="OYV37" s="369"/>
      <c r="OYW37" s="369"/>
      <c r="OYX37" s="369"/>
      <c r="OYY37" s="369"/>
      <c r="OYZ37" s="369"/>
      <c r="OZA37" s="369"/>
      <c r="OZB37" s="369"/>
      <c r="OZC37" s="369"/>
      <c r="OZD37" s="369"/>
      <c r="OZE37" s="369"/>
      <c r="OZF37" s="369"/>
      <c r="OZG37" s="369"/>
      <c r="OZH37" s="369"/>
      <c r="OZI37" s="369"/>
      <c r="OZJ37" s="369"/>
      <c r="OZK37" s="369"/>
      <c r="OZL37" s="369"/>
      <c r="OZM37" s="369"/>
      <c r="OZN37" s="369"/>
      <c r="OZO37" s="369"/>
      <c r="OZP37" s="369"/>
      <c r="OZQ37" s="369"/>
      <c r="OZR37" s="369"/>
      <c r="OZS37" s="369"/>
      <c r="OZT37" s="369"/>
      <c r="OZU37" s="369"/>
      <c r="OZV37" s="369"/>
      <c r="OZW37" s="369"/>
      <c r="OZX37" s="369"/>
      <c r="OZY37" s="369"/>
      <c r="OZZ37" s="369"/>
      <c r="PAA37" s="369"/>
      <c r="PAB37" s="369"/>
      <c r="PAC37" s="369"/>
      <c r="PAD37" s="369"/>
      <c r="PAE37" s="369"/>
      <c r="PAF37" s="369"/>
      <c r="PAG37" s="369"/>
      <c r="PAH37" s="369"/>
      <c r="PAI37" s="369"/>
      <c r="PAJ37" s="369"/>
      <c r="PAK37" s="369"/>
      <c r="PAL37" s="369"/>
      <c r="PAM37" s="369"/>
      <c r="PAN37" s="369"/>
      <c r="PAO37" s="369"/>
      <c r="PAP37" s="369"/>
      <c r="PAQ37" s="369"/>
      <c r="PAR37" s="369"/>
      <c r="PAS37" s="369"/>
      <c r="PAT37" s="369"/>
      <c r="PAU37" s="369"/>
      <c r="PAV37" s="369"/>
      <c r="PAW37" s="369"/>
      <c r="PAX37" s="369"/>
      <c r="PAY37" s="369"/>
      <c r="PAZ37" s="369"/>
      <c r="PBA37" s="369"/>
      <c r="PBB37" s="369"/>
      <c r="PBC37" s="369"/>
      <c r="PBD37" s="369"/>
      <c r="PBE37" s="369"/>
      <c r="PBF37" s="369"/>
      <c r="PBG37" s="369"/>
      <c r="PBH37" s="369"/>
      <c r="PBI37" s="369"/>
      <c r="PBJ37" s="369"/>
      <c r="PBK37" s="369"/>
      <c r="PBL37" s="369"/>
      <c r="PBM37" s="369"/>
      <c r="PBN37" s="369"/>
      <c r="PBO37" s="369"/>
      <c r="PBP37" s="369"/>
      <c r="PBQ37" s="369"/>
      <c r="PBR37" s="369"/>
      <c r="PBS37" s="369"/>
      <c r="PBT37" s="369"/>
      <c r="PBU37" s="369"/>
      <c r="PBV37" s="369"/>
      <c r="PBW37" s="369"/>
      <c r="PBX37" s="369"/>
      <c r="PBY37" s="369"/>
      <c r="PBZ37" s="369"/>
      <c r="PCA37" s="369"/>
      <c r="PCB37" s="369"/>
      <c r="PCC37" s="369"/>
      <c r="PCD37" s="369"/>
      <c r="PCE37" s="369"/>
      <c r="PCF37" s="369"/>
      <c r="PCG37" s="369"/>
      <c r="PCH37" s="369"/>
      <c r="PCI37" s="369"/>
      <c r="PCJ37" s="369"/>
      <c r="PCK37" s="369"/>
      <c r="PCL37" s="369"/>
      <c r="PCM37" s="369"/>
      <c r="PCN37" s="369"/>
      <c r="PCO37" s="369"/>
      <c r="PCP37" s="369"/>
      <c r="PCQ37" s="369"/>
      <c r="PCR37" s="369"/>
      <c r="PCS37" s="369"/>
      <c r="PCT37" s="369"/>
      <c r="PCU37" s="369"/>
      <c r="PCV37" s="369"/>
      <c r="PCW37" s="369"/>
      <c r="PCX37" s="369"/>
      <c r="PCY37" s="369"/>
      <c r="PCZ37" s="369"/>
      <c r="PDA37" s="369"/>
      <c r="PDB37" s="369"/>
      <c r="PDC37" s="369"/>
      <c r="PDD37" s="369"/>
      <c r="PDE37" s="369"/>
      <c r="PDF37" s="369"/>
      <c r="PDG37" s="369"/>
      <c r="PDH37" s="369"/>
      <c r="PDI37" s="369"/>
      <c r="PDJ37" s="369"/>
      <c r="PDK37" s="369"/>
      <c r="PDL37" s="369"/>
      <c r="PDM37" s="369"/>
      <c r="PDN37" s="369"/>
      <c r="PDO37" s="369"/>
      <c r="PDP37" s="369"/>
      <c r="PDQ37" s="369"/>
      <c r="PDR37" s="369"/>
      <c r="PDS37" s="369"/>
      <c r="PDT37" s="369"/>
      <c r="PDU37" s="369"/>
      <c r="PDV37" s="369"/>
      <c r="PDW37" s="369"/>
      <c r="PDX37" s="369"/>
      <c r="PDY37" s="369"/>
      <c r="PDZ37" s="369"/>
      <c r="PEA37" s="369"/>
      <c r="PEB37" s="369"/>
      <c r="PEC37" s="369"/>
      <c r="PED37" s="369"/>
      <c r="PEE37" s="369"/>
      <c r="PEF37" s="369"/>
      <c r="PEG37" s="369"/>
      <c r="PEH37" s="369"/>
      <c r="PEI37" s="369"/>
      <c r="PEJ37" s="369"/>
      <c r="PEK37" s="369"/>
      <c r="PEL37" s="369"/>
      <c r="PEM37" s="369"/>
      <c r="PEN37" s="369"/>
      <c r="PEO37" s="369"/>
      <c r="PEP37" s="369"/>
      <c r="PEQ37" s="369"/>
      <c r="PER37" s="369"/>
      <c r="PES37" s="369"/>
      <c r="PET37" s="369"/>
      <c r="PEU37" s="369"/>
      <c r="PEV37" s="369"/>
      <c r="PEW37" s="369"/>
      <c r="PEX37" s="369"/>
      <c r="PEY37" s="369"/>
      <c r="PEZ37" s="369"/>
      <c r="PFA37" s="369"/>
      <c r="PFB37" s="369"/>
      <c r="PFC37" s="369"/>
      <c r="PFD37" s="369"/>
      <c r="PFE37" s="369"/>
      <c r="PFF37" s="369"/>
      <c r="PFG37" s="369"/>
      <c r="PFH37" s="369"/>
      <c r="PFI37" s="369"/>
      <c r="PFJ37" s="369"/>
      <c r="PFK37" s="369"/>
      <c r="PFL37" s="369"/>
      <c r="PFM37" s="369"/>
      <c r="PFN37" s="369"/>
      <c r="PFO37" s="369"/>
      <c r="PFP37" s="369"/>
      <c r="PFQ37" s="369"/>
      <c r="PFR37" s="369"/>
      <c r="PFS37" s="369"/>
      <c r="PFT37" s="369"/>
      <c r="PFU37" s="369"/>
      <c r="PFV37" s="369"/>
      <c r="PFW37" s="369"/>
      <c r="PFX37" s="369"/>
      <c r="PFY37" s="369"/>
      <c r="PFZ37" s="369"/>
      <c r="PGA37" s="369"/>
      <c r="PGB37" s="369"/>
      <c r="PGC37" s="369"/>
      <c r="PGD37" s="369"/>
      <c r="PGE37" s="369"/>
      <c r="PGF37" s="369"/>
      <c r="PGG37" s="369"/>
      <c r="PGH37" s="369"/>
      <c r="PGI37" s="369"/>
      <c r="PGJ37" s="369"/>
      <c r="PGK37" s="369"/>
      <c r="PGL37" s="369"/>
      <c r="PGM37" s="369"/>
      <c r="PGN37" s="369"/>
      <c r="PGO37" s="369"/>
      <c r="PGP37" s="369"/>
      <c r="PGQ37" s="369"/>
      <c r="PGR37" s="369"/>
      <c r="PGS37" s="369"/>
      <c r="PGT37" s="369"/>
      <c r="PGU37" s="369"/>
      <c r="PGV37" s="369"/>
      <c r="PGW37" s="369"/>
      <c r="PGX37" s="369"/>
      <c r="PGY37" s="369"/>
      <c r="PGZ37" s="369"/>
      <c r="PHA37" s="369"/>
      <c r="PHB37" s="369"/>
      <c r="PHC37" s="369"/>
      <c r="PHD37" s="369"/>
      <c r="PHE37" s="369"/>
      <c r="PHF37" s="369"/>
      <c r="PHG37" s="369"/>
      <c r="PHH37" s="369"/>
      <c r="PHI37" s="369"/>
      <c r="PHJ37" s="369"/>
      <c r="PHK37" s="369"/>
      <c r="PHL37" s="369"/>
      <c r="PHM37" s="369"/>
      <c r="PHN37" s="369"/>
      <c r="PHO37" s="369"/>
      <c r="PHP37" s="369"/>
      <c r="PHQ37" s="369"/>
      <c r="PHR37" s="369"/>
      <c r="PHS37" s="369"/>
      <c r="PHT37" s="369"/>
      <c r="PHU37" s="369"/>
      <c r="PHV37" s="369"/>
      <c r="PHW37" s="369"/>
      <c r="PHX37" s="369"/>
      <c r="PHY37" s="369"/>
      <c r="PHZ37" s="369"/>
      <c r="PIA37" s="369"/>
      <c r="PIB37" s="369"/>
      <c r="PIC37" s="369"/>
      <c r="PID37" s="369"/>
      <c r="PIE37" s="369"/>
      <c r="PIF37" s="369"/>
      <c r="PIG37" s="369"/>
      <c r="PIH37" s="369"/>
      <c r="PII37" s="369"/>
      <c r="PIJ37" s="369"/>
      <c r="PIK37" s="369"/>
      <c r="PIL37" s="369"/>
      <c r="PIM37" s="369"/>
      <c r="PIN37" s="369"/>
      <c r="PIO37" s="369"/>
      <c r="PIP37" s="369"/>
      <c r="PIQ37" s="369"/>
      <c r="PIR37" s="369"/>
      <c r="PIS37" s="369"/>
      <c r="PIT37" s="369"/>
      <c r="PIU37" s="369"/>
      <c r="PIV37" s="369"/>
      <c r="PIW37" s="369"/>
      <c r="PIX37" s="369"/>
      <c r="PIY37" s="369"/>
      <c r="PIZ37" s="369"/>
      <c r="PJA37" s="369"/>
      <c r="PJB37" s="369"/>
      <c r="PJC37" s="369"/>
      <c r="PJD37" s="369"/>
      <c r="PJE37" s="369"/>
      <c r="PJF37" s="369"/>
      <c r="PJG37" s="369"/>
      <c r="PJH37" s="369"/>
      <c r="PJI37" s="369"/>
      <c r="PJJ37" s="369"/>
      <c r="PJK37" s="369"/>
      <c r="PJL37" s="369"/>
      <c r="PJM37" s="369"/>
      <c r="PJN37" s="369"/>
      <c r="PJO37" s="369"/>
      <c r="PJP37" s="369"/>
      <c r="PJQ37" s="369"/>
      <c r="PJR37" s="369"/>
      <c r="PJS37" s="369"/>
      <c r="PJT37" s="369"/>
      <c r="PJU37" s="369"/>
      <c r="PJV37" s="369"/>
      <c r="PJW37" s="369"/>
      <c r="PJX37" s="369"/>
      <c r="PJY37" s="369"/>
      <c r="PJZ37" s="369"/>
      <c r="PKA37" s="369"/>
      <c r="PKB37" s="369"/>
      <c r="PKC37" s="369"/>
      <c r="PKD37" s="369"/>
      <c r="PKE37" s="369"/>
      <c r="PKF37" s="369"/>
      <c r="PKG37" s="369"/>
      <c r="PKH37" s="369"/>
      <c r="PKI37" s="369"/>
      <c r="PKJ37" s="369"/>
      <c r="PKK37" s="369"/>
      <c r="PKL37" s="369"/>
      <c r="PKM37" s="369"/>
      <c r="PKN37" s="369"/>
      <c r="PKO37" s="369"/>
      <c r="PKP37" s="369"/>
      <c r="PKQ37" s="369"/>
      <c r="PKR37" s="369"/>
      <c r="PKS37" s="369"/>
      <c r="PKT37" s="369"/>
      <c r="PKU37" s="369"/>
      <c r="PKV37" s="369"/>
      <c r="PKW37" s="369"/>
      <c r="PKX37" s="369"/>
      <c r="PKY37" s="369"/>
      <c r="PKZ37" s="369"/>
      <c r="PLA37" s="369"/>
      <c r="PLB37" s="369"/>
      <c r="PLC37" s="369"/>
      <c r="PLD37" s="369"/>
      <c r="PLE37" s="369"/>
      <c r="PLF37" s="369"/>
      <c r="PLG37" s="369"/>
      <c r="PLH37" s="369"/>
      <c r="PLI37" s="369"/>
      <c r="PLJ37" s="369"/>
      <c r="PLK37" s="369"/>
      <c r="PLL37" s="369"/>
      <c r="PLM37" s="369"/>
      <c r="PLN37" s="369"/>
      <c r="PLO37" s="369"/>
      <c r="PLP37" s="369"/>
      <c r="PLQ37" s="369"/>
      <c r="PLR37" s="369"/>
      <c r="PLS37" s="369"/>
      <c r="PLT37" s="369"/>
      <c r="PLU37" s="369"/>
      <c r="PLV37" s="369"/>
      <c r="PLW37" s="369"/>
      <c r="PLX37" s="369"/>
      <c r="PLY37" s="369"/>
      <c r="PLZ37" s="369"/>
      <c r="PMA37" s="369"/>
      <c r="PMB37" s="369"/>
      <c r="PMC37" s="369"/>
      <c r="PMD37" s="369"/>
      <c r="PME37" s="369"/>
      <c r="PMF37" s="369"/>
      <c r="PMG37" s="369"/>
      <c r="PMH37" s="369"/>
      <c r="PMI37" s="369"/>
      <c r="PMJ37" s="369"/>
      <c r="PMK37" s="369"/>
      <c r="PML37" s="369"/>
      <c r="PMM37" s="369"/>
      <c r="PMN37" s="369"/>
      <c r="PMO37" s="369"/>
      <c r="PMP37" s="369"/>
      <c r="PMQ37" s="369"/>
      <c r="PMR37" s="369"/>
      <c r="PMS37" s="369"/>
      <c r="PMT37" s="369"/>
      <c r="PMU37" s="369"/>
      <c r="PMV37" s="369"/>
      <c r="PMW37" s="369"/>
      <c r="PMX37" s="369"/>
      <c r="PMY37" s="369"/>
      <c r="PMZ37" s="369"/>
      <c r="PNA37" s="369"/>
      <c r="PNB37" s="369"/>
      <c r="PNC37" s="369"/>
      <c r="PND37" s="369"/>
      <c r="PNE37" s="369"/>
      <c r="PNF37" s="369"/>
      <c r="PNG37" s="369"/>
      <c r="PNH37" s="369"/>
      <c r="PNI37" s="369"/>
      <c r="PNJ37" s="369"/>
      <c r="PNK37" s="369"/>
      <c r="PNL37" s="369"/>
      <c r="PNM37" s="369"/>
      <c r="PNN37" s="369"/>
      <c r="PNO37" s="369"/>
      <c r="PNP37" s="369"/>
      <c r="PNQ37" s="369"/>
      <c r="PNR37" s="369"/>
      <c r="PNS37" s="369"/>
      <c r="PNT37" s="369"/>
      <c r="PNU37" s="369"/>
      <c r="PNV37" s="369"/>
      <c r="PNW37" s="369"/>
      <c r="PNX37" s="369"/>
      <c r="PNY37" s="369"/>
      <c r="PNZ37" s="369"/>
      <c r="POA37" s="369"/>
      <c r="POB37" s="369"/>
      <c r="POC37" s="369"/>
      <c r="POD37" s="369"/>
      <c r="POE37" s="369"/>
      <c r="POF37" s="369"/>
      <c r="POG37" s="369"/>
      <c r="POH37" s="369"/>
      <c r="POI37" s="369"/>
      <c r="POJ37" s="369"/>
      <c r="POK37" s="369"/>
      <c r="POL37" s="369"/>
      <c r="POM37" s="369"/>
      <c r="PON37" s="369"/>
      <c r="POO37" s="369"/>
      <c r="POP37" s="369"/>
      <c r="POQ37" s="369"/>
      <c r="POR37" s="369"/>
      <c r="POS37" s="369"/>
      <c r="POT37" s="369"/>
      <c r="POU37" s="369"/>
      <c r="POV37" s="369"/>
      <c r="POW37" s="369"/>
      <c r="POX37" s="369"/>
      <c r="POY37" s="369"/>
      <c r="POZ37" s="369"/>
      <c r="PPA37" s="369"/>
      <c r="PPB37" s="369"/>
      <c r="PPC37" s="369"/>
      <c r="PPD37" s="369"/>
      <c r="PPE37" s="369"/>
      <c r="PPF37" s="369"/>
      <c r="PPG37" s="369"/>
      <c r="PPH37" s="369"/>
      <c r="PPI37" s="369"/>
      <c r="PPJ37" s="369"/>
      <c r="PPK37" s="369"/>
      <c r="PPL37" s="369"/>
      <c r="PPM37" s="369"/>
      <c r="PPN37" s="369"/>
      <c r="PPO37" s="369"/>
      <c r="PPP37" s="369"/>
      <c r="PPQ37" s="369"/>
      <c r="PPR37" s="369"/>
      <c r="PPS37" s="369"/>
      <c r="PPT37" s="369"/>
      <c r="PPU37" s="369"/>
      <c r="PPV37" s="369"/>
      <c r="PPW37" s="369"/>
      <c r="PPX37" s="369"/>
      <c r="PPY37" s="369"/>
      <c r="PPZ37" s="369"/>
      <c r="PQA37" s="369"/>
      <c r="PQB37" s="369"/>
      <c r="PQC37" s="369"/>
      <c r="PQD37" s="369"/>
      <c r="PQE37" s="369"/>
      <c r="PQF37" s="369"/>
      <c r="PQG37" s="369"/>
      <c r="PQH37" s="369"/>
      <c r="PQI37" s="369"/>
      <c r="PQJ37" s="369"/>
      <c r="PQK37" s="369"/>
      <c r="PQL37" s="369"/>
      <c r="PQM37" s="369"/>
      <c r="PQN37" s="369"/>
      <c r="PQO37" s="369"/>
      <c r="PQP37" s="369"/>
      <c r="PQQ37" s="369"/>
      <c r="PQR37" s="369"/>
      <c r="PQS37" s="369"/>
      <c r="PQT37" s="369"/>
      <c r="PQU37" s="369"/>
      <c r="PQV37" s="369"/>
      <c r="PQW37" s="369"/>
      <c r="PQX37" s="369"/>
      <c r="PQY37" s="369"/>
      <c r="PQZ37" s="369"/>
      <c r="PRA37" s="369"/>
      <c r="PRB37" s="369"/>
      <c r="PRC37" s="369"/>
      <c r="PRD37" s="369"/>
      <c r="PRE37" s="369"/>
      <c r="PRF37" s="369"/>
      <c r="PRG37" s="369"/>
      <c r="PRH37" s="369"/>
      <c r="PRI37" s="369"/>
      <c r="PRJ37" s="369"/>
      <c r="PRK37" s="369"/>
      <c r="PRL37" s="369"/>
      <c r="PRM37" s="369"/>
      <c r="PRN37" s="369"/>
      <c r="PRO37" s="369"/>
      <c r="PRP37" s="369"/>
      <c r="PRQ37" s="369"/>
      <c r="PRR37" s="369"/>
      <c r="PRS37" s="369"/>
      <c r="PRT37" s="369"/>
      <c r="PRU37" s="369"/>
      <c r="PRV37" s="369"/>
      <c r="PRW37" s="369"/>
      <c r="PRX37" s="369"/>
      <c r="PRY37" s="369"/>
      <c r="PRZ37" s="369"/>
      <c r="PSA37" s="369"/>
      <c r="PSB37" s="369"/>
      <c r="PSC37" s="369"/>
      <c r="PSD37" s="369"/>
      <c r="PSE37" s="369"/>
      <c r="PSF37" s="369"/>
      <c r="PSG37" s="369"/>
      <c r="PSH37" s="369"/>
      <c r="PSI37" s="369"/>
      <c r="PSJ37" s="369"/>
      <c r="PSK37" s="369"/>
      <c r="PSL37" s="369"/>
      <c r="PSM37" s="369"/>
      <c r="PSN37" s="369"/>
      <c r="PSO37" s="369"/>
      <c r="PSP37" s="369"/>
      <c r="PSQ37" s="369"/>
      <c r="PSR37" s="369"/>
      <c r="PSS37" s="369"/>
      <c r="PST37" s="369"/>
      <c r="PSU37" s="369"/>
      <c r="PSV37" s="369"/>
      <c r="PSW37" s="369"/>
      <c r="PSX37" s="369"/>
      <c r="PSY37" s="369"/>
      <c r="PSZ37" s="369"/>
      <c r="PTA37" s="369"/>
      <c r="PTB37" s="369"/>
      <c r="PTC37" s="369"/>
      <c r="PTD37" s="369"/>
      <c r="PTE37" s="369"/>
      <c r="PTF37" s="369"/>
      <c r="PTG37" s="369"/>
      <c r="PTH37" s="369"/>
      <c r="PTI37" s="369"/>
      <c r="PTJ37" s="369"/>
      <c r="PTK37" s="369"/>
      <c r="PTL37" s="369"/>
      <c r="PTM37" s="369"/>
      <c r="PTN37" s="369"/>
      <c r="PTO37" s="369"/>
      <c r="PTP37" s="369"/>
      <c r="PTQ37" s="369"/>
      <c r="PTR37" s="369"/>
      <c r="PTS37" s="369"/>
      <c r="PTT37" s="369"/>
      <c r="PTU37" s="369"/>
      <c r="PTV37" s="369"/>
      <c r="PTW37" s="369"/>
      <c r="PTX37" s="369"/>
      <c r="PTY37" s="369"/>
      <c r="PTZ37" s="369"/>
      <c r="PUA37" s="369"/>
      <c r="PUB37" s="369"/>
      <c r="PUC37" s="369"/>
      <c r="PUD37" s="369"/>
      <c r="PUE37" s="369"/>
      <c r="PUF37" s="369"/>
      <c r="PUG37" s="369"/>
      <c r="PUH37" s="369"/>
      <c r="PUI37" s="369"/>
      <c r="PUJ37" s="369"/>
      <c r="PUK37" s="369"/>
      <c r="PUL37" s="369"/>
      <c r="PUM37" s="369"/>
      <c r="PUN37" s="369"/>
      <c r="PUO37" s="369"/>
      <c r="PUP37" s="369"/>
      <c r="PUQ37" s="369"/>
      <c r="PUR37" s="369"/>
      <c r="PUS37" s="369"/>
      <c r="PUT37" s="369"/>
      <c r="PUU37" s="369"/>
      <c r="PUV37" s="369"/>
      <c r="PUW37" s="369"/>
      <c r="PUX37" s="369"/>
      <c r="PUY37" s="369"/>
      <c r="PUZ37" s="369"/>
      <c r="PVA37" s="369"/>
      <c r="PVB37" s="369"/>
      <c r="PVC37" s="369"/>
      <c r="PVD37" s="369"/>
      <c r="PVE37" s="369"/>
      <c r="PVF37" s="369"/>
      <c r="PVG37" s="369"/>
      <c r="PVH37" s="369"/>
      <c r="PVI37" s="369"/>
      <c r="PVJ37" s="369"/>
      <c r="PVK37" s="369"/>
      <c r="PVL37" s="369"/>
      <c r="PVM37" s="369"/>
      <c r="PVN37" s="369"/>
      <c r="PVO37" s="369"/>
      <c r="PVP37" s="369"/>
      <c r="PVQ37" s="369"/>
      <c r="PVR37" s="369"/>
      <c r="PVS37" s="369"/>
      <c r="PVT37" s="369"/>
      <c r="PVU37" s="369"/>
      <c r="PVV37" s="369"/>
      <c r="PVW37" s="369"/>
      <c r="PVX37" s="369"/>
      <c r="PVY37" s="369"/>
      <c r="PVZ37" s="369"/>
      <c r="PWA37" s="369"/>
      <c r="PWB37" s="369"/>
      <c r="PWC37" s="369"/>
      <c r="PWD37" s="369"/>
      <c r="PWE37" s="369"/>
      <c r="PWF37" s="369"/>
      <c r="PWG37" s="369"/>
      <c r="PWH37" s="369"/>
      <c r="PWI37" s="369"/>
      <c r="PWJ37" s="369"/>
      <c r="PWK37" s="369"/>
      <c r="PWL37" s="369"/>
      <c r="PWM37" s="369"/>
      <c r="PWN37" s="369"/>
      <c r="PWO37" s="369"/>
      <c r="PWP37" s="369"/>
      <c r="PWQ37" s="369"/>
      <c r="PWR37" s="369"/>
      <c r="PWS37" s="369"/>
      <c r="PWT37" s="369"/>
      <c r="PWU37" s="369"/>
      <c r="PWV37" s="369"/>
      <c r="PWW37" s="369"/>
      <c r="PWX37" s="369"/>
      <c r="PWY37" s="369"/>
      <c r="PWZ37" s="369"/>
      <c r="PXA37" s="369"/>
      <c r="PXB37" s="369"/>
      <c r="PXC37" s="369"/>
      <c r="PXD37" s="369"/>
      <c r="PXE37" s="369"/>
      <c r="PXF37" s="369"/>
      <c r="PXG37" s="369"/>
      <c r="PXH37" s="369"/>
      <c r="PXI37" s="369"/>
      <c r="PXJ37" s="369"/>
      <c r="PXK37" s="369"/>
      <c r="PXL37" s="369"/>
      <c r="PXM37" s="369"/>
      <c r="PXN37" s="369"/>
      <c r="PXO37" s="369"/>
      <c r="PXP37" s="369"/>
      <c r="PXQ37" s="369"/>
      <c r="PXR37" s="369"/>
      <c r="PXS37" s="369"/>
      <c r="PXT37" s="369"/>
      <c r="PXU37" s="369"/>
      <c r="PXV37" s="369"/>
      <c r="PXW37" s="369"/>
      <c r="PXX37" s="369"/>
      <c r="PXY37" s="369"/>
      <c r="PXZ37" s="369"/>
      <c r="PYA37" s="369"/>
      <c r="PYB37" s="369"/>
      <c r="PYC37" s="369"/>
      <c r="PYD37" s="369"/>
      <c r="PYE37" s="369"/>
      <c r="PYF37" s="369"/>
      <c r="PYG37" s="369"/>
      <c r="PYH37" s="369"/>
      <c r="PYI37" s="369"/>
      <c r="PYJ37" s="369"/>
      <c r="PYK37" s="369"/>
      <c r="PYL37" s="369"/>
      <c r="PYM37" s="369"/>
      <c r="PYN37" s="369"/>
      <c r="PYO37" s="369"/>
      <c r="PYP37" s="369"/>
      <c r="PYQ37" s="369"/>
      <c r="PYR37" s="369"/>
      <c r="PYS37" s="369"/>
      <c r="PYT37" s="369"/>
      <c r="PYU37" s="369"/>
      <c r="PYV37" s="369"/>
      <c r="PYW37" s="369"/>
      <c r="PYX37" s="369"/>
      <c r="PYY37" s="369"/>
      <c r="PYZ37" s="369"/>
      <c r="PZA37" s="369"/>
      <c r="PZB37" s="369"/>
      <c r="PZC37" s="369"/>
      <c r="PZD37" s="369"/>
      <c r="PZE37" s="369"/>
      <c r="PZF37" s="369"/>
      <c r="PZG37" s="369"/>
      <c r="PZH37" s="369"/>
      <c r="PZI37" s="369"/>
      <c r="PZJ37" s="369"/>
      <c r="PZK37" s="369"/>
      <c r="PZL37" s="369"/>
      <c r="PZM37" s="369"/>
      <c r="PZN37" s="369"/>
      <c r="PZO37" s="369"/>
      <c r="PZP37" s="369"/>
      <c r="PZQ37" s="369"/>
      <c r="PZR37" s="369"/>
      <c r="PZS37" s="369"/>
      <c r="PZT37" s="369"/>
      <c r="PZU37" s="369"/>
      <c r="PZV37" s="369"/>
      <c r="PZW37" s="369"/>
      <c r="PZX37" s="369"/>
      <c r="PZY37" s="369"/>
      <c r="PZZ37" s="369"/>
      <c r="QAA37" s="369"/>
      <c r="QAB37" s="369"/>
      <c r="QAC37" s="369"/>
      <c r="QAD37" s="369"/>
      <c r="QAE37" s="369"/>
      <c r="QAF37" s="369"/>
      <c r="QAG37" s="369"/>
      <c r="QAH37" s="369"/>
      <c r="QAI37" s="369"/>
      <c r="QAJ37" s="369"/>
      <c r="QAK37" s="369"/>
      <c r="QAL37" s="369"/>
      <c r="QAM37" s="369"/>
      <c r="QAN37" s="369"/>
      <c r="QAO37" s="369"/>
      <c r="QAP37" s="369"/>
      <c r="QAQ37" s="369"/>
      <c r="QAR37" s="369"/>
      <c r="QAS37" s="369"/>
      <c r="QAT37" s="369"/>
      <c r="QAU37" s="369"/>
      <c r="QAV37" s="369"/>
      <c r="QAW37" s="369"/>
      <c r="QAX37" s="369"/>
      <c r="QAY37" s="369"/>
      <c r="QAZ37" s="369"/>
      <c r="QBA37" s="369"/>
      <c r="QBB37" s="369"/>
      <c r="QBC37" s="369"/>
      <c r="QBD37" s="369"/>
      <c r="QBE37" s="369"/>
      <c r="QBF37" s="369"/>
      <c r="QBG37" s="369"/>
      <c r="QBH37" s="369"/>
      <c r="QBI37" s="369"/>
      <c r="QBJ37" s="369"/>
      <c r="QBK37" s="369"/>
      <c r="QBL37" s="369"/>
      <c r="QBM37" s="369"/>
      <c r="QBN37" s="369"/>
      <c r="QBO37" s="369"/>
      <c r="QBP37" s="369"/>
      <c r="QBQ37" s="369"/>
      <c r="QBR37" s="369"/>
      <c r="QBS37" s="369"/>
      <c r="QBT37" s="369"/>
      <c r="QBU37" s="369"/>
      <c r="QBV37" s="369"/>
      <c r="QBW37" s="369"/>
      <c r="QBX37" s="369"/>
      <c r="QBY37" s="369"/>
      <c r="QBZ37" s="369"/>
      <c r="QCA37" s="369"/>
      <c r="QCB37" s="369"/>
      <c r="QCC37" s="369"/>
      <c r="QCD37" s="369"/>
      <c r="QCE37" s="369"/>
      <c r="QCF37" s="369"/>
      <c r="QCG37" s="369"/>
      <c r="QCH37" s="369"/>
      <c r="QCI37" s="369"/>
      <c r="QCJ37" s="369"/>
      <c r="QCK37" s="369"/>
      <c r="QCL37" s="369"/>
      <c r="QCM37" s="369"/>
      <c r="QCN37" s="369"/>
      <c r="QCO37" s="369"/>
      <c r="QCP37" s="369"/>
      <c r="QCQ37" s="369"/>
      <c r="QCR37" s="369"/>
      <c r="QCS37" s="369"/>
      <c r="QCT37" s="369"/>
      <c r="QCU37" s="369"/>
      <c r="QCV37" s="369"/>
      <c r="QCW37" s="369"/>
      <c r="QCX37" s="369"/>
      <c r="QCY37" s="369"/>
      <c r="QCZ37" s="369"/>
      <c r="QDA37" s="369"/>
      <c r="QDB37" s="369"/>
      <c r="QDC37" s="369"/>
      <c r="QDD37" s="369"/>
      <c r="QDE37" s="369"/>
      <c r="QDF37" s="369"/>
      <c r="QDG37" s="369"/>
      <c r="QDH37" s="369"/>
      <c r="QDI37" s="369"/>
      <c r="QDJ37" s="369"/>
      <c r="QDK37" s="369"/>
      <c r="QDL37" s="369"/>
      <c r="QDM37" s="369"/>
      <c r="QDN37" s="369"/>
      <c r="QDO37" s="369"/>
      <c r="QDP37" s="369"/>
      <c r="QDQ37" s="369"/>
      <c r="QDR37" s="369"/>
      <c r="QDS37" s="369"/>
      <c r="QDT37" s="369"/>
      <c r="QDU37" s="369"/>
      <c r="QDV37" s="369"/>
      <c r="QDW37" s="369"/>
      <c r="QDX37" s="369"/>
      <c r="QDY37" s="369"/>
      <c r="QDZ37" s="369"/>
      <c r="QEA37" s="369"/>
      <c r="QEB37" s="369"/>
      <c r="QEC37" s="369"/>
      <c r="QED37" s="369"/>
      <c r="QEE37" s="369"/>
      <c r="QEF37" s="369"/>
      <c r="QEG37" s="369"/>
      <c r="QEH37" s="369"/>
      <c r="QEI37" s="369"/>
      <c r="QEJ37" s="369"/>
      <c r="QEK37" s="369"/>
      <c r="QEL37" s="369"/>
      <c r="QEM37" s="369"/>
      <c r="QEN37" s="369"/>
      <c r="QEO37" s="369"/>
      <c r="QEP37" s="369"/>
      <c r="QEQ37" s="369"/>
      <c r="QER37" s="369"/>
      <c r="QES37" s="369"/>
      <c r="QET37" s="369"/>
      <c r="QEU37" s="369"/>
      <c r="QEV37" s="369"/>
      <c r="QEW37" s="369"/>
      <c r="QEX37" s="369"/>
      <c r="QEY37" s="369"/>
      <c r="QEZ37" s="369"/>
      <c r="QFA37" s="369"/>
      <c r="QFB37" s="369"/>
      <c r="QFC37" s="369"/>
      <c r="QFD37" s="369"/>
      <c r="QFE37" s="369"/>
      <c r="QFF37" s="369"/>
      <c r="QFG37" s="369"/>
      <c r="QFH37" s="369"/>
      <c r="QFI37" s="369"/>
      <c r="QFJ37" s="369"/>
      <c r="QFK37" s="369"/>
      <c r="QFL37" s="369"/>
      <c r="QFM37" s="369"/>
      <c r="QFN37" s="369"/>
      <c r="QFO37" s="369"/>
      <c r="QFP37" s="369"/>
      <c r="QFQ37" s="369"/>
      <c r="QFR37" s="369"/>
      <c r="QFS37" s="369"/>
      <c r="QFT37" s="369"/>
      <c r="QFU37" s="369"/>
      <c r="QFV37" s="369"/>
      <c r="QFW37" s="369"/>
      <c r="QFX37" s="369"/>
      <c r="QFY37" s="369"/>
      <c r="QFZ37" s="369"/>
      <c r="QGA37" s="369"/>
      <c r="QGB37" s="369"/>
      <c r="QGC37" s="369"/>
      <c r="QGD37" s="369"/>
      <c r="QGE37" s="369"/>
      <c r="QGF37" s="369"/>
      <c r="QGG37" s="369"/>
      <c r="QGH37" s="369"/>
      <c r="QGI37" s="369"/>
      <c r="QGJ37" s="369"/>
      <c r="QGK37" s="369"/>
      <c r="QGL37" s="369"/>
      <c r="QGM37" s="369"/>
      <c r="QGN37" s="369"/>
      <c r="QGO37" s="369"/>
      <c r="QGP37" s="369"/>
      <c r="QGQ37" s="369"/>
      <c r="QGR37" s="369"/>
      <c r="QGS37" s="369"/>
      <c r="QGT37" s="369"/>
      <c r="QGU37" s="369"/>
      <c r="QGV37" s="369"/>
      <c r="QGW37" s="369"/>
      <c r="QGX37" s="369"/>
      <c r="QGY37" s="369"/>
      <c r="QGZ37" s="369"/>
      <c r="QHA37" s="369"/>
      <c r="QHB37" s="369"/>
      <c r="QHC37" s="369"/>
      <c r="QHD37" s="369"/>
      <c r="QHE37" s="369"/>
      <c r="QHF37" s="369"/>
      <c r="QHG37" s="369"/>
      <c r="QHH37" s="369"/>
      <c r="QHI37" s="369"/>
      <c r="QHJ37" s="369"/>
      <c r="QHK37" s="369"/>
      <c r="QHL37" s="369"/>
      <c r="QHM37" s="369"/>
      <c r="QHN37" s="369"/>
      <c r="QHO37" s="369"/>
      <c r="QHP37" s="369"/>
      <c r="QHQ37" s="369"/>
      <c r="QHR37" s="369"/>
      <c r="QHS37" s="369"/>
      <c r="QHT37" s="369"/>
      <c r="QHU37" s="369"/>
      <c r="QHV37" s="369"/>
      <c r="QHW37" s="369"/>
      <c r="QHX37" s="369"/>
      <c r="QHY37" s="369"/>
      <c r="QHZ37" s="369"/>
      <c r="QIA37" s="369"/>
      <c r="QIB37" s="369"/>
      <c r="QIC37" s="369"/>
      <c r="QID37" s="369"/>
      <c r="QIE37" s="369"/>
      <c r="QIF37" s="369"/>
      <c r="QIG37" s="369"/>
      <c r="QIH37" s="369"/>
      <c r="QII37" s="369"/>
      <c r="QIJ37" s="369"/>
      <c r="QIK37" s="369"/>
      <c r="QIL37" s="369"/>
      <c r="QIM37" s="369"/>
      <c r="QIN37" s="369"/>
      <c r="QIO37" s="369"/>
      <c r="QIP37" s="369"/>
      <c r="QIQ37" s="369"/>
      <c r="QIR37" s="369"/>
      <c r="QIS37" s="369"/>
      <c r="QIT37" s="369"/>
      <c r="QIU37" s="369"/>
      <c r="QIV37" s="369"/>
      <c r="QIW37" s="369"/>
      <c r="QIX37" s="369"/>
      <c r="QIY37" s="369"/>
      <c r="QIZ37" s="369"/>
      <c r="QJA37" s="369"/>
      <c r="QJB37" s="369"/>
      <c r="QJC37" s="369"/>
      <c r="QJD37" s="369"/>
      <c r="QJE37" s="369"/>
      <c r="QJF37" s="369"/>
      <c r="QJG37" s="369"/>
      <c r="QJH37" s="369"/>
      <c r="QJI37" s="369"/>
      <c r="QJJ37" s="369"/>
      <c r="QJK37" s="369"/>
      <c r="QJL37" s="369"/>
      <c r="QJM37" s="369"/>
      <c r="QJN37" s="369"/>
      <c r="QJO37" s="369"/>
      <c r="QJP37" s="369"/>
      <c r="QJQ37" s="369"/>
      <c r="QJR37" s="369"/>
      <c r="QJS37" s="369"/>
      <c r="QJT37" s="369"/>
      <c r="QJU37" s="369"/>
      <c r="QJV37" s="369"/>
      <c r="QJW37" s="369"/>
      <c r="QJX37" s="369"/>
      <c r="QJY37" s="369"/>
      <c r="QJZ37" s="369"/>
      <c r="QKA37" s="369"/>
      <c r="QKB37" s="369"/>
      <c r="QKC37" s="369"/>
      <c r="QKD37" s="369"/>
      <c r="QKE37" s="369"/>
      <c r="QKF37" s="369"/>
      <c r="QKG37" s="369"/>
      <c r="QKH37" s="369"/>
      <c r="QKI37" s="369"/>
      <c r="QKJ37" s="369"/>
      <c r="QKK37" s="369"/>
      <c r="QKL37" s="369"/>
      <c r="QKM37" s="369"/>
      <c r="QKN37" s="369"/>
      <c r="QKO37" s="369"/>
      <c r="QKP37" s="369"/>
      <c r="QKQ37" s="369"/>
      <c r="QKR37" s="369"/>
      <c r="QKS37" s="369"/>
      <c r="QKT37" s="369"/>
      <c r="QKU37" s="369"/>
      <c r="QKV37" s="369"/>
      <c r="QKW37" s="369"/>
      <c r="QKX37" s="369"/>
      <c r="QKY37" s="369"/>
      <c r="QKZ37" s="369"/>
      <c r="QLA37" s="369"/>
      <c r="QLB37" s="369"/>
      <c r="QLC37" s="369"/>
      <c r="QLD37" s="369"/>
      <c r="QLE37" s="369"/>
      <c r="QLF37" s="369"/>
      <c r="QLG37" s="369"/>
      <c r="QLH37" s="369"/>
      <c r="QLI37" s="369"/>
      <c r="QLJ37" s="369"/>
      <c r="QLK37" s="369"/>
      <c r="QLL37" s="369"/>
      <c r="QLM37" s="369"/>
      <c r="QLN37" s="369"/>
      <c r="QLO37" s="369"/>
      <c r="QLP37" s="369"/>
      <c r="QLQ37" s="369"/>
      <c r="QLR37" s="369"/>
      <c r="QLS37" s="369"/>
      <c r="QLT37" s="369"/>
      <c r="QLU37" s="369"/>
      <c r="QLV37" s="369"/>
      <c r="QLW37" s="369"/>
      <c r="QLX37" s="369"/>
      <c r="QLY37" s="369"/>
      <c r="QLZ37" s="369"/>
      <c r="QMA37" s="369"/>
      <c r="QMB37" s="369"/>
      <c r="QMC37" s="369"/>
      <c r="QMD37" s="369"/>
      <c r="QME37" s="369"/>
      <c r="QMF37" s="369"/>
      <c r="QMG37" s="369"/>
      <c r="QMH37" s="369"/>
      <c r="QMI37" s="369"/>
      <c r="QMJ37" s="369"/>
      <c r="QMK37" s="369"/>
      <c r="QML37" s="369"/>
      <c r="QMM37" s="369"/>
      <c r="QMN37" s="369"/>
      <c r="QMO37" s="369"/>
      <c r="QMP37" s="369"/>
      <c r="QMQ37" s="369"/>
      <c r="QMR37" s="369"/>
      <c r="QMS37" s="369"/>
      <c r="QMT37" s="369"/>
      <c r="QMU37" s="369"/>
      <c r="QMV37" s="369"/>
      <c r="QMW37" s="369"/>
      <c r="QMX37" s="369"/>
      <c r="QMY37" s="369"/>
      <c r="QMZ37" s="369"/>
      <c r="QNA37" s="369"/>
      <c r="QNB37" s="369"/>
      <c r="QNC37" s="369"/>
      <c r="QND37" s="369"/>
      <c r="QNE37" s="369"/>
      <c r="QNF37" s="369"/>
      <c r="QNG37" s="369"/>
      <c r="QNH37" s="369"/>
      <c r="QNI37" s="369"/>
      <c r="QNJ37" s="369"/>
      <c r="QNK37" s="369"/>
      <c r="QNL37" s="369"/>
      <c r="QNM37" s="369"/>
      <c r="QNN37" s="369"/>
      <c r="QNO37" s="369"/>
      <c r="QNP37" s="369"/>
      <c r="QNQ37" s="369"/>
      <c r="QNR37" s="369"/>
      <c r="QNS37" s="369"/>
      <c r="QNT37" s="369"/>
      <c r="QNU37" s="369"/>
      <c r="QNV37" s="369"/>
      <c r="QNW37" s="369"/>
      <c r="QNX37" s="369"/>
      <c r="QNY37" s="369"/>
      <c r="QNZ37" s="369"/>
      <c r="QOA37" s="369"/>
      <c r="QOB37" s="369"/>
      <c r="QOC37" s="369"/>
      <c r="QOD37" s="369"/>
      <c r="QOE37" s="369"/>
      <c r="QOF37" s="369"/>
      <c r="QOG37" s="369"/>
      <c r="QOH37" s="369"/>
      <c r="QOI37" s="369"/>
      <c r="QOJ37" s="369"/>
      <c r="QOK37" s="369"/>
      <c r="QOL37" s="369"/>
      <c r="QOM37" s="369"/>
      <c r="QON37" s="369"/>
      <c r="QOO37" s="369"/>
      <c r="QOP37" s="369"/>
      <c r="QOQ37" s="369"/>
      <c r="QOR37" s="369"/>
      <c r="QOS37" s="369"/>
      <c r="QOT37" s="369"/>
      <c r="QOU37" s="369"/>
      <c r="QOV37" s="369"/>
      <c r="QOW37" s="369"/>
      <c r="QOX37" s="369"/>
      <c r="QOY37" s="369"/>
      <c r="QOZ37" s="369"/>
      <c r="QPA37" s="369"/>
      <c r="QPB37" s="369"/>
      <c r="QPC37" s="369"/>
      <c r="QPD37" s="369"/>
      <c r="QPE37" s="369"/>
      <c r="QPF37" s="369"/>
      <c r="QPG37" s="369"/>
      <c r="QPH37" s="369"/>
      <c r="QPI37" s="369"/>
      <c r="QPJ37" s="369"/>
      <c r="QPK37" s="369"/>
      <c r="QPL37" s="369"/>
      <c r="QPM37" s="369"/>
      <c r="QPN37" s="369"/>
      <c r="QPO37" s="369"/>
      <c r="QPP37" s="369"/>
      <c r="QPQ37" s="369"/>
      <c r="QPR37" s="369"/>
      <c r="QPS37" s="369"/>
      <c r="QPT37" s="369"/>
      <c r="QPU37" s="369"/>
      <c r="QPV37" s="369"/>
      <c r="QPW37" s="369"/>
      <c r="QPX37" s="369"/>
      <c r="QPY37" s="369"/>
      <c r="QPZ37" s="369"/>
      <c r="QQA37" s="369"/>
      <c r="QQB37" s="369"/>
      <c r="QQC37" s="369"/>
      <c r="QQD37" s="369"/>
      <c r="QQE37" s="369"/>
      <c r="QQF37" s="369"/>
      <c r="QQG37" s="369"/>
      <c r="QQH37" s="369"/>
      <c r="QQI37" s="369"/>
      <c r="QQJ37" s="369"/>
      <c r="QQK37" s="369"/>
      <c r="QQL37" s="369"/>
      <c r="QQM37" s="369"/>
      <c r="QQN37" s="369"/>
      <c r="QQO37" s="369"/>
      <c r="QQP37" s="369"/>
      <c r="QQQ37" s="369"/>
      <c r="QQR37" s="369"/>
      <c r="QQS37" s="369"/>
      <c r="QQT37" s="369"/>
      <c r="QQU37" s="369"/>
      <c r="QQV37" s="369"/>
      <c r="QQW37" s="369"/>
      <c r="QQX37" s="369"/>
      <c r="QQY37" s="369"/>
      <c r="QQZ37" s="369"/>
      <c r="QRA37" s="369"/>
      <c r="QRB37" s="369"/>
      <c r="QRC37" s="369"/>
      <c r="QRD37" s="369"/>
      <c r="QRE37" s="369"/>
      <c r="QRF37" s="369"/>
      <c r="QRG37" s="369"/>
      <c r="QRH37" s="369"/>
      <c r="QRI37" s="369"/>
      <c r="QRJ37" s="369"/>
      <c r="QRK37" s="369"/>
      <c r="QRL37" s="369"/>
      <c r="QRM37" s="369"/>
      <c r="QRN37" s="369"/>
      <c r="QRO37" s="369"/>
      <c r="QRP37" s="369"/>
      <c r="QRQ37" s="369"/>
      <c r="QRR37" s="369"/>
      <c r="QRS37" s="369"/>
      <c r="QRT37" s="369"/>
      <c r="QRU37" s="369"/>
      <c r="QRV37" s="369"/>
      <c r="QRW37" s="369"/>
      <c r="QRX37" s="369"/>
      <c r="QRY37" s="369"/>
      <c r="QRZ37" s="369"/>
      <c r="QSA37" s="369"/>
      <c r="QSB37" s="369"/>
      <c r="QSC37" s="369"/>
      <c r="QSD37" s="369"/>
      <c r="QSE37" s="369"/>
      <c r="QSF37" s="369"/>
      <c r="QSG37" s="369"/>
      <c r="QSH37" s="369"/>
      <c r="QSI37" s="369"/>
      <c r="QSJ37" s="369"/>
      <c r="QSK37" s="369"/>
      <c r="QSL37" s="369"/>
      <c r="QSM37" s="369"/>
      <c r="QSN37" s="369"/>
      <c r="QSO37" s="369"/>
      <c r="QSP37" s="369"/>
      <c r="QSQ37" s="369"/>
      <c r="QSR37" s="369"/>
      <c r="QSS37" s="369"/>
      <c r="QST37" s="369"/>
      <c r="QSU37" s="369"/>
      <c r="QSV37" s="369"/>
      <c r="QSW37" s="369"/>
      <c r="QSX37" s="369"/>
      <c r="QSY37" s="369"/>
      <c r="QSZ37" s="369"/>
      <c r="QTA37" s="369"/>
      <c r="QTB37" s="369"/>
      <c r="QTC37" s="369"/>
      <c r="QTD37" s="369"/>
      <c r="QTE37" s="369"/>
      <c r="QTF37" s="369"/>
      <c r="QTG37" s="369"/>
      <c r="QTH37" s="369"/>
      <c r="QTI37" s="369"/>
      <c r="QTJ37" s="369"/>
      <c r="QTK37" s="369"/>
      <c r="QTL37" s="369"/>
      <c r="QTM37" s="369"/>
      <c r="QTN37" s="369"/>
      <c r="QTO37" s="369"/>
      <c r="QTP37" s="369"/>
      <c r="QTQ37" s="369"/>
      <c r="QTR37" s="369"/>
      <c r="QTS37" s="369"/>
      <c r="QTT37" s="369"/>
      <c r="QTU37" s="369"/>
      <c r="QTV37" s="369"/>
      <c r="QTW37" s="369"/>
      <c r="QTX37" s="369"/>
      <c r="QTY37" s="369"/>
      <c r="QTZ37" s="369"/>
      <c r="QUA37" s="369"/>
      <c r="QUB37" s="369"/>
      <c r="QUC37" s="369"/>
      <c r="QUD37" s="369"/>
      <c r="QUE37" s="369"/>
      <c r="QUF37" s="369"/>
      <c r="QUG37" s="369"/>
      <c r="QUH37" s="369"/>
      <c r="QUI37" s="369"/>
      <c r="QUJ37" s="369"/>
      <c r="QUK37" s="369"/>
      <c r="QUL37" s="369"/>
      <c r="QUM37" s="369"/>
      <c r="QUN37" s="369"/>
      <c r="QUO37" s="369"/>
      <c r="QUP37" s="369"/>
      <c r="QUQ37" s="369"/>
      <c r="QUR37" s="369"/>
      <c r="QUS37" s="369"/>
      <c r="QUT37" s="369"/>
      <c r="QUU37" s="369"/>
      <c r="QUV37" s="369"/>
      <c r="QUW37" s="369"/>
      <c r="QUX37" s="369"/>
      <c r="QUY37" s="369"/>
      <c r="QUZ37" s="369"/>
      <c r="QVA37" s="369"/>
      <c r="QVB37" s="369"/>
      <c r="QVC37" s="369"/>
      <c r="QVD37" s="369"/>
      <c r="QVE37" s="369"/>
      <c r="QVF37" s="369"/>
      <c r="QVG37" s="369"/>
      <c r="QVH37" s="369"/>
      <c r="QVI37" s="369"/>
      <c r="QVJ37" s="369"/>
      <c r="QVK37" s="369"/>
      <c r="QVL37" s="369"/>
      <c r="QVM37" s="369"/>
      <c r="QVN37" s="369"/>
      <c r="QVO37" s="369"/>
      <c r="QVP37" s="369"/>
      <c r="QVQ37" s="369"/>
      <c r="QVR37" s="369"/>
      <c r="QVS37" s="369"/>
      <c r="QVT37" s="369"/>
      <c r="QVU37" s="369"/>
      <c r="QVV37" s="369"/>
      <c r="QVW37" s="369"/>
      <c r="QVX37" s="369"/>
      <c r="QVY37" s="369"/>
      <c r="QVZ37" s="369"/>
      <c r="QWA37" s="369"/>
      <c r="QWB37" s="369"/>
      <c r="QWC37" s="369"/>
      <c r="QWD37" s="369"/>
      <c r="QWE37" s="369"/>
      <c r="QWF37" s="369"/>
      <c r="QWG37" s="369"/>
      <c r="QWH37" s="369"/>
      <c r="QWI37" s="369"/>
      <c r="QWJ37" s="369"/>
      <c r="QWK37" s="369"/>
      <c r="QWL37" s="369"/>
      <c r="QWM37" s="369"/>
      <c r="QWN37" s="369"/>
      <c r="QWO37" s="369"/>
      <c r="QWP37" s="369"/>
      <c r="QWQ37" s="369"/>
      <c r="QWR37" s="369"/>
      <c r="QWS37" s="369"/>
      <c r="QWT37" s="369"/>
      <c r="QWU37" s="369"/>
      <c r="QWV37" s="369"/>
      <c r="QWW37" s="369"/>
      <c r="QWX37" s="369"/>
      <c r="QWY37" s="369"/>
      <c r="QWZ37" s="369"/>
      <c r="QXA37" s="369"/>
      <c r="QXB37" s="369"/>
      <c r="QXC37" s="369"/>
      <c r="QXD37" s="369"/>
      <c r="QXE37" s="369"/>
      <c r="QXF37" s="369"/>
      <c r="QXG37" s="369"/>
      <c r="QXH37" s="369"/>
      <c r="QXI37" s="369"/>
      <c r="QXJ37" s="369"/>
      <c r="QXK37" s="369"/>
      <c r="QXL37" s="369"/>
      <c r="QXM37" s="369"/>
      <c r="QXN37" s="369"/>
      <c r="QXO37" s="369"/>
      <c r="QXP37" s="369"/>
      <c r="QXQ37" s="369"/>
      <c r="QXR37" s="369"/>
      <c r="QXS37" s="369"/>
      <c r="QXT37" s="369"/>
      <c r="QXU37" s="369"/>
      <c r="QXV37" s="369"/>
      <c r="QXW37" s="369"/>
      <c r="QXX37" s="369"/>
      <c r="QXY37" s="369"/>
      <c r="QXZ37" s="369"/>
      <c r="QYA37" s="369"/>
      <c r="QYB37" s="369"/>
      <c r="QYC37" s="369"/>
      <c r="QYD37" s="369"/>
      <c r="QYE37" s="369"/>
      <c r="QYF37" s="369"/>
      <c r="QYG37" s="369"/>
      <c r="QYH37" s="369"/>
      <c r="QYI37" s="369"/>
      <c r="QYJ37" s="369"/>
      <c r="QYK37" s="369"/>
      <c r="QYL37" s="369"/>
      <c r="QYM37" s="369"/>
      <c r="QYN37" s="369"/>
      <c r="QYO37" s="369"/>
      <c r="QYP37" s="369"/>
      <c r="QYQ37" s="369"/>
      <c r="QYR37" s="369"/>
      <c r="QYS37" s="369"/>
      <c r="QYT37" s="369"/>
      <c r="QYU37" s="369"/>
      <c r="QYV37" s="369"/>
      <c r="QYW37" s="369"/>
      <c r="QYX37" s="369"/>
      <c r="QYY37" s="369"/>
      <c r="QYZ37" s="369"/>
      <c r="QZA37" s="369"/>
      <c r="QZB37" s="369"/>
      <c r="QZC37" s="369"/>
      <c r="QZD37" s="369"/>
      <c r="QZE37" s="369"/>
      <c r="QZF37" s="369"/>
      <c r="QZG37" s="369"/>
      <c r="QZH37" s="369"/>
      <c r="QZI37" s="369"/>
      <c r="QZJ37" s="369"/>
      <c r="QZK37" s="369"/>
      <c r="QZL37" s="369"/>
      <c r="QZM37" s="369"/>
      <c r="QZN37" s="369"/>
      <c r="QZO37" s="369"/>
      <c r="QZP37" s="369"/>
      <c r="QZQ37" s="369"/>
      <c r="QZR37" s="369"/>
      <c r="QZS37" s="369"/>
      <c r="QZT37" s="369"/>
      <c r="QZU37" s="369"/>
      <c r="QZV37" s="369"/>
      <c r="QZW37" s="369"/>
      <c r="QZX37" s="369"/>
      <c r="QZY37" s="369"/>
      <c r="QZZ37" s="369"/>
      <c r="RAA37" s="369"/>
      <c r="RAB37" s="369"/>
      <c r="RAC37" s="369"/>
      <c r="RAD37" s="369"/>
      <c r="RAE37" s="369"/>
      <c r="RAF37" s="369"/>
      <c r="RAG37" s="369"/>
      <c r="RAH37" s="369"/>
      <c r="RAI37" s="369"/>
      <c r="RAJ37" s="369"/>
      <c r="RAK37" s="369"/>
      <c r="RAL37" s="369"/>
      <c r="RAM37" s="369"/>
      <c r="RAN37" s="369"/>
      <c r="RAO37" s="369"/>
      <c r="RAP37" s="369"/>
      <c r="RAQ37" s="369"/>
      <c r="RAR37" s="369"/>
      <c r="RAS37" s="369"/>
      <c r="RAT37" s="369"/>
      <c r="RAU37" s="369"/>
      <c r="RAV37" s="369"/>
      <c r="RAW37" s="369"/>
      <c r="RAX37" s="369"/>
      <c r="RAY37" s="369"/>
      <c r="RAZ37" s="369"/>
      <c r="RBA37" s="369"/>
      <c r="RBB37" s="369"/>
      <c r="RBC37" s="369"/>
      <c r="RBD37" s="369"/>
      <c r="RBE37" s="369"/>
      <c r="RBF37" s="369"/>
      <c r="RBG37" s="369"/>
      <c r="RBH37" s="369"/>
      <c r="RBI37" s="369"/>
      <c r="RBJ37" s="369"/>
      <c r="RBK37" s="369"/>
      <c r="RBL37" s="369"/>
      <c r="RBM37" s="369"/>
      <c r="RBN37" s="369"/>
      <c r="RBO37" s="369"/>
      <c r="RBP37" s="369"/>
      <c r="RBQ37" s="369"/>
      <c r="RBR37" s="369"/>
      <c r="RBS37" s="369"/>
      <c r="RBT37" s="369"/>
      <c r="RBU37" s="369"/>
      <c r="RBV37" s="369"/>
      <c r="RBW37" s="369"/>
      <c r="RBX37" s="369"/>
      <c r="RBY37" s="369"/>
      <c r="RBZ37" s="369"/>
      <c r="RCA37" s="369"/>
      <c r="RCB37" s="369"/>
      <c r="RCC37" s="369"/>
      <c r="RCD37" s="369"/>
      <c r="RCE37" s="369"/>
      <c r="RCF37" s="369"/>
      <c r="RCG37" s="369"/>
      <c r="RCH37" s="369"/>
      <c r="RCI37" s="369"/>
      <c r="RCJ37" s="369"/>
      <c r="RCK37" s="369"/>
      <c r="RCL37" s="369"/>
      <c r="RCM37" s="369"/>
      <c r="RCN37" s="369"/>
      <c r="RCO37" s="369"/>
      <c r="RCP37" s="369"/>
      <c r="RCQ37" s="369"/>
      <c r="RCR37" s="369"/>
      <c r="RCS37" s="369"/>
      <c r="RCT37" s="369"/>
      <c r="RCU37" s="369"/>
      <c r="RCV37" s="369"/>
      <c r="RCW37" s="369"/>
      <c r="RCX37" s="369"/>
      <c r="RCY37" s="369"/>
      <c r="RCZ37" s="369"/>
      <c r="RDA37" s="369"/>
      <c r="RDB37" s="369"/>
      <c r="RDC37" s="369"/>
      <c r="RDD37" s="369"/>
      <c r="RDE37" s="369"/>
      <c r="RDF37" s="369"/>
      <c r="RDG37" s="369"/>
      <c r="RDH37" s="369"/>
      <c r="RDI37" s="369"/>
      <c r="RDJ37" s="369"/>
      <c r="RDK37" s="369"/>
      <c r="RDL37" s="369"/>
      <c r="RDM37" s="369"/>
      <c r="RDN37" s="369"/>
      <c r="RDO37" s="369"/>
      <c r="RDP37" s="369"/>
      <c r="RDQ37" s="369"/>
      <c r="RDR37" s="369"/>
      <c r="RDS37" s="369"/>
      <c r="RDT37" s="369"/>
      <c r="RDU37" s="369"/>
      <c r="RDV37" s="369"/>
      <c r="RDW37" s="369"/>
      <c r="RDX37" s="369"/>
      <c r="RDY37" s="369"/>
      <c r="RDZ37" s="369"/>
      <c r="REA37" s="369"/>
      <c r="REB37" s="369"/>
      <c r="REC37" s="369"/>
      <c r="RED37" s="369"/>
      <c r="REE37" s="369"/>
      <c r="REF37" s="369"/>
      <c r="REG37" s="369"/>
      <c r="REH37" s="369"/>
      <c r="REI37" s="369"/>
      <c r="REJ37" s="369"/>
      <c r="REK37" s="369"/>
      <c r="REL37" s="369"/>
      <c r="REM37" s="369"/>
      <c r="REN37" s="369"/>
      <c r="REO37" s="369"/>
      <c r="REP37" s="369"/>
      <c r="REQ37" s="369"/>
      <c r="RER37" s="369"/>
      <c r="RES37" s="369"/>
      <c r="RET37" s="369"/>
      <c r="REU37" s="369"/>
      <c r="REV37" s="369"/>
      <c r="REW37" s="369"/>
      <c r="REX37" s="369"/>
      <c r="REY37" s="369"/>
      <c r="REZ37" s="369"/>
      <c r="RFA37" s="369"/>
      <c r="RFB37" s="369"/>
      <c r="RFC37" s="369"/>
      <c r="RFD37" s="369"/>
      <c r="RFE37" s="369"/>
      <c r="RFF37" s="369"/>
      <c r="RFG37" s="369"/>
      <c r="RFH37" s="369"/>
      <c r="RFI37" s="369"/>
      <c r="RFJ37" s="369"/>
      <c r="RFK37" s="369"/>
      <c r="RFL37" s="369"/>
      <c r="RFM37" s="369"/>
      <c r="RFN37" s="369"/>
      <c r="RFO37" s="369"/>
      <c r="RFP37" s="369"/>
      <c r="RFQ37" s="369"/>
      <c r="RFR37" s="369"/>
      <c r="RFS37" s="369"/>
      <c r="RFT37" s="369"/>
      <c r="RFU37" s="369"/>
      <c r="RFV37" s="369"/>
      <c r="RFW37" s="369"/>
      <c r="RFX37" s="369"/>
      <c r="RFY37" s="369"/>
      <c r="RFZ37" s="369"/>
      <c r="RGA37" s="369"/>
      <c r="RGB37" s="369"/>
      <c r="RGC37" s="369"/>
      <c r="RGD37" s="369"/>
      <c r="RGE37" s="369"/>
      <c r="RGF37" s="369"/>
      <c r="RGG37" s="369"/>
      <c r="RGH37" s="369"/>
      <c r="RGI37" s="369"/>
      <c r="RGJ37" s="369"/>
      <c r="RGK37" s="369"/>
      <c r="RGL37" s="369"/>
      <c r="RGM37" s="369"/>
      <c r="RGN37" s="369"/>
      <c r="RGO37" s="369"/>
      <c r="RGP37" s="369"/>
      <c r="RGQ37" s="369"/>
      <c r="RGR37" s="369"/>
      <c r="RGS37" s="369"/>
      <c r="RGT37" s="369"/>
      <c r="RGU37" s="369"/>
      <c r="RGV37" s="369"/>
      <c r="RGW37" s="369"/>
      <c r="RGX37" s="369"/>
      <c r="RGY37" s="369"/>
      <c r="RGZ37" s="369"/>
      <c r="RHA37" s="369"/>
      <c r="RHB37" s="369"/>
      <c r="RHC37" s="369"/>
      <c r="RHD37" s="369"/>
      <c r="RHE37" s="369"/>
      <c r="RHF37" s="369"/>
      <c r="RHG37" s="369"/>
      <c r="RHH37" s="369"/>
      <c r="RHI37" s="369"/>
      <c r="RHJ37" s="369"/>
      <c r="RHK37" s="369"/>
      <c r="RHL37" s="369"/>
      <c r="RHM37" s="369"/>
      <c r="RHN37" s="369"/>
      <c r="RHO37" s="369"/>
      <c r="RHP37" s="369"/>
      <c r="RHQ37" s="369"/>
      <c r="RHR37" s="369"/>
      <c r="RHS37" s="369"/>
      <c r="RHT37" s="369"/>
      <c r="RHU37" s="369"/>
      <c r="RHV37" s="369"/>
      <c r="RHW37" s="369"/>
      <c r="RHX37" s="369"/>
      <c r="RHY37" s="369"/>
      <c r="RHZ37" s="369"/>
      <c r="RIA37" s="369"/>
      <c r="RIB37" s="369"/>
      <c r="RIC37" s="369"/>
      <c r="RID37" s="369"/>
      <c r="RIE37" s="369"/>
      <c r="RIF37" s="369"/>
      <c r="RIG37" s="369"/>
      <c r="RIH37" s="369"/>
      <c r="RII37" s="369"/>
      <c r="RIJ37" s="369"/>
      <c r="RIK37" s="369"/>
      <c r="RIL37" s="369"/>
      <c r="RIM37" s="369"/>
      <c r="RIN37" s="369"/>
      <c r="RIO37" s="369"/>
      <c r="RIP37" s="369"/>
      <c r="RIQ37" s="369"/>
      <c r="RIR37" s="369"/>
      <c r="RIS37" s="369"/>
      <c r="RIT37" s="369"/>
      <c r="RIU37" s="369"/>
      <c r="RIV37" s="369"/>
      <c r="RIW37" s="369"/>
      <c r="RIX37" s="369"/>
      <c r="RIY37" s="369"/>
      <c r="RIZ37" s="369"/>
      <c r="RJA37" s="369"/>
      <c r="RJB37" s="369"/>
      <c r="RJC37" s="369"/>
      <c r="RJD37" s="369"/>
      <c r="RJE37" s="369"/>
      <c r="RJF37" s="369"/>
      <c r="RJG37" s="369"/>
      <c r="RJH37" s="369"/>
      <c r="RJI37" s="369"/>
      <c r="RJJ37" s="369"/>
      <c r="RJK37" s="369"/>
      <c r="RJL37" s="369"/>
      <c r="RJM37" s="369"/>
      <c r="RJN37" s="369"/>
      <c r="RJO37" s="369"/>
      <c r="RJP37" s="369"/>
      <c r="RJQ37" s="369"/>
      <c r="RJR37" s="369"/>
      <c r="RJS37" s="369"/>
      <c r="RJT37" s="369"/>
      <c r="RJU37" s="369"/>
      <c r="RJV37" s="369"/>
      <c r="RJW37" s="369"/>
      <c r="RJX37" s="369"/>
      <c r="RJY37" s="369"/>
      <c r="RJZ37" s="369"/>
      <c r="RKA37" s="369"/>
      <c r="RKB37" s="369"/>
      <c r="RKC37" s="369"/>
      <c r="RKD37" s="369"/>
      <c r="RKE37" s="369"/>
      <c r="RKF37" s="369"/>
      <c r="RKG37" s="369"/>
      <c r="RKH37" s="369"/>
      <c r="RKI37" s="369"/>
      <c r="RKJ37" s="369"/>
      <c r="RKK37" s="369"/>
      <c r="RKL37" s="369"/>
      <c r="RKM37" s="369"/>
      <c r="RKN37" s="369"/>
      <c r="RKO37" s="369"/>
      <c r="RKP37" s="369"/>
      <c r="RKQ37" s="369"/>
      <c r="RKR37" s="369"/>
      <c r="RKS37" s="369"/>
      <c r="RKT37" s="369"/>
      <c r="RKU37" s="369"/>
      <c r="RKV37" s="369"/>
      <c r="RKW37" s="369"/>
      <c r="RKX37" s="369"/>
      <c r="RKY37" s="369"/>
      <c r="RKZ37" s="369"/>
      <c r="RLA37" s="369"/>
      <c r="RLB37" s="369"/>
      <c r="RLC37" s="369"/>
      <c r="RLD37" s="369"/>
      <c r="RLE37" s="369"/>
      <c r="RLF37" s="369"/>
      <c r="RLG37" s="369"/>
      <c r="RLH37" s="369"/>
      <c r="RLI37" s="369"/>
      <c r="RLJ37" s="369"/>
      <c r="RLK37" s="369"/>
      <c r="RLL37" s="369"/>
      <c r="RLM37" s="369"/>
      <c r="RLN37" s="369"/>
      <c r="RLO37" s="369"/>
      <c r="RLP37" s="369"/>
      <c r="RLQ37" s="369"/>
      <c r="RLR37" s="369"/>
      <c r="RLS37" s="369"/>
      <c r="RLT37" s="369"/>
      <c r="RLU37" s="369"/>
      <c r="RLV37" s="369"/>
      <c r="RLW37" s="369"/>
      <c r="RLX37" s="369"/>
      <c r="RLY37" s="369"/>
      <c r="RLZ37" s="369"/>
      <c r="RMA37" s="369"/>
      <c r="RMB37" s="369"/>
      <c r="RMC37" s="369"/>
      <c r="RMD37" s="369"/>
      <c r="RME37" s="369"/>
      <c r="RMF37" s="369"/>
      <c r="RMG37" s="369"/>
      <c r="RMH37" s="369"/>
      <c r="RMI37" s="369"/>
      <c r="RMJ37" s="369"/>
      <c r="RMK37" s="369"/>
      <c r="RML37" s="369"/>
      <c r="RMM37" s="369"/>
      <c r="RMN37" s="369"/>
      <c r="RMO37" s="369"/>
      <c r="RMP37" s="369"/>
      <c r="RMQ37" s="369"/>
      <c r="RMR37" s="369"/>
      <c r="RMS37" s="369"/>
      <c r="RMT37" s="369"/>
      <c r="RMU37" s="369"/>
      <c r="RMV37" s="369"/>
      <c r="RMW37" s="369"/>
      <c r="RMX37" s="369"/>
      <c r="RMY37" s="369"/>
      <c r="RMZ37" s="369"/>
      <c r="RNA37" s="369"/>
      <c r="RNB37" s="369"/>
      <c r="RNC37" s="369"/>
      <c r="RND37" s="369"/>
      <c r="RNE37" s="369"/>
      <c r="RNF37" s="369"/>
      <c r="RNG37" s="369"/>
      <c r="RNH37" s="369"/>
      <c r="RNI37" s="369"/>
      <c r="RNJ37" s="369"/>
      <c r="RNK37" s="369"/>
      <c r="RNL37" s="369"/>
      <c r="RNM37" s="369"/>
      <c r="RNN37" s="369"/>
      <c r="RNO37" s="369"/>
      <c r="RNP37" s="369"/>
      <c r="RNQ37" s="369"/>
      <c r="RNR37" s="369"/>
      <c r="RNS37" s="369"/>
      <c r="RNT37" s="369"/>
      <c r="RNU37" s="369"/>
      <c r="RNV37" s="369"/>
      <c r="RNW37" s="369"/>
      <c r="RNX37" s="369"/>
      <c r="RNY37" s="369"/>
      <c r="RNZ37" s="369"/>
      <c r="ROA37" s="369"/>
      <c r="ROB37" s="369"/>
      <c r="ROC37" s="369"/>
      <c r="ROD37" s="369"/>
      <c r="ROE37" s="369"/>
      <c r="ROF37" s="369"/>
      <c r="ROG37" s="369"/>
      <c r="ROH37" s="369"/>
      <c r="ROI37" s="369"/>
      <c r="ROJ37" s="369"/>
      <c r="ROK37" s="369"/>
      <c r="ROL37" s="369"/>
      <c r="ROM37" s="369"/>
      <c r="RON37" s="369"/>
      <c r="ROO37" s="369"/>
      <c r="ROP37" s="369"/>
      <c r="ROQ37" s="369"/>
      <c r="ROR37" s="369"/>
      <c r="ROS37" s="369"/>
      <c r="ROT37" s="369"/>
      <c r="ROU37" s="369"/>
      <c r="ROV37" s="369"/>
      <c r="ROW37" s="369"/>
      <c r="ROX37" s="369"/>
      <c r="ROY37" s="369"/>
      <c r="ROZ37" s="369"/>
      <c r="RPA37" s="369"/>
      <c r="RPB37" s="369"/>
      <c r="RPC37" s="369"/>
      <c r="RPD37" s="369"/>
      <c r="RPE37" s="369"/>
      <c r="RPF37" s="369"/>
      <c r="RPG37" s="369"/>
      <c r="RPH37" s="369"/>
      <c r="RPI37" s="369"/>
      <c r="RPJ37" s="369"/>
      <c r="RPK37" s="369"/>
      <c r="RPL37" s="369"/>
      <c r="RPM37" s="369"/>
      <c r="RPN37" s="369"/>
      <c r="RPO37" s="369"/>
      <c r="RPP37" s="369"/>
      <c r="RPQ37" s="369"/>
      <c r="RPR37" s="369"/>
      <c r="RPS37" s="369"/>
      <c r="RPT37" s="369"/>
      <c r="RPU37" s="369"/>
      <c r="RPV37" s="369"/>
      <c r="RPW37" s="369"/>
      <c r="RPX37" s="369"/>
      <c r="RPY37" s="369"/>
      <c r="RPZ37" s="369"/>
      <c r="RQA37" s="369"/>
      <c r="RQB37" s="369"/>
      <c r="RQC37" s="369"/>
      <c r="RQD37" s="369"/>
      <c r="RQE37" s="369"/>
      <c r="RQF37" s="369"/>
      <c r="RQG37" s="369"/>
      <c r="RQH37" s="369"/>
      <c r="RQI37" s="369"/>
      <c r="RQJ37" s="369"/>
      <c r="RQK37" s="369"/>
      <c r="RQL37" s="369"/>
      <c r="RQM37" s="369"/>
      <c r="RQN37" s="369"/>
      <c r="RQO37" s="369"/>
      <c r="RQP37" s="369"/>
      <c r="RQQ37" s="369"/>
      <c r="RQR37" s="369"/>
      <c r="RQS37" s="369"/>
      <c r="RQT37" s="369"/>
      <c r="RQU37" s="369"/>
      <c r="RQV37" s="369"/>
      <c r="RQW37" s="369"/>
      <c r="RQX37" s="369"/>
      <c r="RQY37" s="369"/>
      <c r="RQZ37" s="369"/>
      <c r="RRA37" s="369"/>
      <c r="RRB37" s="369"/>
      <c r="RRC37" s="369"/>
      <c r="RRD37" s="369"/>
      <c r="RRE37" s="369"/>
      <c r="RRF37" s="369"/>
      <c r="RRG37" s="369"/>
      <c r="RRH37" s="369"/>
      <c r="RRI37" s="369"/>
      <c r="RRJ37" s="369"/>
      <c r="RRK37" s="369"/>
      <c r="RRL37" s="369"/>
      <c r="RRM37" s="369"/>
      <c r="RRN37" s="369"/>
      <c r="RRO37" s="369"/>
      <c r="RRP37" s="369"/>
      <c r="RRQ37" s="369"/>
      <c r="RRR37" s="369"/>
      <c r="RRS37" s="369"/>
      <c r="RRT37" s="369"/>
      <c r="RRU37" s="369"/>
      <c r="RRV37" s="369"/>
      <c r="RRW37" s="369"/>
      <c r="RRX37" s="369"/>
      <c r="RRY37" s="369"/>
      <c r="RRZ37" s="369"/>
      <c r="RSA37" s="369"/>
      <c r="RSB37" s="369"/>
      <c r="RSC37" s="369"/>
      <c r="RSD37" s="369"/>
      <c r="RSE37" s="369"/>
      <c r="RSF37" s="369"/>
      <c r="RSG37" s="369"/>
      <c r="RSH37" s="369"/>
      <c r="RSI37" s="369"/>
      <c r="RSJ37" s="369"/>
      <c r="RSK37" s="369"/>
      <c r="RSL37" s="369"/>
      <c r="RSM37" s="369"/>
      <c r="RSN37" s="369"/>
      <c r="RSO37" s="369"/>
      <c r="RSP37" s="369"/>
      <c r="RSQ37" s="369"/>
      <c r="RSR37" s="369"/>
      <c r="RSS37" s="369"/>
      <c r="RST37" s="369"/>
      <c r="RSU37" s="369"/>
      <c r="RSV37" s="369"/>
      <c r="RSW37" s="369"/>
      <c r="RSX37" s="369"/>
      <c r="RSY37" s="369"/>
      <c r="RSZ37" s="369"/>
      <c r="RTA37" s="369"/>
      <c r="RTB37" s="369"/>
      <c r="RTC37" s="369"/>
      <c r="RTD37" s="369"/>
      <c r="RTE37" s="369"/>
      <c r="RTF37" s="369"/>
      <c r="RTG37" s="369"/>
      <c r="RTH37" s="369"/>
      <c r="RTI37" s="369"/>
      <c r="RTJ37" s="369"/>
      <c r="RTK37" s="369"/>
      <c r="RTL37" s="369"/>
      <c r="RTM37" s="369"/>
      <c r="RTN37" s="369"/>
      <c r="RTO37" s="369"/>
      <c r="RTP37" s="369"/>
      <c r="RTQ37" s="369"/>
      <c r="RTR37" s="369"/>
      <c r="RTS37" s="369"/>
      <c r="RTT37" s="369"/>
      <c r="RTU37" s="369"/>
      <c r="RTV37" s="369"/>
      <c r="RTW37" s="369"/>
      <c r="RTX37" s="369"/>
      <c r="RTY37" s="369"/>
      <c r="RTZ37" s="369"/>
      <c r="RUA37" s="369"/>
      <c r="RUB37" s="369"/>
      <c r="RUC37" s="369"/>
      <c r="RUD37" s="369"/>
      <c r="RUE37" s="369"/>
      <c r="RUF37" s="369"/>
      <c r="RUG37" s="369"/>
      <c r="RUH37" s="369"/>
      <c r="RUI37" s="369"/>
      <c r="RUJ37" s="369"/>
      <c r="RUK37" s="369"/>
      <c r="RUL37" s="369"/>
      <c r="RUM37" s="369"/>
      <c r="RUN37" s="369"/>
      <c r="RUO37" s="369"/>
      <c r="RUP37" s="369"/>
      <c r="RUQ37" s="369"/>
      <c r="RUR37" s="369"/>
      <c r="RUS37" s="369"/>
      <c r="RUT37" s="369"/>
      <c r="RUU37" s="369"/>
      <c r="RUV37" s="369"/>
      <c r="RUW37" s="369"/>
      <c r="RUX37" s="369"/>
      <c r="RUY37" s="369"/>
      <c r="RUZ37" s="369"/>
      <c r="RVA37" s="369"/>
      <c r="RVB37" s="369"/>
      <c r="RVC37" s="369"/>
      <c r="RVD37" s="369"/>
      <c r="RVE37" s="369"/>
      <c r="RVF37" s="369"/>
      <c r="RVG37" s="369"/>
      <c r="RVH37" s="369"/>
      <c r="RVI37" s="369"/>
      <c r="RVJ37" s="369"/>
      <c r="RVK37" s="369"/>
      <c r="RVL37" s="369"/>
      <c r="RVM37" s="369"/>
      <c r="RVN37" s="369"/>
      <c r="RVO37" s="369"/>
      <c r="RVP37" s="369"/>
      <c r="RVQ37" s="369"/>
      <c r="RVR37" s="369"/>
      <c r="RVS37" s="369"/>
      <c r="RVT37" s="369"/>
      <c r="RVU37" s="369"/>
      <c r="RVV37" s="369"/>
      <c r="RVW37" s="369"/>
      <c r="RVX37" s="369"/>
      <c r="RVY37" s="369"/>
      <c r="RVZ37" s="369"/>
      <c r="RWA37" s="369"/>
      <c r="RWB37" s="369"/>
      <c r="RWC37" s="369"/>
      <c r="RWD37" s="369"/>
      <c r="RWE37" s="369"/>
      <c r="RWF37" s="369"/>
      <c r="RWG37" s="369"/>
      <c r="RWH37" s="369"/>
      <c r="RWI37" s="369"/>
      <c r="RWJ37" s="369"/>
      <c r="RWK37" s="369"/>
      <c r="RWL37" s="369"/>
      <c r="RWM37" s="369"/>
      <c r="RWN37" s="369"/>
      <c r="RWO37" s="369"/>
      <c r="RWP37" s="369"/>
      <c r="RWQ37" s="369"/>
      <c r="RWR37" s="369"/>
      <c r="RWS37" s="369"/>
      <c r="RWT37" s="369"/>
      <c r="RWU37" s="369"/>
      <c r="RWV37" s="369"/>
      <c r="RWW37" s="369"/>
      <c r="RWX37" s="369"/>
      <c r="RWY37" s="369"/>
      <c r="RWZ37" s="369"/>
      <c r="RXA37" s="369"/>
      <c r="RXB37" s="369"/>
      <c r="RXC37" s="369"/>
      <c r="RXD37" s="369"/>
      <c r="RXE37" s="369"/>
      <c r="RXF37" s="369"/>
      <c r="RXG37" s="369"/>
      <c r="RXH37" s="369"/>
      <c r="RXI37" s="369"/>
      <c r="RXJ37" s="369"/>
      <c r="RXK37" s="369"/>
      <c r="RXL37" s="369"/>
      <c r="RXM37" s="369"/>
      <c r="RXN37" s="369"/>
      <c r="RXO37" s="369"/>
      <c r="RXP37" s="369"/>
      <c r="RXQ37" s="369"/>
      <c r="RXR37" s="369"/>
      <c r="RXS37" s="369"/>
      <c r="RXT37" s="369"/>
      <c r="RXU37" s="369"/>
      <c r="RXV37" s="369"/>
      <c r="RXW37" s="369"/>
      <c r="RXX37" s="369"/>
      <c r="RXY37" s="369"/>
      <c r="RXZ37" s="369"/>
      <c r="RYA37" s="369"/>
      <c r="RYB37" s="369"/>
      <c r="RYC37" s="369"/>
      <c r="RYD37" s="369"/>
      <c r="RYE37" s="369"/>
      <c r="RYF37" s="369"/>
      <c r="RYG37" s="369"/>
      <c r="RYH37" s="369"/>
      <c r="RYI37" s="369"/>
      <c r="RYJ37" s="369"/>
      <c r="RYK37" s="369"/>
      <c r="RYL37" s="369"/>
      <c r="RYM37" s="369"/>
      <c r="RYN37" s="369"/>
      <c r="RYO37" s="369"/>
      <c r="RYP37" s="369"/>
      <c r="RYQ37" s="369"/>
      <c r="RYR37" s="369"/>
      <c r="RYS37" s="369"/>
      <c r="RYT37" s="369"/>
      <c r="RYU37" s="369"/>
      <c r="RYV37" s="369"/>
      <c r="RYW37" s="369"/>
      <c r="RYX37" s="369"/>
      <c r="RYY37" s="369"/>
      <c r="RYZ37" s="369"/>
      <c r="RZA37" s="369"/>
      <c r="RZB37" s="369"/>
      <c r="RZC37" s="369"/>
      <c r="RZD37" s="369"/>
      <c r="RZE37" s="369"/>
      <c r="RZF37" s="369"/>
      <c r="RZG37" s="369"/>
      <c r="RZH37" s="369"/>
      <c r="RZI37" s="369"/>
      <c r="RZJ37" s="369"/>
      <c r="RZK37" s="369"/>
      <c r="RZL37" s="369"/>
      <c r="RZM37" s="369"/>
      <c r="RZN37" s="369"/>
      <c r="RZO37" s="369"/>
      <c r="RZP37" s="369"/>
      <c r="RZQ37" s="369"/>
      <c r="RZR37" s="369"/>
      <c r="RZS37" s="369"/>
      <c r="RZT37" s="369"/>
      <c r="RZU37" s="369"/>
      <c r="RZV37" s="369"/>
      <c r="RZW37" s="369"/>
      <c r="RZX37" s="369"/>
      <c r="RZY37" s="369"/>
      <c r="RZZ37" s="369"/>
      <c r="SAA37" s="369"/>
      <c r="SAB37" s="369"/>
      <c r="SAC37" s="369"/>
      <c r="SAD37" s="369"/>
      <c r="SAE37" s="369"/>
      <c r="SAF37" s="369"/>
      <c r="SAG37" s="369"/>
      <c r="SAH37" s="369"/>
      <c r="SAI37" s="369"/>
      <c r="SAJ37" s="369"/>
      <c r="SAK37" s="369"/>
      <c r="SAL37" s="369"/>
      <c r="SAM37" s="369"/>
      <c r="SAN37" s="369"/>
      <c r="SAO37" s="369"/>
      <c r="SAP37" s="369"/>
      <c r="SAQ37" s="369"/>
      <c r="SAR37" s="369"/>
      <c r="SAS37" s="369"/>
      <c r="SAT37" s="369"/>
      <c r="SAU37" s="369"/>
      <c r="SAV37" s="369"/>
      <c r="SAW37" s="369"/>
      <c r="SAX37" s="369"/>
      <c r="SAY37" s="369"/>
      <c r="SAZ37" s="369"/>
      <c r="SBA37" s="369"/>
      <c r="SBB37" s="369"/>
      <c r="SBC37" s="369"/>
      <c r="SBD37" s="369"/>
      <c r="SBE37" s="369"/>
      <c r="SBF37" s="369"/>
      <c r="SBG37" s="369"/>
      <c r="SBH37" s="369"/>
      <c r="SBI37" s="369"/>
      <c r="SBJ37" s="369"/>
      <c r="SBK37" s="369"/>
      <c r="SBL37" s="369"/>
      <c r="SBM37" s="369"/>
      <c r="SBN37" s="369"/>
      <c r="SBO37" s="369"/>
      <c r="SBP37" s="369"/>
      <c r="SBQ37" s="369"/>
      <c r="SBR37" s="369"/>
      <c r="SBS37" s="369"/>
      <c r="SBT37" s="369"/>
      <c r="SBU37" s="369"/>
      <c r="SBV37" s="369"/>
      <c r="SBW37" s="369"/>
      <c r="SBX37" s="369"/>
      <c r="SBY37" s="369"/>
      <c r="SBZ37" s="369"/>
      <c r="SCA37" s="369"/>
      <c r="SCB37" s="369"/>
      <c r="SCC37" s="369"/>
      <c r="SCD37" s="369"/>
      <c r="SCE37" s="369"/>
      <c r="SCF37" s="369"/>
      <c r="SCG37" s="369"/>
      <c r="SCH37" s="369"/>
      <c r="SCI37" s="369"/>
      <c r="SCJ37" s="369"/>
      <c r="SCK37" s="369"/>
      <c r="SCL37" s="369"/>
      <c r="SCM37" s="369"/>
      <c r="SCN37" s="369"/>
      <c r="SCO37" s="369"/>
      <c r="SCP37" s="369"/>
      <c r="SCQ37" s="369"/>
      <c r="SCR37" s="369"/>
      <c r="SCS37" s="369"/>
      <c r="SCT37" s="369"/>
      <c r="SCU37" s="369"/>
      <c r="SCV37" s="369"/>
      <c r="SCW37" s="369"/>
      <c r="SCX37" s="369"/>
      <c r="SCY37" s="369"/>
      <c r="SCZ37" s="369"/>
      <c r="SDA37" s="369"/>
      <c r="SDB37" s="369"/>
      <c r="SDC37" s="369"/>
      <c r="SDD37" s="369"/>
      <c r="SDE37" s="369"/>
      <c r="SDF37" s="369"/>
      <c r="SDG37" s="369"/>
      <c r="SDH37" s="369"/>
      <c r="SDI37" s="369"/>
      <c r="SDJ37" s="369"/>
      <c r="SDK37" s="369"/>
      <c r="SDL37" s="369"/>
      <c r="SDM37" s="369"/>
      <c r="SDN37" s="369"/>
      <c r="SDO37" s="369"/>
      <c r="SDP37" s="369"/>
      <c r="SDQ37" s="369"/>
      <c r="SDR37" s="369"/>
      <c r="SDS37" s="369"/>
      <c r="SDT37" s="369"/>
      <c r="SDU37" s="369"/>
      <c r="SDV37" s="369"/>
      <c r="SDW37" s="369"/>
      <c r="SDX37" s="369"/>
      <c r="SDY37" s="369"/>
      <c r="SDZ37" s="369"/>
      <c r="SEA37" s="369"/>
      <c r="SEB37" s="369"/>
      <c r="SEC37" s="369"/>
      <c r="SED37" s="369"/>
      <c r="SEE37" s="369"/>
      <c r="SEF37" s="369"/>
      <c r="SEG37" s="369"/>
      <c r="SEH37" s="369"/>
      <c r="SEI37" s="369"/>
      <c r="SEJ37" s="369"/>
      <c r="SEK37" s="369"/>
      <c r="SEL37" s="369"/>
      <c r="SEM37" s="369"/>
      <c r="SEN37" s="369"/>
      <c r="SEO37" s="369"/>
      <c r="SEP37" s="369"/>
      <c r="SEQ37" s="369"/>
      <c r="SER37" s="369"/>
      <c r="SES37" s="369"/>
      <c r="SET37" s="369"/>
      <c r="SEU37" s="369"/>
      <c r="SEV37" s="369"/>
      <c r="SEW37" s="369"/>
      <c r="SEX37" s="369"/>
      <c r="SEY37" s="369"/>
      <c r="SEZ37" s="369"/>
      <c r="SFA37" s="369"/>
      <c r="SFB37" s="369"/>
      <c r="SFC37" s="369"/>
      <c r="SFD37" s="369"/>
      <c r="SFE37" s="369"/>
      <c r="SFF37" s="369"/>
      <c r="SFG37" s="369"/>
      <c r="SFH37" s="369"/>
      <c r="SFI37" s="369"/>
      <c r="SFJ37" s="369"/>
      <c r="SFK37" s="369"/>
      <c r="SFL37" s="369"/>
      <c r="SFM37" s="369"/>
      <c r="SFN37" s="369"/>
      <c r="SFO37" s="369"/>
      <c r="SFP37" s="369"/>
      <c r="SFQ37" s="369"/>
      <c r="SFR37" s="369"/>
      <c r="SFS37" s="369"/>
      <c r="SFT37" s="369"/>
      <c r="SFU37" s="369"/>
      <c r="SFV37" s="369"/>
      <c r="SFW37" s="369"/>
      <c r="SFX37" s="369"/>
      <c r="SFY37" s="369"/>
      <c r="SFZ37" s="369"/>
      <c r="SGA37" s="369"/>
      <c r="SGB37" s="369"/>
      <c r="SGC37" s="369"/>
      <c r="SGD37" s="369"/>
      <c r="SGE37" s="369"/>
      <c r="SGF37" s="369"/>
      <c r="SGG37" s="369"/>
      <c r="SGH37" s="369"/>
      <c r="SGI37" s="369"/>
      <c r="SGJ37" s="369"/>
      <c r="SGK37" s="369"/>
      <c r="SGL37" s="369"/>
      <c r="SGM37" s="369"/>
      <c r="SGN37" s="369"/>
      <c r="SGO37" s="369"/>
      <c r="SGP37" s="369"/>
      <c r="SGQ37" s="369"/>
      <c r="SGR37" s="369"/>
      <c r="SGS37" s="369"/>
      <c r="SGT37" s="369"/>
      <c r="SGU37" s="369"/>
      <c r="SGV37" s="369"/>
      <c r="SGW37" s="369"/>
      <c r="SGX37" s="369"/>
      <c r="SGY37" s="369"/>
      <c r="SGZ37" s="369"/>
      <c r="SHA37" s="369"/>
      <c r="SHB37" s="369"/>
      <c r="SHC37" s="369"/>
      <c r="SHD37" s="369"/>
      <c r="SHE37" s="369"/>
      <c r="SHF37" s="369"/>
      <c r="SHG37" s="369"/>
      <c r="SHH37" s="369"/>
      <c r="SHI37" s="369"/>
      <c r="SHJ37" s="369"/>
      <c r="SHK37" s="369"/>
      <c r="SHL37" s="369"/>
      <c r="SHM37" s="369"/>
      <c r="SHN37" s="369"/>
      <c r="SHO37" s="369"/>
      <c r="SHP37" s="369"/>
      <c r="SHQ37" s="369"/>
      <c r="SHR37" s="369"/>
      <c r="SHS37" s="369"/>
      <c r="SHT37" s="369"/>
      <c r="SHU37" s="369"/>
      <c r="SHV37" s="369"/>
      <c r="SHW37" s="369"/>
      <c r="SHX37" s="369"/>
      <c r="SHY37" s="369"/>
      <c r="SHZ37" s="369"/>
      <c r="SIA37" s="369"/>
      <c r="SIB37" s="369"/>
      <c r="SIC37" s="369"/>
      <c r="SID37" s="369"/>
      <c r="SIE37" s="369"/>
      <c r="SIF37" s="369"/>
      <c r="SIG37" s="369"/>
      <c r="SIH37" s="369"/>
      <c r="SII37" s="369"/>
      <c r="SIJ37" s="369"/>
      <c r="SIK37" s="369"/>
      <c r="SIL37" s="369"/>
      <c r="SIM37" s="369"/>
      <c r="SIN37" s="369"/>
      <c r="SIO37" s="369"/>
      <c r="SIP37" s="369"/>
      <c r="SIQ37" s="369"/>
      <c r="SIR37" s="369"/>
      <c r="SIS37" s="369"/>
      <c r="SIT37" s="369"/>
      <c r="SIU37" s="369"/>
      <c r="SIV37" s="369"/>
      <c r="SIW37" s="369"/>
      <c r="SIX37" s="369"/>
      <c r="SIY37" s="369"/>
      <c r="SIZ37" s="369"/>
      <c r="SJA37" s="369"/>
      <c r="SJB37" s="369"/>
      <c r="SJC37" s="369"/>
      <c r="SJD37" s="369"/>
      <c r="SJE37" s="369"/>
      <c r="SJF37" s="369"/>
      <c r="SJG37" s="369"/>
      <c r="SJH37" s="369"/>
      <c r="SJI37" s="369"/>
      <c r="SJJ37" s="369"/>
      <c r="SJK37" s="369"/>
      <c r="SJL37" s="369"/>
      <c r="SJM37" s="369"/>
      <c r="SJN37" s="369"/>
      <c r="SJO37" s="369"/>
      <c r="SJP37" s="369"/>
      <c r="SJQ37" s="369"/>
      <c r="SJR37" s="369"/>
      <c r="SJS37" s="369"/>
      <c r="SJT37" s="369"/>
      <c r="SJU37" s="369"/>
      <c r="SJV37" s="369"/>
      <c r="SJW37" s="369"/>
      <c r="SJX37" s="369"/>
      <c r="SJY37" s="369"/>
      <c r="SJZ37" s="369"/>
      <c r="SKA37" s="369"/>
      <c r="SKB37" s="369"/>
      <c r="SKC37" s="369"/>
      <c r="SKD37" s="369"/>
      <c r="SKE37" s="369"/>
      <c r="SKF37" s="369"/>
      <c r="SKG37" s="369"/>
      <c r="SKH37" s="369"/>
      <c r="SKI37" s="369"/>
      <c r="SKJ37" s="369"/>
      <c r="SKK37" s="369"/>
      <c r="SKL37" s="369"/>
      <c r="SKM37" s="369"/>
      <c r="SKN37" s="369"/>
      <c r="SKO37" s="369"/>
      <c r="SKP37" s="369"/>
      <c r="SKQ37" s="369"/>
      <c r="SKR37" s="369"/>
      <c r="SKS37" s="369"/>
      <c r="SKT37" s="369"/>
      <c r="SKU37" s="369"/>
      <c r="SKV37" s="369"/>
      <c r="SKW37" s="369"/>
      <c r="SKX37" s="369"/>
      <c r="SKY37" s="369"/>
      <c r="SKZ37" s="369"/>
      <c r="SLA37" s="369"/>
      <c r="SLB37" s="369"/>
      <c r="SLC37" s="369"/>
      <c r="SLD37" s="369"/>
      <c r="SLE37" s="369"/>
      <c r="SLF37" s="369"/>
      <c r="SLG37" s="369"/>
      <c r="SLH37" s="369"/>
      <c r="SLI37" s="369"/>
      <c r="SLJ37" s="369"/>
      <c r="SLK37" s="369"/>
      <c r="SLL37" s="369"/>
      <c r="SLM37" s="369"/>
      <c r="SLN37" s="369"/>
      <c r="SLO37" s="369"/>
      <c r="SLP37" s="369"/>
      <c r="SLQ37" s="369"/>
      <c r="SLR37" s="369"/>
      <c r="SLS37" s="369"/>
      <c r="SLT37" s="369"/>
      <c r="SLU37" s="369"/>
      <c r="SLV37" s="369"/>
      <c r="SLW37" s="369"/>
      <c r="SLX37" s="369"/>
      <c r="SLY37" s="369"/>
      <c r="SLZ37" s="369"/>
      <c r="SMA37" s="369"/>
      <c r="SMB37" s="369"/>
      <c r="SMC37" s="369"/>
      <c r="SMD37" s="369"/>
      <c r="SME37" s="369"/>
      <c r="SMF37" s="369"/>
      <c r="SMG37" s="369"/>
      <c r="SMH37" s="369"/>
      <c r="SMI37" s="369"/>
      <c r="SMJ37" s="369"/>
      <c r="SMK37" s="369"/>
      <c r="SML37" s="369"/>
      <c r="SMM37" s="369"/>
      <c r="SMN37" s="369"/>
      <c r="SMO37" s="369"/>
      <c r="SMP37" s="369"/>
      <c r="SMQ37" s="369"/>
      <c r="SMR37" s="369"/>
      <c r="SMS37" s="369"/>
      <c r="SMT37" s="369"/>
      <c r="SMU37" s="369"/>
      <c r="SMV37" s="369"/>
      <c r="SMW37" s="369"/>
      <c r="SMX37" s="369"/>
      <c r="SMY37" s="369"/>
      <c r="SMZ37" s="369"/>
      <c r="SNA37" s="369"/>
      <c r="SNB37" s="369"/>
      <c r="SNC37" s="369"/>
      <c r="SND37" s="369"/>
      <c r="SNE37" s="369"/>
      <c r="SNF37" s="369"/>
      <c r="SNG37" s="369"/>
      <c r="SNH37" s="369"/>
      <c r="SNI37" s="369"/>
      <c r="SNJ37" s="369"/>
      <c r="SNK37" s="369"/>
      <c r="SNL37" s="369"/>
      <c r="SNM37" s="369"/>
      <c r="SNN37" s="369"/>
      <c r="SNO37" s="369"/>
      <c r="SNP37" s="369"/>
      <c r="SNQ37" s="369"/>
      <c r="SNR37" s="369"/>
      <c r="SNS37" s="369"/>
      <c r="SNT37" s="369"/>
      <c r="SNU37" s="369"/>
      <c r="SNV37" s="369"/>
      <c r="SNW37" s="369"/>
      <c r="SNX37" s="369"/>
      <c r="SNY37" s="369"/>
      <c r="SNZ37" s="369"/>
      <c r="SOA37" s="369"/>
      <c r="SOB37" s="369"/>
      <c r="SOC37" s="369"/>
      <c r="SOD37" s="369"/>
      <c r="SOE37" s="369"/>
      <c r="SOF37" s="369"/>
      <c r="SOG37" s="369"/>
      <c r="SOH37" s="369"/>
      <c r="SOI37" s="369"/>
      <c r="SOJ37" s="369"/>
      <c r="SOK37" s="369"/>
      <c r="SOL37" s="369"/>
      <c r="SOM37" s="369"/>
      <c r="SON37" s="369"/>
      <c r="SOO37" s="369"/>
      <c r="SOP37" s="369"/>
      <c r="SOQ37" s="369"/>
      <c r="SOR37" s="369"/>
      <c r="SOS37" s="369"/>
      <c r="SOT37" s="369"/>
      <c r="SOU37" s="369"/>
      <c r="SOV37" s="369"/>
      <c r="SOW37" s="369"/>
      <c r="SOX37" s="369"/>
      <c r="SOY37" s="369"/>
      <c r="SOZ37" s="369"/>
      <c r="SPA37" s="369"/>
      <c r="SPB37" s="369"/>
      <c r="SPC37" s="369"/>
      <c r="SPD37" s="369"/>
      <c r="SPE37" s="369"/>
      <c r="SPF37" s="369"/>
      <c r="SPG37" s="369"/>
      <c r="SPH37" s="369"/>
      <c r="SPI37" s="369"/>
      <c r="SPJ37" s="369"/>
      <c r="SPK37" s="369"/>
      <c r="SPL37" s="369"/>
      <c r="SPM37" s="369"/>
      <c r="SPN37" s="369"/>
      <c r="SPO37" s="369"/>
      <c r="SPP37" s="369"/>
      <c r="SPQ37" s="369"/>
      <c r="SPR37" s="369"/>
      <c r="SPS37" s="369"/>
      <c r="SPT37" s="369"/>
      <c r="SPU37" s="369"/>
      <c r="SPV37" s="369"/>
      <c r="SPW37" s="369"/>
      <c r="SPX37" s="369"/>
      <c r="SPY37" s="369"/>
      <c r="SPZ37" s="369"/>
      <c r="SQA37" s="369"/>
      <c r="SQB37" s="369"/>
      <c r="SQC37" s="369"/>
      <c r="SQD37" s="369"/>
      <c r="SQE37" s="369"/>
      <c r="SQF37" s="369"/>
      <c r="SQG37" s="369"/>
      <c r="SQH37" s="369"/>
      <c r="SQI37" s="369"/>
      <c r="SQJ37" s="369"/>
      <c r="SQK37" s="369"/>
      <c r="SQL37" s="369"/>
      <c r="SQM37" s="369"/>
      <c r="SQN37" s="369"/>
      <c r="SQO37" s="369"/>
      <c r="SQP37" s="369"/>
      <c r="SQQ37" s="369"/>
      <c r="SQR37" s="369"/>
      <c r="SQS37" s="369"/>
      <c r="SQT37" s="369"/>
      <c r="SQU37" s="369"/>
      <c r="SQV37" s="369"/>
      <c r="SQW37" s="369"/>
      <c r="SQX37" s="369"/>
      <c r="SQY37" s="369"/>
      <c r="SQZ37" s="369"/>
      <c r="SRA37" s="369"/>
      <c r="SRB37" s="369"/>
      <c r="SRC37" s="369"/>
      <c r="SRD37" s="369"/>
      <c r="SRE37" s="369"/>
      <c r="SRF37" s="369"/>
      <c r="SRG37" s="369"/>
      <c r="SRH37" s="369"/>
      <c r="SRI37" s="369"/>
      <c r="SRJ37" s="369"/>
      <c r="SRK37" s="369"/>
      <c r="SRL37" s="369"/>
      <c r="SRM37" s="369"/>
      <c r="SRN37" s="369"/>
      <c r="SRO37" s="369"/>
      <c r="SRP37" s="369"/>
      <c r="SRQ37" s="369"/>
      <c r="SRR37" s="369"/>
      <c r="SRS37" s="369"/>
      <c r="SRT37" s="369"/>
      <c r="SRU37" s="369"/>
      <c r="SRV37" s="369"/>
      <c r="SRW37" s="369"/>
      <c r="SRX37" s="369"/>
      <c r="SRY37" s="369"/>
      <c r="SRZ37" s="369"/>
      <c r="SSA37" s="369"/>
      <c r="SSB37" s="369"/>
      <c r="SSC37" s="369"/>
      <c r="SSD37" s="369"/>
      <c r="SSE37" s="369"/>
      <c r="SSF37" s="369"/>
      <c r="SSG37" s="369"/>
      <c r="SSH37" s="369"/>
      <c r="SSI37" s="369"/>
      <c r="SSJ37" s="369"/>
      <c r="SSK37" s="369"/>
      <c r="SSL37" s="369"/>
      <c r="SSM37" s="369"/>
      <c r="SSN37" s="369"/>
      <c r="SSO37" s="369"/>
      <c r="SSP37" s="369"/>
      <c r="SSQ37" s="369"/>
      <c r="SSR37" s="369"/>
      <c r="SSS37" s="369"/>
      <c r="SST37" s="369"/>
      <c r="SSU37" s="369"/>
      <c r="SSV37" s="369"/>
      <c r="SSW37" s="369"/>
      <c r="SSX37" s="369"/>
      <c r="SSY37" s="369"/>
      <c r="SSZ37" s="369"/>
      <c r="STA37" s="369"/>
      <c r="STB37" s="369"/>
      <c r="STC37" s="369"/>
      <c r="STD37" s="369"/>
      <c r="STE37" s="369"/>
      <c r="STF37" s="369"/>
      <c r="STG37" s="369"/>
      <c r="STH37" s="369"/>
      <c r="STI37" s="369"/>
      <c r="STJ37" s="369"/>
      <c r="STK37" s="369"/>
      <c r="STL37" s="369"/>
      <c r="STM37" s="369"/>
      <c r="STN37" s="369"/>
      <c r="STO37" s="369"/>
      <c r="STP37" s="369"/>
      <c r="STQ37" s="369"/>
      <c r="STR37" s="369"/>
      <c r="STS37" s="369"/>
      <c r="STT37" s="369"/>
      <c r="STU37" s="369"/>
      <c r="STV37" s="369"/>
      <c r="STW37" s="369"/>
      <c r="STX37" s="369"/>
      <c r="STY37" s="369"/>
      <c r="STZ37" s="369"/>
      <c r="SUA37" s="369"/>
      <c r="SUB37" s="369"/>
      <c r="SUC37" s="369"/>
      <c r="SUD37" s="369"/>
      <c r="SUE37" s="369"/>
      <c r="SUF37" s="369"/>
      <c r="SUG37" s="369"/>
      <c r="SUH37" s="369"/>
      <c r="SUI37" s="369"/>
      <c r="SUJ37" s="369"/>
      <c r="SUK37" s="369"/>
      <c r="SUL37" s="369"/>
      <c r="SUM37" s="369"/>
      <c r="SUN37" s="369"/>
      <c r="SUO37" s="369"/>
      <c r="SUP37" s="369"/>
      <c r="SUQ37" s="369"/>
      <c r="SUR37" s="369"/>
      <c r="SUS37" s="369"/>
      <c r="SUT37" s="369"/>
      <c r="SUU37" s="369"/>
      <c r="SUV37" s="369"/>
      <c r="SUW37" s="369"/>
      <c r="SUX37" s="369"/>
      <c r="SUY37" s="369"/>
      <c r="SUZ37" s="369"/>
      <c r="SVA37" s="369"/>
      <c r="SVB37" s="369"/>
      <c r="SVC37" s="369"/>
      <c r="SVD37" s="369"/>
      <c r="SVE37" s="369"/>
      <c r="SVF37" s="369"/>
      <c r="SVG37" s="369"/>
      <c r="SVH37" s="369"/>
      <c r="SVI37" s="369"/>
      <c r="SVJ37" s="369"/>
      <c r="SVK37" s="369"/>
      <c r="SVL37" s="369"/>
      <c r="SVM37" s="369"/>
      <c r="SVN37" s="369"/>
      <c r="SVO37" s="369"/>
      <c r="SVP37" s="369"/>
      <c r="SVQ37" s="369"/>
      <c r="SVR37" s="369"/>
      <c r="SVS37" s="369"/>
      <c r="SVT37" s="369"/>
      <c r="SVU37" s="369"/>
      <c r="SVV37" s="369"/>
      <c r="SVW37" s="369"/>
      <c r="SVX37" s="369"/>
      <c r="SVY37" s="369"/>
      <c r="SVZ37" s="369"/>
      <c r="SWA37" s="369"/>
      <c r="SWB37" s="369"/>
      <c r="SWC37" s="369"/>
      <c r="SWD37" s="369"/>
      <c r="SWE37" s="369"/>
      <c r="SWF37" s="369"/>
      <c r="SWG37" s="369"/>
      <c r="SWH37" s="369"/>
      <c r="SWI37" s="369"/>
      <c r="SWJ37" s="369"/>
      <c r="SWK37" s="369"/>
      <c r="SWL37" s="369"/>
      <c r="SWM37" s="369"/>
      <c r="SWN37" s="369"/>
      <c r="SWO37" s="369"/>
      <c r="SWP37" s="369"/>
      <c r="SWQ37" s="369"/>
      <c r="SWR37" s="369"/>
      <c r="SWS37" s="369"/>
      <c r="SWT37" s="369"/>
      <c r="SWU37" s="369"/>
      <c r="SWV37" s="369"/>
      <c r="SWW37" s="369"/>
      <c r="SWX37" s="369"/>
      <c r="SWY37" s="369"/>
      <c r="SWZ37" s="369"/>
      <c r="SXA37" s="369"/>
      <c r="SXB37" s="369"/>
      <c r="SXC37" s="369"/>
      <c r="SXD37" s="369"/>
      <c r="SXE37" s="369"/>
      <c r="SXF37" s="369"/>
      <c r="SXG37" s="369"/>
      <c r="SXH37" s="369"/>
      <c r="SXI37" s="369"/>
      <c r="SXJ37" s="369"/>
      <c r="SXK37" s="369"/>
      <c r="SXL37" s="369"/>
      <c r="SXM37" s="369"/>
      <c r="SXN37" s="369"/>
      <c r="SXO37" s="369"/>
      <c r="SXP37" s="369"/>
      <c r="SXQ37" s="369"/>
      <c r="SXR37" s="369"/>
      <c r="SXS37" s="369"/>
      <c r="SXT37" s="369"/>
      <c r="SXU37" s="369"/>
      <c r="SXV37" s="369"/>
      <c r="SXW37" s="369"/>
      <c r="SXX37" s="369"/>
      <c r="SXY37" s="369"/>
      <c r="SXZ37" s="369"/>
      <c r="SYA37" s="369"/>
      <c r="SYB37" s="369"/>
      <c r="SYC37" s="369"/>
      <c r="SYD37" s="369"/>
      <c r="SYE37" s="369"/>
      <c r="SYF37" s="369"/>
      <c r="SYG37" s="369"/>
      <c r="SYH37" s="369"/>
      <c r="SYI37" s="369"/>
      <c r="SYJ37" s="369"/>
      <c r="SYK37" s="369"/>
      <c r="SYL37" s="369"/>
      <c r="SYM37" s="369"/>
      <c r="SYN37" s="369"/>
      <c r="SYO37" s="369"/>
      <c r="SYP37" s="369"/>
      <c r="SYQ37" s="369"/>
      <c r="SYR37" s="369"/>
      <c r="SYS37" s="369"/>
      <c r="SYT37" s="369"/>
      <c r="SYU37" s="369"/>
      <c r="SYV37" s="369"/>
      <c r="SYW37" s="369"/>
      <c r="SYX37" s="369"/>
      <c r="SYY37" s="369"/>
      <c r="SYZ37" s="369"/>
      <c r="SZA37" s="369"/>
      <c r="SZB37" s="369"/>
      <c r="SZC37" s="369"/>
      <c r="SZD37" s="369"/>
      <c r="SZE37" s="369"/>
      <c r="SZF37" s="369"/>
      <c r="SZG37" s="369"/>
      <c r="SZH37" s="369"/>
      <c r="SZI37" s="369"/>
      <c r="SZJ37" s="369"/>
      <c r="SZK37" s="369"/>
      <c r="SZL37" s="369"/>
      <c r="SZM37" s="369"/>
      <c r="SZN37" s="369"/>
      <c r="SZO37" s="369"/>
      <c r="SZP37" s="369"/>
      <c r="SZQ37" s="369"/>
      <c r="SZR37" s="369"/>
      <c r="SZS37" s="369"/>
      <c r="SZT37" s="369"/>
      <c r="SZU37" s="369"/>
      <c r="SZV37" s="369"/>
      <c r="SZW37" s="369"/>
      <c r="SZX37" s="369"/>
      <c r="SZY37" s="369"/>
      <c r="SZZ37" s="369"/>
      <c r="TAA37" s="369"/>
      <c r="TAB37" s="369"/>
      <c r="TAC37" s="369"/>
      <c r="TAD37" s="369"/>
      <c r="TAE37" s="369"/>
      <c r="TAF37" s="369"/>
      <c r="TAG37" s="369"/>
      <c r="TAH37" s="369"/>
      <c r="TAI37" s="369"/>
      <c r="TAJ37" s="369"/>
      <c r="TAK37" s="369"/>
      <c r="TAL37" s="369"/>
      <c r="TAM37" s="369"/>
      <c r="TAN37" s="369"/>
      <c r="TAO37" s="369"/>
      <c r="TAP37" s="369"/>
      <c r="TAQ37" s="369"/>
      <c r="TAR37" s="369"/>
      <c r="TAS37" s="369"/>
      <c r="TAT37" s="369"/>
      <c r="TAU37" s="369"/>
      <c r="TAV37" s="369"/>
      <c r="TAW37" s="369"/>
      <c r="TAX37" s="369"/>
      <c r="TAY37" s="369"/>
      <c r="TAZ37" s="369"/>
      <c r="TBA37" s="369"/>
      <c r="TBB37" s="369"/>
      <c r="TBC37" s="369"/>
      <c r="TBD37" s="369"/>
      <c r="TBE37" s="369"/>
      <c r="TBF37" s="369"/>
      <c r="TBG37" s="369"/>
      <c r="TBH37" s="369"/>
      <c r="TBI37" s="369"/>
      <c r="TBJ37" s="369"/>
      <c r="TBK37" s="369"/>
      <c r="TBL37" s="369"/>
      <c r="TBM37" s="369"/>
      <c r="TBN37" s="369"/>
      <c r="TBO37" s="369"/>
      <c r="TBP37" s="369"/>
      <c r="TBQ37" s="369"/>
      <c r="TBR37" s="369"/>
      <c r="TBS37" s="369"/>
      <c r="TBT37" s="369"/>
      <c r="TBU37" s="369"/>
      <c r="TBV37" s="369"/>
      <c r="TBW37" s="369"/>
      <c r="TBX37" s="369"/>
      <c r="TBY37" s="369"/>
      <c r="TBZ37" s="369"/>
      <c r="TCA37" s="369"/>
      <c r="TCB37" s="369"/>
      <c r="TCC37" s="369"/>
      <c r="TCD37" s="369"/>
      <c r="TCE37" s="369"/>
      <c r="TCF37" s="369"/>
      <c r="TCG37" s="369"/>
      <c r="TCH37" s="369"/>
      <c r="TCI37" s="369"/>
      <c r="TCJ37" s="369"/>
      <c r="TCK37" s="369"/>
      <c r="TCL37" s="369"/>
      <c r="TCM37" s="369"/>
      <c r="TCN37" s="369"/>
      <c r="TCO37" s="369"/>
      <c r="TCP37" s="369"/>
      <c r="TCQ37" s="369"/>
      <c r="TCR37" s="369"/>
      <c r="TCS37" s="369"/>
      <c r="TCT37" s="369"/>
      <c r="TCU37" s="369"/>
      <c r="TCV37" s="369"/>
      <c r="TCW37" s="369"/>
      <c r="TCX37" s="369"/>
      <c r="TCY37" s="369"/>
      <c r="TCZ37" s="369"/>
      <c r="TDA37" s="369"/>
      <c r="TDB37" s="369"/>
      <c r="TDC37" s="369"/>
      <c r="TDD37" s="369"/>
      <c r="TDE37" s="369"/>
      <c r="TDF37" s="369"/>
      <c r="TDG37" s="369"/>
      <c r="TDH37" s="369"/>
      <c r="TDI37" s="369"/>
      <c r="TDJ37" s="369"/>
      <c r="TDK37" s="369"/>
      <c r="TDL37" s="369"/>
      <c r="TDM37" s="369"/>
      <c r="TDN37" s="369"/>
      <c r="TDO37" s="369"/>
      <c r="TDP37" s="369"/>
      <c r="TDQ37" s="369"/>
      <c r="TDR37" s="369"/>
      <c r="TDS37" s="369"/>
      <c r="TDT37" s="369"/>
      <c r="TDU37" s="369"/>
      <c r="TDV37" s="369"/>
      <c r="TDW37" s="369"/>
      <c r="TDX37" s="369"/>
      <c r="TDY37" s="369"/>
      <c r="TDZ37" s="369"/>
      <c r="TEA37" s="369"/>
      <c r="TEB37" s="369"/>
      <c r="TEC37" s="369"/>
      <c r="TED37" s="369"/>
      <c r="TEE37" s="369"/>
      <c r="TEF37" s="369"/>
      <c r="TEG37" s="369"/>
      <c r="TEH37" s="369"/>
      <c r="TEI37" s="369"/>
      <c r="TEJ37" s="369"/>
      <c r="TEK37" s="369"/>
      <c r="TEL37" s="369"/>
      <c r="TEM37" s="369"/>
      <c r="TEN37" s="369"/>
      <c r="TEO37" s="369"/>
      <c r="TEP37" s="369"/>
      <c r="TEQ37" s="369"/>
      <c r="TER37" s="369"/>
      <c r="TES37" s="369"/>
      <c r="TET37" s="369"/>
      <c r="TEU37" s="369"/>
      <c r="TEV37" s="369"/>
      <c r="TEW37" s="369"/>
      <c r="TEX37" s="369"/>
      <c r="TEY37" s="369"/>
      <c r="TEZ37" s="369"/>
      <c r="TFA37" s="369"/>
      <c r="TFB37" s="369"/>
      <c r="TFC37" s="369"/>
      <c r="TFD37" s="369"/>
      <c r="TFE37" s="369"/>
      <c r="TFF37" s="369"/>
      <c r="TFG37" s="369"/>
      <c r="TFH37" s="369"/>
      <c r="TFI37" s="369"/>
      <c r="TFJ37" s="369"/>
      <c r="TFK37" s="369"/>
      <c r="TFL37" s="369"/>
      <c r="TFM37" s="369"/>
      <c r="TFN37" s="369"/>
      <c r="TFO37" s="369"/>
      <c r="TFP37" s="369"/>
      <c r="TFQ37" s="369"/>
      <c r="TFR37" s="369"/>
      <c r="TFS37" s="369"/>
      <c r="TFT37" s="369"/>
      <c r="TFU37" s="369"/>
      <c r="TFV37" s="369"/>
      <c r="TFW37" s="369"/>
      <c r="TFX37" s="369"/>
      <c r="TFY37" s="369"/>
      <c r="TFZ37" s="369"/>
      <c r="TGA37" s="369"/>
      <c r="TGB37" s="369"/>
      <c r="TGC37" s="369"/>
      <c r="TGD37" s="369"/>
      <c r="TGE37" s="369"/>
      <c r="TGF37" s="369"/>
      <c r="TGG37" s="369"/>
      <c r="TGH37" s="369"/>
      <c r="TGI37" s="369"/>
      <c r="TGJ37" s="369"/>
      <c r="TGK37" s="369"/>
      <c r="TGL37" s="369"/>
      <c r="TGM37" s="369"/>
      <c r="TGN37" s="369"/>
      <c r="TGO37" s="369"/>
      <c r="TGP37" s="369"/>
      <c r="TGQ37" s="369"/>
      <c r="TGR37" s="369"/>
      <c r="TGS37" s="369"/>
      <c r="TGT37" s="369"/>
      <c r="TGU37" s="369"/>
      <c r="TGV37" s="369"/>
      <c r="TGW37" s="369"/>
      <c r="TGX37" s="369"/>
      <c r="TGY37" s="369"/>
      <c r="TGZ37" s="369"/>
      <c r="THA37" s="369"/>
      <c r="THB37" s="369"/>
      <c r="THC37" s="369"/>
      <c r="THD37" s="369"/>
      <c r="THE37" s="369"/>
      <c r="THF37" s="369"/>
      <c r="THG37" s="369"/>
      <c r="THH37" s="369"/>
      <c r="THI37" s="369"/>
      <c r="THJ37" s="369"/>
      <c r="THK37" s="369"/>
      <c r="THL37" s="369"/>
      <c r="THM37" s="369"/>
      <c r="THN37" s="369"/>
      <c r="THO37" s="369"/>
      <c r="THP37" s="369"/>
      <c r="THQ37" s="369"/>
      <c r="THR37" s="369"/>
      <c r="THS37" s="369"/>
      <c r="THT37" s="369"/>
      <c r="THU37" s="369"/>
      <c r="THV37" s="369"/>
      <c r="THW37" s="369"/>
      <c r="THX37" s="369"/>
      <c r="THY37" s="369"/>
      <c r="THZ37" s="369"/>
      <c r="TIA37" s="369"/>
      <c r="TIB37" s="369"/>
      <c r="TIC37" s="369"/>
      <c r="TID37" s="369"/>
      <c r="TIE37" s="369"/>
      <c r="TIF37" s="369"/>
      <c r="TIG37" s="369"/>
      <c r="TIH37" s="369"/>
      <c r="TII37" s="369"/>
      <c r="TIJ37" s="369"/>
      <c r="TIK37" s="369"/>
      <c r="TIL37" s="369"/>
      <c r="TIM37" s="369"/>
      <c r="TIN37" s="369"/>
      <c r="TIO37" s="369"/>
      <c r="TIP37" s="369"/>
      <c r="TIQ37" s="369"/>
      <c r="TIR37" s="369"/>
      <c r="TIS37" s="369"/>
      <c r="TIT37" s="369"/>
      <c r="TIU37" s="369"/>
      <c r="TIV37" s="369"/>
      <c r="TIW37" s="369"/>
      <c r="TIX37" s="369"/>
      <c r="TIY37" s="369"/>
      <c r="TIZ37" s="369"/>
      <c r="TJA37" s="369"/>
      <c r="TJB37" s="369"/>
      <c r="TJC37" s="369"/>
      <c r="TJD37" s="369"/>
      <c r="TJE37" s="369"/>
      <c r="TJF37" s="369"/>
      <c r="TJG37" s="369"/>
      <c r="TJH37" s="369"/>
      <c r="TJI37" s="369"/>
      <c r="TJJ37" s="369"/>
      <c r="TJK37" s="369"/>
      <c r="TJL37" s="369"/>
      <c r="TJM37" s="369"/>
      <c r="TJN37" s="369"/>
      <c r="TJO37" s="369"/>
      <c r="TJP37" s="369"/>
      <c r="TJQ37" s="369"/>
      <c r="TJR37" s="369"/>
      <c r="TJS37" s="369"/>
      <c r="TJT37" s="369"/>
      <c r="TJU37" s="369"/>
      <c r="TJV37" s="369"/>
      <c r="TJW37" s="369"/>
      <c r="TJX37" s="369"/>
      <c r="TJY37" s="369"/>
      <c r="TJZ37" s="369"/>
      <c r="TKA37" s="369"/>
      <c r="TKB37" s="369"/>
      <c r="TKC37" s="369"/>
      <c r="TKD37" s="369"/>
      <c r="TKE37" s="369"/>
      <c r="TKF37" s="369"/>
      <c r="TKG37" s="369"/>
      <c r="TKH37" s="369"/>
      <c r="TKI37" s="369"/>
      <c r="TKJ37" s="369"/>
      <c r="TKK37" s="369"/>
      <c r="TKL37" s="369"/>
      <c r="TKM37" s="369"/>
      <c r="TKN37" s="369"/>
      <c r="TKO37" s="369"/>
      <c r="TKP37" s="369"/>
      <c r="TKQ37" s="369"/>
      <c r="TKR37" s="369"/>
      <c r="TKS37" s="369"/>
      <c r="TKT37" s="369"/>
      <c r="TKU37" s="369"/>
      <c r="TKV37" s="369"/>
      <c r="TKW37" s="369"/>
      <c r="TKX37" s="369"/>
      <c r="TKY37" s="369"/>
      <c r="TKZ37" s="369"/>
      <c r="TLA37" s="369"/>
      <c r="TLB37" s="369"/>
      <c r="TLC37" s="369"/>
      <c r="TLD37" s="369"/>
      <c r="TLE37" s="369"/>
      <c r="TLF37" s="369"/>
      <c r="TLG37" s="369"/>
      <c r="TLH37" s="369"/>
      <c r="TLI37" s="369"/>
      <c r="TLJ37" s="369"/>
      <c r="TLK37" s="369"/>
      <c r="TLL37" s="369"/>
      <c r="TLM37" s="369"/>
      <c r="TLN37" s="369"/>
      <c r="TLO37" s="369"/>
      <c r="TLP37" s="369"/>
      <c r="TLQ37" s="369"/>
      <c r="TLR37" s="369"/>
      <c r="TLS37" s="369"/>
      <c r="TLT37" s="369"/>
      <c r="TLU37" s="369"/>
      <c r="TLV37" s="369"/>
      <c r="TLW37" s="369"/>
      <c r="TLX37" s="369"/>
      <c r="TLY37" s="369"/>
      <c r="TLZ37" s="369"/>
      <c r="TMA37" s="369"/>
      <c r="TMB37" s="369"/>
      <c r="TMC37" s="369"/>
      <c r="TMD37" s="369"/>
      <c r="TME37" s="369"/>
      <c r="TMF37" s="369"/>
      <c r="TMG37" s="369"/>
      <c r="TMH37" s="369"/>
      <c r="TMI37" s="369"/>
      <c r="TMJ37" s="369"/>
      <c r="TMK37" s="369"/>
      <c r="TML37" s="369"/>
      <c r="TMM37" s="369"/>
      <c r="TMN37" s="369"/>
      <c r="TMO37" s="369"/>
      <c r="TMP37" s="369"/>
      <c r="TMQ37" s="369"/>
      <c r="TMR37" s="369"/>
      <c r="TMS37" s="369"/>
      <c r="TMT37" s="369"/>
      <c r="TMU37" s="369"/>
      <c r="TMV37" s="369"/>
      <c r="TMW37" s="369"/>
      <c r="TMX37" s="369"/>
      <c r="TMY37" s="369"/>
      <c r="TMZ37" s="369"/>
      <c r="TNA37" s="369"/>
      <c r="TNB37" s="369"/>
      <c r="TNC37" s="369"/>
      <c r="TND37" s="369"/>
      <c r="TNE37" s="369"/>
      <c r="TNF37" s="369"/>
      <c r="TNG37" s="369"/>
      <c r="TNH37" s="369"/>
      <c r="TNI37" s="369"/>
      <c r="TNJ37" s="369"/>
      <c r="TNK37" s="369"/>
      <c r="TNL37" s="369"/>
      <c r="TNM37" s="369"/>
      <c r="TNN37" s="369"/>
      <c r="TNO37" s="369"/>
      <c r="TNP37" s="369"/>
      <c r="TNQ37" s="369"/>
      <c r="TNR37" s="369"/>
      <c r="TNS37" s="369"/>
      <c r="TNT37" s="369"/>
      <c r="TNU37" s="369"/>
      <c r="TNV37" s="369"/>
      <c r="TNW37" s="369"/>
      <c r="TNX37" s="369"/>
      <c r="TNY37" s="369"/>
      <c r="TNZ37" s="369"/>
      <c r="TOA37" s="369"/>
      <c r="TOB37" s="369"/>
      <c r="TOC37" s="369"/>
      <c r="TOD37" s="369"/>
      <c r="TOE37" s="369"/>
      <c r="TOF37" s="369"/>
      <c r="TOG37" s="369"/>
      <c r="TOH37" s="369"/>
      <c r="TOI37" s="369"/>
      <c r="TOJ37" s="369"/>
      <c r="TOK37" s="369"/>
      <c r="TOL37" s="369"/>
      <c r="TOM37" s="369"/>
      <c r="TON37" s="369"/>
      <c r="TOO37" s="369"/>
      <c r="TOP37" s="369"/>
      <c r="TOQ37" s="369"/>
      <c r="TOR37" s="369"/>
      <c r="TOS37" s="369"/>
      <c r="TOT37" s="369"/>
      <c r="TOU37" s="369"/>
      <c r="TOV37" s="369"/>
      <c r="TOW37" s="369"/>
      <c r="TOX37" s="369"/>
      <c r="TOY37" s="369"/>
      <c r="TOZ37" s="369"/>
      <c r="TPA37" s="369"/>
      <c r="TPB37" s="369"/>
      <c r="TPC37" s="369"/>
      <c r="TPD37" s="369"/>
      <c r="TPE37" s="369"/>
      <c r="TPF37" s="369"/>
      <c r="TPG37" s="369"/>
      <c r="TPH37" s="369"/>
      <c r="TPI37" s="369"/>
      <c r="TPJ37" s="369"/>
      <c r="TPK37" s="369"/>
      <c r="TPL37" s="369"/>
      <c r="TPM37" s="369"/>
      <c r="TPN37" s="369"/>
      <c r="TPO37" s="369"/>
      <c r="TPP37" s="369"/>
      <c r="TPQ37" s="369"/>
      <c r="TPR37" s="369"/>
      <c r="TPS37" s="369"/>
      <c r="TPT37" s="369"/>
      <c r="TPU37" s="369"/>
      <c r="TPV37" s="369"/>
      <c r="TPW37" s="369"/>
      <c r="TPX37" s="369"/>
      <c r="TPY37" s="369"/>
      <c r="TPZ37" s="369"/>
      <c r="TQA37" s="369"/>
      <c r="TQB37" s="369"/>
      <c r="TQC37" s="369"/>
      <c r="TQD37" s="369"/>
      <c r="TQE37" s="369"/>
      <c r="TQF37" s="369"/>
      <c r="TQG37" s="369"/>
      <c r="TQH37" s="369"/>
      <c r="TQI37" s="369"/>
      <c r="TQJ37" s="369"/>
      <c r="TQK37" s="369"/>
      <c r="TQL37" s="369"/>
      <c r="TQM37" s="369"/>
      <c r="TQN37" s="369"/>
      <c r="TQO37" s="369"/>
      <c r="TQP37" s="369"/>
      <c r="TQQ37" s="369"/>
      <c r="TQR37" s="369"/>
      <c r="TQS37" s="369"/>
      <c r="TQT37" s="369"/>
      <c r="TQU37" s="369"/>
      <c r="TQV37" s="369"/>
      <c r="TQW37" s="369"/>
      <c r="TQX37" s="369"/>
      <c r="TQY37" s="369"/>
      <c r="TQZ37" s="369"/>
      <c r="TRA37" s="369"/>
      <c r="TRB37" s="369"/>
      <c r="TRC37" s="369"/>
      <c r="TRD37" s="369"/>
      <c r="TRE37" s="369"/>
      <c r="TRF37" s="369"/>
      <c r="TRG37" s="369"/>
      <c r="TRH37" s="369"/>
      <c r="TRI37" s="369"/>
      <c r="TRJ37" s="369"/>
      <c r="TRK37" s="369"/>
      <c r="TRL37" s="369"/>
      <c r="TRM37" s="369"/>
      <c r="TRN37" s="369"/>
      <c r="TRO37" s="369"/>
      <c r="TRP37" s="369"/>
      <c r="TRQ37" s="369"/>
      <c r="TRR37" s="369"/>
      <c r="TRS37" s="369"/>
      <c r="TRT37" s="369"/>
      <c r="TRU37" s="369"/>
      <c r="TRV37" s="369"/>
      <c r="TRW37" s="369"/>
      <c r="TRX37" s="369"/>
      <c r="TRY37" s="369"/>
      <c r="TRZ37" s="369"/>
      <c r="TSA37" s="369"/>
      <c r="TSB37" s="369"/>
      <c r="TSC37" s="369"/>
      <c r="TSD37" s="369"/>
      <c r="TSE37" s="369"/>
      <c r="TSF37" s="369"/>
      <c r="TSG37" s="369"/>
      <c r="TSH37" s="369"/>
      <c r="TSI37" s="369"/>
      <c r="TSJ37" s="369"/>
      <c r="TSK37" s="369"/>
      <c r="TSL37" s="369"/>
      <c r="TSM37" s="369"/>
      <c r="TSN37" s="369"/>
      <c r="TSO37" s="369"/>
      <c r="TSP37" s="369"/>
      <c r="TSQ37" s="369"/>
      <c r="TSR37" s="369"/>
      <c r="TSS37" s="369"/>
      <c r="TST37" s="369"/>
      <c r="TSU37" s="369"/>
      <c r="TSV37" s="369"/>
      <c r="TSW37" s="369"/>
      <c r="TSX37" s="369"/>
      <c r="TSY37" s="369"/>
      <c r="TSZ37" s="369"/>
      <c r="TTA37" s="369"/>
      <c r="TTB37" s="369"/>
      <c r="TTC37" s="369"/>
      <c r="TTD37" s="369"/>
      <c r="TTE37" s="369"/>
      <c r="TTF37" s="369"/>
      <c r="TTG37" s="369"/>
      <c r="TTH37" s="369"/>
      <c r="TTI37" s="369"/>
      <c r="TTJ37" s="369"/>
      <c r="TTK37" s="369"/>
      <c r="TTL37" s="369"/>
      <c r="TTM37" s="369"/>
      <c r="TTN37" s="369"/>
      <c r="TTO37" s="369"/>
      <c r="TTP37" s="369"/>
      <c r="TTQ37" s="369"/>
      <c r="TTR37" s="369"/>
      <c r="TTS37" s="369"/>
      <c r="TTT37" s="369"/>
      <c r="TTU37" s="369"/>
      <c r="TTV37" s="369"/>
      <c r="TTW37" s="369"/>
      <c r="TTX37" s="369"/>
      <c r="TTY37" s="369"/>
      <c r="TTZ37" s="369"/>
      <c r="TUA37" s="369"/>
      <c r="TUB37" s="369"/>
      <c r="TUC37" s="369"/>
      <c r="TUD37" s="369"/>
      <c r="TUE37" s="369"/>
      <c r="TUF37" s="369"/>
      <c r="TUG37" s="369"/>
      <c r="TUH37" s="369"/>
      <c r="TUI37" s="369"/>
      <c r="TUJ37" s="369"/>
      <c r="TUK37" s="369"/>
      <c r="TUL37" s="369"/>
      <c r="TUM37" s="369"/>
      <c r="TUN37" s="369"/>
      <c r="TUO37" s="369"/>
      <c r="TUP37" s="369"/>
      <c r="TUQ37" s="369"/>
      <c r="TUR37" s="369"/>
      <c r="TUS37" s="369"/>
      <c r="TUT37" s="369"/>
      <c r="TUU37" s="369"/>
      <c r="TUV37" s="369"/>
      <c r="TUW37" s="369"/>
      <c r="TUX37" s="369"/>
      <c r="TUY37" s="369"/>
      <c r="TUZ37" s="369"/>
      <c r="TVA37" s="369"/>
      <c r="TVB37" s="369"/>
      <c r="TVC37" s="369"/>
      <c r="TVD37" s="369"/>
      <c r="TVE37" s="369"/>
      <c r="TVF37" s="369"/>
      <c r="TVG37" s="369"/>
      <c r="TVH37" s="369"/>
      <c r="TVI37" s="369"/>
      <c r="TVJ37" s="369"/>
      <c r="TVK37" s="369"/>
      <c r="TVL37" s="369"/>
      <c r="TVM37" s="369"/>
      <c r="TVN37" s="369"/>
      <c r="TVO37" s="369"/>
      <c r="TVP37" s="369"/>
      <c r="TVQ37" s="369"/>
      <c r="TVR37" s="369"/>
      <c r="TVS37" s="369"/>
      <c r="TVT37" s="369"/>
      <c r="TVU37" s="369"/>
      <c r="TVV37" s="369"/>
      <c r="TVW37" s="369"/>
      <c r="TVX37" s="369"/>
      <c r="TVY37" s="369"/>
      <c r="TVZ37" s="369"/>
      <c r="TWA37" s="369"/>
      <c r="TWB37" s="369"/>
      <c r="TWC37" s="369"/>
      <c r="TWD37" s="369"/>
      <c r="TWE37" s="369"/>
      <c r="TWF37" s="369"/>
      <c r="TWG37" s="369"/>
      <c r="TWH37" s="369"/>
      <c r="TWI37" s="369"/>
      <c r="TWJ37" s="369"/>
      <c r="TWK37" s="369"/>
      <c r="TWL37" s="369"/>
      <c r="TWM37" s="369"/>
      <c r="TWN37" s="369"/>
      <c r="TWO37" s="369"/>
      <c r="TWP37" s="369"/>
      <c r="TWQ37" s="369"/>
      <c r="TWR37" s="369"/>
      <c r="TWS37" s="369"/>
      <c r="TWT37" s="369"/>
      <c r="TWU37" s="369"/>
      <c r="TWV37" s="369"/>
      <c r="TWW37" s="369"/>
      <c r="TWX37" s="369"/>
      <c r="TWY37" s="369"/>
      <c r="TWZ37" s="369"/>
      <c r="TXA37" s="369"/>
      <c r="TXB37" s="369"/>
      <c r="TXC37" s="369"/>
      <c r="TXD37" s="369"/>
      <c r="TXE37" s="369"/>
      <c r="TXF37" s="369"/>
      <c r="TXG37" s="369"/>
      <c r="TXH37" s="369"/>
      <c r="TXI37" s="369"/>
      <c r="TXJ37" s="369"/>
      <c r="TXK37" s="369"/>
      <c r="TXL37" s="369"/>
      <c r="TXM37" s="369"/>
      <c r="TXN37" s="369"/>
      <c r="TXO37" s="369"/>
      <c r="TXP37" s="369"/>
      <c r="TXQ37" s="369"/>
      <c r="TXR37" s="369"/>
      <c r="TXS37" s="369"/>
      <c r="TXT37" s="369"/>
      <c r="TXU37" s="369"/>
      <c r="TXV37" s="369"/>
      <c r="TXW37" s="369"/>
      <c r="TXX37" s="369"/>
      <c r="TXY37" s="369"/>
      <c r="TXZ37" s="369"/>
      <c r="TYA37" s="369"/>
      <c r="TYB37" s="369"/>
      <c r="TYC37" s="369"/>
      <c r="TYD37" s="369"/>
      <c r="TYE37" s="369"/>
      <c r="TYF37" s="369"/>
      <c r="TYG37" s="369"/>
      <c r="TYH37" s="369"/>
      <c r="TYI37" s="369"/>
      <c r="TYJ37" s="369"/>
      <c r="TYK37" s="369"/>
      <c r="TYL37" s="369"/>
      <c r="TYM37" s="369"/>
      <c r="TYN37" s="369"/>
      <c r="TYO37" s="369"/>
      <c r="TYP37" s="369"/>
      <c r="TYQ37" s="369"/>
      <c r="TYR37" s="369"/>
      <c r="TYS37" s="369"/>
      <c r="TYT37" s="369"/>
      <c r="TYU37" s="369"/>
      <c r="TYV37" s="369"/>
      <c r="TYW37" s="369"/>
      <c r="TYX37" s="369"/>
      <c r="TYY37" s="369"/>
      <c r="TYZ37" s="369"/>
      <c r="TZA37" s="369"/>
      <c r="TZB37" s="369"/>
      <c r="TZC37" s="369"/>
      <c r="TZD37" s="369"/>
      <c r="TZE37" s="369"/>
      <c r="TZF37" s="369"/>
      <c r="TZG37" s="369"/>
      <c r="TZH37" s="369"/>
      <c r="TZI37" s="369"/>
      <c r="TZJ37" s="369"/>
      <c r="TZK37" s="369"/>
      <c r="TZL37" s="369"/>
      <c r="TZM37" s="369"/>
      <c r="TZN37" s="369"/>
      <c r="TZO37" s="369"/>
      <c r="TZP37" s="369"/>
      <c r="TZQ37" s="369"/>
      <c r="TZR37" s="369"/>
      <c r="TZS37" s="369"/>
      <c r="TZT37" s="369"/>
      <c r="TZU37" s="369"/>
      <c r="TZV37" s="369"/>
      <c r="TZW37" s="369"/>
      <c r="TZX37" s="369"/>
      <c r="TZY37" s="369"/>
      <c r="TZZ37" s="369"/>
      <c r="UAA37" s="369"/>
      <c r="UAB37" s="369"/>
      <c r="UAC37" s="369"/>
      <c r="UAD37" s="369"/>
      <c r="UAE37" s="369"/>
      <c r="UAF37" s="369"/>
      <c r="UAG37" s="369"/>
      <c r="UAH37" s="369"/>
      <c r="UAI37" s="369"/>
      <c r="UAJ37" s="369"/>
      <c r="UAK37" s="369"/>
      <c r="UAL37" s="369"/>
      <c r="UAM37" s="369"/>
      <c r="UAN37" s="369"/>
      <c r="UAO37" s="369"/>
      <c r="UAP37" s="369"/>
      <c r="UAQ37" s="369"/>
      <c r="UAR37" s="369"/>
      <c r="UAS37" s="369"/>
      <c r="UAT37" s="369"/>
      <c r="UAU37" s="369"/>
      <c r="UAV37" s="369"/>
      <c r="UAW37" s="369"/>
      <c r="UAX37" s="369"/>
      <c r="UAY37" s="369"/>
      <c r="UAZ37" s="369"/>
      <c r="UBA37" s="369"/>
      <c r="UBB37" s="369"/>
      <c r="UBC37" s="369"/>
      <c r="UBD37" s="369"/>
      <c r="UBE37" s="369"/>
      <c r="UBF37" s="369"/>
      <c r="UBG37" s="369"/>
      <c r="UBH37" s="369"/>
      <c r="UBI37" s="369"/>
      <c r="UBJ37" s="369"/>
      <c r="UBK37" s="369"/>
      <c r="UBL37" s="369"/>
      <c r="UBM37" s="369"/>
      <c r="UBN37" s="369"/>
      <c r="UBO37" s="369"/>
      <c r="UBP37" s="369"/>
      <c r="UBQ37" s="369"/>
      <c r="UBR37" s="369"/>
      <c r="UBS37" s="369"/>
      <c r="UBT37" s="369"/>
      <c r="UBU37" s="369"/>
      <c r="UBV37" s="369"/>
      <c r="UBW37" s="369"/>
      <c r="UBX37" s="369"/>
      <c r="UBY37" s="369"/>
      <c r="UBZ37" s="369"/>
      <c r="UCA37" s="369"/>
      <c r="UCB37" s="369"/>
      <c r="UCC37" s="369"/>
      <c r="UCD37" s="369"/>
      <c r="UCE37" s="369"/>
      <c r="UCF37" s="369"/>
      <c r="UCG37" s="369"/>
      <c r="UCH37" s="369"/>
      <c r="UCI37" s="369"/>
      <c r="UCJ37" s="369"/>
      <c r="UCK37" s="369"/>
      <c r="UCL37" s="369"/>
      <c r="UCM37" s="369"/>
      <c r="UCN37" s="369"/>
      <c r="UCO37" s="369"/>
      <c r="UCP37" s="369"/>
      <c r="UCQ37" s="369"/>
      <c r="UCR37" s="369"/>
      <c r="UCS37" s="369"/>
      <c r="UCT37" s="369"/>
      <c r="UCU37" s="369"/>
      <c r="UCV37" s="369"/>
      <c r="UCW37" s="369"/>
      <c r="UCX37" s="369"/>
      <c r="UCY37" s="369"/>
      <c r="UCZ37" s="369"/>
      <c r="UDA37" s="369"/>
      <c r="UDB37" s="369"/>
      <c r="UDC37" s="369"/>
      <c r="UDD37" s="369"/>
      <c r="UDE37" s="369"/>
      <c r="UDF37" s="369"/>
      <c r="UDG37" s="369"/>
      <c r="UDH37" s="369"/>
      <c r="UDI37" s="369"/>
      <c r="UDJ37" s="369"/>
      <c r="UDK37" s="369"/>
      <c r="UDL37" s="369"/>
      <c r="UDM37" s="369"/>
      <c r="UDN37" s="369"/>
      <c r="UDO37" s="369"/>
      <c r="UDP37" s="369"/>
      <c r="UDQ37" s="369"/>
      <c r="UDR37" s="369"/>
      <c r="UDS37" s="369"/>
      <c r="UDT37" s="369"/>
      <c r="UDU37" s="369"/>
      <c r="UDV37" s="369"/>
      <c r="UDW37" s="369"/>
      <c r="UDX37" s="369"/>
      <c r="UDY37" s="369"/>
      <c r="UDZ37" s="369"/>
      <c r="UEA37" s="369"/>
      <c r="UEB37" s="369"/>
      <c r="UEC37" s="369"/>
      <c r="UED37" s="369"/>
      <c r="UEE37" s="369"/>
      <c r="UEF37" s="369"/>
      <c r="UEG37" s="369"/>
      <c r="UEH37" s="369"/>
      <c r="UEI37" s="369"/>
      <c r="UEJ37" s="369"/>
      <c r="UEK37" s="369"/>
      <c r="UEL37" s="369"/>
      <c r="UEM37" s="369"/>
      <c r="UEN37" s="369"/>
      <c r="UEO37" s="369"/>
      <c r="UEP37" s="369"/>
      <c r="UEQ37" s="369"/>
      <c r="UER37" s="369"/>
      <c r="UES37" s="369"/>
      <c r="UET37" s="369"/>
      <c r="UEU37" s="369"/>
      <c r="UEV37" s="369"/>
      <c r="UEW37" s="369"/>
      <c r="UEX37" s="369"/>
      <c r="UEY37" s="369"/>
      <c r="UEZ37" s="369"/>
      <c r="UFA37" s="369"/>
      <c r="UFB37" s="369"/>
      <c r="UFC37" s="369"/>
      <c r="UFD37" s="369"/>
      <c r="UFE37" s="369"/>
      <c r="UFF37" s="369"/>
      <c r="UFG37" s="369"/>
      <c r="UFH37" s="369"/>
      <c r="UFI37" s="369"/>
      <c r="UFJ37" s="369"/>
      <c r="UFK37" s="369"/>
      <c r="UFL37" s="369"/>
      <c r="UFM37" s="369"/>
      <c r="UFN37" s="369"/>
      <c r="UFO37" s="369"/>
      <c r="UFP37" s="369"/>
      <c r="UFQ37" s="369"/>
      <c r="UFR37" s="369"/>
      <c r="UFS37" s="369"/>
      <c r="UFT37" s="369"/>
      <c r="UFU37" s="369"/>
      <c r="UFV37" s="369"/>
      <c r="UFW37" s="369"/>
      <c r="UFX37" s="369"/>
      <c r="UFY37" s="369"/>
      <c r="UFZ37" s="369"/>
      <c r="UGA37" s="369"/>
      <c r="UGB37" s="369"/>
      <c r="UGC37" s="369"/>
      <c r="UGD37" s="369"/>
      <c r="UGE37" s="369"/>
      <c r="UGF37" s="369"/>
      <c r="UGG37" s="369"/>
      <c r="UGH37" s="369"/>
      <c r="UGI37" s="369"/>
      <c r="UGJ37" s="369"/>
      <c r="UGK37" s="369"/>
      <c r="UGL37" s="369"/>
      <c r="UGM37" s="369"/>
      <c r="UGN37" s="369"/>
      <c r="UGO37" s="369"/>
      <c r="UGP37" s="369"/>
      <c r="UGQ37" s="369"/>
      <c r="UGR37" s="369"/>
      <c r="UGS37" s="369"/>
      <c r="UGT37" s="369"/>
      <c r="UGU37" s="369"/>
      <c r="UGV37" s="369"/>
      <c r="UGW37" s="369"/>
      <c r="UGX37" s="369"/>
      <c r="UGY37" s="369"/>
      <c r="UGZ37" s="369"/>
      <c r="UHA37" s="369"/>
      <c r="UHB37" s="369"/>
      <c r="UHC37" s="369"/>
      <c r="UHD37" s="369"/>
      <c r="UHE37" s="369"/>
      <c r="UHF37" s="369"/>
      <c r="UHG37" s="369"/>
      <c r="UHH37" s="369"/>
      <c r="UHI37" s="369"/>
      <c r="UHJ37" s="369"/>
      <c r="UHK37" s="369"/>
      <c r="UHL37" s="369"/>
      <c r="UHM37" s="369"/>
      <c r="UHN37" s="369"/>
      <c r="UHO37" s="369"/>
      <c r="UHP37" s="369"/>
      <c r="UHQ37" s="369"/>
      <c r="UHR37" s="369"/>
      <c r="UHS37" s="369"/>
      <c r="UHT37" s="369"/>
      <c r="UHU37" s="369"/>
      <c r="UHV37" s="369"/>
      <c r="UHW37" s="369"/>
      <c r="UHX37" s="369"/>
      <c r="UHY37" s="369"/>
      <c r="UHZ37" s="369"/>
      <c r="UIA37" s="369"/>
      <c r="UIB37" s="369"/>
      <c r="UIC37" s="369"/>
      <c r="UID37" s="369"/>
      <c r="UIE37" s="369"/>
      <c r="UIF37" s="369"/>
      <c r="UIG37" s="369"/>
      <c r="UIH37" s="369"/>
      <c r="UII37" s="369"/>
      <c r="UIJ37" s="369"/>
      <c r="UIK37" s="369"/>
      <c r="UIL37" s="369"/>
      <c r="UIM37" s="369"/>
      <c r="UIN37" s="369"/>
      <c r="UIO37" s="369"/>
      <c r="UIP37" s="369"/>
      <c r="UIQ37" s="369"/>
      <c r="UIR37" s="369"/>
      <c r="UIS37" s="369"/>
      <c r="UIT37" s="369"/>
      <c r="UIU37" s="369"/>
      <c r="UIV37" s="369"/>
      <c r="UIW37" s="369"/>
      <c r="UIX37" s="369"/>
      <c r="UIY37" s="369"/>
      <c r="UIZ37" s="369"/>
      <c r="UJA37" s="369"/>
      <c r="UJB37" s="369"/>
      <c r="UJC37" s="369"/>
      <c r="UJD37" s="369"/>
      <c r="UJE37" s="369"/>
      <c r="UJF37" s="369"/>
      <c r="UJG37" s="369"/>
      <c r="UJH37" s="369"/>
      <c r="UJI37" s="369"/>
      <c r="UJJ37" s="369"/>
      <c r="UJK37" s="369"/>
      <c r="UJL37" s="369"/>
      <c r="UJM37" s="369"/>
      <c r="UJN37" s="369"/>
      <c r="UJO37" s="369"/>
      <c r="UJP37" s="369"/>
      <c r="UJQ37" s="369"/>
      <c r="UJR37" s="369"/>
      <c r="UJS37" s="369"/>
      <c r="UJT37" s="369"/>
      <c r="UJU37" s="369"/>
      <c r="UJV37" s="369"/>
      <c r="UJW37" s="369"/>
      <c r="UJX37" s="369"/>
      <c r="UJY37" s="369"/>
      <c r="UJZ37" s="369"/>
      <c r="UKA37" s="369"/>
      <c r="UKB37" s="369"/>
      <c r="UKC37" s="369"/>
      <c r="UKD37" s="369"/>
      <c r="UKE37" s="369"/>
      <c r="UKF37" s="369"/>
      <c r="UKG37" s="369"/>
      <c r="UKH37" s="369"/>
      <c r="UKI37" s="369"/>
      <c r="UKJ37" s="369"/>
      <c r="UKK37" s="369"/>
      <c r="UKL37" s="369"/>
      <c r="UKM37" s="369"/>
      <c r="UKN37" s="369"/>
      <c r="UKO37" s="369"/>
      <c r="UKP37" s="369"/>
      <c r="UKQ37" s="369"/>
      <c r="UKR37" s="369"/>
      <c r="UKS37" s="369"/>
      <c r="UKT37" s="369"/>
      <c r="UKU37" s="369"/>
      <c r="UKV37" s="369"/>
      <c r="UKW37" s="369"/>
      <c r="UKX37" s="369"/>
      <c r="UKY37" s="369"/>
      <c r="UKZ37" s="369"/>
      <c r="ULA37" s="369"/>
      <c r="ULB37" s="369"/>
      <c r="ULC37" s="369"/>
      <c r="ULD37" s="369"/>
      <c r="ULE37" s="369"/>
      <c r="ULF37" s="369"/>
      <c r="ULG37" s="369"/>
      <c r="ULH37" s="369"/>
      <c r="ULI37" s="369"/>
      <c r="ULJ37" s="369"/>
      <c r="ULK37" s="369"/>
      <c r="ULL37" s="369"/>
      <c r="ULM37" s="369"/>
      <c r="ULN37" s="369"/>
      <c r="ULO37" s="369"/>
      <c r="ULP37" s="369"/>
      <c r="ULQ37" s="369"/>
      <c r="ULR37" s="369"/>
      <c r="ULS37" s="369"/>
      <c r="ULT37" s="369"/>
      <c r="ULU37" s="369"/>
      <c r="ULV37" s="369"/>
      <c r="ULW37" s="369"/>
      <c r="ULX37" s="369"/>
      <c r="ULY37" s="369"/>
      <c r="ULZ37" s="369"/>
      <c r="UMA37" s="369"/>
      <c r="UMB37" s="369"/>
      <c r="UMC37" s="369"/>
      <c r="UMD37" s="369"/>
      <c r="UME37" s="369"/>
      <c r="UMF37" s="369"/>
      <c r="UMG37" s="369"/>
      <c r="UMH37" s="369"/>
      <c r="UMI37" s="369"/>
      <c r="UMJ37" s="369"/>
      <c r="UMK37" s="369"/>
      <c r="UML37" s="369"/>
      <c r="UMM37" s="369"/>
      <c r="UMN37" s="369"/>
      <c r="UMO37" s="369"/>
      <c r="UMP37" s="369"/>
      <c r="UMQ37" s="369"/>
      <c r="UMR37" s="369"/>
      <c r="UMS37" s="369"/>
      <c r="UMT37" s="369"/>
      <c r="UMU37" s="369"/>
      <c r="UMV37" s="369"/>
      <c r="UMW37" s="369"/>
      <c r="UMX37" s="369"/>
      <c r="UMY37" s="369"/>
      <c r="UMZ37" s="369"/>
      <c r="UNA37" s="369"/>
      <c r="UNB37" s="369"/>
      <c r="UNC37" s="369"/>
      <c r="UND37" s="369"/>
      <c r="UNE37" s="369"/>
      <c r="UNF37" s="369"/>
      <c r="UNG37" s="369"/>
      <c r="UNH37" s="369"/>
      <c r="UNI37" s="369"/>
      <c r="UNJ37" s="369"/>
      <c r="UNK37" s="369"/>
      <c r="UNL37" s="369"/>
      <c r="UNM37" s="369"/>
      <c r="UNN37" s="369"/>
      <c r="UNO37" s="369"/>
      <c r="UNP37" s="369"/>
      <c r="UNQ37" s="369"/>
      <c r="UNR37" s="369"/>
      <c r="UNS37" s="369"/>
      <c r="UNT37" s="369"/>
      <c r="UNU37" s="369"/>
      <c r="UNV37" s="369"/>
      <c r="UNW37" s="369"/>
      <c r="UNX37" s="369"/>
      <c r="UNY37" s="369"/>
      <c r="UNZ37" s="369"/>
      <c r="UOA37" s="369"/>
      <c r="UOB37" s="369"/>
      <c r="UOC37" s="369"/>
      <c r="UOD37" s="369"/>
      <c r="UOE37" s="369"/>
      <c r="UOF37" s="369"/>
      <c r="UOG37" s="369"/>
      <c r="UOH37" s="369"/>
      <c r="UOI37" s="369"/>
      <c r="UOJ37" s="369"/>
      <c r="UOK37" s="369"/>
      <c r="UOL37" s="369"/>
      <c r="UOM37" s="369"/>
      <c r="UON37" s="369"/>
      <c r="UOO37" s="369"/>
      <c r="UOP37" s="369"/>
      <c r="UOQ37" s="369"/>
      <c r="UOR37" s="369"/>
      <c r="UOS37" s="369"/>
      <c r="UOT37" s="369"/>
      <c r="UOU37" s="369"/>
      <c r="UOV37" s="369"/>
      <c r="UOW37" s="369"/>
      <c r="UOX37" s="369"/>
      <c r="UOY37" s="369"/>
      <c r="UOZ37" s="369"/>
      <c r="UPA37" s="369"/>
      <c r="UPB37" s="369"/>
      <c r="UPC37" s="369"/>
      <c r="UPD37" s="369"/>
      <c r="UPE37" s="369"/>
      <c r="UPF37" s="369"/>
      <c r="UPG37" s="369"/>
      <c r="UPH37" s="369"/>
      <c r="UPI37" s="369"/>
      <c r="UPJ37" s="369"/>
      <c r="UPK37" s="369"/>
      <c r="UPL37" s="369"/>
      <c r="UPM37" s="369"/>
      <c r="UPN37" s="369"/>
      <c r="UPO37" s="369"/>
      <c r="UPP37" s="369"/>
      <c r="UPQ37" s="369"/>
      <c r="UPR37" s="369"/>
      <c r="UPS37" s="369"/>
      <c r="UPT37" s="369"/>
      <c r="UPU37" s="369"/>
      <c r="UPV37" s="369"/>
      <c r="UPW37" s="369"/>
      <c r="UPX37" s="369"/>
      <c r="UPY37" s="369"/>
      <c r="UPZ37" s="369"/>
      <c r="UQA37" s="369"/>
      <c r="UQB37" s="369"/>
      <c r="UQC37" s="369"/>
      <c r="UQD37" s="369"/>
      <c r="UQE37" s="369"/>
      <c r="UQF37" s="369"/>
      <c r="UQG37" s="369"/>
      <c r="UQH37" s="369"/>
      <c r="UQI37" s="369"/>
      <c r="UQJ37" s="369"/>
      <c r="UQK37" s="369"/>
      <c r="UQL37" s="369"/>
      <c r="UQM37" s="369"/>
      <c r="UQN37" s="369"/>
      <c r="UQO37" s="369"/>
      <c r="UQP37" s="369"/>
      <c r="UQQ37" s="369"/>
      <c r="UQR37" s="369"/>
      <c r="UQS37" s="369"/>
      <c r="UQT37" s="369"/>
      <c r="UQU37" s="369"/>
      <c r="UQV37" s="369"/>
      <c r="UQW37" s="369"/>
      <c r="UQX37" s="369"/>
      <c r="UQY37" s="369"/>
      <c r="UQZ37" s="369"/>
      <c r="URA37" s="369"/>
      <c r="URB37" s="369"/>
      <c r="URC37" s="369"/>
      <c r="URD37" s="369"/>
      <c r="URE37" s="369"/>
      <c r="URF37" s="369"/>
      <c r="URG37" s="369"/>
      <c r="URH37" s="369"/>
      <c r="URI37" s="369"/>
      <c r="URJ37" s="369"/>
      <c r="URK37" s="369"/>
      <c r="URL37" s="369"/>
      <c r="URM37" s="369"/>
      <c r="URN37" s="369"/>
      <c r="URO37" s="369"/>
      <c r="URP37" s="369"/>
      <c r="URQ37" s="369"/>
      <c r="URR37" s="369"/>
      <c r="URS37" s="369"/>
      <c r="URT37" s="369"/>
      <c r="URU37" s="369"/>
      <c r="URV37" s="369"/>
      <c r="URW37" s="369"/>
      <c r="URX37" s="369"/>
      <c r="URY37" s="369"/>
      <c r="URZ37" s="369"/>
      <c r="USA37" s="369"/>
      <c r="USB37" s="369"/>
      <c r="USC37" s="369"/>
      <c r="USD37" s="369"/>
      <c r="USE37" s="369"/>
      <c r="USF37" s="369"/>
      <c r="USG37" s="369"/>
      <c r="USH37" s="369"/>
      <c r="USI37" s="369"/>
      <c r="USJ37" s="369"/>
      <c r="USK37" s="369"/>
      <c r="USL37" s="369"/>
      <c r="USM37" s="369"/>
      <c r="USN37" s="369"/>
      <c r="USO37" s="369"/>
      <c r="USP37" s="369"/>
      <c r="USQ37" s="369"/>
      <c r="USR37" s="369"/>
      <c r="USS37" s="369"/>
      <c r="UST37" s="369"/>
      <c r="USU37" s="369"/>
      <c r="USV37" s="369"/>
      <c r="USW37" s="369"/>
      <c r="USX37" s="369"/>
      <c r="USY37" s="369"/>
      <c r="USZ37" s="369"/>
      <c r="UTA37" s="369"/>
      <c r="UTB37" s="369"/>
      <c r="UTC37" s="369"/>
      <c r="UTD37" s="369"/>
      <c r="UTE37" s="369"/>
      <c r="UTF37" s="369"/>
      <c r="UTG37" s="369"/>
      <c r="UTH37" s="369"/>
      <c r="UTI37" s="369"/>
      <c r="UTJ37" s="369"/>
      <c r="UTK37" s="369"/>
      <c r="UTL37" s="369"/>
      <c r="UTM37" s="369"/>
      <c r="UTN37" s="369"/>
      <c r="UTO37" s="369"/>
      <c r="UTP37" s="369"/>
      <c r="UTQ37" s="369"/>
      <c r="UTR37" s="369"/>
      <c r="UTS37" s="369"/>
      <c r="UTT37" s="369"/>
      <c r="UTU37" s="369"/>
      <c r="UTV37" s="369"/>
      <c r="UTW37" s="369"/>
      <c r="UTX37" s="369"/>
      <c r="UTY37" s="369"/>
      <c r="UTZ37" s="369"/>
      <c r="UUA37" s="369"/>
      <c r="UUB37" s="369"/>
      <c r="UUC37" s="369"/>
      <c r="UUD37" s="369"/>
      <c r="UUE37" s="369"/>
      <c r="UUF37" s="369"/>
      <c r="UUG37" s="369"/>
      <c r="UUH37" s="369"/>
      <c r="UUI37" s="369"/>
      <c r="UUJ37" s="369"/>
      <c r="UUK37" s="369"/>
      <c r="UUL37" s="369"/>
      <c r="UUM37" s="369"/>
      <c r="UUN37" s="369"/>
      <c r="UUO37" s="369"/>
      <c r="UUP37" s="369"/>
      <c r="UUQ37" s="369"/>
      <c r="UUR37" s="369"/>
      <c r="UUS37" s="369"/>
      <c r="UUT37" s="369"/>
      <c r="UUU37" s="369"/>
      <c r="UUV37" s="369"/>
      <c r="UUW37" s="369"/>
      <c r="UUX37" s="369"/>
      <c r="UUY37" s="369"/>
      <c r="UUZ37" s="369"/>
      <c r="UVA37" s="369"/>
      <c r="UVB37" s="369"/>
      <c r="UVC37" s="369"/>
      <c r="UVD37" s="369"/>
      <c r="UVE37" s="369"/>
      <c r="UVF37" s="369"/>
      <c r="UVG37" s="369"/>
      <c r="UVH37" s="369"/>
      <c r="UVI37" s="369"/>
      <c r="UVJ37" s="369"/>
      <c r="UVK37" s="369"/>
      <c r="UVL37" s="369"/>
      <c r="UVM37" s="369"/>
      <c r="UVN37" s="369"/>
      <c r="UVO37" s="369"/>
      <c r="UVP37" s="369"/>
      <c r="UVQ37" s="369"/>
      <c r="UVR37" s="369"/>
      <c r="UVS37" s="369"/>
      <c r="UVT37" s="369"/>
      <c r="UVU37" s="369"/>
      <c r="UVV37" s="369"/>
      <c r="UVW37" s="369"/>
      <c r="UVX37" s="369"/>
      <c r="UVY37" s="369"/>
      <c r="UVZ37" s="369"/>
      <c r="UWA37" s="369"/>
      <c r="UWB37" s="369"/>
      <c r="UWC37" s="369"/>
      <c r="UWD37" s="369"/>
      <c r="UWE37" s="369"/>
      <c r="UWF37" s="369"/>
      <c r="UWG37" s="369"/>
      <c r="UWH37" s="369"/>
      <c r="UWI37" s="369"/>
      <c r="UWJ37" s="369"/>
      <c r="UWK37" s="369"/>
      <c r="UWL37" s="369"/>
      <c r="UWM37" s="369"/>
      <c r="UWN37" s="369"/>
      <c r="UWO37" s="369"/>
      <c r="UWP37" s="369"/>
      <c r="UWQ37" s="369"/>
      <c r="UWR37" s="369"/>
      <c r="UWS37" s="369"/>
      <c r="UWT37" s="369"/>
      <c r="UWU37" s="369"/>
      <c r="UWV37" s="369"/>
      <c r="UWW37" s="369"/>
      <c r="UWX37" s="369"/>
      <c r="UWY37" s="369"/>
      <c r="UWZ37" s="369"/>
      <c r="UXA37" s="369"/>
      <c r="UXB37" s="369"/>
      <c r="UXC37" s="369"/>
      <c r="UXD37" s="369"/>
      <c r="UXE37" s="369"/>
      <c r="UXF37" s="369"/>
      <c r="UXG37" s="369"/>
      <c r="UXH37" s="369"/>
      <c r="UXI37" s="369"/>
      <c r="UXJ37" s="369"/>
      <c r="UXK37" s="369"/>
      <c r="UXL37" s="369"/>
      <c r="UXM37" s="369"/>
      <c r="UXN37" s="369"/>
      <c r="UXO37" s="369"/>
      <c r="UXP37" s="369"/>
      <c r="UXQ37" s="369"/>
      <c r="UXR37" s="369"/>
      <c r="UXS37" s="369"/>
      <c r="UXT37" s="369"/>
      <c r="UXU37" s="369"/>
      <c r="UXV37" s="369"/>
      <c r="UXW37" s="369"/>
      <c r="UXX37" s="369"/>
      <c r="UXY37" s="369"/>
      <c r="UXZ37" s="369"/>
      <c r="UYA37" s="369"/>
      <c r="UYB37" s="369"/>
      <c r="UYC37" s="369"/>
      <c r="UYD37" s="369"/>
      <c r="UYE37" s="369"/>
      <c r="UYF37" s="369"/>
      <c r="UYG37" s="369"/>
      <c r="UYH37" s="369"/>
      <c r="UYI37" s="369"/>
      <c r="UYJ37" s="369"/>
      <c r="UYK37" s="369"/>
      <c r="UYL37" s="369"/>
      <c r="UYM37" s="369"/>
      <c r="UYN37" s="369"/>
      <c r="UYO37" s="369"/>
      <c r="UYP37" s="369"/>
      <c r="UYQ37" s="369"/>
      <c r="UYR37" s="369"/>
      <c r="UYS37" s="369"/>
      <c r="UYT37" s="369"/>
      <c r="UYU37" s="369"/>
      <c r="UYV37" s="369"/>
      <c r="UYW37" s="369"/>
      <c r="UYX37" s="369"/>
      <c r="UYY37" s="369"/>
      <c r="UYZ37" s="369"/>
      <c r="UZA37" s="369"/>
      <c r="UZB37" s="369"/>
      <c r="UZC37" s="369"/>
      <c r="UZD37" s="369"/>
      <c r="UZE37" s="369"/>
      <c r="UZF37" s="369"/>
      <c r="UZG37" s="369"/>
      <c r="UZH37" s="369"/>
      <c r="UZI37" s="369"/>
      <c r="UZJ37" s="369"/>
      <c r="UZK37" s="369"/>
      <c r="UZL37" s="369"/>
      <c r="UZM37" s="369"/>
      <c r="UZN37" s="369"/>
      <c r="UZO37" s="369"/>
      <c r="UZP37" s="369"/>
      <c r="UZQ37" s="369"/>
      <c r="UZR37" s="369"/>
      <c r="UZS37" s="369"/>
      <c r="UZT37" s="369"/>
      <c r="UZU37" s="369"/>
      <c r="UZV37" s="369"/>
      <c r="UZW37" s="369"/>
      <c r="UZX37" s="369"/>
      <c r="UZY37" s="369"/>
      <c r="UZZ37" s="369"/>
      <c r="VAA37" s="369"/>
      <c r="VAB37" s="369"/>
      <c r="VAC37" s="369"/>
      <c r="VAD37" s="369"/>
      <c r="VAE37" s="369"/>
      <c r="VAF37" s="369"/>
      <c r="VAG37" s="369"/>
      <c r="VAH37" s="369"/>
      <c r="VAI37" s="369"/>
      <c r="VAJ37" s="369"/>
      <c r="VAK37" s="369"/>
      <c r="VAL37" s="369"/>
      <c r="VAM37" s="369"/>
      <c r="VAN37" s="369"/>
      <c r="VAO37" s="369"/>
      <c r="VAP37" s="369"/>
      <c r="VAQ37" s="369"/>
      <c r="VAR37" s="369"/>
      <c r="VAS37" s="369"/>
      <c r="VAT37" s="369"/>
      <c r="VAU37" s="369"/>
      <c r="VAV37" s="369"/>
      <c r="VAW37" s="369"/>
      <c r="VAX37" s="369"/>
      <c r="VAY37" s="369"/>
      <c r="VAZ37" s="369"/>
      <c r="VBA37" s="369"/>
      <c r="VBB37" s="369"/>
      <c r="VBC37" s="369"/>
      <c r="VBD37" s="369"/>
      <c r="VBE37" s="369"/>
      <c r="VBF37" s="369"/>
      <c r="VBG37" s="369"/>
      <c r="VBH37" s="369"/>
      <c r="VBI37" s="369"/>
      <c r="VBJ37" s="369"/>
      <c r="VBK37" s="369"/>
      <c r="VBL37" s="369"/>
      <c r="VBM37" s="369"/>
      <c r="VBN37" s="369"/>
      <c r="VBO37" s="369"/>
      <c r="VBP37" s="369"/>
      <c r="VBQ37" s="369"/>
      <c r="VBR37" s="369"/>
      <c r="VBS37" s="369"/>
      <c r="VBT37" s="369"/>
      <c r="VBU37" s="369"/>
      <c r="VBV37" s="369"/>
      <c r="VBW37" s="369"/>
      <c r="VBX37" s="369"/>
      <c r="VBY37" s="369"/>
      <c r="VBZ37" s="369"/>
      <c r="VCA37" s="369"/>
      <c r="VCB37" s="369"/>
      <c r="VCC37" s="369"/>
      <c r="VCD37" s="369"/>
      <c r="VCE37" s="369"/>
      <c r="VCF37" s="369"/>
      <c r="VCG37" s="369"/>
      <c r="VCH37" s="369"/>
      <c r="VCI37" s="369"/>
      <c r="VCJ37" s="369"/>
      <c r="VCK37" s="369"/>
      <c r="VCL37" s="369"/>
      <c r="VCM37" s="369"/>
      <c r="VCN37" s="369"/>
      <c r="VCO37" s="369"/>
      <c r="VCP37" s="369"/>
      <c r="VCQ37" s="369"/>
      <c r="VCR37" s="369"/>
      <c r="VCS37" s="369"/>
      <c r="VCT37" s="369"/>
      <c r="VCU37" s="369"/>
      <c r="VCV37" s="369"/>
      <c r="VCW37" s="369"/>
      <c r="VCX37" s="369"/>
      <c r="VCY37" s="369"/>
      <c r="VCZ37" s="369"/>
      <c r="VDA37" s="369"/>
      <c r="VDB37" s="369"/>
      <c r="VDC37" s="369"/>
      <c r="VDD37" s="369"/>
      <c r="VDE37" s="369"/>
      <c r="VDF37" s="369"/>
      <c r="VDG37" s="369"/>
      <c r="VDH37" s="369"/>
      <c r="VDI37" s="369"/>
      <c r="VDJ37" s="369"/>
      <c r="VDK37" s="369"/>
      <c r="VDL37" s="369"/>
      <c r="VDM37" s="369"/>
      <c r="VDN37" s="369"/>
      <c r="VDO37" s="369"/>
      <c r="VDP37" s="369"/>
      <c r="VDQ37" s="369"/>
      <c r="VDR37" s="369"/>
      <c r="VDS37" s="369"/>
      <c r="VDT37" s="369"/>
      <c r="VDU37" s="369"/>
      <c r="VDV37" s="369"/>
      <c r="VDW37" s="369"/>
      <c r="VDX37" s="369"/>
      <c r="VDY37" s="369"/>
      <c r="VDZ37" s="369"/>
      <c r="VEA37" s="369"/>
      <c r="VEB37" s="369"/>
      <c r="VEC37" s="369"/>
      <c r="VED37" s="369"/>
      <c r="VEE37" s="369"/>
      <c r="VEF37" s="369"/>
      <c r="VEG37" s="369"/>
      <c r="VEH37" s="369"/>
      <c r="VEI37" s="369"/>
      <c r="VEJ37" s="369"/>
      <c r="VEK37" s="369"/>
      <c r="VEL37" s="369"/>
      <c r="VEM37" s="369"/>
      <c r="VEN37" s="369"/>
      <c r="VEO37" s="369"/>
      <c r="VEP37" s="369"/>
      <c r="VEQ37" s="369"/>
      <c r="VER37" s="369"/>
      <c r="VES37" s="369"/>
      <c r="VET37" s="369"/>
      <c r="VEU37" s="369"/>
      <c r="VEV37" s="369"/>
      <c r="VEW37" s="369"/>
      <c r="VEX37" s="369"/>
      <c r="VEY37" s="369"/>
      <c r="VEZ37" s="369"/>
      <c r="VFA37" s="369"/>
      <c r="VFB37" s="369"/>
      <c r="VFC37" s="369"/>
      <c r="VFD37" s="369"/>
      <c r="VFE37" s="369"/>
      <c r="VFF37" s="369"/>
      <c r="VFG37" s="369"/>
      <c r="VFH37" s="369"/>
      <c r="VFI37" s="369"/>
      <c r="VFJ37" s="369"/>
      <c r="VFK37" s="369"/>
      <c r="VFL37" s="369"/>
      <c r="VFM37" s="369"/>
      <c r="VFN37" s="369"/>
      <c r="VFO37" s="369"/>
      <c r="VFP37" s="369"/>
      <c r="VFQ37" s="369"/>
      <c r="VFR37" s="369"/>
      <c r="VFS37" s="369"/>
      <c r="VFT37" s="369"/>
      <c r="VFU37" s="369"/>
      <c r="VFV37" s="369"/>
      <c r="VFW37" s="369"/>
      <c r="VFX37" s="369"/>
      <c r="VFY37" s="369"/>
      <c r="VFZ37" s="369"/>
      <c r="VGA37" s="369"/>
      <c r="VGB37" s="369"/>
      <c r="VGC37" s="369"/>
      <c r="VGD37" s="369"/>
      <c r="VGE37" s="369"/>
      <c r="VGF37" s="369"/>
      <c r="VGG37" s="369"/>
      <c r="VGH37" s="369"/>
      <c r="VGI37" s="369"/>
      <c r="VGJ37" s="369"/>
      <c r="VGK37" s="369"/>
      <c r="VGL37" s="369"/>
      <c r="VGM37" s="369"/>
      <c r="VGN37" s="369"/>
      <c r="VGO37" s="369"/>
      <c r="VGP37" s="369"/>
      <c r="VGQ37" s="369"/>
      <c r="VGR37" s="369"/>
      <c r="VGS37" s="369"/>
      <c r="VGT37" s="369"/>
      <c r="VGU37" s="369"/>
      <c r="VGV37" s="369"/>
      <c r="VGW37" s="369"/>
      <c r="VGX37" s="369"/>
      <c r="VGY37" s="369"/>
      <c r="VGZ37" s="369"/>
      <c r="VHA37" s="369"/>
      <c r="VHB37" s="369"/>
      <c r="VHC37" s="369"/>
      <c r="VHD37" s="369"/>
      <c r="VHE37" s="369"/>
      <c r="VHF37" s="369"/>
      <c r="VHG37" s="369"/>
      <c r="VHH37" s="369"/>
      <c r="VHI37" s="369"/>
      <c r="VHJ37" s="369"/>
      <c r="VHK37" s="369"/>
      <c r="VHL37" s="369"/>
      <c r="VHM37" s="369"/>
      <c r="VHN37" s="369"/>
      <c r="VHO37" s="369"/>
      <c r="VHP37" s="369"/>
      <c r="VHQ37" s="369"/>
      <c r="VHR37" s="369"/>
      <c r="VHS37" s="369"/>
      <c r="VHT37" s="369"/>
      <c r="VHU37" s="369"/>
      <c r="VHV37" s="369"/>
      <c r="VHW37" s="369"/>
      <c r="VHX37" s="369"/>
      <c r="VHY37" s="369"/>
      <c r="VHZ37" s="369"/>
      <c r="VIA37" s="369"/>
      <c r="VIB37" s="369"/>
      <c r="VIC37" s="369"/>
      <c r="VID37" s="369"/>
      <c r="VIE37" s="369"/>
      <c r="VIF37" s="369"/>
      <c r="VIG37" s="369"/>
      <c r="VIH37" s="369"/>
      <c r="VII37" s="369"/>
      <c r="VIJ37" s="369"/>
      <c r="VIK37" s="369"/>
      <c r="VIL37" s="369"/>
      <c r="VIM37" s="369"/>
      <c r="VIN37" s="369"/>
      <c r="VIO37" s="369"/>
      <c r="VIP37" s="369"/>
      <c r="VIQ37" s="369"/>
      <c r="VIR37" s="369"/>
      <c r="VIS37" s="369"/>
      <c r="VIT37" s="369"/>
      <c r="VIU37" s="369"/>
      <c r="VIV37" s="369"/>
      <c r="VIW37" s="369"/>
      <c r="VIX37" s="369"/>
      <c r="VIY37" s="369"/>
      <c r="VIZ37" s="369"/>
      <c r="VJA37" s="369"/>
      <c r="VJB37" s="369"/>
      <c r="VJC37" s="369"/>
      <c r="VJD37" s="369"/>
      <c r="VJE37" s="369"/>
      <c r="VJF37" s="369"/>
      <c r="VJG37" s="369"/>
      <c r="VJH37" s="369"/>
      <c r="VJI37" s="369"/>
      <c r="VJJ37" s="369"/>
      <c r="VJK37" s="369"/>
      <c r="VJL37" s="369"/>
      <c r="VJM37" s="369"/>
      <c r="VJN37" s="369"/>
      <c r="VJO37" s="369"/>
      <c r="VJP37" s="369"/>
      <c r="VJQ37" s="369"/>
      <c r="VJR37" s="369"/>
      <c r="VJS37" s="369"/>
      <c r="VJT37" s="369"/>
      <c r="VJU37" s="369"/>
      <c r="VJV37" s="369"/>
      <c r="VJW37" s="369"/>
      <c r="VJX37" s="369"/>
      <c r="VJY37" s="369"/>
      <c r="VJZ37" s="369"/>
      <c r="VKA37" s="369"/>
      <c r="VKB37" s="369"/>
      <c r="VKC37" s="369"/>
      <c r="VKD37" s="369"/>
      <c r="VKE37" s="369"/>
      <c r="VKF37" s="369"/>
      <c r="VKG37" s="369"/>
      <c r="VKH37" s="369"/>
      <c r="VKI37" s="369"/>
      <c r="VKJ37" s="369"/>
      <c r="VKK37" s="369"/>
      <c r="VKL37" s="369"/>
      <c r="VKM37" s="369"/>
      <c r="VKN37" s="369"/>
      <c r="VKO37" s="369"/>
      <c r="VKP37" s="369"/>
      <c r="VKQ37" s="369"/>
      <c r="VKR37" s="369"/>
      <c r="VKS37" s="369"/>
      <c r="VKT37" s="369"/>
      <c r="VKU37" s="369"/>
      <c r="VKV37" s="369"/>
      <c r="VKW37" s="369"/>
      <c r="VKX37" s="369"/>
      <c r="VKY37" s="369"/>
      <c r="VKZ37" s="369"/>
      <c r="VLA37" s="369"/>
      <c r="VLB37" s="369"/>
      <c r="VLC37" s="369"/>
      <c r="VLD37" s="369"/>
      <c r="VLE37" s="369"/>
      <c r="VLF37" s="369"/>
      <c r="VLG37" s="369"/>
      <c r="VLH37" s="369"/>
      <c r="VLI37" s="369"/>
      <c r="VLJ37" s="369"/>
      <c r="VLK37" s="369"/>
      <c r="VLL37" s="369"/>
      <c r="VLM37" s="369"/>
      <c r="VLN37" s="369"/>
      <c r="VLO37" s="369"/>
      <c r="VLP37" s="369"/>
      <c r="VLQ37" s="369"/>
      <c r="VLR37" s="369"/>
      <c r="VLS37" s="369"/>
      <c r="VLT37" s="369"/>
      <c r="VLU37" s="369"/>
      <c r="VLV37" s="369"/>
      <c r="VLW37" s="369"/>
      <c r="VLX37" s="369"/>
      <c r="VLY37" s="369"/>
      <c r="VLZ37" s="369"/>
      <c r="VMA37" s="369"/>
      <c r="VMB37" s="369"/>
      <c r="VMC37" s="369"/>
      <c r="VMD37" s="369"/>
      <c r="VME37" s="369"/>
      <c r="VMF37" s="369"/>
      <c r="VMG37" s="369"/>
      <c r="VMH37" s="369"/>
      <c r="VMI37" s="369"/>
      <c r="VMJ37" s="369"/>
      <c r="VMK37" s="369"/>
      <c r="VML37" s="369"/>
      <c r="VMM37" s="369"/>
      <c r="VMN37" s="369"/>
      <c r="VMO37" s="369"/>
      <c r="VMP37" s="369"/>
      <c r="VMQ37" s="369"/>
      <c r="VMR37" s="369"/>
      <c r="VMS37" s="369"/>
      <c r="VMT37" s="369"/>
      <c r="VMU37" s="369"/>
      <c r="VMV37" s="369"/>
      <c r="VMW37" s="369"/>
      <c r="VMX37" s="369"/>
      <c r="VMY37" s="369"/>
      <c r="VMZ37" s="369"/>
      <c r="VNA37" s="369"/>
      <c r="VNB37" s="369"/>
      <c r="VNC37" s="369"/>
      <c r="VND37" s="369"/>
      <c r="VNE37" s="369"/>
      <c r="VNF37" s="369"/>
      <c r="VNG37" s="369"/>
      <c r="VNH37" s="369"/>
      <c r="VNI37" s="369"/>
      <c r="VNJ37" s="369"/>
      <c r="VNK37" s="369"/>
      <c r="VNL37" s="369"/>
      <c r="VNM37" s="369"/>
      <c r="VNN37" s="369"/>
      <c r="VNO37" s="369"/>
      <c r="VNP37" s="369"/>
      <c r="VNQ37" s="369"/>
      <c r="VNR37" s="369"/>
      <c r="VNS37" s="369"/>
      <c r="VNT37" s="369"/>
      <c r="VNU37" s="369"/>
      <c r="VNV37" s="369"/>
      <c r="VNW37" s="369"/>
      <c r="VNX37" s="369"/>
      <c r="VNY37" s="369"/>
      <c r="VNZ37" s="369"/>
      <c r="VOA37" s="369"/>
      <c r="VOB37" s="369"/>
      <c r="VOC37" s="369"/>
      <c r="VOD37" s="369"/>
      <c r="VOE37" s="369"/>
      <c r="VOF37" s="369"/>
      <c r="VOG37" s="369"/>
      <c r="VOH37" s="369"/>
      <c r="VOI37" s="369"/>
      <c r="VOJ37" s="369"/>
      <c r="VOK37" s="369"/>
      <c r="VOL37" s="369"/>
      <c r="VOM37" s="369"/>
      <c r="VON37" s="369"/>
      <c r="VOO37" s="369"/>
      <c r="VOP37" s="369"/>
      <c r="VOQ37" s="369"/>
      <c r="VOR37" s="369"/>
      <c r="VOS37" s="369"/>
      <c r="VOT37" s="369"/>
      <c r="VOU37" s="369"/>
      <c r="VOV37" s="369"/>
      <c r="VOW37" s="369"/>
      <c r="VOX37" s="369"/>
      <c r="VOY37" s="369"/>
      <c r="VOZ37" s="369"/>
      <c r="VPA37" s="369"/>
      <c r="VPB37" s="369"/>
      <c r="VPC37" s="369"/>
      <c r="VPD37" s="369"/>
      <c r="VPE37" s="369"/>
      <c r="VPF37" s="369"/>
      <c r="VPG37" s="369"/>
      <c r="VPH37" s="369"/>
      <c r="VPI37" s="369"/>
      <c r="VPJ37" s="369"/>
      <c r="VPK37" s="369"/>
      <c r="VPL37" s="369"/>
      <c r="VPM37" s="369"/>
      <c r="VPN37" s="369"/>
      <c r="VPO37" s="369"/>
      <c r="VPP37" s="369"/>
      <c r="VPQ37" s="369"/>
      <c r="VPR37" s="369"/>
      <c r="VPS37" s="369"/>
      <c r="VPT37" s="369"/>
      <c r="VPU37" s="369"/>
      <c r="VPV37" s="369"/>
      <c r="VPW37" s="369"/>
      <c r="VPX37" s="369"/>
      <c r="VPY37" s="369"/>
      <c r="VPZ37" s="369"/>
      <c r="VQA37" s="369"/>
      <c r="VQB37" s="369"/>
      <c r="VQC37" s="369"/>
      <c r="VQD37" s="369"/>
      <c r="VQE37" s="369"/>
      <c r="VQF37" s="369"/>
      <c r="VQG37" s="369"/>
      <c r="VQH37" s="369"/>
      <c r="VQI37" s="369"/>
      <c r="VQJ37" s="369"/>
      <c r="VQK37" s="369"/>
      <c r="VQL37" s="369"/>
      <c r="VQM37" s="369"/>
      <c r="VQN37" s="369"/>
      <c r="VQO37" s="369"/>
      <c r="VQP37" s="369"/>
      <c r="VQQ37" s="369"/>
      <c r="VQR37" s="369"/>
      <c r="VQS37" s="369"/>
      <c r="VQT37" s="369"/>
      <c r="VQU37" s="369"/>
      <c r="VQV37" s="369"/>
      <c r="VQW37" s="369"/>
      <c r="VQX37" s="369"/>
      <c r="VQY37" s="369"/>
      <c r="VQZ37" s="369"/>
      <c r="VRA37" s="369"/>
      <c r="VRB37" s="369"/>
      <c r="VRC37" s="369"/>
      <c r="VRD37" s="369"/>
      <c r="VRE37" s="369"/>
      <c r="VRF37" s="369"/>
      <c r="VRG37" s="369"/>
      <c r="VRH37" s="369"/>
      <c r="VRI37" s="369"/>
      <c r="VRJ37" s="369"/>
      <c r="VRK37" s="369"/>
      <c r="VRL37" s="369"/>
      <c r="VRM37" s="369"/>
      <c r="VRN37" s="369"/>
      <c r="VRO37" s="369"/>
      <c r="VRP37" s="369"/>
      <c r="VRQ37" s="369"/>
      <c r="VRR37" s="369"/>
      <c r="VRS37" s="369"/>
      <c r="VRT37" s="369"/>
      <c r="VRU37" s="369"/>
      <c r="VRV37" s="369"/>
      <c r="VRW37" s="369"/>
      <c r="VRX37" s="369"/>
      <c r="VRY37" s="369"/>
      <c r="VRZ37" s="369"/>
      <c r="VSA37" s="369"/>
      <c r="VSB37" s="369"/>
      <c r="VSC37" s="369"/>
      <c r="VSD37" s="369"/>
      <c r="VSE37" s="369"/>
      <c r="VSF37" s="369"/>
      <c r="VSG37" s="369"/>
      <c r="VSH37" s="369"/>
      <c r="VSI37" s="369"/>
      <c r="VSJ37" s="369"/>
      <c r="VSK37" s="369"/>
      <c r="VSL37" s="369"/>
      <c r="VSM37" s="369"/>
      <c r="VSN37" s="369"/>
      <c r="VSO37" s="369"/>
      <c r="VSP37" s="369"/>
      <c r="VSQ37" s="369"/>
      <c r="VSR37" s="369"/>
      <c r="VSS37" s="369"/>
      <c r="VST37" s="369"/>
      <c r="VSU37" s="369"/>
      <c r="VSV37" s="369"/>
      <c r="VSW37" s="369"/>
      <c r="VSX37" s="369"/>
      <c r="VSY37" s="369"/>
      <c r="VSZ37" s="369"/>
      <c r="VTA37" s="369"/>
      <c r="VTB37" s="369"/>
      <c r="VTC37" s="369"/>
      <c r="VTD37" s="369"/>
      <c r="VTE37" s="369"/>
      <c r="VTF37" s="369"/>
      <c r="VTG37" s="369"/>
      <c r="VTH37" s="369"/>
      <c r="VTI37" s="369"/>
      <c r="VTJ37" s="369"/>
      <c r="VTK37" s="369"/>
      <c r="VTL37" s="369"/>
      <c r="VTM37" s="369"/>
      <c r="VTN37" s="369"/>
      <c r="VTO37" s="369"/>
      <c r="VTP37" s="369"/>
      <c r="VTQ37" s="369"/>
      <c r="VTR37" s="369"/>
      <c r="VTS37" s="369"/>
      <c r="VTT37" s="369"/>
      <c r="VTU37" s="369"/>
      <c r="VTV37" s="369"/>
      <c r="VTW37" s="369"/>
      <c r="VTX37" s="369"/>
      <c r="VTY37" s="369"/>
      <c r="VTZ37" s="369"/>
      <c r="VUA37" s="369"/>
      <c r="VUB37" s="369"/>
      <c r="VUC37" s="369"/>
      <c r="VUD37" s="369"/>
      <c r="VUE37" s="369"/>
      <c r="VUF37" s="369"/>
      <c r="VUG37" s="369"/>
      <c r="VUH37" s="369"/>
      <c r="VUI37" s="369"/>
      <c r="VUJ37" s="369"/>
      <c r="VUK37" s="369"/>
      <c r="VUL37" s="369"/>
      <c r="VUM37" s="369"/>
      <c r="VUN37" s="369"/>
      <c r="VUO37" s="369"/>
      <c r="VUP37" s="369"/>
      <c r="VUQ37" s="369"/>
      <c r="VUR37" s="369"/>
      <c r="VUS37" s="369"/>
      <c r="VUT37" s="369"/>
      <c r="VUU37" s="369"/>
      <c r="VUV37" s="369"/>
      <c r="VUW37" s="369"/>
      <c r="VUX37" s="369"/>
      <c r="VUY37" s="369"/>
      <c r="VUZ37" s="369"/>
      <c r="VVA37" s="369"/>
      <c r="VVB37" s="369"/>
      <c r="VVC37" s="369"/>
      <c r="VVD37" s="369"/>
      <c r="VVE37" s="369"/>
      <c r="VVF37" s="369"/>
      <c r="VVG37" s="369"/>
      <c r="VVH37" s="369"/>
      <c r="VVI37" s="369"/>
      <c r="VVJ37" s="369"/>
      <c r="VVK37" s="369"/>
      <c r="VVL37" s="369"/>
      <c r="VVM37" s="369"/>
      <c r="VVN37" s="369"/>
      <c r="VVO37" s="369"/>
      <c r="VVP37" s="369"/>
      <c r="VVQ37" s="369"/>
      <c r="VVR37" s="369"/>
      <c r="VVS37" s="369"/>
      <c r="VVT37" s="369"/>
      <c r="VVU37" s="369"/>
      <c r="VVV37" s="369"/>
      <c r="VVW37" s="369"/>
      <c r="VVX37" s="369"/>
      <c r="VVY37" s="369"/>
      <c r="VVZ37" s="369"/>
      <c r="VWA37" s="369"/>
      <c r="VWB37" s="369"/>
      <c r="VWC37" s="369"/>
      <c r="VWD37" s="369"/>
      <c r="VWE37" s="369"/>
      <c r="VWF37" s="369"/>
      <c r="VWG37" s="369"/>
      <c r="VWH37" s="369"/>
      <c r="VWI37" s="369"/>
      <c r="VWJ37" s="369"/>
      <c r="VWK37" s="369"/>
      <c r="VWL37" s="369"/>
      <c r="VWM37" s="369"/>
      <c r="VWN37" s="369"/>
      <c r="VWO37" s="369"/>
      <c r="VWP37" s="369"/>
      <c r="VWQ37" s="369"/>
      <c r="VWR37" s="369"/>
      <c r="VWS37" s="369"/>
      <c r="VWT37" s="369"/>
      <c r="VWU37" s="369"/>
      <c r="VWV37" s="369"/>
      <c r="VWW37" s="369"/>
      <c r="VWX37" s="369"/>
      <c r="VWY37" s="369"/>
      <c r="VWZ37" s="369"/>
      <c r="VXA37" s="369"/>
      <c r="VXB37" s="369"/>
      <c r="VXC37" s="369"/>
      <c r="VXD37" s="369"/>
      <c r="VXE37" s="369"/>
      <c r="VXF37" s="369"/>
      <c r="VXG37" s="369"/>
      <c r="VXH37" s="369"/>
      <c r="VXI37" s="369"/>
      <c r="VXJ37" s="369"/>
      <c r="VXK37" s="369"/>
      <c r="VXL37" s="369"/>
      <c r="VXM37" s="369"/>
      <c r="VXN37" s="369"/>
      <c r="VXO37" s="369"/>
      <c r="VXP37" s="369"/>
      <c r="VXQ37" s="369"/>
      <c r="VXR37" s="369"/>
      <c r="VXS37" s="369"/>
      <c r="VXT37" s="369"/>
      <c r="VXU37" s="369"/>
      <c r="VXV37" s="369"/>
      <c r="VXW37" s="369"/>
      <c r="VXX37" s="369"/>
      <c r="VXY37" s="369"/>
      <c r="VXZ37" s="369"/>
      <c r="VYA37" s="369"/>
      <c r="VYB37" s="369"/>
      <c r="VYC37" s="369"/>
      <c r="VYD37" s="369"/>
      <c r="VYE37" s="369"/>
      <c r="VYF37" s="369"/>
      <c r="VYG37" s="369"/>
      <c r="VYH37" s="369"/>
      <c r="VYI37" s="369"/>
      <c r="VYJ37" s="369"/>
      <c r="VYK37" s="369"/>
      <c r="VYL37" s="369"/>
      <c r="VYM37" s="369"/>
      <c r="VYN37" s="369"/>
      <c r="VYO37" s="369"/>
      <c r="VYP37" s="369"/>
      <c r="VYQ37" s="369"/>
      <c r="VYR37" s="369"/>
      <c r="VYS37" s="369"/>
      <c r="VYT37" s="369"/>
      <c r="VYU37" s="369"/>
      <c r="VYV37" s="369"/>
      <c r="VYW37" s="369"/>
      <c r="VYX37" s="369"/>
      <c r="VYY37" s="369"/>
      <c r="VYZ37" s="369"/>
      <c r="VZA37" s="369"/>
      <c r="VZB37" s="369"/>
      <c r="VZC37" s="369"/>
      <c r="VZD37" s="369"/>
      <c r="VZE37" s="369"/>
      <c r="VZF37" s="369"/>
      <c r="VZG37" s="369"/>
      <c r="VZH37" s="369"/>
      <c r="VZI37" s="369"/>
      <c r="VZJ37" s="369"/>
      <c r="VZK37" s="369"/>
      <c r="VZL37" s="369"/>
      <c r="VZM37" s="369"/>
      <c r="VZN37" s="369"/>
      <c r="VZO37" s="369"/>
      <c r="VZP37" s="369"/>
      <c r="VZQ37" s="369"/>
      <c r="VZR37" s="369"/>
      <c r="VZS37" s="369"/>
      <c r="VZT37" s="369"/>
      <c r="VZU37" s="369"/>
      <c r="VZV37" s="369"/>
      <c r="VZW37" s="369"/>
      <c r="VZX37" s="369"/>
      <c r="VZY37" s="369"/>
      <c r="VZZ37" s="369"/>
      <c r="WAA37" s="369"/>
      <c r="WAB37" s="369"/>
      <c r="WAC37" s="369"/>
      <c r="WAD37" s="369"/>
      <c r="WAE37" s="369"/>
      <c r="WAF37" s="369"/>
      <c r="WAG37" s="369"/>
      <c r="WAH37" s="369"/>
      <c r="WAI37" s="369"/>
      <c r="WAJ37" s="369"/>
      <c r="WAK37" s="369"/>
      <c r="WAL37" s="369"/>
      <c r="WAM37" s="369"/>
      <c r="WAN37" s="369"/>
      <c r="WAO37" s="369"/>
      <c r="WAP37" s="369"/>
      <c r="WAQ37" s="369"/>
      <c r="WAR37" s="369"/>
      <c r="WAS37" s="369"/>
      <c r="WAT37" s="369"/>
      <c r="WAU37" s="369"/>
      <c r="WAV37" s="369"/>
      <c r="WAW37" s="369"/>
      <c r="WAX37" s="369"/>
      <c r="WAY37" s="369"/>
      <c r="WAZ37" s="369"/>
      <c r="WBA37" s="369"/>
      <c r="WBB37" s="369"/>
      <c r="WBC37" s="369"/>
      <c r="WBD37" s="369"/>
      <c r="WBE37" s="369"/>
      <c r="WBF37" s="369"/>
      <c r="WBG37" s="369"/>
      <c r="WBH37" s="369"/>
      <c r="WBI37" s="369"/>
      <c r="WBJ37" s="369"/>
      <c r="WBK37" s="369"/>
      <c r="WBL37" s="369"/>
      <c r="WBM37" s="369"/>
      <c r="WBN37" s="369"/>
      <c r="WBO37" s="369"/>
      <c r="WBP37" s="369"/>
      <c r="WBQ37" s="369"/>
      <c r="WBR37" s="369"/>
      <c r="WBS37" s="369"/>
      <c r="WBT37" s="369"/>
      <c r="WBU37" s="369"/>
      <c r="WBV37" s="369"/>
      <c r="WBW37" s="369"/>
      <c r="WBX37" s="369"/>
      <c r="WBY37" s="369"/>
      <c r="WBZ37" s="369"/>
      <c r="WCA37" s="369"/>
      <c r="WCB37" s="369"/>
      <c r="WCC37" s="369"/>
      <c r="WCD37" s="369"/>
      <c r="WCE37" s="369"/>
      <c r="WCF37" s="369"/>
      <c r="WCG37" s="369"/>
      <c r="WCH37" s="369"/>
      <c r="WCI37" s="369"/>
      <c r="WCJ37" s="369"/>
      <c r="WCK37" s="369"/>
      <c r="WCL37" s="369"/>
      <c r="WCM37" s="369"/>
      <c r="WCN37" s="369"/>
      <c r="WCO37" s="369"/>
      <c r="WCP37" s="369"/>
      <c r="WCQ37" s="369"/>
      <c r="WCR37" s="369"/>
      <c r="WCS37" s="369"/>
      <c r="WCT37" s="369"/>
      <c r="WCU37" s="369"/>
      <c r="WCV37" s="369"/>
      <c r="WCW37" s="369"/>
      <c r="WCX37" s="369"/>
      <c r="WCY37" s="369"/>
      <c r="WCZ37" s="369"/>
      <c r="WDA37" s="369"/>
      <c r="WDB37" s="369"/>
      <c r="WDC37" s="369"/>
      <c r="WDD37" s="369"/>
      <c r="WDE37" s="369"/>
      <c r="WDF37" s="369"/>
      <c r="WDG37" s="369"/>
      <c r="WDH37" s="369"/>
      <c r="WDI37" s="369"/>
      <c r="WDJ37" s="369"/>
      <c r="WDK37" s="369"/>
      <c r="WDL37" s="369"/>
      <c r="WDM37" s="369"/>
      <c r="WDN37" s="369"/>
      <c r="WDO37" s="369"/>
      <c r="WDP37" s="369"/>
      <c r="WDQ37" s="369"/>
      <c r="WDR37" s="369"/>
      <c r="WDS37" s="369"/>
      <c r="WDT37" s="369"/>
      <c r="WDU37" s="369"/>
      <c r="WDV37" s="369"/>
      <c r="WDW37" s="369"/>
      <c r="WDX37" s="369"/>
      <c r="WDY37" s="369"/>
      <c r="WDZ37" s="369"/>
      <c r="WEA37" s="369"/>
      <c r="WEB37" s="369"/>
      <c r="WEC37" s="369"/>
      <c r="WED37" s="369"/>
      <c r="WEE37" s="369"/>
      <c r="WEF37" s="369"/>
      <c r="WEG37" s="369"/>
      <c r="WEH37" s="369"/>
      <c r="WEI37" s="369"/>
      <c r="WEJ37" s="369"/>
      <c r="WEK37" s="369"/>
      <c r="WEL37" s="369"/>
      <c r="WEM37" s="369"/>
      <c r="WEN37" s="369"/>
      <c r="WEO37" s="369"/>
      <c r="WEP37" s="369"/>
      <c r="WEQ37" s="369"/>
      <c r="WER37" s="369"/>
      <c r="WES37" s="369"/>
      <c r="WET37" s="369"/>
      <c r="WEU37" s="369"/>
      <c r="WEV37" s="369"/>
      <c r="WEW37" s="369"/>
      <c r="WEX37" s="369"/>
      <c r="WEY37" s="369"/>
      <c r="WEZ37" s="369"/>
      <c r="WFA37" s="369"/>
      <c r="WFB37" s="369"/>
      <c r="WFC37" s="369"/>
      <c r="WFD37" s="369"/>
      <c r="WFE37" s="369"/>
      <c r="WFF37" s="369"/>
      <c r="WFG37" s="369"/>
      <c r="WFH37" s="369"/>
      <c r="WFI37" s="369"/>
      <c r="WFJ37" s="369"/>
      <c r="WFK37" s="369"/>
      <c r="WFL37" s="369"/>
      <c r="WFM37" s="369"/>
      <c r="WFN37" s="369"/>
      <c r="WFO37" s="369"/>
      <c r="WFP37" s="369"/>
      <c r="WFQ37" s="369"/>
      <c r="WFR37" s="369"/>
      <c r="WFS37" s="369"/>
      <c r="WFT37" s="369"/>
      <c r="WFU37" s="369"/>
      <c r="WFV37" s="369"/>
      <c r="WFW37" s="369"/>
      <c r="WFX37" s="369"/>
      <c r="WFY37" s="369"/>
      <c r="WFZ37" s="369"/>
      <c r="WGA37" s="369"/>
      <c r="WGB37" s="369"/>
      <c r="WGC37" s="369"/>
      <c r="WGD37" s="369"/>
      <c r="WGE37" s="369"/>
      <c r="WGF37" s="369"/>
      <c r="WGG37" s="369"/>
      <c r="WGH37" s="369"/>
      <c r="WGI37" s="369"/>
      <c r="WGJ37" s="369"/>
      <c r="WGK37" s="369"/>
      <c r="WGL37" s="369"/>
      <c r="WGM37" s="369"/>
      <c r="WGN37" s="369"/>
      <c r="WGO37" s="369"/>
      <c r="WGP37" s="369"/>
      <c r="WGQ37" s="369"/>
      <c r="WGR37" s="369"/>
      <c r="WGS37" s="369"/>
      <c r="WGT37" s="369"/>
      <c r="WGU37" s="369"/>
      <c r="WGV37" s="369"/>
      <c r="WGW37" s="369"/>
      <c r="WGX37" s="369"/>
      <c r="WGY37" s="369"/>
      <c r="WGZ37" s="369"/>
      <c r="WHA37" s="369"/>
      <c r="WHB37" s="369"/>
      <c r="WHC37" s="369"/>
      <c r="WHD37" s="369"/>
      <c r="WHE37" s="369"/>
      <c r="WHF37" s="369"/>
      <c r="WHG37" s="369"/>
      <c r="WHH37" s="369"/>
      <c r="WHI37" s="369"/>
      <c r="WHJ37" s="369"/>
      <c r="WHK37" s="369"/>
      <c r="WHL37" s="369"/>
      <c r="WHM37" s="369"/>
      <c r="WHN37" s="369"/>
      <c r="WHO37" s="369"/>
      <c r="WHP37" s="369"/>
      <c r="WHQ37" s="369"/>
      <c r="WHR37" s="369"/>
      <c r="WHS37" s="369"/>
      <c r="WHT37" s="369"/>
      <c r="WHU37" s="369"/>
      <c r="WHV37" s="369"/>
      <c r="WHW37" s="369"/>
      <c r="WHX37" s="369"/>
      <c r="WHY37" s="369"/>
      <c r="WHZ37" s="369"/>
      <c r="WIA37" s="369"/>
      <c r="WIB37" s="369"/>
      <c r="WIC37" s="369"/>
      <c r="WID37" s="369"/>
      <c r="WIE37" s="369"/>
      <c r="WIF37" s="369"/>
      <c r="WIG37" s="369"/>
      <c r="WIH37" s="369"/>
      <c r="WII37" s="369"/>
      <c r="WIJ37" s="369"/>
      <c r="WIK37" s="369"/>
      <c r="WIL37" s="369"/>
      <c r="WIM37" s="369"/>
      <c r="WIN37" s="369"/>
      <c r="WIO37" s="369"/>
      <c r="WIP37" s="369"/>
      <c r="WIQ37" s="369"/>
      <c r="WIR37" s="369"/>
      <c r="WIS37" s="369"/>
      <c r="WIT37" s="369"/>
      <c r="WIU37" s="369"/>
      <c r="WIV37" s="369"/>
      <c r="WIW37" s="369"/>
      <c r="WIX37" s="369"/>
      <c r="WIY37" s="369"/>
      <c r="WIZ37" s="369"/>
      <c r="WJA37" s="369"/>
      <c r="WJB37" s="369"/>
      <c r="WJC37" s="369"/>
      <c r="WJD37" s="369"/>
      <c r="WJE37" s="369"/>
      <c r="WJF37" s="369"/>
      <c r="WJG37" s="369"/>
      <c r="WJH37" s="369"/>
      <c r="WJI37" s="369"/>
      <c r="WJJ37" s="369"/>
      <c r="WJK37" s="369"/>
      <c r="WJL37" s="369"/>
      <c r="WJM37" s="369"/>
      <c r="WJN37" s="369"/>
      <c r="WJO37" s="369"/>
      <c r="WJP37" s="369"/>
      <c r="WJQ37" s="369"/>
      <c r="WJR37" s="369"/>
      <c r="WJS37" s="369"/>
      <c r="WJT37" s="369"/>
      <c r="WJU37" s="369"/>
      <c r="WJV37" s="369"/>
      <c r="WJW37" s="369"/>
      <c r="WJX37" s="369"/>
      <c r="WJY37" s="369"/>
      <c r="WJZ37" s="369"/>
      <c r="WKA37" s="369"/>
      <c r="WKB37" s="369"/>
      <c r="WKC37" s="369"/>
      <c r="WKD37" s="369"/>
      <c r="WKE37" s="369"/>
      <c r="WKF37" s="369"/>
      <c r="WKG37" s="369"/>
      <c r="WKH37" s="369"/>
      <c r="WKI37" s="369"/>
      <c r="WKJ37" s="369"/>
      <c r="WKK37" s="369"/>
      <c r="WKL37" s="369"/>
      <c r="WKM37" s="369"/>
      <c r="WKN37" s="369"/>
      <c r="WKO37" s="369"/>
      <c r="WKP37" s="369"/>
      <c r="WKQ37" s="369"/>
      <c r="WKR37" s="369"/>
      <c r="WKS37" s="369"/>
      <c r="WKT37" s="369"/>
      <c r="WKU37" s="369"/>
      <c r="WKV37" s="369"/>
      <c r="WKW37" s="369"/>
      <c r="WKX37" s="369"/>
      <c r="WKY37" s="369"/>
      <c r="WKZ37" s="369"/>
      <c r="WLA37" s="369"/>
      <c r="WLB37" s="369"/>
      <c r="WLC37" s="369"/>
      <c r="WLD37" s="369"/>
      <c r="WLE37" s="369"/>
      <c r="WLF37" s="369"/>
      <c r="WLG37" s="369"/>
      <c r="WLH37" s="369"/>
      <c r="WLI37" s="369"/>
      <c r="WLJ37" s="369"/>
      <c r="WLK37" s="369"/>
      <c r="WLL37" s="369"/>
      <c r="WLM37" s="369"/>
      <c r="WLN37" s="369"/>
      <c r="WLO37" s="369"/>
      <c r="WLP37" s="369"/>
      <c r="WLQ37" s="369"/>
      <c r="WLR37" s="369"/>
      <c r="WLS37" s="369"/>
      <c r="WLT37" s="369"/>
      <c r="WLU37" s="369"/>
      <c r="WLV37" s="369"/>
      <c r="WLW37" s="369"/>
      <c r="WLX37" s="369"/>
      <c r="WLY37" s="369"/>
      <c r="WLZ37" s="369"/>
      <c r="WMA37" s="369"/>
      <c r="WMB37" s="369"/>
      <c r="WMC37" s="369"/>
      <c r="WMD37" s="369"/>
      <c r="WME37" s="369"/>
      <c r="WMF37" s="369"/>
      <c r="WMG37" s="369"/>
      <c r="WMH37" s="369"/>
      <c r="WMI37" s="369"/>
      <c r="WMJ37" s="369"/>
      <c r="WMK37" s="369"/>
      <c r="WML37" s="369"/>
      <c r="WMM37" s="369"/>
      <c r="WMN37" s="369"/>
      <c r="WMO37" s="369"/>
      <c r="WMP37" s="369"/>
      <c r="WMQ37" s="369"/>
      <c r="WMR37" s="369"/>
      <c r="WMS37" s="369"/>
      <c r="WMT37" s="369"/>
      <c r="WMU37" s="369"/>
      <c r="WMV37" s="369"/>
      <c r="WMW37" s="369"/>
      <c r="WMX37" s="369"/>
      <c r="WMY37" s="369"/>
      <c r="WMZ37" s="369"/>
      <c r="WNA37" s="369"/>
      <c r="WNB37" s="369"/>
      <c r="WNC37" s="369"/>
      <c r="WND37" s="369"/>
      <c r="WNE37" s="369"/>
      <c r="WNF37" s="369"/>
      <c r="WNG37" s="369"/>
      <c r="WNH37" s="369"/>
      <c r="WNI37" s="369"/>
      <c r="WNJ37" s="369"/>
      <c r="WNK37" s="369"/>
      <c r="WNL37" s="369"/>
      <c r="WNM37" s="369"/>
      <c r="WNN37" s="369"/>
      <c r="WNO37" s="369"/>
      <c r="WNP37" s="369"/>
      <c r="WNQ37" s="369"/>
      <c r="WNR37" s="369"/>
      <c r="WNS37" s="369"/>
      <c r="WNT37" s="369"/>
      <c r="WNU37" s="369"/>
      <c r="WNV37" s="369"/>
      <c r="WNW37" s="369"/>
      <c r="WNX37" s="369"/>
      <c r="WNY37" s="369"/>
      <c r="WNZ37" s="369"/>
      <c r="WOA37" s="369"/>
      <c r="WOB37" s="369"/>
      <c r="WOC37" s="369"/>
      <c r="WOD37" s="369"/>
      <c r="WOE37" s="369"/>
      <c r="WOF37" s="369"/>
      <c r="WOG37" s="369"/>
      <c r="WOH37" s="369"/>
      <c r="WOI37" s="369"/>
      <c r="WOJ37" s="369"/>
      <c r="WOK37" s="369"/>
      <c r="WOL37" s="369"/>
      <c r="WOM37" s="369"/>
      <c r="WON37" s="369"/>
      <c r="WOO37" s="369"/>
      <c r="WOP37" s="369"/>
      <c r="WOQ37" s="369"/>
      <c r="WOR37" s="369"/>
      <c r="WOS37" s="369"/>
      <c r="WOT37" s="369"/>
      <c r="WOU37" s="369"/>
      <c r="WOV37" s="369"/>
      <c r="WOW37" s="369"/>
      <c r="WOX37" s="369"/>
      <c r="WOY37" s="369"/>
      <c r="WOZ37" s="369"/>
      <c r="WPA37" s="369"/>
      <c r="WPB37" s="369"/>
      <c r="WPC37" s="369"/>
      <c r="WPD37" s="369"/>
      <c r="WPE37" s="369"/>
      <c r="WPF37" s="369"/>
      <c r="WPG37" s="369"/>
      <c r="WPH37" s="369"/>
      <c r="WPI37" s="369"/>
      <c r="WPJ37" s="369"/>
      <c r="WPK37" s="369"/>
      <c r="WPL37" s="369"/>
      <c r="WPM37" s="369"/>
      <c r="WPN37" s="369"/>
      <c r="WPO37" s="369"/>
      <c r="WPP37" s="369"/>
      <c r="WPQ37" s="369"/>
      <c r="WPR37" s="369"/>
      <c r="WPS37" s="369"/>
      <c r="WPT37" s="369"/>
      <c r="WPU37" s="369"/>
      <c r="WPV37" s="369"/>
      <c r="WPW37" s="369"/>
      <c r="WPX37" s="369"/>
      <c r="WPY37" s="369"/>
      <c r="WPZ37" s="369"/>
      <c r="WQA37" s="369"/>
      <c r="WQB37" s="369"/>
      <c r="WQC37" s="369"/>
      <c r="WQD37" s="369"/>
      <c r="WQE37" s="369"/>
      <c r="WQF37" s="369"/>
      <c r="WQG37" s="369"/>
      <c r="WQH37" s="369"/>
      <c r="WQI37" s="369"/>
      <c r="WQJ37" s="369"/>
      <c r="WQK37" s="369"/>
      <c r="WQL37" s="369"/>
      <c r="WQM37" s="369"/>
      <c r="WQN37" s="369"/>
      <c r="WQO37" s="369"/>
      <c r="WQP37" s="369"/>
      <c r="WQQ37" s="369"/>
      <c r="WQR37" s="369"/>
      <c r="WQS37" s="369"/>
      <c r="WQT37" s="369"/>
      <c r="WQU37" s="369"/>
      <c r="WQV37" s="369"/>
      <c r="WQW37" s="369"/>
      <c r="WQX37" s="369"/>
      <c r="WQY37" s="369"/>
      <c r="WQZ37" s="369"/>
      <c r="WRA37" s="369"/>
      <c r="WRB37" s="369"/>
      <c r="WRC37" s="369"/>
      <c r="WRD37" s="369"/>
      <c r="WRE37" s="369"/>
      <c r="WRF37" s="369"/>
      <c r="WRG37" s="369"/>
      <c r="WRH37" s="369"/>
      <c r="WRI37" s="369"/>
      <c r="WRJ37" s="369"/>
      <c r="WRK37" s="369"/>
      <c r="WRL37" s="369"/>
      <c r="WRM37" s="369"/>
      <c r="WRN37" s="369"/>
      <c r="WRO37" s="369"/>
      <c r="WRP37" s="369"/>
      <c r="WRQ37" s="369"/>
      <c r="WRR37" s="369"/>
      <c r="WRS37" s="369"/>
      <c r="WRT37" s="369"/>
      <c r="WRU37" s="369"/>
      <c r="WRV37" s="369"/>
      <c r="WRW37" s="369"/>
      <c r="WRX37" s="369"/>
      <c r="WRY37" s="369"/>
      <c r="WRZ37" s="369"/>
      <c r="WSA37" s="369"/>
      <c r="WSB37" s="369"/>
      <c r="WSC37" s="369"/>
      <c r="WSD37" s="369"/>
      <c r="WSE37" s="369"/>
      <c r="WSF37" s="369"/>
      <c r="WSG37" s="369"/>
      <c r="WSH37" s="369"/>
      <c r="WSI37" s="369"/>
      <c r="WSJ37" s="369"/>
      <c r="WSK37" s="369"/>
      <c r="WSL37" s="369"/>
      <c r="WSM37" s="369"/>
      <c r="WSN37" s="369"/>
      <c r="WSO37" s="369"/>
      <c r="WSP37" s="369"/>
      <c r="WSQ37" s="369"/>
      <c r="WSR37" s="369"/>
      <c r="WSS37" s="369"/>
      <c r="WST37" s="369"/>
      <c r="WSU37" s="369"/>
      <c r="WSV37" s="369"/>
      <c r="WSW37" s="369"/>
      <c r="WSX37" s="369"/>
      <c r="WSY37" s="369"/>
      <c r="WSZ37" s="369"/>
      <c r="WTA37" s="369"/>
      <c r="WTB37" s="369"/>
      <c r="WTC37" s="369"/>
      <c r="WTD37" s="369"/>
      <c r="WTE37" s="369"/>
      <c r="WTF37" s="369"/>
      <c r="WTG37" s="369"/>
      <c r="WTH37" s="369"/>
      <c r="WTI37" s="369"/>
      <c r="WTJ37" s="369"/>
      <c r="WTK37" s="369"/>
      <c r="WTL37" s="369"/>
      <c r="WTM37" s="369"/>
      <c r="WTN37" s="369"/>
      <c r="WTO37" s="369"/>
      <c r="WTP37" s="369"/>
      <c r="WTQ37" s="369"/>
      <c r="WTR37" s="369"/>
      <c r="WTS37" s="369"/>
      <c r="WTT37" s="369"/>
      <c r="WTU37" s="369"/>
      <c r="WTV37" s="369"/>
      <c r="WTW37" s="369"/>
      <c r="WTX37" s="369"/>
      <c r="WTY37" s="369"/>
      <c r="WTZ37" s="369"/>
      <c r="WUA37" s="369"/>
      <c r="WUB37" s="369"/>
      <c r="WUC37" s="369"/>
      <c r="WUD37" s="369"/>
      <c r="WUE37" s="369"/>
      <c r="WUF37" s="369"/>
      <c r="WUG37" s="369"/>
      <c r="WUH37" s="369"/>
      <c r="WUI37" s="369"/>
      <c r="WUJ37" s="369"/>
      <c r="WUK37" s="369"/>
      <c r="WUL37" s="369"/>
      <c r="WUM37" s="369"/>
      <c r="WUN37" s="369"/>
      <c r="WUO37" s="369"/>
      <c r="WUP37" s="369"/>
      <c r="WUQ37" s="369"/>
      <c r="WUR37" s="369"/>
      <c r="WUS37" s="369"/>
      <c r="WUT37" s="369"/>
      <c r="WUU37" s="369"/>
      <c r="WUV37" s="369"/>
      <c r="WUW37" s="369"/>
      <c r="WUX37" s="369"/>
      <c r="WUY37" s="369"/>
      <c r="WUZ37" s="369"/>
      <c r="WVA37" s="369"/>
      <c r="WVB37" s="369"/>
      <c r="WVC37" s="369"/>
      <c r="WVD37" s="369"/>
      <c r="WVE37" s="369"/>
      <c r="WVF37" s="369"/>
      <c r="WVG37" s="369"/>
      <c r="WVH37" s="369"/>
      <c r="WVI37" s="369"/>
      <c r="WVJ37" s="369"/>
      <c r="WVK37" s="369"/>
      <c r="WVL37" s="369"/>
      <c r="WVM37" s="369"/>
      <c r="WVN37" s="369"/>
      <c r="WVO37" s="369"/>
      <c r="WVP37" s="369"/>
      <c r="WVQ37" s="369"/>
      <c r="WVR37" s="369"/>
      <c r="WVS37" s="369"/>
      <c r="WVT37" s="369"/>
      <c r="WVU37" s="369"/>
      <c r="WVV37" s="369"/>
      <c r="WVW37" s="369"/>
      <c r="WVX37" s="369"/>
      <c r="WVY37" s="369"/>
      <c r="WVZ37" s="369"/>
      <c r="WWA37" s="369"/>
      <c r="WWB37" s="369"/>
      <c r="WWC37" s="369"/>
      <c r="WWD37" s="369"/>
      <c r="WWE37" s="369"/>
      <c r="WWF37" s="369"/>
      <c r="WWG37" s="369"/>
      <c r="WWH37" s="369"/>
      <c r="WWI37" s="369"/>
      <c r="WWJ37" s="369"/>
      <c r="WWK37" s="369"/>
      <c r="WWL37" s="369"/>
      <c r="WWM37" s="369"/>
      <c r="WWN37" s="369"/>
      <c r="WWO37" s="369"/>
      <c r="WWP37" s="369"/>
      <c r="WWQ37" s="369"/>
      <c r="WWR37" s="369"/>
      <c r="WWS37" s="369"/>
      <c r="WWT37" s="369"/>
      <c r="WWU37" s="369"/>
      <c r="WWV37" s="369"/>
      <c r="WWW37" s="369"/>
      <c r="WWX37" s="369"/>
      <c r="WWY37" s="369"/>
      <c r="WWZ37" s="369"/>
      <c r="WXA37" s="369"/>
      <c r="WXB37" s="369"/>
      <c r="WXC37" s="369"/>
      <c r="WXD37" s="369"/>
      <c r="WXE37" s="369"/>
      <c r="WXF37" s="369"/>
      <c r="WXG37" s="369"/>
      <c r="WXH37" s="369"/>
      <c r="WXI37" s="369"/>
      <c r="WXJ37" s="369"/>
      <c r="WXK37" s="369"/>
      <c r="WXL37" s="369"/>
      <c r="WXM37" s="369"/>
      <c r="WXN37" s="369"/>
      <c r="WXO37" s="369"/>
      <c r="WXP37" s="369"/>
      <c r="WXQ37" s="369"/>
      <c r="WXR37" s="369"/>
      <c r="WXS37" s="369"/>
      <c r="WXT37" s="369"/>
      <c r="WXU37" s="369"/>
      <c r="WXV37" s="369"/>
      <c r="WXW37" s="369"/>
      <c r="WXX37" s="369"/>
      <c r="WXY37" s="369"/>
      <c r="WXZ37" s="369"/>
      <c r="WYA37" s="369"/>
      <c r="WYB37" s="369"/>
      <c r="WYC37" s="369"/>
      <c r="WYD37" s="369"/>
      <c r="WYE37" s="369"/>
      <c r="WYF37" s="369"/>
      <c r="WYG37" s="369"/>
      <c r="WYH37" s="369"/>
      <c r="WYI37" s="369"/>
      <c r="WYJ37" s="369"/>
      <c r="WYK37" s="369"/>
      <c r="WYL37" s="369"/>
      <c r="WYM37" s="369"/>
      <c r="WYN37" s="369"/>
      <c r="WYO37" s="369"/>
      <c r="WYP37" s="369"/>
      <c r="WYQ37" s="369"/>
      <c r="WYR37" s="369"/>
      <c r="WYS37" s="369"/>
      <c r="WYT37" s="369"/>
      <c r="WYU37" s="369"/>
      <c r="WYV37" s="369"/>
      <c r="WYW37" s="369"/>
      <c r="WYX37" s="369"/>
      <c r="WYY37" s="369"/>
      <c r="WYZ37" s="369"/>
      <c r="WZA37" s="369"/>
      <c r="WZB37" s="369"/>
      <c r="WZC37" s="369"/>
      <c r="WZD37" s="369"/>
      <c r="WZE37" s="369"/>
      <c r="WZF37" s="369"/>
      <c r="WZG37" s="369"/>
      <c r="WZH37" s="369"/>
      <c r="WZI37" s="369"/>
      <c r="WZJ37" s="369"/>
      <c r="WZK37" s="369"/>
      <c r="WZL37" s="369"/>
      <c r="WZM37" s="369"/>
      <c r="WZN37" s="369"/>
      <c r="WZO37" s="369"/>
      <c r="WZP37" s="369"/>
      <c r="WZQ37" s="369"/>
      <c r="WZR37" s="369"/>
      <c r="WZS37" s="369"/>
      <c r="WZT37" s="369"/>
      <c r="WZU37" s="369"/>
      <c r="WZV37" s="369"/>
      <c r="WZW37" s="369"/>
      <c r="WZX37" s="369"/>
      <c r="WZY37" s="369"/>
      <c r="WZZ37" s="369"/>
      <c r="XAA37" s="369"/>
      <c r="XAB37" s="369"/>
      <c r="XAC37" s="369"/>
      <c r="XAD37" s="369"/>
      <c r="XAE37" s="369"/>
      <c r="XAF37" s="369"/>
      <c r="XAG37" s="369"/>
      <c r="XAH37" s="369"/>
      <c r="XAI37" s="369"/>
      <c r="XAJ37" s="369"/>
      <c r="XAK37" s="369"/>
      <c r="XAL37" s="369"/>
      <c r="XAM37" s="369"/>
      <c r="XAN37" s="369"/>
      <c r="XAO37" s="369"/>
      <c r="XAP37" s="369"/>
      <c r="XAQ37" s="369"/>
      <c r="XAR37" s="369"/>
      <c r="XAS37" s="369"/>
      <c r="XAT37" s="369"/>
      <c r="XAU37" s="369"/>
      <c r="XAV37" s="369"/>
      <c r="XAW37" s="369"/>
      <c r="XAX37" s="369"/>
      <c r="XAY37" s="369"/>
      <c r="XAZ37" s="369"/>
      <c r="XBA37" s="369"/>
      <c r="XBB37" s="369"/>
      <c r="XBC37" s="369"/>
      <c r="XBD37" s="369"/>
      <c r="XBE37" s="369"/>
      <c r="XBF37" s="369"/>
      <c r="XBG37" s="369"/>
      <c r="XBH37" s="369"/>
      <c r="XBI37" s="369"/>
      <c r="XBJ37" s="369"/>
      <c r="XBK37" s="369"/>
      <c r="XBL37" s="369"/>
      <c r="XBM37" s="369"/>
      <c r="XBN37" s="369"/>
      <c r="XBO37" s="369"/>
      <c r="XBP37" s="369"/>
      <c r="XBQ37" s="369"/>
      <c r="XBR37" s="369"/>
      <c r="XBS37" s="369"/>
      <c r="XBT37" s="369"/>
      <c r="XBU37" s="369"/>
      <c r="XBV37" s="369"/>
      <c r="XBW37" s="369"/>
      <c r="XBX37" s="369"/>
      <c r="XBY37" s="369"/>
      <c r="XBZ37" s="369"/>
      <c r="XCA37" s="369"/>
      <c r="XCB37" s="369"/>
      <c r="XCC37" s="369"/>
      <c r="XCD37" s="369"/>
      <c r="XCE37" s="369"/>
      <c r="XCF37" s="369"/>
      <c r="XCG37" s="369"/>
      <c r="XCH37" s="369"/>
      <c r="XCI37" s="369"/>
      <c r="XCJ37" s="369"/>
      <c r="XCK37" s="369"/>
      <c r="XCL37" s="369"/>
      <c r="XCM37" s="369"/>
      <c r="XCN37" s="369"/>
      <c r="XCO37" s="369"/>
      <c r="XCP37" s="369"/>
      <c r="XCQ37" s="369"/>
      <c r="XCR37" s="369"/>
      <c r="XCS37" s="369"/>
      <c r="XCT37" s="369"/>
      <c r="XCU37" s="369"/>
      <c r="XCV37" s="369"/>
      <c r="XCW37" s="369"/>
      <c r="XCX37" s="369"/>
      <c r="XCY37" s="369"/>
      <c r="XCZ37" s="369"/>
      <c r="XDA37" s="369"/>
      <c r="XDB37" s="369"/>
      <c r="XDC37" s="369"/>
      <c r="XDD37" s="369"/>
      <c r="XDE37" s="369"/>
      <c r="XDF37" s="369"/>
      <c r="XDG37" s="369"/>
      <c r="XDH37" s="369"/>
      <c r="XDI37" s="369"/>
      <c r="XDJ37" s="369"/>
      <c r="XDK37" s="369"/>
      <c r="XDL37" s="369"/>
      <c r="XDM37" s="369"/>
      <c r="XDN37" s="369"/>
      <c r="XDO37" s="369"/>
      <c r="XDP37" s="369"/>
      <c r="XDQ37" s="369"/>
      <c r="XDR37" s="369"/>
      <c r="XDS37" s="369"/>
      <c r="XDT37" s="369"/>
      <c r="XDU37" s="369"/>
      <c r="XDV37" s="369"/>
      <c r="XDW37" s="369"/>
      <c r="XDX37" s="369"/>
      <c r="XDY37" s="369"/>
      <c r="XDZ37" s="369"/>
      <c r="XEA37" s="369"/>
      <c r="XEB37" s="369"/>
      <c r="XEC37" s="369"/>
      <c r="XED37" s="369"/>
      <c r="XEE37" s="369"/>
      <c r="XEF37" s="369"/>
      <c r="XEG37" s="369"/>
      <c r="XEH37" s="369"/>
      <c r="XEI37" s="369"/>
      <c r="XEJ37" s="369"/>
      <c r="XEK37" s="369"/>
      <c r="XEL37" s="369"/>
      <c r="XEM37" s="369"/>
      <c r="XEN37" s="369"/>
      <c r="XEO37" s="369"/>
      <c r="XEP37" s="369"/>
      <c r="XEQ37" s="369"/>
      <c r="XER37" s="369"/>
      <c r="XES37" s="369"/>
      <c r="XET37" s="369"/>
      <c r="XEU37" s="369"/>
      <c r="XEV37" s="369"/>
      <c r="XEW37" s="369"/>
      <c r="XEX37" s="369"/>
      <c r="XEY37" s="369"/>
      <c r="XEZ37" s="369"/>
      <c r="XFA37" s="369"/>
      <c r="XFB37" s="369"/>
    </row>
    <row r="38" spans="1:16382" x14ac:dyDescent="0.2">
      <c r="A38" s="148">
        <f t="shared" si="0"/>
        <v>29</v>
      </c>
      <c r="B38" s="114" t="s">
        <v>143</v>
      </c>
      <c r="C38" s="193" t="s">
        <v>144</v>
      </c>
      <c r="D38" s="194" t="s">
        <v>145</v>
      </c>
      <c r="E38" s="183">
        <f t="shared" ref="E38:E47" si="11">SUM(L38:M38)</f>
        <v>1.02</v>
      </c>
      <c r="F38" s="191">
        <f t="shared" ref="F38:F46" si="12">ROUND(+E38*$J$10,2)</f>
        <v>0</v>
      </c>
      <c r="G38" s="154">
        <v>58711</v>
      </c>
      <c r="H38" s="155">
        <f t="shared" ref="H38:I47" si="13">ROUND($G38*E38,0)</f>
        <v>59885</v>
      </c>
      <c r="I38" s="155">
        <f t="shared" si="13"/>
        <v>0</v>
      </c>
      <c r="K38" s="34"/>
      <c r="L38" s="226">
        <v>0.16</v>
      </c>
      <c r="M38" s="226">
        <v>0.86</v>
      </c>
      <c r="O38" s="192" t="s">
        <v>211</v>
      </c>
    </row>
    <row r="39" spans="1:16382" x14ac:dyDescent="0.2">
      <c r="A39" s="148">
        <f t="shared" si="0"/>
        <v>30</v>
      </c>
      <c r="B39" s="114" t="s">
        <v>143</v>
      </c>
      <c r="C39" s="193" t="s">
        <v>144</v>
      </c>
      <c r="D39" s="194" t="s">
        <v>146</v>
      </c>
      <c r="E39" s="183">
        <f t="shared" si="11"/>
        <v>1.7</v>
      </c>
      <c r="F39" s="191">
        <f t="shared" si="12"/>
        <v>0</v>
      </c>
      <c r="G39" s="154">
        <v>32961</v>
      </c>
      <c r="H39" s="155">
        <f t="shared" si="13"/>
        <v>56034</v>
      </c>
      <c r="I39" s="155">
        <f t="shared" si="13"/>
        <v>0</v>
      </c>
      <c r="K39" s="34"/>
      <c r="L39" s="226">
        <v>0.27</v>
      </c>
      <c r="M39" s="226">
        <v>1.43</v>
      </c>
      <c r="O39" s="192" t="s">
        <v>211</v>
      </c>
    </row>
    <row r="40" spans="1:16382" x14ac:dyDescent="0.2">
      <c r="A40" s="148">
        <f t="shared" si="0"/>
        <v>31</v>
      </c>
      <c r="B40" s="114" t="s">
        <v>143</v>
      </c>
      <c r="C40" s="193" t="s">
        <v>144</v>
      </c>
      <c r="D40" s="194" t="s">
        <v>147</v>
      </c>
      <c r="E40" s="183">
        <f t="shared" si="11"/>
        <v>2.38</v>
      </c>
      <c r="F40" s="191">
        <f t="shared" si="12"/>
        <v>0</v>
      </c>
      <c r="G40" s="154">
        <v>14243</v>
      </c>
      <c r="H40" s="155">
        <f t="shared" si="13"/>
        <v>33898</v>
      </c>
      <c r="I40" s="155">
        <f t="shared" si="13"/>
        <v>0</v>
      </c>
      <c r="K40" s="34"/>
      <c r="L40" s="226">
        <v>0.38</v>
      </c>
      <c r="M40" s="226">
        <v>2</v>
      </c>
      <c r="O40" s="192" t="s">
        <v>211</v>
      </c>
    </row>
    <row r="41" spans="1:16382" x14ac:dyDescent="0.2">
      <c r="A41" s="148">
        <f t="shared" si="0"/>
        <v>32</v>
      </c>
      <c r="B41" s="114" t="s">
        <v>143</v>
      </c>
      <c r="C41" s="193" t="s">
        <v>144</v>
      </c>
      <c r="D41" s="194" t="s">
        <v>148</v>
      </c>
      <c r="E41" s="183">
        <f t="shared" si="11"/>
        <v>3.0700000000000003</v>
      </c>
      <c r="F41" s="191">
        <f t="shared" si="12"/>
        <v>0</v>
      </c>
      <c r="G41" s="154">
        <v>6689</v>
      </c>
      <c r="H41" s="155">
        <f t="shared" si="13"/>
        <v>20535</v>
      </c>
      <c r="I41" s="155">
        <f t="shared" si="13"/>
        <v>0</v>
      </c>
      <c r="K41" s="34"/>
      <c r="L41" s="226">
        <v>0.49</v>
      </c>
      <c r="M41" s="226">
        <v>2.58</v>
      </c>
      <c r="O41" s="192" t="s">
        <v>211</v>
      </c>
    </row>
    <row r="42" spans="1:16382" x14ac:dyDescent="0.2">
      <c r="A42" s="148">
        <f t="shared" si="0"/>
        <v>33</v>
      </c>
      <c r="B42" s="114" t="s">
        <v>143</v>
      </c>
      <c r="C42" s="193" t="s">
        <v>144</v>
      </c>
      <c r="D42" s="194" t="s">
        <v>149</v>
      </c>
      <c r="E42" s="183">
        <f t="shared" si="11"/>
        <v>3.75</v>
      </c>
      <c r="F42" s="191">
        <f t="shared" si="12"/>
        <v>0</v>
      </c>
      <c r="G42" s="154">
        <v>851</v>
      </c>
      <c r="H42" s="155">
        <f t="shared" si="13"/>
        <v>3191</v>
      </c>
      <c r="I42" s="155">
        <f t="shared" si="13"/>
        <v>0</v>
      </c>
      <c r="K42" s="34"/>
      <c r="L42" s="226">
        <v>0.6</v>
      </c>
      <c r="M42" s="226">
        <v>3.15</v>
      </c>
      <c r="O42" s="192" t="s">
        <v>211</v>
      </c>
    </row>
    <row r="43" spans="1:16382" x14ac:dyDescent="0.2">
      <c r="A43" s="148">
        <f t="shared" si="0"/>
        <v>34</v>
      </c>
      <c r="B43" s="114" t="s">
        <v>143</v>
      </c>
      <c r="C43" s="193" t="s">
        <v>144</v>
      </c>
      <c r="D43" s="194" t="s">
        <v>150</v>
      </c>
      <c r="E43" s="183">
        <f t="shared" si="11"/>
        <v>4.43</v>
      </c>
      <c r="F43" s="191">
        <f t="shared" si="12"/>
        <v>0</v>
      </c>
      <c r="G43" s="154">
        <v>2209</v>
      </c>
      <c r="H43" s="155">
        <f t="shared" si="13"/>
        <v>9786</v>
      </c>
      <c r="I43" s="155">
        <f t="shared" si="13"/>
        <v>0</v>
      </c>
      <c r="K43" s="34"/>
      <c r="L43" s="226">
        <v>0.71</v>
      </c>
      <c r="M43" s="226">
        <v>3.72</v>
      </c>
      <c r="O43" s="192" t="s">
        <v>211</v>
      </c>
    </row>
    <row r="44" spans="1:16382" x14ac:dyDescent="0.2">
      <c r="A44" s="148">
        <f t="shared" si="0"/>
        <v>35</v>
      </c>
      <c r="B44" s="114" t="s">
        <v>143</v>
      </c>
      <c r="C44" s="193" t="s">
        <v>144</v>
      </c>
      <c r="D44" s="194" t="s">
        <v>151</v>
      </c>
      <c r="E44" s="183">
        <f t="shared" si="11"/>
        <v>5.12</v>
      </c>
      <c r="F44" s="191">
        <f t="shared" si="12"/>
        <v>0</v>
      </c>
      <c r="G44" s="154">
        <v>882</v>
      </c>
      <c r="H44" s="155">
        <f t="shared" si="13"/>
        <v>4516</v>
      </c>
      <c r="I44" s="155">
        <f t="shared" si="13"/>
        <v>0</v>
      </c>
      <c r="K44" s="34"/>
      <c r="L44" s="226">
        <v>0.82</v>
      </c>
      <c r="M44" s="226">
        <v>4.3</v>
      </c>
      <c r="O44" s="192" t="s">
        <v>211</v>
      </c>
    </row>
    <row r="45" spans="1:16382" x14ac:dyDescent="0.2">
      <c r="A45" s="148">
        <f t="shared" si="0"/>
        <v>36</v>
      </c>
      <c r="B45" s="114" t="s">
        <v>143</v>
      </c>
      <c r="C45" s="193" t="s">
        <v>144</v>
      </c>
      <c r="D45" s="194" t="s">
        <v>152</v>
      </c>
      <c r="E45" s="183">
        <f t="shared" si="11"/>
        <v>5.8</v>
      </c>
      <c r="F45" s="191">
        <f t="shared" si="12"/>
        <v>0</v>
      </c>
      <c r="G45" s="154">
        <v>88</v>
      </c>
      <c r="H45" s="155">
        <f t="shared" si="13"/>
        <v>510</v>
      </c>
      <c r="I45" s="155">
        <f t="shared" si="13"/>
        <v>0</v>
      </c>
      <c r="K45" s="34"/>
      <c r="L45" s="226">
        <v>0.93</v>
      </c>
      <c r="M45" s="226">
        <v>4.87</v>
      </c>
      <c r="O45" s="192" t="s">
        <v>211</v>
      </c>
    </row>
    <row r="46" spans="1:16382" x14ac:dyDescent="0.2">
      <c r="A46" s="148">
        <f t="shared" si="0"/>
        <v>37</v>
      </c>
      <c r="B46" s="114" t="s">
        <v>143</v>
      </c>
      <c r="C46" s="193" t="s">
        <v>144</v>
      </c>
      <c r="D46" s="194" t="s">
        <v>153</v>
      </c>
      <c r="E46" s="183">
        <f t="shared" si="11"/>
        <v>6.48</v>
      </c>
      <c r="F46" s="191">
        <f t="shared" si="12"/>
        <v>0</v>
      </c>
      <c r="G46" s="154">
        <v>914</v>
      </c>
      <c r="H46" s="155">
        <f t="shared" si="13"/>
        <v>5923</v>
      </c>
      <c r="I46" s="155">
        <f t="shared" si="13"/>
        <v>0</v>
      </c>
      <c r="K46" s="34"/>
      <c r="L46" s="226">
        <v>1.04</v>
      </c>
      <c r="M46" s="226">
        <v>5.44</v>
      </c>
      <c r="O46" s="192" t="s">
        <v>211</v>
      </c>
    </row>
    <row r="47" spans="1:16382" x14ac:dyDescent="0.2">
      <c r="A47" s="148">
        <f t="shared" si="0"/>
        <v>38</v>
      </c>
      <c r="B47" s="114" t="s">
        <v>143</v>
      </c>
      <c r="C47" s="193" t="s">
        <v>230</v>
      </c>
      <c r="D47" s="194" t="s">
        <v>231</v>
      </c>
      <c r="E47" s="183">
        <f t="shared" si="11"/>
        <v>6.4988000000000004E-2</v>
      </c>
      <c r="F47" s="197">
        <f>ROUND(+E47*$J$10,5)</f>
        <v>0</v>
      </c>
      <c r="G47" s="154">
        <v>12168</v>
      </c>
      <c r="H47" s="155">
        <f>ROUND($G47*E47,0)</f>
        <v>791</v>
      </c>
      <c r="I47" s="155">
        <f t="shared" si="13"/>
        <v>0</v>
      </c>
      <c r="K47" s="34"/>
      <c r="L47" s="226">
        <v>1.0432E-2</v>
      </c>
      <c r="M47" s="226">
        <v>5.4556E-2</v>
      </c>
      <c r="O47" s="192" t="s">
        <v>211</v>
      </c>
    </row>
    <row r="48" spans="1:16382" x14ac:dyDescent="0.2">
      <c r="A48" s="148">
        <f t="shared" si="0"/>
        <v>39</v>
      </c>
      <c r="B48" s="195"/>
      <c r="C48" s="90"/>
      <c r="D48" s="90"/>
      <c r="E48" s="183"/>
      <c r="F48" s="191"/>
      <c r="G48" s="154"/>
      <c r="H48" s="68"/>
      <c r="I48" s="68"/>
      <c r="K48" s="34"/>
      <c r="L48" s="226"/>
      <c r="M48" s="226"/>
      <c r="O48" s="192"/>
    </row>
    <row r="49" spans="1:15" x14ac:dyDescent="0.2">
      <c r="A49" s="148">
        <f t="shared" si="0"/>
        <v>40</v>
      </c>
      <c r="B49" s="195" t="s">
        <v>154</v>
      </c>
      <c r="C49" s="90"/>
      <c r="D49" s="90"/>
      <c r="E49" s="183"/>
      <c r="F49" s="191"/>
      <c r="G49" s="154"/>
      <c r="H49" s="68"/>
      <c r="I49" s="68"/>
      <c r="K49" s="34"/>
      <c r="L49" s="226"/>
      <c r="M49" s="226"/>
      <c r="O49" s="192"/>
    </row>
    <row r="50" spans="1:15" x14ac:dyDescent="0.2">
      <c r="A50" s="148">
        <f t="shared" si="0"/>
        <v>41</v>
      </c>
      <c r="B50" s="114" t="s">
        <v>155</v>
      </c>
      <c r="C50" s="57" t="s">
        <v>33</v>
      </c>
      <c r="D50" s="57">
        <v>50</v>
      </c>
      <c r="E50" s="183">
        <f t="shared" ref="E50:E57" si="14">SUM(L50:M50)</f>
        <v>1.1299999999999999</v>
      </c>
      <c r="F50" s="191">
        <f t="shared" ref="F50:F57" si="15">IF(G50&gt;0,ROUND(+E50*$J$10,2),0)</f>
        <v>0</v>
      </c>
      <c r="G50" s="154">
        <v>0</v>
      </c>
      <c r="H50" s="155">
        <f t="shared" ref="H50:I57" si="16">ROUND($G50*E50,0)</f>
        <v>0</v>
      </c>
      <c r="I50" s="155">
        <f t="shared" si="16"/>
        <v>0</v>
      </c>
      <c r="K50" s="148"/>
      <c r="L50" s="226">
        <v>0.18</v>
      </c>
      <c r="M50" s="226">
        <v>0.95</v>
      </c>
      <c r="O50" s="192" t="s">
        <v>212</v>
      </c>
    </row>
    <row r="51" spans="1:15" x14ac:dyDescent="0.2">
      <c r="A51" s="148">
        <f t="shared" si="0"/>
        <v>42</v>
      </c>
      <c r="B51" s="114" t="str">
        <f t="shared" ref="B51:B57" si="17">+B50</f>
        <v xml:space="preserve">52E </v>
      </c>
      <c r="C51" s="57" t="s">
        <v>33</v>
      </c>
      <c r="D51" s="57">
        <v>70</v>
      </c>
      <c r="E51" s="183">
        <f t="shared" si="14"/>
        <v>1.6</v>
      </c>
      <c r="F51" s="191">
        <f t="shared" si="15"/>
        <v>0</v>
      </c>
      <c r="G51" s="154">
        <v>7230</v>
      </c>
      <c r="H51" s="155">
        <f t="shared" si="16"/>
        <v>11568</v>
      </c>
      <c r="I51" s="155">
        <f t="shared" si="16"/>
        <v>0</v>
      </c>
      <c r="K51" s="148"/>
      <c r="L51" s="226">
        <v>0.26</v>
      </c>
      <c r="M51" s="226">
        <v>1.34</v>
      </c>
      <c r="O51" s="192" t="s">
        <v>212</v>
      </c>
    </row>
    <row r="52" spans="1:15" x14ac:dyDescent="0.2">
      <c r="A52" s="148">
        <f t="shared" si="0"/>
        <v>43</v>
      </c>
      <c r="B52" s="114" t="str">
        <f t="shared" si="17"/>
        <v xml:space="preserve">52E </v>
      </c>
      <c r="C52" s="57" t="s">
        <v>33</v>
      </c>
      <c r="D52" s="57">
        <v>100</v>
      </c>
      <c r="E52" s="183">
        <f t="shared" si="14"/>
        <v>2.2799999999999998</v>
      </c>
      <c r="F52" s="191">
        <f t="shared" si="15"/>
        <v>0</v>
      </c>
      <c r="G52" s="154">
        <v>104730</v>
      </c>
      <c r="H52" s="155">
        <f t="shared" si="16"/>
        <v>238784</v>
      </c>
      <c r="I52" s="155">
        <f t="shared" si="16"/>
        <v>0</v>
      </c>
      <c r="K52" s="148"/>
      <c r="L52" s="226">
        <v>0.37</v>
      </c>
      <c r="M52" s="226">
        <v>1.91</v>
      </c>
      <c r="O52" s="192" t="s">
        <v>212</v>
      </c>
    </row>
    <row r="53" spans="1:15" x14ac:dyDescent="0.2">
      <c r="A53" s="148">
        <f t="shared" si="0"/>
        <v>44</v>
      </c>
      <c r="B53" s="114" t="str">
        <f t="shared" si="17"/>
        <v xml:space="preserve">52E </v>
      </c>
      <c r="C53" s="57" t="s">
        <v>33</v>
      </c>
      <c r="D53" s="57">
        <v>150</v>
      </c>
      <c r="E53" s="183">
        <f t="shared" si="14"/>
        <v>3.41</v>
      </c>
      <c r="F53" s="191">
        <f t="shared" si="15"/>
        <v>0</v>
      </c>
      <c r="G53" s="154">
        <v>48824</v>
      </c>
      <c r="H53" s="155">
        <f t="shared" si="16"/>
        <v>166490</v>
      </c>
      <c r="I53" s="155">
        <f t="shared" si="16"/>
        <v>0</v>
      </c>
      <c r="K53" s="148"/>
      <c r="L53" s="226">
        <v>0.55000000000000004</v>
      </c>
      <c r="M53" s="226">
        <v>2.86</v>
      </c>
      <c r="O53" s="192" t="s">
        <v>212</v>
      </c>
    </row>
    <row r="54" spans="1:15" x14ac:dyDescent="0.2">
      <c r="A54" s="148">
        <f t="shared" si="0"/>
        <v>45</v>
      </c>
      <c r="B54" s="114" t="str">
        <f t="shared" si="17"/>
        <v xml:space="preserve">52E </v>
      </c>
      <c r="C54" s="57" t="s">
        <v>33</v>
      </c>
      <c r="D54" s="57">
        <v>200</v>
      </c>
      <c r="E54" s="183">
        <f t="shared" si="14"/>
        <v>4.55</v>
      </c>
      <c r="F54" s="191">
        <f t="shared" si="15"/>
        <v>0</v>
      </c>
      <c r="G54" s="154">
        <v>10241</v>
      </c>
      <c r="H54" s="155">
        <f t="shared" si="16"/>
        <v>46597</v>
      </c>
      <c r="I54" s="155">
        <f t="shared" si="16"/>
        <v>0</v>
      </c>
      <c r="K54" s="148"/>
      <c r="L54" s="226">
        <v>0.73</v>
      </c>
      <c r="M54" s="226">
        <v>3.82</v>
      </c>
      <c r="O54" s="192" t="s">
        <v>212</v>
      </c>
    </row>
    <row r="55" spans="1:15" x14ac:dyDescent="0.2">
      <c r="A55" s="148">
        <f t="shared" si="0"/>
        <v>46</v>
      </c>
      <c r="B55" s="114" t="str">
        <f t="shared" si="17"/>
        <v xml:space="preserve">52E </v>
      </c>
      <c r="C55" s="57" t="s">
        <v>33</v>
      </c>
      <c r="D55" s="57">
        <v>250</v>
      </c>
      <c r="E55" s="183">
        <f t="shared" si="14"/>
        <v>5.68</v>
      </c>
      <c r="F55" s="191">
        <f t="shared" si="15"/>
        <v>0</v>
      </c>
      <c r="G55" s="154">
        <v>15163</v>
      </c>
      <c r="H55" s="155">
        <f t="shared" si="16"/>
        <v>86126</v>
      </c>
      <c r="I55" s="155">
        <f t="shared" si="16"/>
        <v>0</v>
      </c>
      <c r="K55" s="148"/>
      <c r="L55" s="226">
        <v>0.91</v>
      </c>
      <c r="M55" s="226">
        <v>4.7699999999999996</v>
      </c>
      <c r="O55" s="192" t="s">
        <v>212</v>
      </c>
    </row>
    <row r="56" spans="1:15" x14ac:dyDescent="0.2">
      <c r="A56" s="148">
        <f t="shared" si="0"/>
        <v>47</v>
      </c>
      <c r="B56" s="114" t="str">
        <f t="shared" si="17"/>
        <v xml:space="preserve">52E </v>
      </c>
      <c r="C56" s="57" t="s">
        <v>33</v>
      </c>
      <c r="D56" s="57">
        <v>310</v>
      </c>
      <c r="E56" s="183">
        <f t="shared" si="14"/>
        <v>7.05</v>
      </c>
      <c r="F56" s="191">
        <f t="shared" si="15"/>
        <v>0</v>
      </c>
      <c r="G56" s="154">
        <v>1541</v>
      </c>
      <c r="H56" s="155">
        <f t="shared" si="16"/>
        <v>10864</v>
      </c>
      <c r="I56" s="155">
        <f t="shared" si="16"/>
        <v>0</v>
      </c>
      <c r="K56" s="148"/>
      <c r="L56" s="226">
        <v>1.1299999999999999</v>
      </c>
      <c r="M56" s="226">
        <v>5.92</v>
      </c>
      <c r="O56" s="192" t="s">
        <v>212</v>
      </c>
    </row>
    <row r="57" spans="1:15" x14ac:dyDescent="0.2">
      <c r="A57" s="148">
        <f t="shared" si="0"/>
        <v>48</v>
      </c>
      <c r="B57" s="114" t="str">
        <f t="shared" si="17"/>
        <v xml:space="preserve">52E </v>
      </c>
      <c r="C57" s="57" t="s">
        <v>33</v>
      </c>
      <c r="D57" s="57">
        <v>400</v>
      </c>
      <c r="E57" s="183">
        <f t="shared" si="14"/>
        <v>9.1</v>
      </c>
      <c r="F57" s="191">
        <f t="shared" si="15"/>
        <v>0</v>
      </c>
      <c r="G57" s="154">
        <v>6358</v>
      </c>
      <c r="H57" s="155">
        <f t="shared" si="16"/>
        <v>57858</v>
      </c>
      <c r="I57" s="155">
        <f t="shared" si="16"/>
        <v>0</v>
      </c>
      <c r="K57" s="148"/>
      <c r="L57" s="226">
        <v>1.46</v>
      </c>
      <c r="M57" s="226">
        <v>7.64</v>
      </c>
      <c r="O57" s="192" t="s">
        <v>212</v>
      </c>
    </row>
    <row r="58" spans="1:15" x14ac:dyDescent="0.2">
      <c r="A58" s="148">
        <f t="shared" si="0"/>
        <v>49</v>
      </c>
      <c r="B58" s="119"/>
      <c r="C58" s="57"/>
      <c r="D58" s="57"/>
      <c r="E58" s="183"/>
      <c r="F58" s="191"/>
      <c r="G58" s="154"/>
      <c r="H58" s="68"/>
      <c r="I58" s="68"/>
      <c r="K58" s="148"/>
      <c r="L58" s="226"/>
      <c r="M58" s="226"/>
      <c r="O58" s="192"/>
    </row>
    <row r="59" spans="1:15" x14ac:dyDescent="0.2">
      <c r="A59" s="148">
        <f t="shared" si="0"/>
        <v>50</v>
      </c>
      <c r="B59" s="114" t="str">
        <f>+B54</f>
        <v xml:space="preserve">52E </v>
      </c>
      <c r="C59" s="57" t="s">
        <v>156</v>
      </c>
      <c r="D59" s="57">
        <v>70</v>
      </c>
      <c r="E59" s="183">
        <f t="shared" ref="E59:E65" si="18">SUM(L59:M59)</f>
        <v>1.6</v>
      </c>
      <c r="F59" s="191">
        <f t="shared" ref="F59:F65" si="19">IF(G59&gt;0,ROUND(+E59*$J$10,2),0)</f>
        <v>0</v>
      </c>
      <c r="G59" s="154">
        <v>770</v>
      </c>
      <c r="H59" s="155">
        <f t="shared" ref="H59:I65" si="20">ROUND($G59*E59,0)</f>
        <v>1232</v>
      </c>
      <c r="I59" s="155">
        <f t="shared" si="20"/>
        <v>0</v>
      </c>
      <c r="K59" s="148"/>
      <c r="L59" s="226">
        <v>0.26</v>
      </c>
      <c r="M59" s="226">
        <v>1.34</v>
      </c>
      <c r="O59" s="192" t="s">
        <v>212</v>
      </c>
    </row>
    <row r="60" spans="1:15" x14ac:dyDescent="0.2">
      <c r="A60" s="148">
        <f t="shared" si="0"/>
        <v>51</v>
      </c>
      <c r="B60" s="114" t="str">
        <f>+B55</f>
        <v xml:space="preserve">52E </v>
      </c>
      <c r="C60" s="57" t="s">
        <v>156</v>
      </c>
      <c r="D60" s="57">
        <v>100</v>
      </c>
      <c r="E60" s="183">
        <f t="shared" si="18"/>
        <v>2.2799999999999998</v>
      </c>
      <c r="F60" s="191">
        <f t="shared" si="19"/>
        <v>0</v>
      </c>
      <c r="G60" s="154">
        <v>46</v>
      </c>
      <c r="H60" s="155">
        <f t="shared" si="20"/>
        <v>105</v>
      </c>
      <c r="I60" s="155">
        <f t="shared" si="20"/>
        <v>0</v>
      </c>
      <c r="K60" s="148"/>
      <c r="L60" s="226">
        <v>0.37</v>
      </c>
      <c r="M60" s="226">
        <v>1.91</v>
      </c>
      <c r="O60" s="192" t="s">
        <v>212</v>
      </c>
    </row>
    <row r="61" spans="1:15" x14ac:dyDescent="0.2">
      <c r="A61" s="148">
        <f t="shared" si="0"/>
        <v>52</v>
      </c>
      <c r="B61" s="114" t="str">
        <f>+B56</f>
        <v xml:space="preserve">52E </v>
      </c>
      <c r="C61" s="57" t="s">
        <v>156</v>
      </c>
      <c r="D61" s="57">
        <v>150</v>
      </c>
      <c r="E61" s="183">
        <f t="shared" si="18"/>
        <v>3.41</v>
      </c>
      <c r="F61" s="191">
        <f t="shared" si="19"/>
        <v>0</v>
      </c>
      <c r="G61" s="154">
        <v>2178</v>
      </c>
      <c r="H61" s="155">
        <f t="shared" si="20"/>
        <v>7427</v>
      </c>
      <c r="I61" s="155">
        <f t="shared" si="20"/>
        <v>0</v>
      </c>
      <c r="K61" s="148"/>
      <c r="L61" s="226">
        <v>0.55000000000000004</v>
      </c>
      <c r="M61" s="226">
        <v>2.86</v>
      </c>
      <c r="O61" s="192" t="s">
        <v>212</v>
      </c>
    </row>
    <row r="62" spans="1:15" x14ac:dyDescent="0.2">
      <c r="A62" s="148">
        <f t="shared" si="0"/>
        <v>53</v>
      </c>
      <c r="B62" s="114" t="str">
        <f>+B57</f>
        <v xml:space="preserve">52E </v>
      </c>
      <c r="C62" s="57" t="s">
        <v>156</v>
      </c>
      <c r="D62" s="57">
        <v>175</v>
      </c>
      <c r="E62" s="183">
        <f t="shared" si="18"/>
        <v>3.98</v>
      </c>
      <c r="F62" s="191">
        <f t="shared" si="19"/>
        <v>0</v>
      </c>
      <c r="G62" s="154">
        <v>2299</v>
      </c>
      <c r="H62" s="155">
        <f t="shared" si="20"/>
        <v>9150</v>
      </c>
      <c r="I62" s="155">
        <f t="shared" si="20"/>
        <v>0</v>
      </c>
      <c r="K62" s="148"/>
      <c r="L62" s="226">
        <v>0.64</v>
      </c>
      <c r="M62" s="226">
        <v>3.34</v>
      </c>
      <c r="O62" s="192" t="s">
        <v>212</v>
      </c>
    </row>
    <row r="63" spans="1:15" x14ac:dyDescent="0.2">
      <c r="A63" s="148">
        <f t="shared" si="0"/>
        <v>54</v>
      </c>
      <c r="B63" s="114" t="str">
        <f t="shared" ref="B63:C65" si="21">+B62</f>
        <v xml:space="preserve">52E </v>
      </c>
      <c r="C63" s="57" t="str">
        <f t="shared" si="21"/>
        <v>Metal Halide</v>
      </c>
      <c r="D63" s="57">
        <v>250</v>
      </c>
      <c r="E63" s="183">
        <f t="shared" si="18"/>
        <v>5.68</v>
      </c>
      <c r="F63" s="191">
        <f t="shared" si="19"/>
        <v>0</v>
      </c>
      <c r="G63" s="154">
        <v>389</v>
      </c>
      <c r="H63" s="155">
        <f t="shared" si="20"/>
        <v>2210</v>
      </c>
      <c r="I63" s="155">
        <f t="shared" si="20"/>
        <v>0</v>
      </c>
      <c r="K63" s="148"/>
      <c r="L63" s="226">
        <v>0.91</v>
      </c>
      <c r="M63" s="226">
        <v>4.7699999999999996</v>
      </c>
      <c r="O63" s="192" t="s">
        <v>212</v>
      </c>
    </row>
    <row r="64" spans="1:15" x14ac:dyDescent="0.2">
      <c r="A64" s="148">
        <f t="shared" si="0"/>
        <v>55</v>
      </c>
      <c r="B64" s="114" t="str">
        <f t="shared" si="21"/>
        <v xml:space="preserve">52E </v>
      </c>
      <c r="C64" s="57" t="str">
        <f t="shared" si="21"/>
        <v>Metal Halide</v>
      </c>
      <c r="D64" s="57">
        <v>400</v>
      </c>
      <c r="E64" s="183">
        <f t="shared" si="18"/>
        <v>9.1</v>
      </c>
      <c r="F64" s="191">
        <f t="shared" si="19"/>
        <v>0</v>
      </c>
      <c r="G64" s="154">
        <v>627</v>
      </c>
      <c r="H64" s="155">
        <f t="shared" si="20"/>
        <v>5706</v>
      </c>
      <c r="I64" s="155">
        <f t="shared" si="20"/>
        <v>0</v>
      </c>
      <c r="K64" s="148"/>
      <c r="L64" s="226">
        <v>1.46</v>
      </c>
      <c r="M64" s="226">
        <v>7.64</v>
      </c>
      <c r="O64" s="192" t="s">
        <v>212</v>
      </c>
    </row>
    <row r="65" spans="1:15" x14ac:dyDescent="0.2">
      <c r="A65" s="148">
        <f t="shared" si="0"/>
        <v>56</v>
      </c>
      <c r="B65" s="114" t="str">
        <f t="shared" si="21"/>
        <v xml:space="preserve">52E </v>
      </c>
      <c r="C65" s="57" t="str">
        <f t="shared" si="21"/>
        <v>Metal Halide</v>
      </c>
      <c r="D65" s="57">
        <v>1000</v>
      </c>
      <c r="E65" s="183">
        <f t="shared" si="18"/>
        <v>22.74</v>
      </c>
      <c r="F65" s="191">
        <f t="shared" si="19"/>
        <v>0</v>
      </c>
      <c r="G65" s="154">
        <v>198</v>
      </c>
      <c r="H65" s="155">
        <f t="shared" si="20"/>
        <v>4503</v>
      </c>
      <c r="I65" s="155">
        <f t="shared" si="20"/>
        <v>0</v>
      </c>
      <c r="K65" s="148"/>
      <c r="L65" s="226">
        <v>3.65</v>
      </c>
      <c r="M65" s="226">
        <v>19.09</v>
      </c>
      <c r="O65" s="192" t="s">
        <v>212</v>
      </c>
    </row>
    <row r="66" spans="1:15" x14ac:dyDescent="0.2">
      <c r="A66" s="148">
        <f t="shared" si="0"/>
        <v>57</v>
      </c>
      <c r="B66" s="195"/>
      <c r="C66" s="90"/>
      <c r="D66" s="90"/>
      <c r="E66" s="183"/>
      <c r="F66" s="191"/>
      <c r="G66" s="154"/>
      <c r="H66" s="68"/>
      <c r="I66" s="68"/>
      <c r="K66" s="148"/>
      <c r="L66" s="226"/>
      <c r="M66" s="226"/>
      <c r="O66" s="192"/>
    </row>
    <row r="67" spans="1:15" x14ac:dyDescent="0.2">
      <c r="A67" s="148">
        <f t="shared" si="0"/>
        <v>58</v>
      </c>
      <c r="B67" s="195" t="s">
        <v>157</v>
      </c>
      <c r="C67" s="90"/>
      <c r="D67" s="90"/>
      <c r="E67" s="183"/>
      <c r="F67" s="191"/>
      <c r="G67" s="154"/>
      <c r="H67" s="68"/>
      <c r="I67" s="68"/>
      <c r="K67" s="148"/>
      <c r="L67" s="226"/>
      <c r="M67" s="226"/>
      <c r="O67" s="192"/>
    </row>
    <row r="68" spans="1:15" x14ac:dyDescent="0.2">
      <c r="A68" s="148">
        <f t="shared" si="0"/>
        <v>59</v>
      </c>
      <c r="B68" s="114" t="s">
        <v>158</v>
      </c>
      <c r="C68" s="57" t="s">
        <v>33</v>
      </c>
      <c r="D68" s="57">
        <v>50</v>
      </c>
      <c r="E68" s="183">
        <f t="shared" ref="E68:E76" si="22">SUM(L68:M68)</f>
        <v>1.1299999999999999</v>
      </c>
      <c r="F68" s="191">
        <f t="shared" ref="F68:F76" si="23">IF(G68&gt;0,ROUND(+E68*$J$10,2),0)</f>
        <v>0</v>
      </c>
      <c r="G68" s="154">
        <v>0</v>
      </c>
      <c r="H68" s="155">
        <f t="shared" ref="H68:I76" si="24">ROUND($G68*E68,0)</f>
        <v>0</v>
      </c>
      <c r="I68" s="155">
        <f t="shared" si="24"/>
        <v>0</v>
      </c>
      <c r="K68" s="148"/>
      <c r="L68" s="226">
        <v>0.18</v>
      </c>
      <c r="M68" s="226">
        <v>0.95</v>
      </c>
      <c r="O68" s="192" t="s">
        <v>213</v>
      </c>
    </row>
    <row r="69" spans="1:15" x14ac:dyDescent="0.2">
      <c r="A69" s="148">
        <f t="shared" si="0"/>
        <v>60</v>
      </c>
      <c r="B69" s="114" t="str">
        <f t="shared" ref="B69:B76" si="25">+B68</f>
        <v>53E - Company Owned</v>
      </c>
      <c r="C69" s="57" t="s">
        <v>33</v>
      </c>
      <c r="D69" s="57">
        <v>70</v>
      </c>
      <c r="E69" s="183">
        <f t="shared" si="22"/>
        <v>1.6</v>
      </c>
      <c r="F69" s="191">
        <f t="shared" si="23"/>
        <v>0</v>
      </c>
      <c r="G69" s="154">
        <v>41223</v>
      </c>
      <c r="H69" s="155">
        <f t="shared" si="24"/>
        <v>65957</v>
      </c>
      <c r="I69" s="155">
        <f t="shared" si="24"/>
        <v>0</v>
      </c>
      <c r="K69" s="148"/>
      <c r="L69" s="226">
        <v>0.26</v>
      </c>
      <c r="M69" s="226">
        <v>1.34</v>
      </c>
      <c r="O69" s="192" t="s">
        <v>213</v>
      </c>
    </row>
    <row r="70" spans="1:15" x14ac:dyDescent="0.2">
      <c r="A70" s="148">
        <f t="shared" si="0"/>
        <v>61</v>
      </c>
      <c r="B70" s="114" t="str">
        <f t="shared" si="25"/>
        <v>53E - Company Owned</v>
      </c>
      <c r="C70" s="57" t="s">
        <v>33</v>
      </c>
      <c r="D70" s="57">
        <v>100</v>
      </c>
      <c r="E70" s="183">
        <f t="shared" si="22"/>
        <v>2.2799999999999998</v>
      </c>
      <c r="F70" s="191">
        <f t="shared" si="23"/>
        <v>0</v>
      </c>
      <c r="G70" s="154">
        <v>314300</v>
      </c>
      <c r="H70" s="155">
        <f t="shared" si="24"/>
        <v>716604</v>
      </c>
      <c r="I70" s="155">
        <f t="shared" si="24"/>
        <v>0</v>
      </c>
      <c r="K70" s="148"/>
      <c r="L70" s="226">
        <v>0.37</v>
      </c>
      <c r="M70" s="226">
        <v>1.91</v>
      </c>
      <c r="O70" s="192" t="s">
        <v>213</v>
      </c>
    </row>
    <row r="71" spans="1:15" x14ac:dyDescent="0.2">
      <c r="A71" s="148">
        <f t="shared" si="0"/>
        <v>62</v>
      </c>
      <c r="B71" s="114" t="str">
        <f t="shared" si="25"/>
        <v>53E - Company Owned</v>
      </c>
      <c r="C71" s="57" t="s">
        <v>33</v>
      </c>
      <c r="D71" s="57">
        <v>150</v>
      </c>
      <c r="E71" s="183">
        <f t="shared" si="22"/>
        <v>3.41</v>
      </c>
      <c r="F71" s="191">
        <f t="shared" si="23"/>
        <v>0</v>
      </c>
      <c r="G71" s="154">
        <v>37164</v>
      </c>
      <c r="H71" s="155">
        <f t="shared" si="24"/>
        <v>126729</v>
      </c>
      <c r="I71" s="155">
        <f t="shared" si="24"/>
        <v>0</v>
      </c>
      <c r="K71" s="148"/>
      <c r="L71" s="226">
        <v>0.55000000000000004</v>
      </c>
      <c r="M71" s="226">
        <v>2.86</v>
      </c>
      <c r="O71" s="192" t="s">
        <v>213</v>
      </c>
    </row>
    <row r="72" spans="1:15" x14ac:dyDescent="0.2">
      <c r="A72" s="148">
        <f t="shared" si="0"/>
        <v>63</v>
      </c>
      <c r="B72" s="114" t="str">
        <f t="shared" si="25"/>
        <v>53E - Company Owned</v>
      </c>
      <c r="C72" s="57" t="s">
        <v>33</v>
      </c>
      <c r="D72" s="57">
        <v>200</v>
      </c>
      <c r="E72" s="183">
        <f t="shared" si="22"/>
        <v>4.55</v>
      </c>
      <c r="F72" s="191">
        <f t="shared" si="23"/>
        <v>0</v>
      </c>
      <c r="G72" s="154">
        <v>48008</v>
      </c>
      <c r="H72" s="155">
        <f t="shared" si="24"/>
        <v>218436</v>
      </c>
      <c r="I72" s="155">
        <f t="shared" si="24"/>
        <v>0</v>
      </c>
      <c r="K72" s="148"/>
      <c r="L72" s="226">
        <v>0.73</v>
      </c>
      <c r="M72" s="226">
        <v>3.82</v>
      </c>
      <c r="O72" s="192" t="s">
        <v>213</v>
      </c>
    </row>
    <row r="73" spans="1:15" x14ac:dyDescent="0.2">
      <c r="A73" s="148">
        <f t="shared" si="0"/>
        <v>64</v>
      </c>
      <c r="B73" s="114" t="str">
        <f t="shared" si="25"/>
        <v>53E - Company Owned</v>
      </c>
      <c r="C73" s="57" t="s">
        <v>33</v>
      </c>
      <c r="D73" s="57">
        <v>250</v>
      </c>
      <c r="E73" s="183">
        <f t="shared" si="22"/>
        <v>5.68</v>
      </c>
      <c r="F73" s="191">
        <f t="shared" si="23"/>
        <v>0</v>
      </c>
      <c r="G73" s="154">
        <v>17399</v>
      </c>
      <c r="H73" s="155">
        <f t="shared" si="24"/>
        <v>98826</v>
      </c>
      <c r="I73" s="155">
        <f t="shared" si="24"/>
        <v>0</v>
      </c>
      <c r="K73" s="148"/>
      <c r="L73" s="226">
        <v>0.91</v>
      </c>
      <c r="M73" s="226">
        <v>4.7699999999999996</v>
      </c>
      <c r="O73" s="192" t="s">
        <v>213</v>
      </c>
    </row>
    <row r="74" spans="1:15" x14ac:dyDescent="0.2">
      <c r="A74" s="148">
        <f t="shared" si="0"/>
        <v>65</v>
      </c>
      <c r="B74" s="114" t="str">
        <f t="shared" si="25"/>
        <v>53E - Company Owned</v>
      </c>
      <c r="C74" s="57" t="s">
        <v>33</v>
      </c>
      <c r="D74" s="57">
        <v>310</v>
      </c>
      <c r="E74" s="183">
        <f t="shared" si="22"/>
        <v>7.05</v>
      </c>
      <c r="F74" s="191">
        <f t="shared" si="23"/>
        <v>0</v>
      </c>
      <c r="G74" s="154">
        <v>178</v>
      </c>
      <c r="H74" s="155">
        <f t="shared" si="24"/>
        <v>1255</v>
      </c>
      <c r="I74" s="155">
        <f t="shared" si="24"/>
        <v>0</v>
      </c>
      <c r="K74" s="148"/>
      <c r="L74" s="226">
        <v>1.1299999999999999</v>
      </c>
      <c r="M74" s="226">
        <v>5.92</v>
      </c>
      <c r="O74" s="192" t="s">
        <v>213</v>
      </c>
    </row>
    <row r="75" spans="1:15" x14ac:dyDescent="0.2">
      <c r="A75" s="148">
        <f t="shared" si="0"/>
        <v>66</v>
      </c>
      <c r="B75" s="114" t="str">
        <f t="shared" si="25"/>
        <v>53E - Company Owned</v>
      </c>
      <c r="C75" s="57" t="s">
        <v>33</v>
      </c>
      <c r="D75" s="57">
        <v>400</v>
      </c>
      <c r="E75" s="183">
        <f t="shared" si="22"/>
        <v>9.1</v>
      </c>
      <c r="F75" s="191">
        <f t="shared" si="23"/>
        <v>0</v>
      </c>
      <c r="G75" s="154">
        <v>9796</v>
      </c>
      <c r="H75" s="155">
        <f t="shared" si="24"/>
        <v>89144</v>
      </c>
      <c r="I75" s="155">
        <f t="shared" si="24"/>
        <v>0</v>
      </c>
      <c r="K75" s="148"/>
      <c r="L75" s="226">
        <v>1.46</v>
      </c>
      <c r="M75" s="226">
        <v>7.64</v>
      </c>
      <c r="O75" s="192" t="s">
        <v>213</v>
      </c>
    </row>
    <row r="76" spans="1:15" x14ac:dyDescent="0.2">
      <c r="A76" s="148">
        <f t="shared" si="0"/>
        <v>67</v>
      </c>
      <c r="B76" s="114" t="str">
        <f t="shared" si="25"/>
        <v>53E - Company Owned</v>
      </c>
      <c r="C76" s="57" t="s">
        <v>33</v>
      </c>
      <c r="D76" s="57">
        <v>1000</v>
      </c>
      <c r="E76" s="183">
        <f t="shared" si="22"/>
        <v>22.74</v>
      </c>
      <c r="F76" s="191">
        <f t="shared" si="23"/>
        <v>0</v>
      </c>
      <c r="G76" s="154">
        <v>0</v>
      </c>
      <c r="H76" s="155">
        <f t="shared" si="24"/>
        <v>0</v>
      </c>
      <c r="I76" s="155">
        <f t="shared" si="24"/>
        <v>0</v>
      </c>
      <c r="K76" s="148"/>
      <c r="L76" s="226">
        <v>3.65</v>
      </c>
      <c r="M76" s="226">
        <v>19.09</v>
      </c>
      <c r="O76" s="192" t="s">
        <v>213</v>
      </c>
    </row>
    <row r="77" spans="1:15" x14ac:dyDescent="0.2">
      <c r="A77" s="148">
        <f t="shared" si="0"/>
        <v>68</v>
      </c>
      <c r="B77" s="114"/>
      <c r="C77" s="57"/>
      <c r="D77" s="57"/>
      <c r="E77" s="183"/>
      <c r="F77" s="191"/>
      <c r="G77" s="154"/>
      <c r="H77" s="68"/>
      <c r="I77" s="68"/>
      <c r="K77" s="148"/>
      <c r="L77" s="226"/>
      <c r="M77" s="226"/>
      <c r="O77" s="192"/>
    </row>
    <row r="78" spans="1:15" x14ac:dyDescent="0.2">
      <c r="A78" s="148">
        <f t="shared" si="0"/>
        <v>69</v>
      </c>
      <c r="B78" s="114" t="str">
        <f>+B76</f>
        <v>53E - Company Owned</v>
      </c>
      <c r="C78" s="57" t="s">
        <v>156</v>
      </c>
      <c r="D78" s="57">
        <v>70</v>
      </c>
      <c r="E78" s="183">
        <f t="shared" ref="E78:E82" si="26">SUM(L78:M78)</f>
        <v>1.6</v>
      </c>
      <c r="F78" s="191">
        <f t="shared" ref="F78:F82" si="27">IF(G78&gt;0,ROUND(+E78*$J$10,2),0)</f>
        <v>0</v>
      </c>
      <c r="G78" s="154">
        <v>0</v>
      </c>
      <c r="H78" s="155">
        <f t="shared" ref="H78:I82" si="28">ROUND($G78*E78,0)</f>
        <v>0</v>
      </c>
      <c r="I78" s="155">
        <f t="shared" si="28"/>
        <v>0</v>
      </c>
      <c r="K78" s="148"/>
      <c r="L78" s="226">
        <v>0.26</v>
      </c>
      <c r="M78" s="226">
        <v>1.34</v>
      </c>
      <c r="O78" s="192" t="s">
        <v>213</v>
      </c>
    </row>
    <row r="79" spans="1:15" x14ac:dyDescent="0.2">
      <c r="A79" s="148">
        <f t="shared" ref="A79:A144" si="29">+A78+1</f>
        <v>70</v>
      </c>
      <c r="B79" s="114" t="str">
        <f>+B78</f>
        <v>53E - Company Owned</v>
      </c>
      <c r="C79" s="57" t="s">
        <v>156</v>
      </c>
      <c r="D79" s="57">
        <v>100</v>
      </c>
      <c r="E79" s="183">
        <f t="shared" si="26"/>
        <v>2.2799999999999998</v>
      </c>
      <c r="F79" s="191">
        <f t="shared" si="27"/>
        <v>0</v>
      </c>
      <c r="G79" s="154">
        <v>0</v>
      </c>
      <c r="H79" s="155">
        <f t="shared" si="28"/>
        <v>0</v>
      </c>
      <c r="I79" s="155">
        <f t="shared" si="28"/>
        <v>0</v>
      </c>
      <c r="K79" s="148"/>
      <c r="L79" s="226">
        <v>0.37</v>
      </c>
      <c r="M79" s="226">
        <v>1.91</v>
      </c>
      <c r="O79" s="192" t="s">
        <v>213</v>
      </c>
    </row>
    <row r="80" spans="1:15" x14ac:dyDescent="0.2">
      <c r="A80" s="148">
        <f t="shared" si="29"/>
        <v>71</v>
      </c>
      <c r="B80" s="114" t="str">
        <f>+B79</f>
        <v>53E - Company Owned</v>
      </c>
      <c r="C80" s="57" t="s">
        <v>156</v>
      </c>
      <c r="D80" s="57">
        <v>150</v>
      </c>
      <c r="E80" s="183">
        <f t="shared" si="26"/>
        <v>3.41</v>
      </c>
      <c r="F80" s="191">
        <f t="shared" si="27"/>
        <v>0</v>
      </c>
      <c r="G80" s="154">
        <v>0</v>
      </c>
      <c r="H80" s="155">
        <f t="shared" si="28"/>
        <v>0</v>
      </c>
      <c r="I80" s="155">
        <f t="shared" si="28"/>
        <v>0</v>
      </c>
      <c r="K80" s="148"/>
      <c r="L80" s="226">
        <v>0.55000000000000004</v>
      </c>
      <c r="M80" s="226">
        <v>2.86</v>
      </c>
      <c r="O80" s="192" t="s">
        <v>213</v>
      </c>
    </row>
    <row r="81" spans="1:15" x14ac:dyDescent="0.2">
      <c r="A81" s="148">
        <f t="shared" si="29"/>
        <v>72</v>
      </c>
      <c r="B81" s="114" t="str">
        <f>B80</f>
        <v>53E - Company Owned</v>
      </c>
      <c r="C81" s="57" t="s">
        <v>156</v>
      </c>
      <c r="D81" s="57">
        <v>250</v>
      </c>
      <c r="E81" s="183">
        <f t="shared" si="26"/>
        <v>5.68</v>
      </c>
      <c r="F81" s="191">
        <f t="shared" si="27"/>
        <v>0</v>
      </c>
      <c r="G81" s="154">
        <v>0</v>
      </c>
      <c r="H81" s="155">
        <f t="shared" si="28"/>
        <v>0</v>
      </c>
      <c r="I81" s="155">
        <f t="shared" si="28"/>
        <v>0</v>
      </c>
      <c r="K81" s="148"/>
      <c r="L81" s="226">
        <v>0.91</v>
      </c>
      <c r="M81" s="226">
        <v>4.7699999999999996</v>
      </c>
      <c r="O81" s="192" t="s">
        <v>213</v>
      </c>
    </row>
    <row r="82" spans="1:15" x14ac:dyDescent="0.2">
      <c r="A82" s="148">
        <f t="shared" si="29"/>
        <v>73</v>
      </c>
      <c r="B82" s="114" t="str">
        <f>B81</f>
        <v>53E - Company Owned</v>
      </c>
      <c r="C82" s="57" t="s">
        <v>156</v>
      </c>
      <c r="D82" s="57">
        <v>400</v>
      </c>
      <c r="E82" s="183">
        <f t="shared" si="26"/>
        <v>9.1</v>
      </c>
      <c r="F82" s="191">
        <f t="shared" si="27"/>
        <v>0</v>
      </c>
      <c r="G82" s="154">
        <v>0</v>
      </c>
      <c r="H82" s="155">
        <f t="shared" si="28"/>
        <v>0</v>
      </c>
      <c r="I82" s="155">
        <f t="shared" si="28"/>
        <v>0</v>
      </c>
      <c r="K82" s="148"/>
      <c r="L82" s="226">
        <v>1.46</v>
      </c>
      <c r="M82" s="226">
        <v>7.64</v>
      </c>
      <c r="O82" s="192" t="s">
        <v>213</v>
      </c>
    </row>
    <row r="83" spans="1:15" x14ac:dyDescent="0.2">
      <c r="A83" s="148">
        <f t="shared" si="29"/>
        <v>74</v>
      </c>
      <c r="B83" s="114"/>
      <c r="C83" s="57"/>
      <c r="D83" s="57"/>
      <c r="E83" s="183"/>
      <c r="F83" s="191"/>
      <c r="G83" s="154"/>
      <c r="H83" s="68"/>
      <c r="I83" s="68"/>
      <c r="K83" s="148"/>
      <c r="L83" s="226"/>
      <c r="M83" s="226"/>
      <c r="O83" s="192"/>
    </row>
    <row r="84" spans="1:15" x14ac:dyDescent="0.2">
      <c r="A84" s="148">
        <f>+A82+1</f>
        <v>74</v>
      </c>
      <c r="B84" s="114" t="str">
        <f>+B81</f>
        <v>53E - Company Owned</v>
      </c>
      <c r="C84" s="57" t="s">
        <v>144</v>
      </c>
      <c r="D84" s="194" t="s">
        <v>358</v>
      </c>
      <c r="E84" s="183">
        <f t="shared" ref="E84" si="30">SUM(L84:M84)</f>
        <v>0.33999999999999997</v>
      </c>
      <c r="F84" s="191">
        <f t="shared" ref="F84:F93" si="31">ROUND(+E84*$J$10,2)</f>
        <v>0</v>
      </c>
      <c r="G84" s="154">
        <v>264</v>
      </c>
      <c r="H84" s="155">
        <f t="shared" ref="H84" si="32">ROUND($G84*E84,0)</f>
        <v>90</v>
      </c>
      <c r="I84" s="155">
        <f t="shared" ref="I84" si="33">ROUND($G84*F84,0)</f>
        <v>0</v>
      </c>
      <c r="K84" s="148"/>
      <c r="L84" s="226">
        <v>0.05</v>
      </c>
      <c r="M84" s="226">
        <v>0.28999999999999998</v>
      </c>
      <c r="O84" s="192" t="s">
        <v>211</v>
      </c>
    </row>
    <row r="85" spans="1:15" x14ac:dyDescent="0.2">
      <c r="A85" s="148">
        <f>+A83+1</f>
        <v>75</v>
      </c>
      <c r="B85" s="114" t="str">
        <f>+B82</f>
        <v>53E - Company Owned</v>
      </c>
      <c r="C85" s="57" t="s">
        <v>144</v>
      </c>
      <c r="D85" s="194" t="s">
        <v>145</v>
      </c>
      <c r="E85" s="183">
        <f t="shared" ref="E85:E92" si="34">SUM(L85:M85)</f>
        <v>1.02</v>
      </c>
      <c r="F85" s="191">
        <f t="shared" si="31"/>
        <v>0</v>
      </c>
      <c r="G85" s="154">
        <v>239673</v>
      </c>
      <c r="H85" s="155">
        <f t="shared" ref="H85:I94" si="35">ROUND($G85*E85,0)</f>
        <v>244466</v>
      </c>
      <c r="I85" s="155">
        <f t="shared" si="35"/>
        <v>0</v>
      </c>
      <c r="K85" s="148"/>
      <c r="L85" s="226">
        <v>0.16</v>
      </c>
      <c r="M85" s="226">
        <v>0.86</v>
      </c>
      <c r="O85" s="192" t="s">
        <v>211</v>
      </c>
    </row>
    <row r="86" spans="1:15" x14ac:dyDescent="0.2">
      <c r="A86" s="148">
        <f>+A85+1</f>
        <v>76</v>
      </c>
      <c r="B86" s="114" t="str">
        <f>B85</f>
        <v>53E - Company Owned</v>
      </c>
      <c r="C86" s="57" t="s">
        <v>144</v>
      </c>
      <c r="D86" s="194" t="s">
        <v>146</v>
      </c>
      <c r="E86" s="183">
        <f t="shared" si="34"/>
        <v>1.7</v>
      </c>
      <c r="F86" s="191">
        <f t="shared" si="31"/>
        <v>0</v>
      </c>
      <c r="G86" s="154">
        <v>7613</v>
      </c>
      <c r="H86" s="155">
        <f t="shared" si="35"/>
        <v>12942</v>
      </c>
      <c r="I86" s="155">
        <f t="shared" si="35"/>
        <v>0</v>
      </c>
      <c r="K86" s="148"/>
      <c r="L86" s="226">
        <v>0.27</v>
      </c>
      <c r="M86" s="226">
        <v>1.43</v>
      </c>
      <c r="O86" s="192" t="s">
        <v>211</v>
      </c>
    </row>
    <row r="87" spans="1:15" x14ac:dyDescent="0.2">
      <c r="A87" s="148">
        <f t="shared" si="29"/>
        <v>77</v>
      </c>
      <c r="B87" s="114" t="str">
        <f t="shared" ref="B87:B93" si="36">B86</f>
        <v>53E - Company Owned</v>
      </c>
      <c r="C87" s="57" t="s">
        <v>144</v>
      </c>
      <c r="D87" s="194" t="s">
        <v>147</v>
      </c>
      <c r="E87" s="183">
        <f t="shared" si="34"/>
        <v>2.38</v>
      </c>
      <c r="F87" s="191">
        <f t="shared" si="31"/>
        <v>0</v>
      </c>
      <c r="G87" s="154">
        <v>27291</v>
      </c>
      <c r="H87" s="155">
        <f t="shared" si="35"/>
        <v>64953</v>
      </c>
      <c r="I87" s="155">
        <f t="shared" si="35"/>
        <v>0</v>
      </c>
      <c r="K87" s="148"/>
      <c r="L87" s="226">
        <v>0.38</v>
      </c>
      <c r="M87" s="226">
        <v>2</v>
      </c>
      <c r="O87" s="192" t="s">
        <v>211</v>
      </c>
    </row>
    <row r="88" spans="1:15" x14ac:dyDescent="0.2">
      <c r="A88" s="148">
        <f t="shared" si="29"/>
        <v>78</v>
      </c>
      <c r="B88" s="114" t="str">
        <f t="shared" si="36"/>
        <v>53E - Company Owned</v>
      </c>
      <c r="C88" s="57" t="s">
        <v>144</v>
      </c>
      <c r="D88" s="194" t="s">
        <v>148</v>
      </c>
      <c r="E88" s="183">
        <f t="shared" si="34"/>
        <v>3.0700000000000003</v>
      </c>
      <c r="F88" s="191">
        <f t="shared" si="31"/>
        <v>0</v>
      </c>
      <c r="G88" s="154">
        <v>20367</v>
      </c>
      <c r="H88" s="155">
        <f t="shared" si="35"/>
        <v>62527</v>
      </c>
      <c r="I88" s="155">
        <f t="shared" si="35"/>
        <v>0</v>
      </c>
      <c r="K88" s="148"/>
      <c r="L88" s="226">
        <v>0.49</v>
      </c>
      <c r="M88" s="226">
        <v>2.58</v>
      </c>
      <c r="O88" s="192" t="s">
        <v>211</v>
      </c>
    </row>
    <row r="89" spans="1:15" x14ac:dyDescent="0.2">
      <c r="A89" s="148">
        <f t="shared" si="29"/>
        <v>79</v>
      </c>
      <c r="B89" s="114" t="str">
        <f t="shared" si="36"/>
        <v>53E - Company Owned</v>
      </c>
      <c r="C89" s="57" t="s">
        <v>144</v>
      </c>
      <c r="D89" s="194" t="s">
        <v>149</v>
      </c>
      <c r="E89" s="183">
        <f t="shared" si="34"/>
        <v>3.75</v>
      </c>
      <c r="F89" s="191">
        <f t="shared" si="31"/>
        <v>0</v>
      </c>
      <c r="G89" s="154">
        <v>1328</v>
      </c>
      <c r="H89" s="155">
        <f t="shared" si="35"/>
        <v>4980</v>
      </c>
      <c r="I89" s="155">
        <f t="shared" si="35"/>
        <v>0</v>
      </c>
      <c r="K89" s="148"/>
      <c r="L89" s="226">
        <v>0.6</v>
      </c>
      <c r="M89" s="226">
        <v>3.15</v>
      </c>
      <c r="O89" s="192" t="s">
        <v>211</v>
      </c>
    </row>
    <row r="90" spans="1:15" x14ac:dyDescent="0.2">
      <c r="A90" s="148">
        <f t="shared" si="29"/>
        <v>80</v>
      </c>
      <c r="B90" s="114" t="str">
        <f t="shared" si="36"/>
        <v>53E - Company Owned</v>
      </c>
      <c r="C90" s="57" t="s">
        <v>144</v>
      </c>
      <c r="D90" s="194" t="s">
        <v>150</v>
      </c>
      <c r="E90" s="183">
        <f t="shared" si="34"/>
        <v>4.43</v>
      </c>
      <c r="F90" s="191">
        <f t="shared" si="31"/>
        <v>0</v>
      </c>
      <c r="G90" s="154">
        <v>4465</v>
      </c>
      <c r="H90" s="155">
        <f t="shared" si="35"/>
        <v>19780</v>
      </c>
      <c r="I90" s="155">
        <f t="shared" si="35"/>
        <v>0</v>
      </c>
      <c r="K90" s="148"/>
      <c r="L90" s="226">
        <v>0.71</v>
      </c>
      <c r="M90" s="226">
        <v>3.72</v>
      </c>
      <c r="O90" s="192" t="s">
        <v>211</v>
      </c>
    </row>
    <row r="91" spans="1:15" x14ac:dyDescent="0.2">
      <c r="A91" s="148">
        <f t="shared" si="29"/>
        <v>81</v>
      </c>
      <c r="B91" s="114" t="str">
        <f t="shared" si="36"/>
        <v>53E - Company Owned</v>
      </c>
      <c r="C91" s="57" t="s">
        <v>144</v>
      </c>
      <c r="D91" s="194" t="s">
        <v>151</v>
      </c>
      <c r="E91" s="183">
        <f t="shared" si="34"/>
        <v>5.12</v>
      </c>
      <c r="F91" s="191">
        <f t="shared" si="31"/>
        <v>0</v>
      </c>
      <c r="G91" s="154">
        <v>901</v>
      </c>
      <c r="H91" s="155">
        <f t="shared" si="35"/>
        <v>4613</v>
      </c>
      <c r="I91" s="155">
        <f t="shared" si="35"/>
        <v>0</v>
      </c>
      <c r="K91" s="148"/>
      <c r="L91" s="226">
        <v>0.82</v>
      </c>
      <c r="M91" s="226">
        <v>4.3</v>
      </c>
      <c r="O91" s="192" t="s">
        <v>211</v>
      </c>
    </row>
    <row r="92" spans="1:15" x14ac:dyDescent="0.2">
      <c r="A92" s="148">
        <f t="shared" si="29"/>
        <v>82</v>
      </c>
      <c r="B92" s="114" t="str">
        <f t="shared" si="36"/>
        <v>53E - Company Owned</v>
      </c>
      <c r="C92" s="57" t="s">
        <v>144</v>
      </c>
      <c r="D92" s="194" t="s">
        <v>152</v>
      </c>
      <c r="E92" s="183">
        <f t="shared" si="34"/>
        <v>5.8</v>
      </c>
      <c r="F92" s="191">
        <f t="shared" si="31"/>
        <v>0</v>
      </c>
      <c r="G92" s="154">
        <v>264</v>
      </c>
      <c r="H92" s="155">
        <f t="shared" si="35"/>
        <v>1531</v>
      </c>
      <c r="I92" s="155">
        <f t="shared" si="35"/>
        <v>0</v>
      </c>
      <c r="K92" s="148"/>
      <c r="L92" s="226">
        <v>0.93</v>
      </c>
      <c r="M92" s="226">
        <v>4.87</v>
      </c>
      <c r="O92" s="192" t="s">
        <v>211</v>
      </c>
    </row>
    <row r="93" spans="1:15" x14ac:dyDescent="0.2">
      <c r="A93" s="148">
        <f t="shared" si="29"/>
        <v>83</v>
      </c>
      <c r="B93" s="114" t="str">
        <f t="shared" si="36"/>
        <v>53E - Company Owned</v>
      </c>
      <c r="C93" s="57" t="s">
        <v>144</v>
      </c>
      <c r="D93" s="194" t="s">
        <v>153</v>
      </c>
      <c r="E93" s="183">
        <f>SUM(L93:M93)</f>
        <v>6.48</v>
      </c>
      <c r="F93" s="191">
        <f t="shared" si="31"/>
        <v>0</v>
      </c>
      <c r="G93" s="154">
        <v>1746</v>
      </c>
      <c r="H93" s="155">
        <f t="shared" si="35"/>
        <v>11314</v>
      </c>
      <c r="I93" s="155">
        <f t="shared" si="35"/>
        <v>0</v>
      </c>
      <c r="K93" s="148"/>
      <c r="L93" s="226">
        <v>1.04</v>
      </c>
      <c r="M93" s="226">
        <v>5.44</v>
      </c>
      <c r="O93" s="192" t="s">
        <v>211</v>
      </c>
    </row>
    <row r="94" spans="1:15" x14ac:dyDescent="0.2">
      <c r="A94" s="148">
        <f t="shared" si="29"/>
        <v>84</v>
      </c>
      <c r="B94" s="114" t="s">
        <v>158</v>
      </c>
      <c r="C94" s="57" t="s">
        <v>230</v>
      </c>
      <c r="D94" s="194" t="s">
        <v>231</v>
      </c>
      <c r="E94" s="183">
        <f>SUM(L94:M94)</f>
        <v>6.4988000000000004E-2</v>
      </c>
      <c r="F94" s="197">
        <f>ROUND(+E94*$J$10,5)</f>
        <v>0</v>
      </c>
      <c r="G94" s="154">
        <v>700287</v>
      </c>
      <c r="H94" s="155">
        <f>ROUND($G94*E94,0)</f>
        <v>45510</v>
      </c>
      <c r="I94" s="155">
        <f t="shared" si="35"/>
        <v>0</v>
      </c>
      <c r="K94" s="148"/>
      <c r="L94" s="226">
        <v>1.0432E-2</v>
      </c>
      <c r="M94" s="226">
        <v>5.4556E-2</v>
      </c>
      <c r="O94" s="192" t="s">
        <v>211</v>
      </c>
    </row>
    <row r="95" spans="1:15" x14ac:dyDescent="0.2">
      <c r="A95" s="148">
        <f t="shared" si="29"/>
        <v>85</v>
      </c>
      <c r="B95" s="114"/>
      <c r="C95" s="57"/>
      <c r="D95" s="57"/>
      <c r="E95" s="183"/>
      <c r="F95" s="191"/>
      <c r="G95" s="154"/>
      <c r="H95" s="68"/>
      <c r="I95" s="68"/>
      <c r="K95" s="148"/>
      <c r="L95" s="226"/>
      <c r="M95" s="226"/>
      <c r="O95" s="192"/>
    </row>
    <row r="96" spans="1:15" x14ac:dyDescent="0.2">
      <c r="A96" s="148">
        <f t="shared" si="29"/>
        <v>86</v>
      </c>
      <c r="B96" s="114" t="s">
        <v>159</v>
      </c>
      <c r="C96" s="57" t="s">
        <v>33</v>
      </c>
      <c r="D96" s="57">
        <v>50</v>
      </c>
      <c r="E96" s="183">
        <f t="shared" ref="E96:E104" si="37">SUM(L96:M96)</f>
        <v>1.1299999999999999</v>
      </c>
      <c r="F96" s="191">
        <f t="shared" ref="F96:F104" si="38">IF(G96&gt;0,ROUND(+E96*$J$10,2),0)</f>
        <v>0</v>
      </c>
      <c r="G96" s="154">
        <v>0</v>
      </c>
      <c r="H96" s="155">
        <f t="shared" ref="H96:I104" si="39">ROUND($G96*E96,0)</f>
        <v>0</v>
      </c>
      <c r="I96" s="155">
        <f t="shared" si="39"/>
        <v>0</v>
      </c>
      <c r="K96" s="148"/>
      <c r="L96" s="226">
        <v>0.18</v>
      </c>
      <c r="M96" s="226">
        <v>0.95</v>
      </c>
      <c r="O96" s="192" t="s">
        <v>208</v>
      </c>
    </row>
    <row r="97" spans="1:15" x14ac:dyDescent="0.2">
      <c r="A97" s="148">
        <f t="shared" si="29"/>
        <v>87</v>
      </c>
      <c r="B97" s="114" t="str">
        <f t="shared" ref="B97:B104" si="40">+B96</f>
        <v>53E - Customer Owned</v>
      </c>
      <c r="C97" s="57" t="s">
        <v>33</v>
      </c>
      <c r="D97" s="57">
        <v>70</v>
      </c>
      <c r="E97" s="183">
        <f t="shared" si="37"/>
        <v>1.6</v>
      </c>
      <c r="F97" s="191">
        <f t="shared" si="38"/>
        <v>0</v>
      </c>
      <c r="G97" s="154">
        <v>543</v>
      </c>
      <c r="H97" s="155">
        <f t="shared" si="39"/>
        <v>869</v>
      </c>
      <c r="I97" s="155">
        <f t="shared" si="39"/>
        <v>0</v>
      </c>
      <c r="K97" s="148"/>
      <c r="L97" s="226">
        <v>0.26</v>
      </c>
      <c r="M97" s="226">
        <v>1.34</v>
      </c>
      <c r="O97" s="192" t="s">
        <v>208</v>
      </c>
    </row>
    <row r="98" spans="1:15" x14ac:dyDescent="0.2">
      <c r="A98" s="148">
        <f t="shared" si="29"/>
        <v>88</v>
      </c>
      <c r="B98" s="114" t="str">
        <f t="shared" si="40"/>
        <v>53E - Customer Owned</v>
      </c>
      <c r="C98" s="57" t="s">
        <v>33</v>
      </c>
      <c r="D98" s="57">
        <v>100</v>
      </c>
      <c r="E98" s="183">
        <f t="shared" si="37"/>
        <v>2.2799999999999998</v>
      </c>
      <c r="F98" s="191">
        <f t="shared" si="38"/>
        <v>0</v>
      </c>
      <c r="G98" s="154">
        <v>2132</v>
      </c>
      <c r="H98" s="155">
        <f t="shared" si="39"/>
        <v>4861</v>
      </c>
      <c r="I98" s="155">
        <f t="shared" si="39"/>
        <v>0</v>
      </c>
      <c r="K98" s="148"/>
      <c r="L98" s="226">
        <v>0.37</v>
      </c>
      <c r="M98" s="226">
        <v>1.91</v>
      </c>
      <c r="O98" s="192" t="s">
        <v>208</v>
      </c>
    </row>
    <row r="99" spans="1:15" x14ac:dyDescent="0.2">
      <c r="A99" s="148">
        <f t="shared" si="29"/>
        <v>89</v>
      </c>
      <c r="B99" s="114" t="str">
        <f t="shared" si="40"/>
        <v>53E - Customer Owned</v>
      </c>
      <c r="C99" s="57" t="s">
        <v>33</v>
      </c>
      <c r="D99" s="57">
        <v>150</v>
      </c>
      <c r="E99" s="183">
        <f t="shared" si="37"/>
        <v>3.41</v>
      </c>
      <c r="F99" s="191">
        <f t="shared" si="38"/>
        <v>0</v>
      </c>
      <c r="G99" s="154">
        <v>1020</v>
      </c>
      <c r="H99" s="155">
        <f t="shared" si="39"/>
        <v>3478</v>
      </c>
      <c r="I99" s="155">
        <f t="shared" si="39"/>
        <v>0</v>
      </c>
      <c r="K99" s="148"/>
      <c r="L99" s="226">
        <v>0.55000000000000004</v>
      </c>
      <c r="M99" s="226">
        <v>2.86</v>
      </c>
      <c r="O99" s="192" t="s">
        <v>208</v>
      </c>
    </row>
    <row r="100" spans="1:15" x14ac:dyDescent="0.2">
      <c r="A100" s="148">
        <f t="shared" si="29"/>
        <v>90</v>
      </c>
      <c r="B100" s="114" t="str">
        <f t="shared" si="40"/>
        <v>53E - Customer Owned</v>
      </c>
      <c r="C100" s="57" t="s">
        <v>33</v>
      </c>
      <c r="D100" s="57">
        <v>200</v>
      </c>
      <c r="E100" s="183">
        <f t="shared" si="37"/>
        <v>4.55</v>
      </c>
      <c r="F100" s="191">
        <f t="shared" si="38"/>
        <v>0</v>
      </c>
      <c r="G100" s="154">
        <v>4348</v>
      </c>
      <c r="H100" s="155">
        <f t="shared" si="39"/>
        <v>19783</v>
      </c>
      <c r="I100" s="155">
        <f t="shared" si="39"/>
        <v>0</v>
      </c>
      <c r="K100" s="148"/>
      <c r="L100" s="226">
        <v>0.73</v>
      </c>
      <c r="M100" s="226">
        <v>3.82</v>
      </c>
      <c r="O100" s="192" t="s">
        <v>208</v>
      </c>
    </row>
    <row r="101" spans="1:15" x14ac:dyDescent="0.2">
      <c r="A101" s="148">
        <f t="shared" si="29"/>
        <v>91</v>
      </c>
      <c r="B101" s="114" t="str">
        <f t="shared" si="40"/>
        <v>53E - Customer Owned</v>
      </c>
      <c r="C101" s="57" t="s">
        <v>33</v>
      </c>
      <c r="D101" s="57">
        <v>250</v>
      </c>
      <c r="E101" s="183">
        <f t="shared" si="37"/>
        <v>5.68</v>
      </c>
      <c r="F101" s="191">
        <f t="shared" si="38"/>
        <v>0</v>
      </c>
      <c r="G101" s="154">
        <v>2631</v>
      </c>
      <c r="H101" s="155">
        <f t="shared" si="39"/>
        <v>14944</v>
      </c>
      <c r="I101" s="155">
        <f t="shared" si="39"/>
        <v>0</v>
      </c>
      <c r="K101" s="148"/>
      <c r="L101" s="226">
        <v>0.91</v>
      </c>
      <c r="M101" s="226">
        <v>4.7699999999999996</v>
      </c>
      <c r="O101" s="192" t="s">
        <v>208</v>
      </c>
    </row>
    <row r="102" spans="1:15" x14ac:dyDescent="0.2">
      <c r="A102" s="148">
        <f t="shared" si="29"/>
        <v>92</v>
      </c>
      <c r="B102" s="114" t="str">
        <f t="shared" si="40"/>
        <v>53E - Customer Owned</v>
      </c>
      <c r="C102" s="57" t="s">
        <v>33</v>
      </c>
      <c r="D102" s="57">
        <v>310</v>
      </c>
      <c r="E102" s="183">
        <f t="shared" si="37"/>
        <v>7.05</v>
      </c>
      <c r="F102" s="191">
        <f t="shared" si="38"/>
        <v>0</v>
      </c>
      <c r="G102" s="154">
        <v>44</v>
      </c>
      <c r="H102" s="155">
        <f t="shared" si="39"/>
        <v>310</v>
      </c>
      <c r="I102" s="155">
        <f t="shared" si="39"/>
        <v>0</v>
      </c>
      <c r="K102" s="148"/>
      <c r="L102" s="226">
        <v>1.1299999999999999</v>
      </c>
      <c r="M102" s="226">
        <v>5.92</v>
      </c>
      <c r="O102" s="192" t="s">
        <v>208</v>
      </c>
    </row>
    <row r="103" spans="1:15" x14ac:dyDescent="0.2">
      <c r="A103" s="148">
        <f t="shared" si="29"/>
        <v>93</v>
      </c>
      <c r="B103" s="114" t="str">
        <f t="shared" si="40"/>
        <v>53E - Customer Owned</v>
      </c>
      <c r="C103" s="57" t="s">
        <v>33</v>
      </c>
      <c r="D103" s="57">
        <v>400</v>
      </c>
      <c r="E103" s="183">
        <f t="shared" si="37"/>
        <v>9.1</v>
      </c>
      <c r="F103" s="191">
        <f t="shared" si="38"/>
        <v>0</v>
      </c>
      <c r="G103" s="154">
        <v>4369</v>
      </c>
      <c r="H103" s="155">
        <f t="shared" si="39"/>
        <v>39758</v>
      </c>
      <c r="I103" s="155">
        <f t="shared" si="39"/>
        <v>0</v>
      </c>
      <c r="K103" s="148"/>
      <c r="L103" s="226">
        <v>1.46</v>
      </c>
      <c r="M103" s="226">
        <v>7.64</v>
      </c>
      <c r="O103" s="192" t="s">
        <v>208</v>
      </c>
    </row>
    <row r="104" spans="1:15" x14ac:dyDescent="0.2">
      <c r="A104" s="148">
        <f t="shared" si="29"/>
        <v>94</v>
      </c>
      <c r="B104" s="114" t="str">
        <f t="shared" si="40"/>
        <v>53E - Customer Owned</v>
      </c>
      <c r="C104" s="57" t="s">
        <v>33</v>
      </c>
      <c r="D104" s="57">
        <v>1000</v>
      </c>
      <c r="E104" s="183">
        <f t="shared" si="37"/>
        <v>22.74</v>
      </c>
      <c r="F104" s="191">
        <f t="shared" si="38"/>
        <v>0</v>
      </c>
      <c r="G104" s="154">
        <v>0</v>
      </c>
      <c r="H104" s="155">
        <f t="shared" si="39"/>
        <v>0</v>
      </c>
      <c r="I104" s="155">
        <f t="shared" si="39"/>
        <v>0</v>
      </c>
      <c r="K104" s="148"/>
      <c r="L104" s="226">
        <v>3.65</v>
      </c>
      <c r="M104" s="226">
        <v>19.09</v>
      </c>
      <c r="O104" s="192" t="s">
        <v>208</v>
      </c>
    </row>
    <row r="105" spans="1:15" x14ac:dyDescent="0.2">
      <c r="A105" s="148">
        <f t="shared" si="29"/>
        <v>95</v>
      </c>
      <c r="B105" s="114"/>
      <c r="C105" s="57"/>
      <c r="D105" s="57"/>
      <c r="E105" s="183"/>
      <c r="F105" s="191"/>
      <c r="G105" s="154"/>
      <c r="H105" s="68"/>
      <c r="I105" s="68"/>
      <c r="K105" s="148"/>
      <c r="L105" s="226"/>
      <c r="M105" s="226"/>
      <c r="O105" s="192"/>
    </row>
    <row r="106" spans="1:15" x14ac:dyDescent="0.2">
      <c r="A106" s="148">
        <f t="shared" si="29"/>
        <v>96</v>
      </c>
      <c r="B106" s="114" t="str">
        <f>+B104</f>
        <v>53E - Customer Owned</v>
      </c>
      <c r="C106" s="57" t="s">
        <v>156</v>
      </c>
      <c r="D106" s="57">
        <v>70</v>
      </c>
      <c r="E106" s="183">
        <f t="shared" ref="E106:E111" si="41">SUM(L106:M106)</f>
        <v>1.6</v>
      </c>
      <c r="F106" s="191">
        <f t="shared" ref="F106:F111" si="42">ROUND(+E106*$J$10,2)</f>
        <v>0</v>
      </c>
      <c r="G106" s="154">
        <v>0</v>
      </c>
      <c r="H106" s="155">
        <f t="shared" ref="H106:I111" si="43">ROUND($G106*E106,0)</f>
        <v>0</v>
      </c>
      <c r="I106" s="155">
        <f t="shared" si="43"/>
        <v>0</v>
      </c>
      <c r="K106" s="148"/>
      <c r="L106" s="226">
        <v>0.26</v>
      </c>
      <c r="M106" s="226">
        <v>1.34</v>
      </c>
      <c r="O106" s="192" t="s">
        <v>208</v>
      </c>
    </row>
    <row r="107" spans="1:15" x14ac:dyDescent="0.2">
      <c r="A107" s="148">
        <f t="shared" si="29"/>
        <v>97</v>
      </c>
      <c r="B107" s="114" t="str">
        <f>+B106</f>
        <v>53E - Customer Owned</v>
      </c>
      <c r="C107" s="57" t="s">
        <v>156</v>
      </c>
      <c r="D107" s="57">
        <v>100</v>
      </c>
      <c r="E107" s="183">
        <f t="shared" si="41"/>
        <v>2.2799999999999998</v>
      </c>
      <c r="F107" s="191">
        <f t="shared" si="42"/>
        <v>0</v>
      </c>
      <c r="G107" s="154">
        <v>0</v>
      </c>
      <c r="H107" s="155">
        <f t="shared" si="43"/>
        <v>0</v>
      </c>
      <c r="I107" s="155">
        <f t="shared" si="43"/>
        <v>0</v>
      </c>
      <c r="K107" s="148"/>
      <c r="L107" s="226">
        <v>0.37</v>
      </c>
      <c r="M107" s="226">
        <v>1.91</v>
      </c>
      <c r="O107" s="192" t="s">
        <v>208</v>
      </c>
    </row>
    <row r="108" spans="1:15" x14ac:dyDescent="0.2">
      <c r="A108" s="148">
        <f t="shared" si="29"/>
        <v>98</v>
      </c>
      <c r="B108" s="114" t="str">
        <f>+B107</f>
        <v>53E - Customer Owned</v>
      </c>
      <c r="C108" s="57" t="s">
        <v>156</v>
      </c>
      <c r="D108" s="57">
        <v>150</v>
      </c>
      <c r="E108" s="183">
        <f t="shared" si="41"/>
        <v>3.41</v>
      </c>
      <c r="F108" s="191">
        <f t="shared" si="42"/>
        <v>0</v>
      </c>
      <c r="G108" s="154">
        <v>0</v>
      </c>
      <c r="H108" s="155">
        <f t="shared" si="43"/>
        <v>0</v>
      </c>
      <c r="I108" s="155">
        <f t="shared" si="43"/>
        <v>0</v>
      </c>
      <c r="K108" s="148"/>
      <c r="L108" s="226">
        <v>0.55000000000000004</v>
      </c>
      <c r="M108" s="226">
        <v>2.86</v>
      </c>
      <c r="O108" s="192" t="s">
        <v>208</v>
      </c>
    </row>
    <row r="109" spans="1:15" x14ac:dyDescent="0.2">
      <c r="A109" s="148">
        <f t="shared" si="29"/>
        <v>99</v>
      </c>
      <c r="B109" s="114" t="str">
        <f>+B108</f>
        <v>53E - Customer Owned</v>
      </c>
      <c r="C109" s="57" t="s">
        <v>156</v>
      </c>
      <c r="D109" s="57">
        <v>175</v>
      </c>
      <c r="E109" s="183">
        <f t="shared" si="41"/>
        <v>3.98</v>
      </c>
      <c r="F109" s="191">
        <f t="shared" si="42"/>
        <v>0</v>
      </c>
      <c r="G109" s="154">
        <v>44</v>
      </c>
      <c r="H109" s="155">
        <f t="shared" si="43"/>
        <v>175</v>
      </c>
      <c r="I109" s="155">
        <f t="shared" si="43"/>
        <v>0</v>
      </c>
      <c r="K109" s="148"/>
      <c r="L109" s="226">
        <v>0.64</v>
      </c>
      <c r="M109" s="226">
        <v>3.34</v>
      </c>
      <c r="O109" s="192" t="str">
        <f>O81</f>
        <v>137-C</v>
      </c>
    </row>
    <row r="110" spans="1:15" x14ac:dyDescent="0.2">
      <c r="A110" s="148">
        <f t="shared" si="29"/>
        <v>100</v>
      </c>
      <c r="B110" s="114" t="str">
        <f>+B109</f>
        <v>53E - Customer Owned</v>
      </c>
      <c r="C110" s="57" t="s">
        <v>156</v>
      </c>
      <c r="D110" s="57">
        <v>250</v>
      </c>
      <c r="E110" s="183">
        <f t="shared" si="41"/>
        <v>5.68</v>
      </c>
      <c r="F110" s="191">
        <f>ROUND(+E110*$J$10,2)</f>
        <v>0</v>
      </c>
      <c r="G110" s="154">
        <v>0</v>
      </c>
      <c r="H110" s="155">
        <f t="shared" si="43"/>
        <v>0</v>
      </c>
      <c r="I110" s="155">
        <f t="shared" si="43"/>
        <v>0</v>
      </c>
      <c r="K110" s="148"/>
      <c r="L110" s="226">
        <v>0.91</v>
      </c>
      <c r="M110" s="226">
        <v>4.7699999999999996</v>
      </c>
      <c r="O110" s="192" t="s">
        <v>208</v>
      </c>
    </row>
    <row r="111" spans="1:15" x14ac:dyDescent="0.2">
      <c r="A111" s="148">
        <f t="shared" si="29"/>
        <v>101</v>
      </c>
      <c r="B111" s="114" t="str">
        <f>+B110</f>
        <v>53E - Customer Owned</v>
      </c>
      <c r="C111" s="57" t="s">
        <v>156</v>
      </c>
      <c r="D111" s="57">
        <v>400</v>
      </c>
      <c r="E111" s="183">
        <f t="shared" si="41"/>
        <v>9.1</v>
      </c>
      <c r="F111" s="191">
        <f t="shared" si="42"/>
        <v>0</v>
      </c>
      <c r="G111" s="154">
        <v>0</v>
      </c>
      <c r="H111" s="155">
        <f t="shared" si="43"/>
        <v>0</v>
      </c>
      <c r="I111" s="155">
        <f t="shared" si="43"/>
        <v>0</v>
      </c>
      <c r="K111" s="148"/>
      <c r="L111" s="226">
        <v>1.46</v>
      </c>
      <c r="M111" s="226">
        <v>7.64</v>
      </c>
      <c r="O111" s="192" t="s">
        <v>208</v>
      </c>
    </row>
    <row r="112" spans="1:15" x14ac:dyDescent="0.2">
      <c r="A112" s="148">
        <f t="shared" si="29"/>
        <v>102</v>
      </c>
      <c r="B112" s="114"/>
      <c r="C112" s="57"/>
      <c r="D112" s="57"/>
      <c r="E112" s="183"/>
      <c r="F112" s="191"/>
      <c r="G112" s="154"/>
      <c r="H112" s="68"/>
      <c r="I112" s="68"/>
      <c r="K112" s="148"/>
      <c r="L112" s="226"/>
      <c r="M112" s="226"/>
      <c r="O112" s="192"/>
    </row>
    <row r="113" spans="1:15" x14ac:dyDescent="0.2">
      <c r="A113" s="148">
        <f t="shared" si="29"/>
        <v>103</v>
      </c>
      <c r="B113" s="114" t="str">
        <f>+B111</f>
        <v>53E - Customer Owned</v>
      </c>
      <c r="C113" s="57" t="s">
        <v>144</v>
      </c>
      <c r="D113" s="194" t="s">
        <v>145</v>
      </c>
      <c r="E113" s="183">
        <f t="shared" ref="E113:E121" si="44">SUM(L113:M113)</f>
        <v>0.33999999999999997</v>
      </c>
      <c r="F113" s="191">
        <f t="shared" ref="F113:F121" si="45">ROUND(+E113*$J$10,2)</f>
        <v>0</v>
      </c>
      <c r="G113" s="154">
        <v>7906</v>
      </c>
      <c r="H113" s="155">
        <f t="shared" ref="H113:I121" si="46">ROUND($G113*E113,0)</f>
        <v>2688</v>
      </c>
      <c r="I113" s="155">
        <f t="shared" si="46"/>
        <v>0</v>
      </c>
      <c r="K113" s="148"/>
      <c r="L113" s="226">
        <v>0.05</v>
      </c>
      <c r="M113" s="226">
        <v>0.28999999999999998</v>
      </c>
      <c r="O113" s="192" t="s">
        <v>208</v>
      </c>
    </row>
    <row r="114" spans="1:15" x14ac:dyDescent="0.2">
      <c r="A114" s="148">
        <f t="shared" si="29"/>
        <v>104</v>
      </c>
      <c r="B114" s="114" t="str">
        <f t="shared" ref="B114:B121" si="47">B113</f>
        <v>53E - Customer Owned</v>
      </c>
      <c r="C114" s="57" t="s">
        <v>144</v>
      </c>
      <c r="D114" s="194" t="s">
        <v>146</v>
      </c>
      <c r="E114" s="183">
        <f t="shared" si="44"/>
        <v>1.02</v>
      </c>
      <c r="F114" s="191">
        <f t="shared" si="45"/>
        <v>0</v>
      </c>
      <c r="G114" s="154">
        <v>7515</v>
      </c>
      <c r="H114" s="155">
        <f t="shared" si="46"/>
        <v>7665</v>
      </c>
      <c r="I114" s="155">
        <f t="shared" si="46"/>
        <v>0</v>
      </c>
      <c r="K114" s="148"/>
      <c r="L114" s="226">
        <v>0.16</v>
      </c>
      <c r="M114" s="226">
        <v>0.86</v>
      </c>
      <c r="O114" s="192" t="s">
        <v>208</v>
      </c>
    </row>
    <row r="115" spans="1:15" x14ac:dyDescent="0.2">
      <c r="A115" s="148">
        <f t="shared" si="29"/>
        <v>105</v>
      </c>
      <c r="B115" s="114" t="str">
        <f t="shared" si="47"/>
        <v>53E - Customer Owned</v>
      </c>
      <c r="C115" s="57" t="s">
        <v>144</v>
      </c>
      <c r="D115" s="194" t="s">
        <v>147</v>
      </c>
      <c r="E115" s="183">
        <f t="shared" si="44"/>
        <v>1.7</v>
      </c>
      <c r="F115" s="191">
        <f t="shared" si="45"/>
        <v>0</v>
      </c>
      <c r="G115" s="154">
        <v>10336</v>
      </c>
      <c r="H115" s="155">
        <f t="shared" si="46"/>
        <v>17571</v>
      </c>
      <c r="I115" s="155">
        <f t="shared" si="46"/>
        <v>0</v>
      </c>
      <c r="K115" s="148"/>
      <c r="L115" s="226">
        <v>0.27</v>
      </c>
      <c r="M115" s="226">
        <v>1.43</v>
      </c>
      <c r="O115" s="192" t="s">
        <v>208</v>
      </c>
    </row>
    <row r="116" spans="1:15" x14ac:dyDescent="0.2">
      <c r="A116" s="148">
        <f t="shared" si="29"/>
        <v>106</v>
      </c>
      <c r="B116" s="114" t="str">
        <f t="shared" si="47"/>
        <v>53E - Customer Owned</v>
      </c>
      <c r="C116" s="57" t="s">
        <v>144</v>
      </c>
      <c r="D116" s="194" t="s">
        <v>148</v>
      </c>
      <c r="E116" s="183">
        <f t="shared" si="44"/>
        <v>2.38</v>
      </c>
      <c r="F116" s="191">
        <f t="shared" si="45"/>
        <v>0</v>
      </c>
      <c r="G116" s="154">
        <v>1133</v>
      </c>
      <c r="H116" s="155">
        <f t="shared" si="46"/>
        <v>2697</v>
      </c>
      <c r="I116" s="155">
        <f t="shared" si="46"/>
        <v>0</v>
      </c>
      <c r="K116" s="148"/>
      <c r="L116" s="226">
        <v>0.38</v>
      </c>
      <c r="M116" s="226">
        <v>2</v>
      </c>
      <c r="O116" s="192" t="s">
        <v>208</v>
      </c>
    </row>
    <row r="117" spans="1:15" x14ac:dyDescent="0.2">
      <c r="A117" s="148">
        <f t="shared" si="29"/>
        <v>107</v>
      </c>
      <c r="B117" s="114" t="str">
        <f t="shared" si="47"/>
        <v>53E - Customer Owned</v>
      </c>
      <c r="C117" s="57" t="s">
        <v>144</v>
      </c>
      <c r="D117" s="194" t="s">
        <v>149</v>
      </c>
      <c r="E117" s="183">
        <f t="shared" si="44"/>
        <v>3.0700000000000003</v>
      </c>
      <c r="F117" s="191">
        <f t="shared" si="45"/>
        <v>0</v>
      </c>
      <c r="G117" s="154">
        <v>15777</v>
      </c>
      <c r="H117" s="155">
        <f t="shared" si="46"/>
        <v>48435</v>
      </c>
      <c r="I117" s="155">
        <f t="shared" si="46"/>
        <v>0</v>
      </c>
      <c r="K117" s="148"/>
      <c r="L117" s="226">
        <v>0.49</v>
      </c>
      <c r="M117" s="226">
        <v>2.58</v>
      </c>
      <c r="O117" s="192" t="s">
        <v>208</v>
      </c>
    </row>
    <row r="118" spans="1:15" x14ac:dyDescent="0.2">
      <c r="A118" s="148">
        <f t="shared" si="29"/>
        <v>108</v>
      </c>
      <c r="B118" s="114" t="str">
        <f t="shared" si="47"/>
        <v>53E - Customer Owned</v>
      </c>
      <c r="C118" s="57" t="s">
        <v>144</v>
      </c>
      <c r="D118" s="194" t="s">
        <v>150</v>
      </c>
      <c r="E118" s="183">
        <f t="shared" si="44"/>
        <v>3.75</v>
      </c>
      <c r="F118" s="191">
        <f t="shared" si="45"/>
        <v>0</v>
      </c>
      <c r="G118" s="154">
        <v>1137</v>
      </c>
      <c r="H118" s="155">
        <f t="shared" si="46"/>
        <v>4264</v>
      </c>
      <c r="I118" s="155">
        <f t="shared" si="46"/>
        <v>0</v>
      </c>
      <c r="K118" s="148"/>
      <c r="L118" s="226">
        <v>0.6</v>
      </c>
      <c r="M118" s="226">
        <v>3.15</v>
      </c>
      <c r="O118" s="192" t="s">
        <v>208</v>
      </c>
    </row>
    <row r="119" spans="1:15" x14ac:dyDescent="0.2">
      <c r="A119" s="148">
        <f t="shared" si="29"/>
        <v>109</v>
      </c>
      <c r="B119" s="114" t="str">
        <f t="shared" si="47"/>
        <v>53E - Customer Owned</v>
      </c>
      <c r="C119" s="57" t="s">
        <v>144</v>
      </c>
      <c r="D119" s="194" t="s">
        <v>151</v>
      </c>
      <c r="E119" s="183">
        <f t="shared" si="44"/>
        <v>4.43</v>
      </c>
      <c r="F119" s="191">
        <f t="shared" si="45"/>
        <v>0</v>
      </c>
      <c r="G119" s="154">
        <v>0</v>
      </c>
      <c r="H119" s="155">
        <f t="shared" si="46"/>
        <v>0</v>
      </c>
      <c r="I119" s="155">
        <f t="shared" si="46"/>
        <v>0</v>
      </c>
      <c r="K119" s="148"/>
      <c r="L119" s="226">
        <v>0.71</v>
      </c>
      <c r="M119" s="226">
        <v>3.72</v>
      </c>
      <c r="O119" s="192" t="s">
        <v>208</v>
      </c>
    </row>
    <row r="120" spans="1:15" x14ac:dyDescent="0.2">
      <c r="A120" s="148">
        <f t="shared" si="29"/>
        <v>110</v>
      </c>
      <c r="B120" s="114" t="str">
        <f t="shared" si="47"/>
        <v>53E - Customer Owned</v>
      </c>
      <c r="C120" s="57" t="s">
        <v>144</v>
      </c>
      <c r="D120" s="194" t="s">
        <v>152</v>
      </c>
      <c r="E120" s="183">
        <f t="shared" si="44"/>
        <v>5.12</v>
      </c>
      <c r="F120" s="191">
        <f t="shared" si="45"/>
        <v>0</v>
      </c>
      <c r="G120" s="154">
        <v>22</v>
      </c>
      <c r="H120" s="155">
        <f t="shared" si="46"/>
        <v>113</v>
      </c>
      <c r="I120" s="155">
        <f t="shared" si="46"/>
        <v>0</v>
      </c>
      <c r="K120" s="148"/>
      <c r="L120" s="226">
        <v>0.82</v>
      </c>
      <c r="M120" s="226">
        <v>4.3</v>
      </c>
      <c r="O120" s="192" t="s">
        <v>208</v>
      </c>
    </row>
    <row r="121" spans="1:15" x14ac:dyDescent="0.2">
      <c r="A121" s="148">
        <f t="shared" si="29"/>
        <v>111</v>
      </c>
      <c r="B121" s="114" t="str">
        <f t="shared" si="47"/>
        <v>53E - Customer Owned</v>
      </c>
      <c r="C121" s="57" t="s">
        <v>144</v>
      </c>
      <c r="D121" s="194" t="s">
        <v>153</v>
      </c>
      <c r="E121" s="183">
        <f t="shared" si="44"/>
        <v>5.8</v>
      </c>
      <c r="F121" s="191">
        <f t="shared" si="45"/>
        <v>0</v>
      </c>
      <c r="G121" s="154">
        <v>0</v>
      </c>
      <c r="H121" s="155">
        <f t="shared" si="46"/>
        <v>0</v>
      </c>
      <c r="I121" s="155">
        <f t="shared" si="46"/>
        <v>0</v>
      </c>
      <c r="K121" s="148"/>
      <c r="L121" s="226">
        <v>0.93</v>
      </c>
      <c r="M121" s="226">
        <v>4.87</v>
      </c>
      <c r="O121" s="192" t="s">
        <v>208</v>
      </c>
    </row>
    <row r="122" spans="1:15" x14ac:dyDescent="0.2">
      <c r="A122" s="148">
        <f t="shared" si="29"/>
        <v>112</v>
      </c>
      <c r="B122" s="116"/>
      <c r="C122" s="57"/>
      <c r="D122" s="57"/>
      <c r="E122" s="183"/>
      <c r="F122" s="191"/>
      <c r="G122" s="154"/>
      <c r="H122" s="68"/>
      <c r="I122" s="68"/>
      <c r="K122" s="148"/>
      <c r="L122" s="226">
        <v>1.04</v>
      </c>
      <c r="M122" s="226">
        <v>5.44</v>
      </c>
      <c r="O122" s="192"/>
    </row>
    <row r="123" spans="1:15" x14ac:dyDescent="0.2">
      <c r="A123" s="148">
        <f t="shared" si="29"/>
        <v>113</v>
      </c>
      <c r="B123" s="90" t="s">
        <v>160</v>
      </c>
      <c r="C123" s="90"/>
      <c r="D123" s="90"/>
      <c r="E123" s="183"/>
      <c r="F123" s="191"/>
      <c r="G123" s="154"/>
      <c r="H123" s="68"/>
      <c r="I123" s="68"/>
      <c r="K123" s="148"/>
      <c r="L123" s="226"/>
      <c r="M123" s="226"/>
      <c r="O123" s="192"/>
    </row>
    <row r="124" spans="1:15" x14ac:dyDescent="0.2">
      <c r="A124" s="148">
        <f t="shared" si="29"/>
        <v>114</v>
      </c>
      <c r="B124" s="114" t="s">
        <v>161</v>
      </c>
      <c r="C124" s="57" t="s">
        <v>33</v>
      </c>
      <c r="D124" s="57">
        <v>50</v>
      </c>
      <c r="E124" s="183">
        <f t="shared" ref="E124:E132" si="48">SUM(L124:M124)</f>
        <v>1.1299999999999999</v>
      </c>
      <c r="F124" s="191">
        <f t="shared" ref="F124:F132" si="49">IF(G124&gt;0,ROUND(+E124*$J$10,2),0)</f>
        <v>0</v>
      </c>
      <c r="G124" s="154">
        <v>418</v>
      </c>
      <c r="H124" s="155">
        <f t="shared" ref="H124:I132" si="50">ROUND($G124*E124,0)</f>
        <v>472</v>
      </c>
      <c r="I124" s="155">
        <f t="shared" si="50"/>
        <v>0</v>
      </c>
      <c r="K124" s="148"/>
      <c r="L124" s="226">
        <v>0.18</v>
      </c>
      <c r="M124" s="226">
        <v>0.95</v>
      </c>
      <c r="O124" s="192" t="s">
        <v>213</v>
      </c>
    </row>
    <row r="125" spans="1:15" x14ac:dyDescent="0.2">
      <c r="A125" s="148">
        <f t="shared" si="29"/>
        <v>115</v>
      </c>
      <c r="B125" s="114" t="str">
        <f t="shared" ref="B125:B132" si="51">+B124</f>
        <v>54E</v>
      </c>
      <c r="C125" s="57" t="s">
        <v>33</v>
      </c>
      <c r="D125" s="57">
        <v>70</v>
      </c>
      <c r="E125" s="183">
        <f t="shared" si="48"/>
        <v>1.6</v>
      </c>
      <c r="F125" s="191">
        <f t="shared" si="49"/>
        <v>0</v>
      </c>
      <c r="G125" s="154">
        <v>1655</v>
      </c>
      <c r="H125" s="155">
        <f t="shared" si="50"/>
        <v>2648</v>
      </c>
      <c r="I125" s="155">
        <f t="shared" si="50"/>
        <v>0</v>
      </c>
      <c r="K125" s="148"/>
      <c r="L125" s="226">
        <v>0.26</v>
      </c>
      <c r="M125" s="226">
        <v>1.34</v>
      </c>
      <c r="O125" s="192" t="s">
        <v>213</v>
      </c>
    </row>
    <row r="126" spans="1:15" x14ac:dyDescent="0.2">
      <c r="A126" s="148">
        <f t="shared" si="29"/>
        <v>116</v>
      </c>
      <c r="B126" s="114" t="str">
        <f t="shared" si="51"/>
        <v>54E</v>
      </c>
      <c r="C126" s="57" t="s">
        <v>33</v>
      </c>
      <c r="D126" s="57">
        <v>100</v>
      </c>
      <c r="E126" s="183">
        <f t="shared" si="48"/>
        <v>2.2799999999999998</v>
      </c>
      <c r="F126" s="191">
        <f t="shared" si="49"/>
        <v>0</v>
      </c>
      <c r="G126" s="154">
        <v>9350</v>
      </c>
      <c r="H126" s="155">
        <f t="shared" si="50"/>
        <v>21318</v>
      </c>
      <c r="I126" s="155">
        <f t="shared" si="50"/>
        <v>0</v>
      </c>
      <c r="K126" s="148"/>
      <c r="L126" s="226">
        <v>0.37</v>
      </c>
      <c r="M126" s="226">
        <v>1.91</v>
      </c>
      <c r="O126" s="192" t="s">
        <v>213</v>
      </c>
    </row>
    <row r="127" spans="1:15" x14ac:dyDescent="0.2">
      <c r="A127" s="148">
        <f t="shared" si="29"/>
        <v>117</v>
      </c>
      <c r="B127" s="114" t="str">
        <f t="shared" si="51"/>
        <v>54E</v>
      </c>
      <c r="C127" s="57" t="s">
        <v>33</v>
      </c>
      <c r="D127" s="57">
        <v>150</v>
      </c>
      <c r="E127" s="183">
        <f t="shared" si="48"/>
        <v>3.41</v>
      </c>
      <c r="F127" s="191">
        <f t="shared" si="49"/>
        <v>0</v>
      </c>
      <c r="G127" s="154">
        <v>3258</v>
      </c>
      <c r="H127" s="155">
        <f t="shared" si="50"/>
        <v>11110</v>
      </c>
      <c r="I127" s="155">
        <f t="shared" si="50"/>
        <v>0</v>
      </c>
      <c r="K127" s="148"/>
      <c r="L127" s="226">
        <v>0.55000000000000004</v>
      </c>
      <c r="M127" s="226">
        <v>2.86</v>
      </c>
      <c r="O127" s="192" t="s">
        <v>213</v>
      </c>
    </row>
    <row r="128" spans="1:15" x14ac:dyDescent="0.2">
      <c r="A128" s="148">
        <f t="shared" si="29"/>
        <v>118</v>
      </c>
      <c r="B128" s="114" t="str">
        <f t="shared" si="51"/>
        <v>54E</v>
      </c>
      <c r="C128" s="57" t="s">
        <v>33</v>
      </c>
      <c r="D128" s="57">
        <v>200</v>
      </c>
      <c r="E128" s="183">
        <f t="shared" si="48"/>
        <v>4.55</v>
      </c>
      <c r="F128" s="191">
        <f t="shared" si="49"/>
        <v>0</v>
      </c>
      <c r="G128" s="154">
        <v>3105</v>
      </c>
      <c r="H128" s="155">
        <f t="shared" si="50"/>
        <v>14128</v>
      </c>
      <c r="I128" s="155">
        <f t="shared" si="50"/>
        <v>0</v>
      </c>
      <c r="K128" s="148"/>
      <c r="L128" s="226">
        <v>0.73</v>
      </c>
      <c r="M128" s="226">
        <v>3.82</v>
      </c>
      <c r="O128" s="192" t="s">
        <v>213</v>
      </c>
    </row>
    <row r="129" spans="1:15" x14ac:dyDescent="0.2">
      <c r="A129" s="148">
        <f t="shared" si="29"/>
        <v>119</v>
      </c>
      <c r="B129" s="114" t="str">
        <f t="shared" si="51"/>
        <v>54E</v>
      </c>
      <c r="C129" s="57" t="s">
        <v>33</v>
      </c>
      <c r="D129" s="57">
        <v>250</v>
      </c>
      <c r="E129" s="183">
        <f t="shared" si="48"/>
        <v>5.68</v>
      </c>
      <c r="F129" s="191">
        <f t="shared" si="49"/>
        <v>0</v>
      </c>
      <c r="G129" s="154">
        <v>3301</v>
      </c>
      <c r="H129" s="155">
        <f t="shared" si="50"/>
        <v>18750</v>
      </c>
      <c r="I129" s="155">
        <f t="shared" si="50"/>
        <v>0</v>
      </c>
      <c r="K129" s="148"/>
      <c r="L129" s="226">
        <v>0.91</v>
      </c>
      <c r="M129" s="226">
        <v>4.7699999999999996</v>
      </c>
      <c r="O129" s="192" t="s">
        <v>213</v>
      </c>
    </row>
    <row r="130" spans="1:15" x14ac:dyDescent="0.2">
      <c r="A130" s="148">
        <f t="shared" si="29"/>
        <v>120</v>
      </c>
      <c r="B130" s="114" t="str">
        <f t="shared" si="51"/>
        <v>54E</v>
      </c>
      <c r="C130" s="57" t="s">
        <v>33</v>
      </c>
      <c r="D130" s="57">
        <v>310</v>
      </c>
      <c r="E130" s="183">
        <f t="shared" si="48"/>
        <v>7.05</v>
      </c>
      <c r="F130" s="191">
        <f t="shared" si="49"/>
        <v>0</v>
      </c>
      <c r="G130" s="154">
        <v>616</v>
      </c>
      <c r="H130" s="155">
        <f t="shared" si="50"/>
        <v>4343</v>
      </c>
      <c r="I130" s="155">
        <f t="shared" si="50"/>
        <v>0</v>
      </c>
      <c r="K130" s="148"/>
      <c r="L130" s="226">
        <v>1.1299999999999999</v>
      </c>
      <c r="M130" s="226">
        <v>5.92</v>
      </c>
      <c r="O130" s="192" t="s">
        <v>213</v>
      </c>
    </row>
    <row r="131" spans="1:15" x14ac:dyDescent="0.2">
      <c r="A131" s="148">
        <f t="shared" si="29"/>
        <v>121</v>
      </c>
      <c r="B131" s="114" t="str">
        <f t="shared" si="51"/>
        <v>54E</v>
      </c>
      <c r="C131" s="57" t="s">
        <v>33</v>
      </c>
      <c r="D131" s="57">
        <v>400</v>
      </c>
      <c r="E131" s="183">
        <f t="shared" si="48"/>
        <v>9.1</v>
      </c>
      <c r="F131" s="191">
        <f t="shared" si="49"/>
        <v>0</v>
      </c>
      <c r="G131" s="154">
        <v>6244</v>
      </c>
      <c r="H131" s="155">
        <f t="shared" si="50"/>
        <v>56820</v>
      </c>
      <c r="I131" s="155">
        <f t="shared" si="50"/>
        <v>0</v>
      </c>
      <c r="K131" s="148"/>
      <c r="L131" s="226">
        <v>1.46</v>
      </c>
      <c r="M131" s="226">
        <v>7.64</v>
      </c>
      <c r="O131" s="192" t="s">
        <v>213</v>
      </c>
    </row>
    <row r="132" spans="1:15" x14ac:dyDescent="0.2">
      <c r="A132" s="148">
        <f t="shared" si="29"/>
        <v>122</v>
      </c>
      <c r="B132" s="114" t="str">
        <f t="shared" si="51"/>
        <v>54E</v>
      </c>
      <c r="C132" s="57" t="s">
        <v>33</v>
      </c>
      <c r="D132" s="57">
        <v>1000</v>
      </c>
      <c r="E132" s="183">
        <f t="shared" si="48"/>
        <v>22.74</v>
      </c>
      <c r="F132" s="191">
        <f t="shared" si="49"/>
        <v>0</v>
      </c>
      <c r="G132" s="154">
        <v>0</v>
      </c>
      <c r="H132" s="155">
        <f t="shared" si="50"/>
        <v>0</v>
      </c>
      <c r="I132" s="155">
        <f t="shared" si="50"/>
        <v>0</v>
      </c>
      <c r="K132" s="148"/>
      <c r="L132" s="226">
        <v>3.65</v>
      </c>
      <c r="M132" s="226">
        <v>19.09</v>
      </c>
      <c r="O132" s="192" t="s">
        <v>213</v>
      </c>
    </row>
    <row r="133" spans="1:15" x14ac:dyDescent="0.2">
      <c r="A133" s="148">
        <f t="shared" si="29"/>
        <v>123</v>
      </c>
      <c r="B133" s="116"/>
      <c r="C133" s="57"/>
      <c r="D133" s="57"/>
      <c r="E133" s="183"/>
      <c r="F133" s="191"/>
      <c r="G133" s="154"/>
      <c r="H133" s="68"/>
      <c r="I133" s="68"/>
      <c r="K133" s="148"/>
      <c r="L133" s="226"/>
      <c r="M133" s="226"/>
      <c r="O133" s="192"/>
    </row>
    <row r="134" spans="1:15" x14ac:dyDescent="0.2">
      <c r="A134" s="148">
        <f t="shared" si="29"/>
        <v>124</v>
      </c>
      <c r="B134" s="116"/>
      <c r="C134" s="57"/>
      <c r="D134" s="57"/>
      <c r="E134" s="183"/>
      <c r="F134" s="191"/>
      <c r="G134" s="154"/>
      <c r="H134" s="68"/>
      <c r="I134" s="68"/>
      <c r="K134" s="148"/>
      <c r="L134" s="226">
        <v>0.05</v>
      </c>
      <c r="M134" s="226">
        <v>0.28999999999999998</v>
      </c>
      <c r="O134" s="192"/>
    </row>
    <row r="135" spans="1:15" x14ac:dyDescent="0.2">
      <c r="A135" s="148">
        <f t="shared" si="29"/>
        <v>125</v>
      </c>
      <c r="B135" s="114" t="str">
        <f>+B132</f>
        <v>54E</v>
      </c>
      <c r="C135" s="57" t="s">
        <v>144</v>
      </c>
      <c r="D135" s="194" t="s">
        <v>145</v>
      </c>
      <c r="E135" s="183">
        <f t="shared" ref="E135:E143" si="52">SUM(L135:M135)</f>
        <v>1.02</v>
      </c>
      <c r="F135" s="191">
        <f t="shared" ref="F135:F143" si="53">ROUND(+E135*$J$10,2)</f>
        <v>0</v>
      </c>
      <c r="G135" s="154">
        <v>32556</v>
      </c>
      <c r="H135" s="155">
        <f t="shared" ref="H135:I143" si="54">ROUND($G135*E135,0)</f>
        <v>33207</v>
      </c>
      <c r="I135" s="155">
        <f t="shared" si="54"/>
        <v>0</v>
      </c>
      <c r="K135" s="148"/>
      <c r="L135" s="226">
        <v>0.16</v>
      </c>
      <c r="M135" s="226">
        <v>0.86</v>
      </c>
      <c r="O135" s="192" t="s">
        <v>211</v>
      </c>
    </row>
    <row r="136" spans="1:15" x14ac:dyDescent="0.2">
      <c r="A136" s="148">
        <f t="shared" si="29"/>
        <v>126</v>
      </c>
      <c r="B136" s="114" t="str">
        <f t="shared" ref="B136:B143" si="55">+B135</f>
        <v>54E</v>
      </c>
      <c r="C136" s="57" t="s">
        <v>144</v>
      </c>
      <c r="D136" s="194" t="s">
        <v>146</v>
      </c>
      <c r="E136" s="183">
        <f t="shared" si="52"/>
        <v>1.7</v>
      </c>
      <c r="F136" s="191">
        <f t="shared" si="53"/>
        <v>0</v>
      </c>
      <c r="G136" s="154">
        <v>2891</v>
      </c>
      <c r="H136" s="155">
        <f t="shared" si="54"/>
        <v>4915</v>
      </c>
      <c r="I136" s="155">
        <f t="shared" si="54"/>
        <v>0</v>
      </c>
      <c r="K136" s="148"/>
      <c r="L136" s="226">
        <v>0.27</v>
      </c>
      <c r="M136" s="226">
        <v>1.43</v>
      </c>
      <c r="O136" s="192" t="s">
        <v>211</v>
      </c>
    </row>
    <row r="137" spans="1:15" x14ac:dyDescent="0.2">
      <c r="A137" s="148">
        <f t="shared" si="29"/>
        <v>127</v>
      </c>
      <c r="B137" s="114" t="str">
        <f t="shared" si="55"/>
        <v>54E</v>
      </c>
      <c r="C137" s="57" t="s">
        <v>144</v>
      </c>
      <c r="D137" s="194" t="s">
        <v>147</v>
      </c>
      <c r="E137" s="183">
        <f t="shared" si="52"/>
        <v>2.38</v>
      </c>
      <c r="F137" s="191">
        <f t="shared" si="53"/>
        <v>0</v>
      </c>
      <c r="G137" s="154">
        <v>33755</v>
      </c>
      <c r="H137" s="155">
        <f t="shared" si="54"/>
        <v>80337</v>
      </c>
      <c r="I137" s="155">
        <f t="shared" si="54"/>
        <v>0</v>
      </c>
      <c r="K137" s="148"/>
      <c r="L137" s="226">
        <v>0.38</v>
      </c>
      <c r="M137" s="226">
        <v>2</v>
      </c>
      <c r="O137" s="192" t="s">
        <v>211</v>
      </c>
    </row>
    <row r="138" spans="1:15" x14ac:dyDescent="0.2">
      <c r="A138" s="148">
        <f t="shared" si="29"/>
        <v>128</v>
      </c>
      <c r="B138" s="114" t="str">
        <f t="shared" si="55"/>
        <v>54E</v>
      </c>
      <c r="C138" s="57" t="s">
        <v>144</v>
      </c>
      <c r="D138" s="194" t="s">
        <v>148</v>
      </c>
      <c r="E138" s="183">
        <f t="shared" si="52"/>
        <v>3.0700000000000003</v>
      </c>
      <c r="F138" s="191">
        <f t="shared" si="53"/>
        <v>0</v>
      </c>
      <c r="G138" s="154">
        <v>12821</v>
      </c>
      <c r="H138" s="155">
        <f t="shared" si="54"/>
        <v>39360</v>
      </c>
      <c r="I138" s="155">
        <f t="shared" si="54"/>
        <v>0</v>
      </c>
      <c r="K138" s="148"/>
      <c r="L138" s="226">
        <v>0.49</v>
      </c>
      <c r="M138" s="226">
        <v>2.58</v>
      </c>
      <c r="O138" s="192" t="s">
        <v>211</v>
      </c>
    </row>
    <row r="139" spans="1:15" x14ac:dyDescent="0.2">
      <c r="A139" s="148">
        <f t="shared" si="29"/>
        <v>129</v>
      </c>
      <c r="B139" s="114" t="str">
        <f t="shared" si="55"/>
        <v>54E</v>
      </c>
      <c r="C139" s="57" t="s">
        <v>144</v>
      </c>
      <c r="D139" s="194" t="s">
        <v>149</v>
      </c>
      <c r="E139" s="183">
        <f t="shared" si="52"/>
        <v>3.75</v>
      </c>
      <c r="F139" s="191">
        <f t="shared" si="53"/>
        <v>0</v>
      </c>
      <c r="G139" s="154">
        <v>4906</v>
      </c>
      <c r="H139" s="155">
        <f t="shared" si="54"/>
        <v>18398</v>
      </c>
      <c r="I139" s="155">
        <f t="shared" si="54"/>
        <v>0</v>
      </c>
      <c r="K139" s="148"/>
      <c r="L139" s="226">
        <v>0.6</v>
      </c>
      <c r="M139" s="226">
        <v>3.15</v>
      </c>
      <c r="O139" s="192" t="s">
        <v>211</v>
      </c>
    </row>
    <row r="140" spans="1:15" x14ac:dyDescent="0.2">
      <c r="A140" s="148">
        <f t="shared" si="29"/>
        <v>130</v>
      </c>
      <c r="B140" s="114" t="str">
        <f t="shared" si="55"/>
        <v>54E</v>
      </c>
      <c r="C140" s="57" t="s">
        <v>144</v>
      </c>
      <c r="D140" s="194" t="s">
        <v>150</v>
      </c>
      <c r="E140" s="183">
        <f t="shared" si="52"/>
        <v>4.43</v>
      </c>
      <c r="F140" s="191">
        <f t="shared" si="53"/>
        <v>0</v>
      </c>
      <c r="G140" s="154">
        <v>2301</v>
      </c>
      <c r="H140" s="155">
        <f t="shared" si="54"/>
        <v>10193</v>
      </c>
      <c r="I140" s="155">
        <f t="shared" si="54"/>
        <v>0</v>
      </c>
      <c r="K140" s="148"/>
      <c r="L140" s="226">
        <v>0.71</v>
      </c>
      <c r="M140" s="226">
        <v>3.72</v>
      </c>
      <c r="O140" s="192" t="s">
        <v>211</v>
      </c>
    </row>
    <row r="141" spans="1:15" x14ac:dyDescent="0.2">
      <c r="A141" s="148">
        <f t="shared" si="29"/>
        <v>131</v>
      </c>
      <c r="B141" s="114" t="str">
        <f t="shared" si="55"/>
        <v>54E</v>
      </c>
      <c r="C141" s="57" t="s">
        <v>144</v>
      </c>
      <c r="D141" s="194" t="s">
        <v>151</v>
      </c>
      <c r="E141" s="183">
        <f t="shared" si="52"/>
        <v>5.12</v>
      </c>
      <c r="F141" s="191">
        <f t="shared" si="53"/>
        <v>0</v>
      </c>
      <c r="G141" s="154">
        <v>429</v>
      </c>
      <c r="H141" s="155">
        <f t="shared" si="54"/>
        <v>2196</v>
      </c>
      <c r="I141" s="155">
        <f t="shared" si="54"/>
        <v>0</v>
      </c>
      <c r="K141" s="148"/>
      <c r="L141" s="226">
        <v>0.82</v>
      </c>
      <c r="M141" s="226">
        <v>4.3</v>
      </c>
      <c r="O141" s="192" t="s">
        <v>211</v>
      </c>
    </row>
    <row r="142" spans="1:15" x14ac:dyDescent="0.2">
      <c r="A142" s="148">
        <f t="shared" si="29"/>
        <v>132</v>
      </c>
      <c r="B142" s="114" t="str">
        <f t="shared" si="55"/>
        <v>54E</v>
      </c>
      <c r="C142" s="57" t="s">
        <v>144</v>
      </c>
      <c r="D142" s="194" t="s">
        <v>152</v>
      </c>
      <c r="E142" s="183">
        <f t="shared" si="52"/>
        <v>5.8</v>
      </c>
      <c r="F142" s="191">
        <f t="shared" si="53"/>
        <v>0</v>
      </c>
      <c r="G142" s="154">
        <v>44</v>
      </c>
      <c r="H142" s="155">
        <f t="shared" si="54"/>
        <v>255</v>
      </c>
      <c r="I142" s="155">
        <f t="shared" si="54"/>
        <v>0</v>
      </c>
      <c r="K142" s="148"/>
      <c r="L142" s="226">
        <v>0.93</v>
      </c>
      <c r="M142" s="226">
        <v>4.87</v>
      </c>
      <c r="O142" s="192" t="s">
        <v>211</v>
      </c>
    </row>
    <row r="143" spans="1:15" x14ac:dyDescent="0.2">
      <c r="A143" s="148">
        <f t="shared" si="29"/>
        <v>133</v>
      </c>
      <c r="B143" s="114" t="str">
        <f t="shared" si="55"/>
        <v>54E</v>
      </c>
      <c r="C143" s="57" t="s">
        <v>144</v>
      </c>
      <c r="D143" s="194" t="s">
        <v>153</v>
      </c>
      <c r="E143" s="183">
        <f t="shared" si="52"/>
        <v>6.48</v>
      </c>
      <c r="F143" s="191">
        <f t="shared" si="53"/>
        <v>0</v>
      </c>
      <c r="G143" s="154">
        <v>0</v>
      </c>
      <c r="H143" s="155">
        <f t="shared" si="54"/>
        <v>0</v>
      </c>
      <c r="I143" s="155">
        <f t="shared" si="54"/>
        <v>0</v>
      </c>
      <c r="K143" s="148"/>
      <c r="L143" s="226">
        <v>1.04</v>
      </c>
      <c r="M143" s="226">
        <v>5.44</v>
      </c>
      <c r="O143" s="192" t="s">
        <v>211</v>
      </c>
    </row>
    <row r="144" spans="1:15" x14ac:dyDescent="0.2">
      <c r="A144" s="148">
        <f t="shared" si="29"/>
        <v>134</v>
      </c>
      <c r="B144" s="116"/>
      <c r="C144" s="57"/>
      <c r="D144" s="57"/>
      <c r="E144" s="183"/>
      <c r="F144" s="191"/>
      <c r="G144" s="154"/>
      <c r="H144" s="68"/>
      <c r="I144" s="68"/>
      <c r="K144" s="148"/>
      <c r="L144" s="226"/>
      <c r="M144" s="226"/>
      <c r="O144" s="192"/>
    </row>
    <row r="145" spans="1:15" x14ac:dyDescent="0.2">
      <c r="A145" s="148">
        <f t="shared" ref="A145:A206" si="56">+A144+1</f>
        <v>135</v>
      </c>
      <c r="B145" s="90" t="s">
        <v>162</v>
      </c>
      <c r="C145" s="57"/>
      <c r="D145" s="57"/>
      <c r="E145" s="183"/>
      <c r="F145" s="191"/>
      <c r="G145" s="154"/>
      <c r="H145" s="68"/>
      <c r="I145" s="68"/>
      <c r="K145" s="148"/>
      <c r="L145" s="226"/>
      <c r="M145" s="226"/>
      <c r="O145" s="192"/>
    </row>
    <row r="146" spans="1:15" x14ac:dyDescent="0.2">
      <c r="A146" s="148">
        <f t="shared" si="56"/>
        <v>136</v>
      </c>
      <c r="B146" s="114" t="s">
        <v>163</v>
      </c>
      <c r="C146" s="57" t="s">
        <v>33</v>
      </c>
      <c r="D146" s="57">
        <v>70</v>
      </c>
      <c r="E146" s="183">
        <f t="shared" ref="E146:E151" si="57">SUM(L146:M146)</f>
        <v>1.6</v>
      </c>
      <c r="F146" s="191">
        <f t="shared" ref="F146:F151" si="58">IF(G146&gt;0,ROUND(+E146*$J$10,2),0)</f>
        <v>0</v>
      </c>
      <c r="G146" s="154">
        <v>140</v>
      </c>
      <c r="H146" s="155">
        <f t="shared" ref="H146:I151" si="59">ROUND($G146*E146,0)</f>
        <v>224</v>
      </c>
      <c r="I146" s="155">
        <f t="shared" si="59"/>
        <v>0</v>
      </c>
      <c r="K146" s="148"/>
      <c r="L146" s="226">
        <v>0.26</v>
      </c>
      <c r="M146" s="226">
        <v>1.34</v>
      </c>
      <c r="O146" s="192" t="s">
        <v>214</v>
      </c>
    </row>
    <row r="147" spans="1:15" x14ac:dyDescent="0.2">
      <c r="A147" s="148">
        <f t="shared" si="56"/>
        <v>137</v>
      </c>
      <c r="B147" s="116" t="str">
        <f>+B146</f>
        <v>55E &amp; 56E</v>
      </c>
      <c r="C147" s="57" t="s">
        <v>33</v>
      </c>
      <c r="D147" s="57">
        <v>100</v>
      </c>
      <c r="E147" s="183">
        <f t="shared" si="57"/>
        <v>2.2799999999999998</v>
      </c>
      <c r="F147" s="191">
        <f t="shared" si="58"/>
        <v>0</v>
      </c>
      <c r="G147" s="154">
        <v>34999</v>
      </c>
      <c r="H147" s="155">
        <f t="shared" si="59"/>
        <v>79798</v>
      </c>
      <c r="I147" s="155">
        <f t="shared" si="59"/>
        <v>0</v>
      </c>
      <c r="K147" s="148"/>
      <c r="L147" s="226">
        <v>0.37</v>
      </c>
      <c r="M147" s="226">
        <v>1.91</v>
      </c>
      <c r="O147" s="192" t="s">
        <v>214</v>
      </c>
    </row>
    <row r="148" spans="1:15" x14ac:dyDescent="0.2">
      <c r="A148" s="148">
        <f t="shared" si="56"/>
        <v>138</v>
      </c>
      <c r="B148" s="116" t="str">
        <f>+B147</f>
        <v>55E &amp; 56E</v>
      </c>
      <c r="C148" s="57" t="s">
        <v>33</v>
      </c>
      <c r="D148" s="57">
        <v>150</v>
      </c>
      <c r="E148" s="183">
        <f t="shared" si="57"/>
        <v>3.42</v>
      </c>
      <c r="F148" s="191">
        <f t="shared" si="58"/>
        <v>0</v>
      </c>
      <c r="G148" s="154">
        <v>4666</v>
      </c>
      <c r="H148" s="155">
        <f t="shared" si="59"/>
        <v>15958</v>
      </c>
      <c r="I148" s="155">
        <f t="shared" si="59"/>
        <v>0</v>
      </c>
      <c r="K148" s="148"/>
      <c r="L148" s="226">
        <v>0.56000000000000005</v>
      </c>
      <c r="M148" s="226">
        <v>2.86</v>
      </c>
      <c r="O148" s="192" t="s">
        <v>214</v>
      </c>
    </row>
    <row r="149" spans="1:15" x14ac:dyDescent="0.2">
      <c r="A149" s="148">
        <f t="shared" si="56"/>
        <v>139</v>
      </c>
      <c r="B149" s="116" t="str">
        <f>+B148</f>
        <v>55E &amp; 56E</v>
      </c>
      <c r="C149" s="57" t="s">
        <v>33</v>
      </c>
      <c r="D149" s="57">
        <v>200</v>
      </c>
      <c r="E149" s="183">
        <f t="shared" si="57"/>
        <v>4.5599999999999996</v>
      </c>
      <c r="F149" s="191">
        <f t="shared" si="58"/>
        <v>0</v>
      </c>
      <c r="G149" s="154">
        <v>9780</v>
      </c>
      <c r="H149" s="155">
        <f t="shared" si="59"/>
        <v>44597</v>
      </c>
      <c r="I149" s="155">
        <f t="shared" si="59"/>
        <v>0</v>
      </c>
      <c r="K149" s="148"/>
      <c r="L149" s="226">
        <v>0.74</v>
      </c>
      <c r="M149" s="226">
        <v>3.82</v>
      </c>
      <c r="O149" s="192" t="s">
        <v>214</v>
      </c>
    </row>
    <row r="150" spans="1:15" x14ac:dyDescent="0.2">
      <c r="A150" s="148">
        <f t="shared" si="56"/>
        <v>140</v>
      </c>
      <c r="B150" s="116" t="str">
        <f>+B149</f>
        <v>55E &amp; 56E</v>
      </c>
      <c r="C150" s="57" t="s">
        <v>33</v>
      </c>
      <c r="D150" s="57">
        <v>250</v>
      </c>
      <c r="E150" s="183">
        <f t="shared" si="57"/>
        <v>5.6999999999999993</v>
      </c>
      <c r="F150" s="191">
        <f t="shared" si="58"/>
        <v>0</v>
      </c>
      <c r="G150" s="154">
        <v>1024</v>
      </c>
      <c r="H150" s="155">
        <f t="shared" si="59"/>
        <v>5837</v>
      </c>
      <c r="I150" s="155">
        <f t="shared" si="59"/>
        <v>0</v>
      </c>
      <c r="K150" s="148"/>
      <c r="L150" s="226">
        <v>0.93</v>
      </c>
      <c r="M150" s="226">
        <v>4.7699999999999996</v>
      </c>
      <c r="O150" s="192" t="s">
        <v>214</v>
      </c>
    </row>
    <row r="151" spans="1:15" x14ac:dyDescent="0.2">
      <c r="A151" s="148">
        <f t="shared" si="56"/>
        <v>141</v>
      </c>
      <c r="B151" s="116" t="str">
        <f>+B150</f>
        <v>55E &amp; 56E</v>
      </c>
      <c r="C151" s="57" t="s">
        <v>33</v>
      </c>
      <c r="D151" s="57">
        <v>400</v>
      </c>
      <c r="E151" s="183">
        <f t="shared" si="57"/>
        <v>9.1199999999999992</v>
      </c>
      <c r="F151" s="191">
        <f t="shared" si="58"/>
        <v>0</v>
      </c>
      <c r="G151" s="154">
        <v>367</v>
      </c>
      <c r="H151" s="155">
        <f t="shared" si="59"/>
        <v>3347</v>
      </c>
      <c r="I151" s="155">
        <f t="shared" si="59"/>
        <v>0</v>
      </c>
      <c r="K151" s="148"/>
      <c r="L151" s="226">
        <v>1.48</v>
      </c>
      <c r="M151" s="226">
        <v>7.64</v>
      </c>
      <c r="O151" s="192" t="s">
        <v>214</v>
      </c>
    </row>
    <row r="152" spans="1:15" x14ac:dyDescent="0.2">
      <c r="A152" s="148">
        <f t="shared" si="56"/>
        <v>142</v>
      </c>
      <c r="B152" s="116"/>
      <c r="C152" s="57"/>
      <c r="D152" s="57"/>
      <c r="E152" s="183"/>
      <c r="F152" s="191"/>
      <c r="G152" s="154"/>
      <c r="H152" s="68"/>
      <c r="I152" s="68"/>
      <c r="K152" s="148"/>
      <c r="L152" s="226"/>
      <c r="M152" s="226"/>
      <c r="O152" s="192"/>
    </row>
    <row r="153" spans="1:15" x14ac:dyDescent="0.2">
      <c r="A153" s="148">
        <f t="shared" si="56"/>
        <v>143</v>
      </c>
      <c r="B153" s="116" t="str">
        <f>+B151</f>
        <v>55E &amp; 56E</v>
      </c>
      <c r="C153" s="57" t="s">
        <v>156</v>
      </c>
      <c r="D153" s="57">
        <v>250</v>
      </c>
      <c r="E153" s="183">
        <f>SUM(L153:M153)</f>
        <v>5.6999999999999993</v>
      </c>
      <c r="F153" s="191">
        <f>IF(G153&gt;0,ROUND(+E153*$J$10,2),0)</f>
        <v>0</v>
      </c>
      <c r="G153" s="154">
        <v>71</v>
      </c>
      <c r="H153" s="155">
        <f>ROUND($G153*E153,0)</f>
        <v>405</v>
      </c>
      <c r="I153" s="155">
        <f>ROUND($G153*F153,0)</f>
        <v>0</v>
      </c>
      <c r="K153" s="148"/>
      <c r="L153" s="226">
        <v>0.93</v>
      </c>
      <c r="M153" s="226">
        <v>4.7699999999999996</v>
      </c>
      <c r="O153" s="192" t="s">
        <v>214</v>
      </c>
    </row>
    <row r="154" spans="1:15" x14ac:dyDescent="0.2">
      <c r="A154" s="148">
        <f t="shared" si="56"/>
        <v>144</v>
      </c>
      <c r="B154" s="116"/>
      <c r="C154" s="57"/>
      <c r="D154" s="57"/>
      <c r="E154" s="183"/>
      <c r="F154" s="191"/>
      <c r="G154" s="154"/>
      <c r="H154" s="68"/>
      <c r="I154" s="68"/>
      <c r="K154" s="148"/>
      <c r="L154" s="226"/>
      <c r="M154" s="226"/>
      <c r="O154" s="192"/>
    </row>
    <row r="155" spans="1:15" x14ac:dyDescent="0.2">
      <c r="A155" s="148">
        <f t="shared" si="56"/>
        <v>145</v>
      </c>
      <c r="B155" s="116" t="s">
        <v>163</v>
      </c>
      <c r="C155" s="57" t="s">
        <v>144</v>
      </c>
      <c r="D155" s="194" t="s">
        <v>358</v>
      </c>
      <c r="E155" s="183">
        <f t="shared" ref="E155" si="60">SUM(L155:M155)</f>
        <v>0.35</v>
      </c>
      <c r="F155" s="191">
        <f t="shared" ref="F155:F164" si="61">ROUND(+E155*$J$10,2)</f>
        <v>0</v>
      </c>
      <c r="G155" s="154">
        <v>1</v>
      </c>
      <c r="H155" s="155">
        <f t="shared" ref="H155" si="62">ROUND($G155*E155,0)</f>
        <v>0</v>
      </c>
      <c r="I155" s="155">
        <f t="shared" ref="I155" si="63">ROUND($G155*F155,0)</f>
        <v>0</v>
      </c>
      <c r="K155" s="148"/>
      <c r="L155" s="226">
        <v>0.06</v>
      </c>
      <c r="M155" s="226">
        <v>0.28999999999999998</v>
      </c>
      <c r="O155" s="192"/>
    </row>
    <row r="156" spans="1:15" x14ac:dyDescent="0.2">
      <c r="A156" s="148">
        <f t="shared" si="56"/>
        <v>146</v>
      </c>
      <c r="B156" s="116" t="s">
        <v>163</v>
      </c>
      <c r="C156" s="57" t="s">
        <v>144</v>
      </c>
      <c r="D156" s="194" t="s">
        <v>145</v>
      </c>
      <c r="E156" s="183">
        <f t="shared" ref="E156:E164" si="64">SUM(L156:M156)</f>
        <v>1.03</v>
      </c>
      <c r="F156" s="191">
        <f t="shared" si="61"/>
        <v>0</v>
      </c>
      <c r="G156" s="154">
        <v>8002</v>
      </c>
      <c r="H156" s="155">
        <f t="shared" ref="H156:I164" si="65">ROUND($G156*E156,0)</f>
        <v>8242</v>
      </c>
      <c r="I156" s="155">
        <f t="shared" si="65"/>
        <v>0</v>
      </c>
      <c r="K156" s="148"/>
      <c r="L156" s="226">
        <v>0.17</v>
      </c>
      <c r="M156" s="226">
        <v>0.86</v>
      </c>
      <c r="O156" s="192" t="s">
        <v>214</v>
      </c>
    </row>
    <row r="157" spans="1:15" x14ac:dyDescent="0.2">
      <c r="A157" s="148">
        <f t="shared" si="56"/>
        <v>147</v>
      </c>
      <c r="B157" s="116" t="s">
        <v>163</v>
      </c>
      <c r="C157" s="57" t="s">
        <v>144</v>
      </c>
      <c r="D157" s="194" t="s">
        <v>146</v>
      </c>
      <c r="E157" s="183">
        <f t="shared" si="64"/>
        <v>1.71</v>
      </c>
      <c r="F157" s="191">
        <f t="shared" si="61"/>
        <v>0</v>
      </c>
      <c r="G157" s="154">
        <v>305</v>
      </c>
      <c r="H157" s="155">
        <f t="shared" si="65"/>
        <v>522</v>
      </c>
      <c r="I157" s="155">
        <f t="shared" si="65"/>
        <v>0</v>
      </c>
      <c r="K157" s="148"/>
      <c r="L157" s="226">
        <v>0.28000000000000003</v>
      </c>
      <c r="M157" s="226">
        <v>1.43</v>
      </c>
      <c r="O157" s="192" t="s">
        <v>214</v>
      </c>
    </row>
    <row r="158" spans="1:15" x14ac:dyDescent="0.2">
      <c r="A158" s="148">
        <f t="shared" si="56"/>
        <v>148</v>
      </c>
      <c r="B158" s="116" t="s">
        <v>163</v>
      </c>
      <c r="C158" s="57" t="s">
        <v>144</v>
      </c>
      <c r="D158" s="194" t="s">
        <v>147</v>
      </c>
      <c r="E158" s="183">
        <f t="shared" si="64"/>
        <v>2.39</v>
      </c>
      <c r="F158" s="191">
        <f t="shared" si="61"/>
        <v>0</v>
      </c>
      <c r="G158" s="154">
        <v>1686</v>
      </c>
      <c r="H158" s="155">
        <f t="shared" si="65"/>
        <v>4030</v>
      </c>
      <c r="I158" s="155">
        <f t="shared" si="65"/>
        <v>0</v>
      </c>
      <c r="K158" s="148"/>
      <c r="L158" s="226">
        <v>0.39</v>
      </c>
      <c r="M158" s="226">
        <v>2</v>
      </c>
      <c r="O158" s="192" t="s">
        <v>214</v>
      </c>
    </row>
    <row r="159" spans="1:15" x14ac:dyDescent="0.2">
      <c r="A159" s="148">
        <f t="shared" si="56"/>
        <v>149</v>
      </c>
      <c r="B159" s="116" t="s">
        <v>163</v>
      </c>
      <c r="C159" s="57" t="s">
        <v>144</v>
      </c>
      <c r="D159" s="194" t="s">
        <v>148</v>
      </c>
      <c r="E159" s="183">
        <f t="shared" si="64"/>
        <v>3.08</v>
      </c>
      <c r="F159" s="191">
        <f t="shared" si="61"/>
        <v>0</v>
      </c>
      <c r="G159" s="154">
        <v>0</v>
      </c>
      <c r="H159" s="155">
        <f t="shared" si="65"/>
        <v>0</v>
      </c>
      <c r="I159" s="155">
        <f t="shared" si="65"/>
        <v>0</v>
      </c>
      <c r="K159" s="148"/>
      <c r="L159" s="226">
        <v>0.5</v>
      </c>
      <c r="M159" s="226">
        <v>2.58</v>
      </c>
      <c r="O159" s="192" t="s">
        <v>214</v>
      </c>
    </row>
    <row r="160" spans="1:15" x14ac:dyDescent="0.2">
      <c r="A160" s="148">
        <f t="shared" si="56"/>
        <v>150</v>
      </c>
      <c r="B160" s="116" t="s">
        <v>163</v>
      </c>
      <c r="C160" s="57" t="s">
        <v>144</v>
      </c>
      <c r="D160" s="194" t="s">
        <v>149</v>
      </c>
      <c r="E160" s="183">
        <f t="shared" si="64"/>
        <v>3.76</v>
      </c>
      <c r="F160" s="191">
        <f t="shared" si="61"/>
        <v>0</v>
      </c>
      <c r="G160" s="154">
        <v>0</v>
      </c>
      <c r="H160" s="155">
        <f t="shared" si="65"/>
        <v>0</v>
      </c>
      <c r="I160" s="155">
        <f t="shared" si="65"/>
        <v>0</v>
      </c>
      <c r="K160" s="148"/>
      <c r="L160" s="226">
        <v>0.61</v>
      </c>
      <c r="M160" s="226">
        <v>3.15</v>
      </c>
      <c r="O160" s="192" t="s">
        <v>214</v>
      </c>
    </row>
    <row r="161" spans="1:15" x14ac:dyDescent="0.2">
      <c r="A161" s="148">
        <f t="shared" si="56"/>
        <v>151</v>
      </c>
      <c r="B161" s="116" t="s">
        <v>163</v>
      </c>
      <c r="C161" s="57" t="s">
        <v>144</v>
      </c>
      <c r="D161" s="194" t="s">
        <v>150</v>
      </c>
      <c r="E161" s="183">
        <f t="shared" si="64"/>
        <v>4.4400000000000004</v>
      </c>
      <c r="F161" s="191">
        <f t="shared" si="61"/>
        <v>0</v>
      </c>
      <c r="G161" s="154">
        <v>0</v>
      </c>
      <c r="H161" s="155">
        <f t="shared" si="65"/>
        <v>0</v>
      </c>
      <c r="I161" s="155">
        <f t="shared" si="65"/>
        <v>0</v>
      </c>
      <c r="K161" s="148"/>
      <c r="L161" s="226">
        <v>0.72</v>
      </c>
      <c r="M161" s="226">
        <v>3.72</v>
      </c>
      <c r="O161" s="192" t="s">
        <v>214</v>
      </c>
    </row>
    <row r="162" spans="1:15" x14ac:dyDescent="0.2">
      <c r="A162" s="148">
        <f t="shared" si="56"/>
        <v>152</v>
      </c>
      <c r="B162" s="116" t="s">
        <v>163</v>
      </c>
      <c r="C162" s="57" t="s">
        <v>144</v>
      </c>
      <c r="D162" s="194" t="s">
        <v>151</v>
      </c>
      <c r="E162" s="183">
        <f t="shared" si="64"/>
        <v>5.13</v>
      </c>
      <c r="F162" s="191">
        <f t="shared" si="61"/>
        <v>0</v>
      </c>
      <c r="G162" s="154">
        <v>0</v>
      </c>
      <c r="H162" s="155">
        <f t="shared" si="65"/>
        <v>0</v>
      </c>
      <c r="I162" s="155">
        <f t="shared" si="65"/>
        <v>0</v>
      </c>
      <c r="K162" s="148"/>
      <c r="L162" s="226">
        <v>0.83</v>
      </c>
      <c r="M162" s="226">
        <v>4.3</v>
      </c>
      <c r="O162" s="192" t="s">
        <v>214</v>
      </c>
    </row>
    <row r="163" spans="1:15" x14ac:dyDescent="0.2">
      <c r="A163" s="148">
        <f t="shared" si="56"/>
        <v>153</v>
      </c>
      <c r="B163" s="116" t="s">
        <v>163</v>
      </c>
      <c r="C163" s="57" t="s">
        <v>144</v>
      </c>
      <c r="D163" s="194" t="s">
        <v>152</v>
      </c>
      <c r="E163" s="183">
        <f t="shared" si="64"/>
        <v>5.8100000000000005</v>
      </c>
      <c r="F163" s="191">
        <f t="shared" si="61"/>
        <v>0</v>
      </c>
      <c r="G163" s="154">
        <v>0</v>
      </c>
      <c r="H163" s="155">
        <f t="shared" si="65"/>
        <v>0</v>
      </c>
      <c r="I163" s="155">
        <f t="shared" si="65"/>
        <v>0</v>
      </c>
      <c r="K163" s="148"/>
      <c r="L163" s="226">
        <v>0.94</v>
      </c>
      <c r="M163" s="226">
        <v>4.87</v>
      </c>
      <c r="O163" s="192" t="s">
        <v>214</v>
      </c>
    </row>
    <row r="164" spans="1:15" x14ac:dyDescent="0.2">
      <c r="A164" s="148">
        <f t="shared" si="56"/>
        <v>154</v>
      </c>
      <c r="B164" s="116" t="s">
        <v>163</v>
      </c>
      <c r="C164" s="57" t="s">
        <v>144</v>
      </c>
      <c r="D164" s="194" t="s">
        <v>153</v>
      </c>
      <c r="E164" s="183">
        <f t="shared" si="64"/>
        <v>6.5</v>
      </c>
      <c r="F164" s="191">
        <f t="shared" si="61"/>
        <v>0</v>
      </c>
      <c r="G164" s="154">
        <v>0</v>
      </c>
      <c r="H164" s="155">
        <f t="shared" si="65"/>
        <v>0</v>
      </c>
      <c r="I164" s="155">
        <f t="shared" si="65"/>
        <v>0</v>
      </c>
      <c r="K164" s="148"/>
      <c r="L164" s="226">
        <v>1.06</v>
      </c>
      <c r="M164" s="226">
        <v>5.44</v>
      </c>
      <c r="O164" s="192" t="s">
        <v>214</v>
      </c>
    </row>
    <row r="165" spans="1:15" x14ac:dyDescent="0.2">
      <c r="A165" s="148">
        <f t="shared" si="56"/>
        <v>155</v>
      </c>
      <c r="B165" s="116"/>
      <c r="C165" s="57"/>
      <c r="D165" s="57"/>
      <c r="E165" s="183"/>
      <c r="F165" s="191"/>
      <c r="G165" s="154"/>
      <c r="H165" s="68"/>
      <c r="I165" s="68"/>
      <c r="K165" s="148"/>
      <c r="L165" s="226"/>
      <c r="M165" s="226"/>
      <c r="O165" s="192"/>
    </row>
    <row r="166" spans="1:15" x14ac:dyDescent="0.2">
      <c r="A166" s="148">
        <f t="shared" si="56"/>
        <v>156</v>
      </c>
      <c r="B166" s="90" t="s">
        <v>164</v>
      </c>
      <c r="C166" s="57"/>
      <c r="D166" s="57"/>
      <c r="E166" s="183"/>
      <c r="F166" s="191"/>
      <c r="G166" s="154"/>
      <c r="H166" s="68"/>
      <c r="I166" s="68"/>
      <c r="K166" s="148"/>
      <c r="L166" s="226"/>
      <c r="M166" s="226"/>
      <c r="O166" s="192"/>
    </row>
    <row r="167" spans="1:15" x14ac:dyDescent="0.2">
      <c r="A167" s="148">
        <f t="shared" si="56"/>
        <v>157</v>
      </c>
      <c r="B167" s="116" t="s">
        <v>165</v>
      </c>
      <c r="C167" s="57" t="s">
        <v>166</v>
      </c>
      <c r="D167" s="57">
        <v>0</v>
      </c>
      <c r="E167" s="197">
        <f>SUM(L167:M167)</f>
        <v>4.2689999999999999E-2</v>
      </c>
      <c r="F167" s="197">
        <f>ROUND(+E167*$J$10,5)</f>
        <v>0</v>
      </c>
      <c r="G167" s="154">
        <v>5907223</v>
      </c>
      <c r="H167" s="155">
        <f>ROUND($G167*E167,0)</f>
        <v>252179</v>
      </c>
      <c r="I167" s="155">
        <f>ROUND($G167*F167,0)</f>
        <v>0</v>
      </c>
      <c r="K167" s="148"/>
      <c r="L167" s="228">
        <v>2.8600000000000001E-3</v>
      </c>
      <c r="M167" s="228">
        <v>3.9829999999999997E-2</v>
      </c>
      <c r="O167" s="192" t="s">
        <v>214</v>
      </c>
    </row>
    <row r="168" spans="1:15" x14ac:dyDescent="0.2">
      <c r="A168" s="148">
        <f t="shared" si="56"/>
        <v>158</v>
      </c>
      <c r="B168" s="116"/>
      <c r="C168" s="57"/>
      <c r="D168" s="57"/>
      <c r="E168" s="183"/>
      <c r="F168" s="191"/>
      <c r="G168" s="154"/>
      <c r="H168" s="68"/>
      <c r="I168" s="68"/>
      <c r="K168" s="148"/>
      <c r="L168" s="229"/>
      <c r="M168" s="229"/>
      <c r="O168" s="192"/>
    </row>
    <row r="169" spans="1:15" x14ac:dyDescent="0.2">
      <c r="A169" s="148">
        <f t="shared" si="56"/>
        <v>159</v>
      </c>
      <c r="B169" s="90" t="s">
        <v>167</v>
      </c>
      <c r="C169" s="57"/>
      <c r="D169" s="57"/>
      <c r="E169" s="183"/>
      <c r="F169" s="191"/>
      <c r="G169" s="154"/>
      <c r="H169" s="68"/>
      <c r="I169" s="68"/>
      <c r="K169" s="148"/>
      <c r="L169" s="226"/>
      <c r="M169" s="226"/>
      <c r="O169" s="192"/>
    </row>
    <row r="170" spans="1:15" x14ac:dyDescent="0.2">
      <c r="A170" s="148">
        <f t="shared" si="56"/>
        <v>160</v>
      </c>
      <c r="B170" s="114" t="s">
        <v>168</v>
      </c>
      <c r="C170" s="57" t="s">
        <v>33</v>
      </c>
      <c r="D170" s="57">
        <v>70</v>
      </c>
      <c r="E170" s="183">
        <f t="shared" ref="E170:E189" si="66">SUM(L170:M170)</f>
        <v>1.6</v>
      </c>
      <c r="F170" s="191">
        <f t="shared" ref="F170:F175" si="67">IF(G170&gt;0,ROUND(+E170*$J$10,2),0)</f>
        <v>0</v>
      </c>
      <c r="G170" s="154">
        <v>508</v>
      </c>
      <c r="H170" s="155">
        <f t="shared" ref="H170:I175" si="68">ROUND($G170*E170,0)</f>
        <v>813</v>
      </c>
      <c r="I170" s="155">
        <f t="shared" si="68"/>
        <v>0</v>
      </c>
      <c r="K170" s="148"/>
      <c r="L170" s="226">
        <v>0.26</v>
      </c>
      <c r="M170" s="226">
        <v>1.34</v>
      </c>
      <c r="O170" s="192" t="s">
        <v>215</v>
      </c>
    </row>
    <row r="171" spans="1:15" x14ac:dyDescent="0.2">
      <c r="A171" s="148">
        <f t="shared" si="56"/>
        <v>161</v>
      </c>
      <c r="B171" s="116" t="str">
        <f>+B170</f>
        <v>58E &amp; 59E - Directional</v>
      </c>
      <c r="C171" s="57" t="s">
        <v>33</v>
      </c>
      <c r="D171" s="57">
        <v>100</v>
      </c>
      <c r="E171" s="183">
        <f t="shared" si="66"/>
        <v>2.2799999999999998</v>
      </c>
      <c r="F171" s="191">
        <f t="shared" si="67"/>
        <v>0</v>
      </c>
      <c r="G171" s="154">
        <v>101</v>
      </c>
      <c r="H171" s="155">
        <f t="shared" si="68"/>
        <v>230</v>
      </c>
      <c r="I171" s="155">
        <f t="shared" si="68"/>
        <v>0</v>
      </c>
      <c r="K171" s="148"/>
      <c r="L171" s="226">
        <v>0.37</v>
      </c>
      <c r="M171" s="226">
        <v>1.91</v>
      </c>
      <c r="O171" s="192" t="s">
        <v>215</v>
      </c>
    </row>
    <row r="172" spans="1:15" x14ac:dyDescent="0.2">
      <c r="A172" s="148">
        <f t="shared" si="56"/>
        <v>162</v>
      </c>
      <c r="B172" s="116" t="str">
        <f>+B171</f>
        <v>58E &amp; 59E - Directional</v>
      </c>
      <c r="C172" s="57" t="s">
        <v>33</v>
      </c>
      <c r="D172" s="57">
        <v>150</v>
      </c>
      <c r="E172" s="183">
        <f t="shared" si="66"/>
        <v>3.42</v>
      </c>
      <c r="F172" s="191">
        <f t="shared" si="67"/>
        <v>0</v>
      </c>
      <c r="G172" s="154">
        <v>1422</v>
      </c>
      <c r="H172" s="155">
        <f t="shared" si="68"/>
        <v>4863</v>
      </c>
      <c r="I172" s="155">
        <f t="shared" si="68"/>
        <v>0</v>
      </c>
      <c r="K172" s="148"/>
      <c r="L172" s="226">
        <v>0.56000000000000005</v>
      </c>
      <c r="M172" s="226">
        <v>2.86</v>
      </c>
      <c r="O172" s="192" t="s">
        <v>215</v>
      </c>
    </row>
    <row r="173" spans="1:15" x14ac:dyDescent="0.2">
      <c r="A173" s="148">
        <f t="shared" si="56"/>
        <v>163</v>
      </c>
      <c r="B173" s="116" t="str">
        <f>+B172</f>
        <v>58E &amp; 59E - Directional</v>
      </c>
      <c r="C173" s="57" t="s">
        <v>33</v>
      </c>
      <c r="D173" s="57">
        <v>200</v>
      </c>
      <c r="E173" s="183">
        <f t="shared" si="66"/>
        <v>4.5599999999999996</v>
      </c>
      <c r="F173" s="191">
        <f t="shared" si="67"/>
        <v>0</v>
      </c>
      <c r="G173" s="154">
        <v>2543</v>
      </c>
      <c r="H173" s="155">
        <f t="shared" si="68"/>
        <v>11596</v>
      </c>
      <c r="I173" s="155">
        <f t="shared" si="68"/>
        <v>0</v>
      </c>
      <c r="K173" s="148"/>
      <c r="L173" s="226">
        <v>0.74</v>
      </c>
      <c r="M173" s="226">
        <v>3.82</v>
      </c>
      <c r="O173" s="192" t="s">
        <v>215</v>
      </c>
    </row>
    <row r="174" spans="1:15" x14ac:dyDescent="0.2">
      <c r="A174" s="148">
        <f t="shared" si="56"/>
        <v>164</v>
      </c>
      <c r="B174" s="116" t="str">
        <f>+B173</f>
        <v>58E &amp; 59E - Directional</v>
      </c>
      <c r="C174" s="57" t="s">
        <v>33</v>
      </c>
      <c r="D174" s="57">
        <v>250</v>
      </c>
      <c r="E174" s="183">
        <f t="shared" si="66"/>
        <v>5.6999999999999993</v>
      </c>
      <c r="F174" s="191">
        <f t="shared" si="67"/>
        <v>0</v>
      </c>
      <c r="G174" s="154">
        <v>381</v>
      </c>
      <c r="H174" s="155">
        <f t="shared" si="68"/>
        <v>2172</v>
      </c>
      <c r="I174" s="155">
        <f t="shared" si="68"/>
        <v>0</v>
      </c>
      <c r="K174" s="148"/>
      <c r="L174" s="226">
        <v>0.93</v>
      </c>
      <c r="M174" s="226">
        <v>4.7699999999999996</v>
      </c>
      <c r="O174" s="192" t="s">
        <v>215</v>
      </c>
    </row>
    <row r="175" spans="1:15" x14ac:dyDescent="0.2">
      <c r="A175" s="148">
        <f t="shared" si="56"/>
        <v>165</v>
      </c>
      <c r="B175" s="116" t="str">
        <f>+B174</f>
        <v>58E &amp; 59E - Directional</v>
      </c>
      <c r="C175" s="57" t="s">
        <v>33</v>
      </c>
      <c r="D175" s="57">
        <v>400</v>
      </c>
      <c r="E175" s="183">
        <f t="shared" si="66"/>
        <v>9.1199999999999992</v>
      </c>
      <c r="F175" s="191">
        <f t="shared" si="67"/>
        <v>0</v>
      </c>
      <c r="G175" s="154">
        <v>3341</v>
      </c>
      <c r="H175" s="155">
        <f t="shared" si="68"/>
        <v>30470</v>
      </c>
      <c r="I175" s="155">
        <f t="shared" si="68"/>
        <v>0</v>
      </c>
      <c r="K175" s="148"/>
      <c r="L175" s="226">
        <v>1.48</v>
      </c>
      <c r="M175" s="226">
        <v>7.64</v>
      </c>
      <c r="O175" s="192" t="s">
        <v>215</v>
      </c>
    </row>
    <row r="176" spans="1:15" x14ac:dyDescent="0.2">
      <c r="A176" s="148">
        <f t="shared" si="56"/>
        <v>166</v>
      </c>
      <c r="B176" s="116"/>
      <c r="C176" s="57"/>
      <c r="D176" s="57"/>
      <c r="E176" s="183"/>
      <c r="F176" s="191"/>
      <c r="G176" s="154"/>
      <c r="H176" s="68"/>
      <c r="I176" s="68"/>
      <c r="K176" s="148"/>
      <c r="L176" s="226"/>
      <c r="M176" s="226"/>
      <c r="O176" s="192"/>
    </row>
    <row r="177" spans="1:15" x14ac:dyDescent="0.2">
      <c r="A177" s="148">
        <f t="shared" si="56"/>
        <v>167</v>
      </c>
      <c r="B177" s="114" t="s">
        <v>169</v>
      </c>
      <c r="C177" s="57" t="s">
        <v>33</v>
      </c>
      <c r="D177" s="57">
        <v>100</v>
      </c>
      <c r="E177" s="183">
        <f t="shared" si="66"/>
        <v>2.2799999999999998</v>
      </c>
      <c r="F177" s="191">
        <f t="shared" ref="F177:F181" si="69">IF(G177&gt;0,ROUND(+E177*$J$10,2),0)</f>
        <v>0</v>
      </c>
      <c r="G177" s="154">
        <v>0</v>
      </c>
      <c r="H177" s="155">
        <f t="shared" ref="H177:I181" si="70">ROUND($G177*E177,0)</f>
        <v>0</v>
      </c>
      <c r="I177" s="155">
        <f t="shared" si="70"/>
        <v>0</v>
      </c>
      <c r="K177" s="148"/>
      <c r="L177" s="226">
        <v>0.37</v>
      </c>
      <c r="M177" s="226">
        <v>1.91</v>
      </c>
      <c r="O177" s="192" t="s">
        <v>215</v>
      </c>
    </row>
    <row r="178" spans="1:15" x14ac:dyDescent="0.2">
      <c r="A178" s="148">
        <f t="shared" si="56"/>
        <v>168</v>
      </c>
      <c r="B178" s="116" t="str">
        <f>B177</f>
        <v>58E &amp; 59E - Horizontal</v>
      </c>
      <c r="C178" s="57" t="s">
        <v>33</v>
      </c>
      <c r="D178" s="57">
        <v>150</v>
      </c>
      <c r="E178" s="183">
        <f t="shared" si="66"/>
        <v>3.42</v>
      </c>
      <c r="F178" s="191">
        <f t="shared" si="69"/>
        <v>0</v>
      </c>
      <c r="G178" s="154">
        <v>142</v>
      </c>
      <c r="H178" s="155">
        <f t="shared" si="70"/>
        <v>486</v>
      </c>
      <c r="I178" s="155">
        <f t="shared" si="70"/>
        <v>0</v>
      </c>
      <c r="K178" s="148"/>
      <c r="L178" s="226">
        <v>0.56000000000000005</v>
      </c>
      <c r="M178" s="226">
        <v>2.86</v>
      </c>
      <c r="O178" s="192" t="s">
        <v>215</v>
      </c>
    </row>
    <row r="179" spans="1:15" x14ac:dyDescent="0.2">
      <c r="A179" s="148">
        <f t="shared" si="56"/>
        <v>169</v>
      </c>
      <c r="B179" s="116" t="str">
        <f>B178</f>
        <v>58E &amp; 59E - Horizontal</v>
      </c>
      <c r="C179" s="57" t="s">
        <v>33</v>
      </c>
      <c r="D179" s="57">
        <v>200</v>
      </c>
      <c r="E179" s="183">
        <f t="shared" si="66"/>
        <v>4.5599999999999996</v>
      </c>
      <c r="F179" s="191">
        <f t="shared" si="69"/>
        <v>0</v>
      </c>
      <c r="G179" s="154">
        <v>78</v>
      </c>
      <c r="H179" s="155">
        <f t="shared" si="70"/>
        <v>356</v>
      </c>
      <c r="I179" s="155">
        <f t="shared" si="70"/>
        <v>0</v>
      </c>
      <c r="K179" s="148"/>
      <c r="L179" s="226">
        <v>0.74</v>
      </c>
      <c r="M179" s="226">
        <v>3.82</v>
      </c>
      <c r="O179" s="192" t="s">
        <v>215</v>
      </c>
    </row>
    <row r="180" spans="1:15" x14ac:dyDescent="0.2">
      <c r="A180" s="148">
        <f t="shared" si="56"/>
        <v>170</v>
      </c>
      <c r="B180" s="116" t="str">
        <f>B179</f>
        <v>58E &amp; 59E - Horizontal</v>
      </c>
      <c r="C180" s="57" t="s">
        <v>33</v>
      </c>
      <c r="D180" s="57">
        <v>250</v>
      </c>
      <c r="E180" s="183">
        <f t="shared" si="66"/>
        <v>5.6999999999999993</v>
      </c>
      <c r="F180" s="191">
        <f t="shared" si="69"/>
        <v>0</v>
      </c>
      <c r="G180" s="154">
        <v>311</v>
      </c>
      <c r="H180" s="155">
        <f t="shared" si="70"/>
        <v>1773</v>
      </c>
      <c r="I180" s="155">
        <f t="shared" si="70"/>
        <v>0</v>
      </c>
      <c r="K180" s="148"/>
      <c r="L180" s="226">
        <v>0.93</v>
      </c>
      <c r="M180" s="226">
        <v>4.7699999999999996</v>
      </c>
      <c r="O180" s="192" t="s">
        <v>215</v>
      </c>
    </row>
    <row r="181" spans="1:15" x14ac:dyDescent="0.2">
      <c r="A181" s="148">
        <f t="shared" si="56"/>
        <v>171</v>
      </c>
      <c r="B181" s="116" t="str">
        <f>B180</f>
        <v>58E &amp; 59E - Horizontal</v>
      </c>
      <c r="C181" s="57" t="s">
        <v>33</v>
      </c>
      <c r="D181" s="57">
        <v>400</v>
      </c>
      <c r="E181" s="183">
        <f t="shared" si="66"/>
        <v>9.1199999999999992</v>
      </c>
      <c r="F181" s="191">
        <f t="shared" si="69"/>
        <v>0</v>
      </c>
      <c r="G181" s="154">
        <v>405</v>
      </c>
      <c r="H181" s="155">
        <f t="shared" si="70"/>
        <v>3694</v>
      </c>
      <c r="I181" s="155">
        <f t="shared" si="70"/>
        <v>0</v>
      </c>
      <c r="K181" s="148"/>
      <c r="L181" s="226">
        <v>1.48</v>
      </c>
      <c r="M181" s="226">
        <v>7.64</v>
      </c>
      <c r="O181" s="192" t="s">
        <v>215</v>
      </c>
    </row>
    <row r="182" spans="1:15" x14ac:dyDescent="0.2">
      <c r="A182" s="148">
        <f t="shared" si="56"/>
        <v>172</v>
      </c>
      <c r="B182" s="116"/>
      <c r="C182" s="57"/>
      <c r="D182" s="57"/>
      <c r="F182" s="191"/>
      <c r="G182" s="154"/>
      <c r="H182" s="68"/>
      <c r="I182" s="68"/>
      <c r="K182" s="148"/>
      <c r="L182" s="226"/>
      <c r="M182" s="226"/>
      <c r="O182" s="192"/>
    </row>
    <row r="183" spans="1:15" x14ac:dyDescent="0.2">
      <c r="A183" s="148">
        <f t="shared" si="56"/>
        <v>173</v>
      </c>
      <c r="B183" s="116" t="str">
        <f>B171</f>
        <v>58E &amp; 59E - Directional</v>
      </c>
      <c r="C183" s="57" t="s">
        <v>156</v>
      </c>
      <c r="D183" s="57">
        <v>175</v>
      </c>
      <c r="E183" s="183">
        <f t="shared" si="66"/>
        <v>3.9899999999999998</v>
      </c>
      <c r="F183" s="191">
        <f t="shared" ref="F183:F186" si="71">IF(G183&gt;0,ROUND(+E183*$J$10,2),0)</f>
        <v>0</v>
      </c>
      <c r="G183" s="154">
        <v>30</v>
      </c>
      <c r="H183" s="155">
        <f t="shared" ref="H183:I186" si="72">ROUND($G183*E183,0)</f>
        <v>120</v>
      </c>
      <c r="I183" s="155">
        <f t="shared" si="72"/>
        <v>0</v>
      </c>
      <c r="K183" s="148"/>
      <c r="L183" s="226">
        <v>0.65</v>
      </c>
      <c r="M183" s="226">
        <v>3.34</v>
      </c>
      <c r="O183" s="192" t="s">
        <v>215</v>
      </c>
    </row>
    <row r="184" spans="1:15" x14ac:dyDescent="0.2">
      <c r="A184" s="148">
        <f t="shared" si="56"/>
        <v>174</v>
      </c>
      <c r="B184" s="116" t="str">
        <f>B183</f>
        <v>58E &amp; 59E - Directional</v>
      </c>
      <c r="C184" s="57" t="s">
        <v>156</v>
      </c>
      <c r="D184" s="57">
        <v>250</v>
      </c>
      <c r="E184" s="183">
        <f t="shared" si="66"/>
        <v>5.6999999999999993</v>
      </c>
      <c r="F184" s="191">
        <f t="shared" si="71"/>
        <v>0</v>
      </c>
      <c r="G184" s="154">
        <v>158</v>
      </c>
      <c r="H184" s="155">
        <f t="shared" si="72"/>
        <v>901</v>
      </c>
      <c r="I184" s="155">
        <f t="shared" si="72"/>
        <v>0</v>
      </c>
      <c r="K184" s="148"/>
      <c r="L184" s="226">
        <v>0.93</v>
      </c>
      <c r="M184" s="226">
        <v>4.7699999999999996</v>
      </c>
      <c r="O184" s="192" t="s">
        <v>215</v>
      </c>
    </row>
    <row r="185" spans="1:15" x14ac:dyDescent="0.2">
      <c r="A185" s="148">
        <f t="shared" si="56"/>
        <v>175</v>
      </c>
      <c r="B185" s="116" t="str">
        <f>B184</f>
        <v>58E &amp; 59E - Directional</v>
      </c>
      <c r="C185" s="57" t="s">
        <v>156</v>
      </c>
      <c r="D185" s="57">
        <v>400</v>
      </c>
      <c r="E185" s="183">
        <f t="shared" si="66"/>
        <v>9.1199999999999992</v>
      </c>
      <c r="F185" s="191">
        <f t="shared" si="71"/>
        <v>0</v>
      </c>
      <c r="G185" s="154">
        <v>802</v>
      </c>
      <c r="H185" s="155">
        <f t="shared" si="72"/>
        <v>7314</v>
      </c>
      <c r="I185" s="155">
        <f t="shared" si="72"/>
        <v>0</v>
      </c>
      <c r="K185" s="148"/>
      <c r="L185" s="226">
        <v>1.48</v>
      </c>
      <c r="M185" s="226">
        <v>7.64</v>
      </c>
      <c r="O185" s="192" t="s">
        <v>215</v>
      </c>
    </row>
    <row r="186" spans="1:15" x14ac:dyDescent="0.2">
      <c r="A186" s="148">
        <f t="shared" si="56"/>
        <v>176</v>
      </c>
      <c r="B186" s="116" t="str">
        <f>B185</f>
        <v>58E &amp; 59E - Directional</v>
      </c>
      <c r="C186" s="57" t="s">
        <v>156</v>
      </c>
      <c r="D186" s="57">
        <v>1000</v>
      </c>
      <c r="E186" s="183">
        <f t="shared" si="66"/>
        <v>22.79</v>
      </c>
      <c r="F186" s="191">
        <f t="shared" si="71"/>
        <v>0</v>
      </c>
      <c r="G186" s="154">
        <v>1161</v>
      </c>
      <c r="H186" s="155">
        <f t="shared" si="72"/>
        <v>26459</v>
      </c>
      <c r="I186" s="155">
        <f t="shared" si="72"/>
        <v>0</v>
      </c>
      <c r="K186" s="148"/>
      <c r="L186" s="226">
        <v>3.7</v>
      </c>
      <c r="M186" s="226">
        <v>19.09</v>
      </c>
      <c r="O186" s="192" t="s">
        <v>215</v>
      </c>
    </row>
    <row r="187" spans="1:15" x14ac:dyDescent="0.2">
      <c r="A187" s="148">
        <f t="shared" si="56"/>
        <v>177</v>
      </c>
      <c r="B187" s="116"/>
      <c r="C187" s="57"/>
      <c r="D187" s="57"/>
      <c r="F187" s="191"/>
      <c r="G187" s="154"/>
      <c r="H187" s="68"/>
      <c r="I187" s="68"/>
      <c r="K187" s="148"/>
      <c r="L187" s="226"/>
      <c r="M187" s="226"/>
      <c r="O187" s="192"/>
    </row>
    <row r="188" spans="1:15" x14ac:dyDescent="0.2">
      <c r="A188" s="148">
        <f t="shared" si="56"/>
        <v>178</v>
      </c>
      <c r="B188" s="116" t="str">
        <f>B177</f>
        <v>58E &amp; 59E - Horizontal</v>
      </c>
      <c r="C188" s="57" t="s">
        <v>156</v>
      </c>
      <c r="D188" s="57">
        <v>250</v>
      </c>
      <c r="E188" s="183">
        <f t="shared" si="66"/>
        <v>5.6999999999999993</v>
      </c>
      <c r="F188" s="191">
        <f t="shared" ref="F188:F189" si="73">IF(G188&gt;0,ROUND(+E188*$J$10,2),0)</f>
        <v>0</v>
      </c>
      <c r="G188" s="154">
        <v>69</v>
      </c>
      <c r="H188" s="155">
        <f t="shared" ref="H188:I189" si="74">ROUND($G188*E188,0)</f>
        <v>393</v>
      </c>
      <c r="I188" s="155">
        <f t="shared" si="74"/>
        <v>0</v>
      </c>
      <c r="K188" s="148"/>
      <c r="L188" s="226">
        <v>0.93</v>
      </c>
      <c r="M188" s="226">
        <v>4.7699999999999996</v>
      </c>
      <c r="O188" s="192" t="s">
        <v>215</v>
      </c>
    </row>
    <row r="189" spans="1:15" x14ac:dyDescent="0.2">
      <c r="A189" s="148">
        <f t="shared" si="56"/>
        <v>179</v>
      </c>
      <c r="B189" s="116" t="str">
        <f>B188</f>
        <v>58E &amp; 59E - Horizontal</v>
      </c>
      <c r="C189" s="57" t="s">
        <v>156</v>
      </c>
      <c r="D189" s="57">
        <v>400</v>
      </c>
      <c r="E189" s="183">
        <f t="shared" si="66"/>
        <v>9.1199999999999992</v>
      </c>
      <c r="F189" s="191">
        <f t="shared" si="73"/>
        <v>0</v>
      </c>
      <c r="G189" s="154">
        <v>402</v>
      </c>
      <c r="H189" s="155">
        <f t="shared" si="74"/>
        <v>3666</v>
      </c>
      <c r="I189" s="155">
        <f t="shared" si="74"/>
        <v>0</v>
      </c>
      <c r="K189" s="148"/>
      <c r="L189" s="226">
        <v>1.48</v>
      </c>
      <c r="M189" s="226">
        <v>7.64</v>
      </c>
      <c r="O189" s="192" t="s">
        <v>215</v>
      </c>
    </row>
    <row r="190" spans="1:15" x14ac:dyDescent="0.2">
      <c r="A190" s="148">
        <f t="shared" si="56"/>
        <v>180</v>
      </c>
      <c r="B190" s="116"/>
      <c r="C190" s="57"/>
      <c r="D190" s="57"/>
      <c r="F190" s="191"/>
      <c r="G190" s="154"/>
      <c r="H190" s="68"/>
      <c r="I190" s="68"/>
      <c r="K190" s="148"/>
      <c r="L190" s="226"/>
      <c r="M190" s="226"/>
      <c r="O190" s="192"/>
    </row>
    <row r="191" spans="1:15" x14ac:dyDescent="0.2">
      <c r="A191" s="148">
        <f t="shared" si="56"/>
        <v>181</v>
      </c>
      <c r="B191" s="116"/>
      <c r="C191" s="57"/>
      <c r="D191" s="57"/>
      <c r="F191" s="191"/>
      <c r="G191" s="154"/>
      <c r="H191" s="68"/>
      <c r="I191" s="68"/>
      <c r="K191" s="148"/>
      <c r="L191" s="226">
        <v>0.06</v>
      </c>
      <c r="M191" s="226">
        <v>0.28999999999999998</v>
      </c>
      <c r="O191" s="192"/>
    </row>
    <row r="192" spans="1:15" x14ac:dyDescent="0.2">
      <c r="A192" s="148">
        <f t="shared" si="56"/>
        <v>182</v>
      </c>
      <c r="B192" s="116" t="s">
        <v>170</v>
      </c>
      <c r="C192" s="57" t="s">
        <v>144</v>
      </c>
      <c r="D192" s="194" t="s">
        <v>145</v>
      </c>
      <c r="E192" s="183">
        <f t="shared" ref="E192:E206" si="75">SUM(L192:M192)</f>
        <v>1.03</v>
      </c>
      <c r="F192" s="191">
        <f t="shared" ref="F192:F206" si="76">IF(G192&gt;0,ROUND(+E192*$J$10,2),0)</f>
        <v>0</v>
      </c>
      <c r="G192" s="154">
        <v>52</v>
      </c>
      <c r="H192" s="155">
        <f t="shared" ref="H192:I206" si="77">ROUND($G192*E192,0)</f>
        <v>54</v>
      </c>
      <c r="I192" s="155">
        <f t="shared" si="77"/>
        <v>0</v>
      </c>
      <c r="K192" s="148"/>
      <c r="L192" s="226">
        <v>0.17</v>
      </c>
      <c r="M192" s="226">
        <v>0.86</v>
      </c>
      <c r="O192" s="192" t="s">
        <v>216</v>
      </c>
    </row>
    <row r="193" spans="1:15" x14ac:dyDescent="0.2">
      <c r="A193" s="148">
        <f t="shared" si="56"/>
        <v>183</v>
      </c>
      <c r="B193" s="116" t="str">
        <f t="shared" ref="B193:B206" si="78">B192</f>
        <v>58E &amp; 59E</v>
      </c>
      <c r="C193" s="57" t="s">
        <v>144</v>
      </c>
      <c r="D193" s="194" t="s">
        <v>146</v>
      </c>
      <c r="E193" s="183">
        <f t="shared" si="75"/>
        <v>1.71</v>
      </c>
      <c r="F193" s="191">
        <f t="shared" si="76"/>
        <v>0</v>
      </c>
      <c r="G193" s="154">
        <v>705</v>
      </c>
      <c r="H193" s="155">
        <f t="shared" si="77"/>
        <v>1206</v>
      </c>
      <c r="I193" s="155">
        <f t="shared" si="77"/>
        <v>0</v>
      </c>
      <c r="K193" s="148"/>
      <c r="L193" s="226">
        <v>0.28000000000000003</v>
      </c>
      <c r="M193" s="226">
        <v>1.43</v>
      </c>
      <c r="O193" s="192" t="s">
        <v>216</v>
      </c>
    </row>
    <row r="194" spans="1:15" x14ac:dyDescent="0.2">
      <c r="A194" s="148">
        <f t="shared" si="56"/>
        <v>184</v>
      </c>
      <c r="B194" s="116" t="str">
        <f t="shared" si="78"/>
        <v>58E &amp; 59E</v>
      </c>
      <c r="C194" s="57" t="s">
        <v>144</v>
      </c>
      <c r="D194" s="194" t="s">
        <v>147</v>
      </c>
      <c r="E194" s="183">
        <f t="shared" si="75"/>
        <v>2.39</v>
      </c>
      <c r="F194" s="191">
        <f t="shared" si="76"/>
        <v>0</v>
      </c>
      <c r="G194" s="154">
        <v>164</v>
      </c>
      <c r="H194" s="155">
        <f t="shared" si="77"/>
        <v>392</v>
      </c>
      <c r="I194" s="155">
        <f t="shared" si="77"/>
        <v>0</v>
      </c>
      <c r="K194" s="148"/>
      <c r="L194" s="226">
        <v>0.39</v>
      </c>
      <c r="M194" s="226">
        <v>2</v>
      </c>
      <c r="O194" s="192" t="s">
        <v>216</v>
      </c>
    </row>
    <row r="195" spans="1:15" x14ac:dyDescent="0.2">
      <c r="A195" s="148">
        <f t="shared" si="56"/>
        <v>185</v>
      </c>
      <c r="B195" s="116" t="str">
        <f t="shared" si="78"/>
        <v>58E &amp; 59E</v>
      </c>
      <c r="C195" s="57" t="s">
        <v>144</v>
      </c>
      <c r="D195" s="194" t="s">
        <v>148</v>
      </c>
      <c r="E195" s="183">
        <f t="shared" si="75"/>
        <v>3.08</v>
      </c>
      <c r="F195" s="191">
        <f t="shared" si="76"/>
        <v>0</v>
      </c>
      <c r="G195" s="154">
        <v>1493</v>
      </c>
      <c r="H195" s="155">
        <f t="shared" si="77"/>
        <v>4598</v>
      </c>
      <c r="I195" s="155">
        <f t="shared" si="77"/>
        <v>0</v>
      </c>
      <c r="K195" s="148"/>
      <c r="L195" s="226">
        <v>0.5</v>
      </c>
      <c r="M195" s="226">
        <v>2.58</v>
      </c>
      <c r="O195" s="192" t="s">
        <v>216</v>
      </c>
    </row>
    <row r="196" spans="1:15" x14ac:dyDescent="0.2">
      <c r="A196" s="148">
        <f t="shared" si="56"/>
        <v>186</v>
      </c>
      <c r="B196" s="116" t="str">
        <f t="shared" si="78"/>
        <v>58E &amp; 59E</v>
      </c>
      <c r="C196" s="57" t="s">
        <v>144</v>
      </c>
      <c r="D196" s="194" t="s">
        <v>149</v>
      </c>
      <c r="E196" s="183">
        <f t="shared" si="75"/>
        <v>3.76</v>
      </c>
      <c r="F196" s="191">
        <f t="shared" si="76"/>
        <v>0</v>
      </c>
      <c r="G196" s="154">
        <v>318</v>
      </c>
      <c r="H196" s="155">
        <f t="shared" si="77"/>
        <v>1196</v>
      </c>
      <c r="I196" s="155">
        <f t="shared" si="77"/>
        <v>0</v>
      </c>
      <c r="K196" s="148"/>
      <c r="L196" s="226">
        <v>0.61</v>
      </c>
      <c r="M196" s="226">
        <v>3.15</v>
      </c>
      <c r="O196" s="192" t="s">
        <v>216</v>
      </c>
    </row>
    <row r="197" spans="1:15" x14ac:dyDescent="0.2">
      <c r="A197" s="148">
        <f t="shared" si="56"/>
        <v>187</v>
      </c>
      <c r="B197" s="116" t="str">
        <f t="shared" si="78"/>
        <v>58E &amp; 59E</v>
      </c>
      <c r="C197" s="57" t="s">
        <v>144</v>
      </c>
      <c r="D197" s="194" t="s">
        <v>150</v>
      </c>
      <c r="E197" s="183">
        <f t="shared" si="75"/>
        <v>4.4400000000000004</v>
      </c>
      <c r="F197" s="191">
        <f t="shared" si="76"/>
        <v>0</v>
      </c>
      <c r="G197" s="154">
        <v>0</v>
      </c>
      <c r="H197" s="155">
        <f t="shared" si="77"/>
        <v>0</v>
      </c>
      <c r="I197" s="155">
        <f t="shared" si="77"/>
        <v>0</v>
      </c>
      <c r="K197" s="148"/>
      <c r="L197" s="226">
        <v>0.72</v>
      </c>
      <c r="M197" s="226">
        <v>3.72</v>
      </c>
      <c r="O197" s="192" t="s">
        <v>216</v>
      </c>
    </row>
    <row r="198" spans="1:15" x14ac:dyDescent="0.2">
      <c r="A198" s="148">
        <f t="shared" si="56"/>
        <v>188</v>
      </c>
      <c r="B198" s="116" t="str">
        <f t="shared" si="78"/>
        <v>58E &amp; 59E</v>
      </c>
      <c r="C198" s="57" t="s">
        <v>144</v>
      </c>
      <c r="D198" s="194" t="s">
        <v>151</v>
      </c>
      <c r="E198" s="183">
        <f t="shared" si="75"/>
        <v>5.13</v>
      </c>
      <c r="F198" s="191">
        <f t="shared" si="76"/>
        <v>0</v>
      </c>
      <c r="G198" s="154">
        <v>149</v>
      </c>
      <c r="H198" s="155">
        <f t="shared" si="77"/>
        <v>764</v>
      </c>
      <c r="I198" s="155">
        <f t="shared" si="77"/>
        <v>0</v>
      </c>
      <c r="K198" s="148"/>
      <c r="L198" s="226">
        <v>0.83</v>
      </c>
      <c r="M198" s="226">
        <v>4.3</v>
      </c>
      <c r="O198" s="192" t="s">
        <v>216</v>
      </c>
    </row>
    <row r="199" spans="1:15" x14ac:dyDescent="0.2">
      <c r="A199" s="148">
        <f t="shared" si="56"/>
        <v>189</v>
      </c>
      <c r="B199" s="116" t="str">
        <f t="shared" si="78"/>
        <v>58E &amp; 59E</v>
      </c>
      <c r="C199" s="57" t="s">
        <v>144</v>
      </c>
      <c r="D199" s="194" t="s">
        <v>152</v>
      </c>
      <c r="E199" s="183">
        <f t="shared" si="75"/>
        <v>5.8100000000000005</v>
      </c>
      <c r="F199" s="191">
        <f t="shared" si="76"/>
        <v>0</v>
      </c>
      <c r="G199" s="154">
        <v>221</v>
      </c>
      <c r="H199" s="155">
        <f t="shared" si="77"/>
        <v>1284</v>
      </c>
      <c r="I199" s="155">
        <f t="shared" si="77"/>
        <v>0</v>
      </c>
      <c r="K199" s="148"/>
      <c r="L199" s="226">
        <v>0.94</v>
      </c>
      <c r="M199" s="226">
        <v>4.87</v>
      </c>
      <c r="O199" s="192" t="s">
        <v>216</v>
      </c>
    </row>
    <row r="200" spans="1:15" x14ac:dyDescent="0.2">
      <c r="A200" s="148">
        <f t="shared" si="56"/>
        <v>190</v>
      </c>
      <c r="B200" s="116" t="str">
        <f t="shared" si="78"/>
        <v>58E &amp; 59E</v>
      </c>
      <c r="C200" s="57" t="s">
        <v>144</v>
      </c>
      <c r="D200" s="194" t="s">
        <v>153</v>
      </c>
      <c r="E200" s="183">
        <f t="shared" si="75"/>
        <v>6.5</v>
      </c>
      <c r="F200" s="191">
        <f t="shared" si="76"/>
        <v>0</v>
      </c>
      <c r="G200" s="154">
        <v>0</v>
      </c>
      <c r="H200" s="155">
        <f t="shared" si="77"/>
        <v>0</v>
      </c>
      <c r="I200" s="155">
        <f t="shared" si="77"/>
        <v>0</v>
      </c>
      <c r="K200" s="148"/>
      <c r="L200" s="226">
        <v>1.06</v>
      </c>
      <c r="M200" s="226">
        <v>5.44</v>
      </c>
      <c r="O200" s="192" t="s">
        <v>216</v>
      </c>
    </row>
    <row r="201" spans="1:15" x14ac:dyDescent="0.2">
      <c r="A201" s="148">
        <f t="shared" si="56"/>
        <v>191</v>
      </c>
      <c r="B201" s="116" t="str">
        <f t="shared" si="78"/>
        <v>58E &amp; 59E</v>
      </c>
      <c r="C201" s="57" t="s">
        <v>144</v>
      </c>
      <c r="D201" s="194" t="s">
        <v>171</v>
      </c>
      <c r="E201" s="183">
        <f t="shared" si="75"/>
        <v>7.9799999999999995</v>
      </c>
      <c r="F201" s="191">
        <f t="shared" si="76"/>
        <v>0</v>
      </c>
      <c r="G201" s="154">
        <v>0</v>
      </c>
      <c r="H201" s="155">
        <f t="shared" si="77"/>
        <v>0</v>
      </c>
      <c r="I201" s="155">
        <f t="shared" si="77"/>
        <v>0</v>
      </c>
      <c r="K201" s="148"/>
      <c r="L201" s="226">
        <v>1.3</v>
      </c>
      <c r="M201" s="226">
        <v>6.68</v>
      </c>
      <c r="O201" s="192" t="s">
        <v>216</v>
      </c>
    </row>
    <row r="202" spans="1:15" x14ac:dyDescent="0.2">
      <c r="A202" s="148">
        <f t="shared" si="56"/>
        <v>192</v>
      </c>
      <c r="B202" s="116" t="str">
        <f t="shared" si="78"/>
        <v>58E &amp; 59E</v>
      </c>
      <c r="C202" s="57" t="s">
        <v>144</v>
      </c>
      <c r="D202" s="194" t="s">
        <v>172</v>
      </c>
      <c r="E202" s="183">
        <f t="shared" si="75"/>
        <v>10.26</v>
      </c>
      <c r="F202" s="191">
        <f t="shared" si="76"/>
        <v>0</v>
      </c>
      <c r="G202" s="154">
        <v>0</v>
      </c>
      <c r="H202" s="155">
        <f t="shared" si="77"/>
        <v>0</v>
      </c>
      <c r="I202" s="155">
        <f t="shared" si="77"/>
        <v>0</v>
      </c>
      <c r="K202" s="148"/>
      <c r="L202" s="226">
        <v>1.67</v>
      </c>
      <c r="M202" s="226">
        <v>8.59</v>
      </c>
      <c r="O202" s="192" t="s">
        <v>216</v>
      </c>
    </row>
    <row r="203" spans="1:15" x14ac:dyDescent="0.2">
      <c r="A203" s="148">
        <f t="shared" si="56"/>
        <v>193</v>
      </c>
      <c r="B203" s="116" t="str">
        <f t="shared" si="78"/>
        <v>58E &amp; 59E</v>
      </c>
      <c r="C203" s="57" t="s">
        <v>144</v>
      </c>
      <c r="D203" s="194" t="s">
        <v>173</v>
      </c>
      <c r="E203" s="183">
        <f t="shared" si="75"/>
        <v>12.54</v>
      </c>
      <c r="F203" s="191">
        <f t="shared" si="76"/>
        <v>0</v>
      </c>
      <c r="G203" s="154">
        <v>0</v>
      </c>
      <c r="H203" s="155">
        <f t="shared" si="77"/>
        <v>0</v>
      </c>
      <c r="I203" s="155">
        <f t="shared" si="77"/>
        <v>0</v>
      </c>
      <c r="K203" s="148"/>
      <c r="L203" s="226">
        <v>2.04</v>
      </c>
      <c r="M203" s="226">
        <v>10.5</v>
      </c>
      <c r="O203" s="192" t="s">
        <v>216</v>
      </c>
    </row>
    <row r="204" spans="1:15" x14ac:dyDescent="0.2">
      <c r="A204" s="148">
        <f t="shared" si="56"/>
        <v>194</v>
      </c>
      <c r="B204" s="116" t="str">
        <f t="shared" si="78"/>
        <v>58E &amp; 59E</v>
      </c>
      <c r="C204" s="57" t="s">
        <v>144</v>
      </c>
      <c r="D204" s="194" t="s">
        <v>174</v>
      </c>
      <c r="E204" s="183">
        <f t="shared" si="75"/>
        <v>14.82</v>
      </c>
      <c r="F204" s="191">
        <f t="shared" si="76"/>
        <v>0</v>
      </c>
      <c r="G204" s="154">
        <v>0</v>
      </c>
      <c r="H204" s="155">
        <f t="shared" si="77"/>
        <v>0</v>
      </c>
      <c r="I204" s="155">
        <f t="shared" si="77"/>
        <v>0</v>
      </c>
      <c r="K204" s="148"/>
      <c r="L204" s="226">
        <v>2.41</v>
      </c>
      <c r="M204" s="226">
        <v>12.41</v>
      </c>
      <c r="O204" s="192" t="s">
        <v>216</v>
      </c>
    </row>
    <row r="205" spans="1:15" x14ac:dyDescent="0.2">
      <c r="A205" s="148">
        <f t="shared" si="56"/>
        <v>195</v>
      </c>
      <c r="B205" s="116" t="str">
        <f t="shared" si="78"/>
        <v>58E &amp; 59E</v>
      </c>
      <c r="C205" s="57" t="s">
        <v>144</v>
      </c>
      <c r="D205" s="194" t="s">
        <v>175</v>
      </c>
      <c r="E205" s="183">
        <f t="shared" si="75"/>
        <v>17.100000000000001</v>
      </c>
      <c r="F205" s="191">
        <f t="shared" si="76"/>
        <v>0</v>
      </c>
      <c r="G205" s="154">
        <v>0</v>
      </c>
      <c r="H205" s="155">
        <f t="shared" si="77"/>
        <v>0</v>
      </c>
      <c r="I205" s="155">
        <f t="shared" si="77"/>
        <v>0</v>
      </c>
      <c r="K205" s="148"/>
      <c r="L205" s="226">
        <v>2.78</v>
      </c>
      <c r="M205" s="226">
        <v>14.32</v>
      </c>
      <c r="O205" s="192" t="s">
        <v>216</v>
      </c>
    </row>
    <row r="206" spans="1:15" ht="10.8" thickBot="1" x14ac:dyDescent="0.25">
      <c r="A206" s="148">
        <f t="shared" si="56"/>
        <v>196</v>
      </c>
      <c r="B206" s="116" t="str">
        <f t="shared" si="78"/>
        <v>58E &amp; 59E</v>
      </c>
      <c r="C206" s="57" t="s">
        <v>144</v>
      </c>
      <c r="D206" s="194" t="s">
        <v>176</v>
      </c>
      <c r="E206" s="183">
        <f t="shared" si="75"/>
        <v>19.38</v>
      </c>
      <c r="F206" s="191">
        <f t="shared" si="76"/>
        <v>0</v>
      </c>
      <c r="G206" s="154">
        <v>0</v>
      </c>
      <c r="H206" s="155">
        <f t="shared" si="77"/>
        <v>0</v>
      </c>
      <c r="I206" s="155">
        <f t="shared" si="77"/>
        <v>0</v>
      </c>
      <c r="K206" s="148"/>
      <c r="L206" s="226">
        <v>3.15</v>
      </c>
      <c r="M206" s="226">
        <v>16.23</v>
      </c>
      <c r="O206" s="198" t="s">
        <v>216</v>
      </c>
    </row>
    <row r="207" spans="1:15" x14ac:dyDescent="0.2">
      <c r="B207" s="90"/>
      <c r="K207" s="148"/>
      <c r="L207" s="183"/>
      <c r="M207" s="183"/>
      <c r="O207" s="68"/>
    </row>
    <row r="208" spans="1:15" x14ac:dyDescent="0.2">
      <c r="B208" s="90"/>
      <c r="K208" s="148"/>
      <c r="L208" s="183"/>
      <c r="M208" s="183"/>
      <c r="O208" s="68"/>
    </row>
    <row r="209" spans="11:15" x14ac:dyDescent="0.2">
      <c r="O209" s="68"/>
    </row>
    <row r="210" spans="11:15" x14ac:dyDescent="0.2">
      <c r="K210" s="148"/>
      <c r="L210" s="183"/>
      <c r="M210" s="183"/>
      <c r="O210" s="68"/>
    </row>
    <row r="211" spans="11:15" x14ac:dyDescent="0.2">
      <c r="K211" s="148"/>
      <c r="L211" s="183"/>
      <c r="M211" s="183"/>
      <c r="O211" s="68"/>
    </row>
    <row r="212" spans="11:15" x14ac:dyDescent="0.2">
      <c r="K212" s="148"/>
      <c r="L212" s="183"/>
      <c r="M212" s="183"/>
    </row>
    <row r="213" spans="11:15" x14ac:dyDescent="0.2">
      <c r="K213" s="148"/>
      <c r="L213" s="183"/>
      <c r="M213" s="183"/>
    </row>
    <row r="214" spans="11:15" x14ac:dyDescent="0.2">
      <c r="K214" s="148"/>
      <c r="L214" s="183"/>
      <c r="M214" s="183"/>
    </row>
  </sheetData>
  <mergeCells count="4">
    <mergeCell ref="A1:J1"/>
    <mergeCell ref="A2:J2"/>
    <mergeCell ref="A3:J3"/>
    <mergeCell ref="B4:F4"/>
  </mergeCells>
  <printOptions horizontalCentered="1"/>
  <pageMargins left="0.7" right="0.7" top="0.75" bottom="0.75" header="0.3" footer="0.3"/>
  <pageSetup scale="63" fitToHeight="0" orientation="portrait" r:id="rId1"/>
  <headerFooter alignWithMargins="0">
    <oddFooter>&amp;L&amp;F
&amp;A&amp;RSchedule 95A Filing Eff 1-1-21
Page &amp;P of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74"/>
  <sheetViews>
    <sheetView zoomScaleNormal="100" workbookViewId="0">
      <pane ySplit="6" topLeftCell="A7" activePane="bottomLeft" state="frozen"/>
      <selection pane="bottomLeft" activeCell="E35" sqref="E35"/>
    </sheetView>
  </sheetViews>
  <sheetFormatPr defaultColWidth="8.88671875" defaultRowHeight="10.199999999999999" x14ac:dyDescent="0.2"/>
  <cols>
    <col min="1" max="1" width="21.5546875" style="31" customWidth="1"/>
    <col min="2" max="2" width="7.88671875" style="31" bestFit="1" customWidth="1"/>
    <col min="3" max="3" width="12.88671875" style="31" bestFit="1" customWidth="1"/>
    <col min="4" max="4" width="9.88671875" style="31" bestFit="1" customWidth="1"/>
    <col min="5" max="6" width="10" style="31" bestFit="1" customWidth="1"/>
    <col min="7" max="7" width="2" style="31" customWidth="1"/>
    <col min="8" max="8" width="7.109375" style="31" customWidth="1"/>
    <col min="9" max="9" width="9.109375" style="31" bestFit="1" customWidth="1"/>
    <col min="10" max="10" width="7.6640625" style="31" bestFit="1" customWidth="1"/>
    <col min="11" max="11" width="9" style="31" bestFit="1" customWidth="1"/>
    <col min="12" max="12" width="9" style="31" customWidth="1"/>
    <col min="13" max="13" width="9.109375" style="31" customWidth="1"/>
    <col min="14" max="14" width="4" style="31" customWidth="1"/>
    <col min="15" max="16384" width="8.88671875" style="31"/>
  </cols>
  <sheetData>
    <row r="1" spans="1:18" s="54" customFormat="1" x14ac:dyDescent="0.2">
      <c r="A1" s="53" t="s">
        <v>13</v>
      </c>
      <c r="B1" s="55"/>
      <c r="C1" s="55"/>
      <c r="D1" s="55"/>
      <c r="E1" s="55"/>
      <c r="F1" s="55"/>
      <c r="G1" s="55"/>
      <c r="H1" s="55"/>
      <c r="I1" s="55"/>
      <c r="J1" s="55"/>
      <c r="K1" s="55"/>
      <c r="L1" s="55"/>
      <c r="M1" s="55"/>
      <c r="N1" s="55"/>
    </row>
    <row r="2" spans="1:18" s="54" customFormat="1" x14ac:dyDescent="0.2">
      <c r="A2" s="53" t="s">
        <v>35</v>
      </c>
      <c r="B2" s="55"/>
      <c r="C2" s="55"/>
      <c r="D2" s="55"/>
      <c r="E2" s="55"/>
      <c r="F2" s="55"/>
      <c r="G2" s="55"/>
      <c r="H2" s="55"/>
      <c r="I2" s="55"/>
      <c r="J2" s="55"/>
      <c r="K2" s="55"/>
      <c r="L2" s="55"/>
      <c r="M2" s="55"/>
      <c r="N2" s="55"/>
    </row>
    <row r="3" spans="1:18" s="54" customFormat="1" x14ac:dyDescent="0.2">
      <c r="A3" s="71" t="s">
        <v>363</v>
      </c>
      <c r="B3" s="53"/>
      <c r="C3" s="53"/>
      <c r="D3" s="53"/>
      <c r="E3" s="53"/>
      <c r="F3" s="53"/>
      <c r="G3" s="53"/>
      <c r="H3" s="53"/>
      <c r="I3" s="53"/>
      <c r="J3" s="53"/>
      <c r="K3" s="53"/>
      <c r="L3" s="53"/>
      <c r="M3" s="53"/>
      <c r="N3" s="53"/>
    </row>
    <row r="4" spans="1:18" s="54" customFormat="1" x14ac:dyDescent="0.2"/>
    <row r="5" spans="1:18" s="54" customFormat="1" x14ac:dyDescent="0.2">
      <c r="C5" s="382" t="s">
        <v>195</v>
      </c>
      <c r="D5" s="382"/>
      <c r="E5" s="382"/>
      <c r="F5" s="382"/>
      <c r="G5" s="178"/>
      <c r="H5" s="382" t="s">
        <v>194</v>
      </c>
      <c r="I5" s="382"/>
      <c r="J5" s="382"/>
      <c r="K5" s="382"/>
      <c r="L5" s="179"/>
      <c r="M5" s="179"/>
      <c r="O5" s="180"/>
      <c r="P5" s="180"/>
      <c r="Q5" s="180"/>
      <c r="R5" s="180"/>
    </row>
    <row r="6" spans="1:18" s="54" customFormat="1" ht="20.399999999999999" x14ac:dyDescent="0.2">
      <c r="A6" s="181" t="s">
        <v>36</v>
      </c>
      <c r="B6" s="181" t="s">
        <v>34</v>
      </c>
      <c r="C6" s="181" t="s">
        <v>193</v>
      </c>
      <c r="D6" s="181" t="s">
        <v>192</v>
      </c>
      <c r="E6" s="181" t="s">
        <v>191</v>
      </c>
      <c r="F6" s="181" t="s">
        <v>190</v>
      </c>
      <c r="G6" s="178"/>
      <c r="H6" s="181" t="s">
        <v>193</v>
      </c>
      <c r="I6" s="181" t="s">
        <v>192</v>
      </c>
      <c r="J6" s="181" t="s">
        <v>191</v>
      </c>
      <c r="K6" s="181" t="s">
        <v>190</v>
      </c>
      <c r="L6" s="182" t="s">
        <v>37</v>
      </c>
      <c r="M6" s="181" t="s">
        <v>38</v>
      </c>
    </row>
    <row r="7" spans="1:18" x14ac:dyDescent="0.2">
      <c r="A7" s="31" t="s">
        <v>39</v>
      </c>
      <c r="B7" s="52">
        <v>1100</v>
      </c>
      <c r="C7" s="51">
        <f t="shared" ref="C7:C18" si="0">ROUND(+$E$27,2)</f>
        <v>7.49</v>
      </c>
      <c r="D7" s="51">
        <f t="shared" ref="D7:D18" si="1">ROUND(IF($B7&gt;600,600*$E$73,$B7*$E$46),2)</f>
        <v>67.77</v>
      </c>
      <c r="E7" s="51">
        <f t="shared" ref="E7:E18" si="2">ROUND(IF($B7&gt;600,($B7-600)*$E$74,0),2)</f>
        <v>66.180000000000007</v>
      </c>
      <c r="F7" s="32">
        <f t="shared" ref="F7:F18" si="3">SUM(C7:E7)</f>
        <v>141.44</v>
      </c>
      <c r="G7" s="44"/>
      <c r="H7" s="51">
        <f t="shared" ref="H7:H18" si="4">ROUND(+$F$27,2)</f>
        <v>7.49</v>
      </c>
      <c r="I7" s="51">
        <f t="shared" ref="I7:I18" si="5">ROUND(IF($B7&gt;600,600*$F$73,$B7*$F$46),2)</f>
        <v>67.78</v>
      </c>
      <c r="J7" s="51">
        <f t="shared" ref="J7:J18" si="6">ROUND(IF($B7&gt;600,($B7-600)*$F$74,0),2)</f>
        <v>66.19</v>
      </c>
      <c r="K7" s="32">
        <f t="shared" ref="K7:K18" si="7">SUM(H7:J7)</f>
        <v>141.45999999999998</v>
      </c>
      <c r="L7" s="32">
        <f t="shared" ref="L7:L18" si="8">+K7-F7</f>
        <v>1.999999999998181E-2</v>
      </c>
      <c r="M7" s="374">
        <f t="shared" ref="M7:M18" si="9">+L7/F7</f>
        <v>1.414027149319981E-4</v>
      </c>
    </row>
    <row r="8" spans="1:18" x14ac:dyDescent="0.2">
      <c r="A8" s="31" t="s">
        <v>40</v>
      </c>
      <c r="B8" s="52">
        <v>992</v>
      </c>
      <c r="C8" s="51">
        <f t="shared" si="0"/>
        <v>7.49</v>
      </c>
      <c r="D8" s="51">
        <f t="shared" si="1"/>
        <v>67.77</v>
      </c>
      <c r="E8" s="51">
        <f t="shared" si="2"/>
        <v>51.89</v>
      </c>
      <c r="F8" s="32">
        <f t="shared" si="3"/>
        <v>127.14999999999999</v>
      </c>
      <c r="G8" s="44"/>
      <c r="H8" s="51">
        <f t="shared" si="4"/>
        <v>7.49</v>
      </c>
      <c r="I8" s="51">
        <f t="shared" si="5"/>
        <v>67.78</v>
      </c>
      <c r="J8" s="51">
        <f t="shared" si="6"/>
        <v>51.89</v>
      </c>
      <c r="K8" s="32">
        <f t="shared" si="7"/>
        <v>127.16</v>
      </c>
      <c r="L8" s="32">
        <f t="shared" si="8"/>
        <v>1.0000000000005116E-2</v>
      </c>
      <c r="M8" s="374">
        <f t="shared" si="9"/>
        <v>7.864726700751173E-5</v>
      </c>
    </row>
    <row r="9" spans="1:18" x14ac:dyDescent="0.2">
      <c r="A9" s="31" t="s">
        <v>41</v>
      </c>
      <c r="B9" s="52">
        <v>959</v>
      </c>
      <c r="C9" s="51">
        <f t="shared" si="0"/>
        <v>7.49</v>
      </c>
      <c r="D9" s="51">
        <f t="shared" si="1"/>
        <v>67.77</v>
      </c>
      <c r="E9" s="51">
        <f t="shared" si="2"/>
        <v>47.52</v>
      </c>
      <c r="F9" s="32">
        <f t="shared" si="3"/>
        <v>122.78</v>
      </c>
      <c r="G9" s="44"/>
      <c r="H9" s="51">
        <f t="shared" si="4"/>
        <v>7.49</v>
      </c>
      <c r="I9" s="51">
        <f t="shared" si="5"/>
        <v>67.78</v>
      </c>
      <c r="J9" s="51">
        <f t="shared" si="6"/>
        <v>47.52</v>
      </c>
      <c r="K9" s="32">
        <f t="shared" si="7"/>
        <v>122.78999999999999</v>
      </c>
      <c r="L9" s="32">
        <f t="shared" si="8"/>
        <v>9.9999999999909051E-3</v>
      </c>
      <c r="M9" s="374">
        <f t="shared" si="9"/>
        <v>8.1446489656221744E-5</v>
      </c>
    </row>
    <row r="10" spans="1:18" x14ac:dyDescent="0.2">
      <c r="A10" s="31" t="s">
        <v>42</v>
      </c>
      <c r="B10" s="52">
        <v>803</v>
      </c>
      <c r="C10" s="51">
        <f t="shared" si="0"/>
        <v>7.49</v>
      </c>
      <c r="D10" s="51">
        <f t="shared" si="1"/>
        <v>67.77</v>
      </c>
      <c r="E10" s="51">
        <f t="shared" si="2"/>
        <v>26.87</v>
      </c>
      <c r="F10" s="32">
        <f t="shared" si="3"/>
        <v>102.13</v>
      </c>
      <c r="G10" s="44"/>
      <c r="H10" s="51">
        <f t="shared" si="4"/>
        <v>7.49</v>
      </c>
      <c r="I10" s="51">
        <f t="shared" si="5"/>
        <v>67.78</v>
      </c>
      <c r="J10" s="51">
        <f t="shared" si="6"/>
        <v>26.87</v>
      </c>
      <c r="K10" s="32">
        <f t="shared" si="7"/>
        <v>102.14</v>
      </c>
      <c r="L10" s="32">
        <f t="shared" si="8"/>
        <v>1.0000000000005116E-2</v>
      </c>
      <c r="M10" s="374">
        <f t="shared" si="9"/>
        <v>9.7914422794527725E-5</v>
      </c>
    </row>
    <row r="11" spans="1:18" x14ac:dyDescent="0.2">
      <c r="A11" s="31" t="s">
        <v>43</v>
      </c>
      <c r="B11" s="52">
        <v>700</v>
      </c>
      <c r="C11" s="51">
        <f t="shared" si="0"/>
        <v>7.49</v>
      </c>
      <c r="D11" s="51">
        <f t="shared" si="1"/>
        <v>67.77</v>
      </c>
      <c r="E11" s="51">
        <f t="shared" si="2"/>
        <v>13.24</v>
      </c>
      <c r="F11" s="32">
        <f t="shared" si="3"/>
        <v>88.499999999999986</v>
      </c>
      <c r="G11" s="44"/>
      <c r="H11" s="51">
        <f t="shared" si="4"/>
        <v>7.49</v>
      </c>
      <c r="I11" s="51">
        <f t="shared" si="5"/>
        <v>67.78</v>
      </c>
      <c r="J11" s="51">
        <f t="shared" si="6"/>
        <v>13.24</v>
      </c>
      <c r="K11" s="32">
        <f t="shared" si="7"/>
        <v>88.509999999999991</v>
      </c>
      <c r="L11" s="32">
        <f t="shared" si="8"/>
        <v>1.0000000000005116E-2</v>
      </c>
      <c r="M11" s="374">
        <f t="shared" si="9"/>
        <v>1.129943502825437E-4</v>
      </c>
    </row>
    <row r="12" spans="1:18" x14ac:dyDescent="0.2">
      <c r="A12" s="31" t="s">
        <v>44</v>
      </c>
      <c r="B12" s="52">
        <v>669</v>
      </c>
      <c r="C12" s="51">
        <f t="shared" si="0"/>
        <v>7.49</v>
      </c>
      <c r="D12" s="51">
        <f t="shared" si="1"/>
        <v>67.77</v>
      </c>
      <c r="E12" s="51">
        <f t="shared" si="2"/>
        <v>9.1300000000000008</v>
      </c>
      <c r="F12" s="32">
        <f t="shared" si="3"/>
        <v>84.389999999999986</v>
      </c>
      <c r="G12" s="44"/>
      <c r="H12" s="51">
        <f t="shared" si="4"/>
        <v>7.49</v>
      </c>
      <c r="I12" s="51">
        <f t="shared" si="5"/>
        <v>67.78</v>
      </c>
      <c r="J12" s="51">
        <f t="shared" si="6"/>
        <v>9.1300000000000008</v>
      </c>
      <c r="K12" s="32">
        <f t="shared" si="7"/>
        <v>84.399999999999991</v>
      </c>
      <c r="L12" s="32">
        <f t="shared" si="8"/>
        <v>1.0000000000005116E-2</v>
      </c>
      <c r="M12" s="374">
        <f t="shared" si="9"/>
        <v>1.1849745230483608E-4</v>
      </c>
    </row>
    <row r="13" spans="1:18" x14ac:dyDescent="0.2">
      <c r="A13" s="31" t="s">
        <v>45</v>
      </c>
      <c r="B13" s="52">
        <v>745</v>
      </c>
      <c r="C13" s="51">
        <f t="shared" si="0"/>
        <v>7.49</v>
      </c>
      <c r="D13" s="51">
        <f t="shared" si="1"/>
        <v>67.77</v>
      </c>
      <c r="E13" s="51">
        <f t="shared" si="2"/>
        <v>19.190000000000001</v>
      </c>
      <c r="F13" s="32">
        <f t="shared" si="3"/>
        <v>94.449999999999989</v>
      </c>
      <c r="G13" s="44"/>
      <c r="H13" s="51">
        <f t="shared" si="4"/>
        <v>7.49</v>
      </c>
      <c r="I13" s="51">
        <f t="shared" si="5"/>
        <v>67.78</v>
      </c>
      <c r="J13" s="51">
        <f t="shared" si="6"/>
        <v>19.190000000000001</v>
      </c>
      <c r="K13" s="32">
        <f t="shared" si="7"/>
        <v>94.46</v>
      </c>
      <c r="L13" s="32">
        <f t="shared" si="8"/>
        <v>1.0000000000005116E-2</v>
      </c>
      <c r="M13" s="374">
        <f t="shared" si="9"/>
        <v>1.058761249338816E-4</v>
      </c>
    </row>
    <row r="14" spans="1:18" x14ac:dyDescent="0.2">
      <c r="A14" s="31" t="s">
        <v>46</v>
      </c>
      <c r="B14" s="52">
        <v>750</v>
      </c>
      <c r="C14" s="51">
        <f t="shared" si="0"/>
        <v>7.49</v>
      </c>
      <c r="D14" s="51">
        <f t="shared" si="1"/>
        <v>67.77</v>
      </c>
      <c r="E14" s="51">
        <f t="shared" si="2"/>
        <v>19.86</v>
      </c>
      <c r="F14" s="32">
        <f t="shared" si="3"/>
        <v>95.11999999999999</v>
      </c>
      <c r="G14" s="44"/>
      <c r="H14" s="51">
        <f t="shared" si="4"/>
        <v>7.49</v>
      </c>
      <c r="I14" s="51">
        <f t="shared" si="5"/>
        <v>67.78</v>
      </c>
      <c r="J14" s="51">
        <f t="shared" si="6"/>
        <v>19.86</v>
      </c>
      <c r="K14" s="32">
        <f t="shared" si="7"/>
        <v>95.13</v>
      </c>
      <c r="L14" s="32">
        <f t="shared" si="8"/>
        <v>1.0000000000005116E-2</v>
      </c>
      <c r="M14" s="374">
        <f t="shared" si="9"/>
        <v>1.0513036164849787E-4</v>
      </c>
    </row>
    <row r="15" spans="1:18" x14ac:dyDescent="0.2">
      <c r="A15" s="31" t="s">
        <v>47</v>
      </c>
      <c r="B15" s="52">
        <v>685</v>
      </c>
      <c r="C15" s="51">
        <f t="shared" si="0"/>
        <v>7.49</v>
      </c>
      <c r="D15" s="51">
        <f t="shared" si="1"/>
        <v>67.77</v>
      </c>
      <c r="E15" s="51">
        <f t="shared" si="2"/>
        <v>11.25</v>
      </c>
      <c r="F15" s="32">
        <f t="shared" si="3"/>
        <v>86.509999999999991</v>
      </c>
      <c r="G15" s="44"/>
      <c r="H15" s="51">
        <f t="shared" si="4"/>
        <v>7.49</v>
      </c>
      <c r="I15" s="51">
        <f t="shared" si="5"/>
        <v>67.78</v>
      </c>
      <c r="J15" s="51">
        <f t="shared" si="6"/>
        <v>11.25</v>
      </c>
      <c r="K15" s="32">
        <f t="shared" si="7"/>
        <v>86.52</v>
      </c>
      <c r="L15" s="32">
        <f t="shared" si="8"/>
        <v>1.0000000000005116E-2</v>
      </c>
      <c r="M15" s="374">
        <f t="shared" si="9"/>
        <v>1.1559357299740049E-4</v>
      </c>
    </row>
    <row r="16" spans="1:18" x14ac:dyDescent="0.2">
      <c r="A16" s="31" t="s">
        <v>48</v>
      </c>
      <c r="B16" s="52">
        <v>800</v>
      </c>
      <c r="C16" s="51">
        <f t="shared" si="0"/>
        <v>7.49</v>
      </c>
      <c r="D16" s="51">
        <f t="shared" si="1"/>
        <v>67.77</v>
      </c>
      <c r="E16" s="51">
        <f t="shared" si="2"/>
        <v>26.47</v>
      </c>
      <c r="F16" s="32">
        <f t="shared" si="3"/>
        <v>101.72999999999999</v>
      </c>
      <c r="G16" s="44"/>
      <c r="H16" s="51">
        <f t="shared" si="4"/>
        <v>7.49</v>
      </c>
      <c r="I16" s="51">
        <f t="shared" si="5"/>
        <v>67.78</v>
      </c>
      <c r="J16" s="51">
        <f t="shared" si="6"/>
        <v>26.48</v>
      </c>
      <c r="K16" s="32">
        <f t="shared" si="7"/>
        <v>101.75</v>
      </c>
      <c r="L16" s="32">
        <f t="shared" si="8"/>
        <v>2.0000000000010232E-2</v>
      </c>
      <c r="M16" s="374">
        <f t="shared" si="9"/>
        <v>1.9659884006694421E-4</v>
      </c>
    </row>
    <row r="17" spans="1:13" x14ac:dyDescent="0.2">
      <c r="A17" s="31" t="s">
        <v>49</v>
      </c>
      <c r="B17" s="52">
        <v>964</v>
      </c>
      <c r="C17" s="51">
        <f t="shared" si="0"/>
        <v>7.49</v>
      </c>
      <c r="D17" s="51">
        <f t="shared" si="1"/>
        <v>67.77</v>
      </c>
      <c r="E17" s="51">
        <f t="shared" si="2"/>
        <v>48.18</v>
      </c>
      <c r="F17" s="32">
        <f t="shared" si="3"/>
        <v>123.44</v>
      </c>
      <c r="G17" s="44"/>
      <c r="H17" s="51">
        <f t="shared" si="4"/>
        <v>7.49</v>
      </c>
      <c r="I17" s="51">
        <f t="shared" si="5"/>
        <v>67.78</v>
      </c>
      <c r="J17" s="51">
        <f t="shared" si="6"/>
        <v>48.18</v>
      </c>
      <c r="K17" s="32">
        <f t="shared" si="7"/>
        <v>123.44999999999999</v>
      </c>
      <c r="L17" s="32">
        <f t="shared" si="8"/>
        <v>9.9999999999909051E-3</v>
      </c>
      <c r="M17" s="374">
        <f t="shared" si="9"/>
        <v>8.1011017498306095E-5</v>
      </c>
    </row>
    <row r="18" spans="1:13" x14ac:dyDescent="0.2">
      <c r="A18" s="31" t="s">
        <v>50</v>
      </c>
      <c r="B18" s="52">
        <v>1157</v>
      </c>
      <c r="C18" s="51">
        <f t="shared" si="0"/>
        <v>7.49</v>
      </c>
      <c r="D18" s="51">
        <f t="shared" si="1"/>
        <v>67.77</v>
      </c>
      <c r="E18" s="51">
        <f t="shared" si="2"/>
        <v>73.73</v>
      </c>
      <c r="F18" s="32">
        <f t="shared" si="3"/>
        <v>148.99</v>
      </c>
      <c r="G18" s="44"/>
      <c r="H18" s="51">
        <f t="shared" si="4"/>
        <v>7.49</v>
      </c>
      <c r="I18" s="51">
        <f t="shared" si="5"/>
        <v>67.78</v>
      </c>
      <c r="J18" s="51">
        <f t="shared" si="6"/>
        <v>73.73</v>
      </c>
      <c r="K18" s="32">
        <f t="shared" si="7"/>
        <v>149</v>
      </c>
      <c r="L18" s="32">
        <f t="shared" si="8"/>
        <v>9.9999999999909051E-3</v>
      </c>
      <c r="M18" s="374">
        <f t="shared" si="9"/>
        <v>6.7118598563600937E-5</v>
      </c>
    </row>
    <row r="19" spans="1:13" x14ac:dyDescent="0.2">
      <c r="C19" s="51"/>
      <c r="G19" s="44"/>
      <c r="H19" s="51"/>
      <c r="M19" s="374"/>
    </row>
    <row r="20" spans="1:13" ht="10.8" thickBot="1" x14ac:dyDescent="0.25">
      <c r="A20" s="50" t="s">
        <v>51</v>
      </c>
      <c r="B20" s="45">
        <f>SUM(B7:B19)</f>
        <v>10324</v>
      </c>
      <c r="C20" s="49">
        <f>SUM(C7:C19)</f>
        <v>89.88</v>
      </c>
      <c r="D20" s="49">
        <f>SUM(D7:D19)</f>
        <v>813.2399999999999</v>
      </c>
      <c r="E20" s="49">
        <f>SUM(E7:E19)</f>
        <v>413.51000000000005</v>
      </c>
      <c r="F20" s="49">
        <f>SUM(F7:F19)</f>
        <v>1316.6299999999999</v>
      </c>
      <c r="G20" s="44"/>
      <c r="H20" s="49">
        <f>SUM(H7:H19)</f>
        <v>89.88</v>
      </c>
      <c r="I20" s="49">
        <f>SUM(I7:I19)</f>
        <v>813.35999999999979</v>
      </c>
      <c r="J20" s="49">
        <f>SUM(J7:J19)</f>
        <v>413.53000000000003</v>
      </c>
      <c r="K20" s="49">
        <f>SUM(K7:K19)</f>
        <v>1316.77</v>
      </c>
      <c r="L20" s="49">
        <f>+K20-F20</f>
        <v>0.14000000000010004</v>
      </c>
      <c r="M20" s="375">
        <f>+L20/F20</f>
        <v>1.0633207507052099E-4</v>
      </c>
    </row>
    <row r="21" spans="1:13" ht="10.8" thickTop="1" x14ac:dyDescent="0.2">
      <c r="G21" s="44"/>
      <c r="M21" s="374"/>
    </row>
    <row r="22" spans="1:13" ht="10.8" thickBot="1" x14ac:dyDescent="0.25">
      <c r="A22" s="48" t="s">
        <v>89</v>
      </c>
      <c r="B22" s="47">
        <f>ROUND(AVERAGE(B7:B18),-2)</f>
        <v>900</v>
      </c>
      <c r="C22" s="43">
        <f>ROUND(+$E$27,2)</f>
        <v>7.49</v>
      </c>
      <c r="D22" s="43">
        <f>ROUND(IF($B22&gt;600,600*$E$73,$B22*$E$46),2)</f>
        <v>67.77</v>
      </c>
      <c r="E22" s="43">
        <f>ROUND(IF($B22&gt;600,($B22-600)*$E$74,0),2)</f>
        <v>39.71</v>
      </c>
      <c r="F22" s="43">
        <f>SUM(C22:E22)</f>
        <v>114.97</v>
      </c>
      <c r="G22" s="44"/>
      <c r="H22" s="43">
        <f>ROUND(+$F$27,2)</f>
        <v>7.49</v>
      </c>
      <c r="I22" s="43">
        <f>ROUND(IF($B22&gt;600,600*$F$73,$B22*$F$46),2)</f>
        <v>67.78</v>
      </c>
      <c r="J22" s="43">
        <f>ROUND(IF($B22&gt;600,($B22-600)*$F$74,0),2)</f>
        <v>39.71</v>
      </c>
      <c r="K22" s="43">
        <f>SUM(H22:J22)</f>
        <v>114.97999999999999</v>
      </c>
      <c r="L22" s="43">
        <f>+K22-F22</f>
        <v>9.9999999999909051E-3</v>
      </c>
      <c r="M22" s="375">
        <f>+L22/F22</f>
        <v>8.6979211968260458E-5</v>
      </c>
    </row>
    <row r="23" spans="1:13" ht="11.4" thickTop="1" thickBot="1" x14ac:dyDescent="0.25">
      <c r="A23" s="46" t="s">
        <v>89</v>
      </c>
      <c r="B23" s="368">
        <v>800</v>
      </c>
      <c r="C23" s="43">
        <f>ROUND(+$E$27,2)</f>
        <v>7.49</v>
      </c>
      <c r="D23" s="43">
        <f>ROUND(IF($B23&gt;600,600*$E$73,$B23*$E$46),2)</f>
        <v>67.77</v>
      </c>
      <c r="E23" s="43">
        <f>ROUND(IF($B23&gt;600,($B23-600)*$E$74,0),2)</f>
        <v>26.47</v>
      </c>
      <c r="F23" s="43">
        <f>SUM(C23:E23)</f>
        <v>101.72999999999999</v>
      </c>
      <c r="G23" s="44"/>
      <c r="H23" s="43">
        <f>ROUND(+$F$27,2)</f>
        <v>7.49</v>
      </c>
      <c r="I23" s="43">
        <f>ROUND(IF($B23&gt;600,600*$F$73,$B23*$F$46),2)</f>
        <v>67.78</v>
      </c>
      <c r="J23" s="43">
        <f>ROUND(IF($B23&gt;600,($B23-600)*$F$74,0),2)</f>
        <v>26.48</v>
      </c>
      <c r="K23" s="43">
        <f>SUM(H23:J23)</f>
        <v>101.75</v>
      </c>
      <c r="L23" s="43">
        <f>+K23-F23</f>
        <v>2.0000000000010232E-2</v>
      </c>
      <c r="M23" s="375">
        <f>+L23/F23</f>
        <v>1.9659884006694421E-4</v>
      </c>
    </row>
    <row r="24" spans="1:13" ht="10.8" thickTop="1" x14ac:dyDescent="0.2"/>
    <row r="25" spans="1:13" s="54" customFormat="1" ht="40.799999999999997" x14ac:dyDescent="0.2">
      <c r="A25" s="176" t="s">
        <v>90</v>
      </c>
      <c r="B25" s="177"/>
      <c r="C25" s="177"/>
      <c r="D25" s="177"/>
      <c r="E25" s="371" t="s">
        <v>362</v>
      </c>
      <c r="F25" s="372" t="s">
        <v>365</v>
      </c>
    </row>
    <row r="26" spans="1:13" x14ac:dyDescent="0.2">
      <c r="A26" s="383" t="s">
        <v>52</v>
      </c>
      <c r="B26" s="383"/>
      <c r="C26" s="383"/>
      <c r="D26" s="383"/>
      <c r="E26" s="42"/>
      <c r="F26" s="42"/>
    </row>
    <row r="27" spans="1:13" x14ac:dyDescent="0.2">
      <c r="A27" s="384" t="s">
        <v>91</v>
      </c>
      <c r="B27" s="384"/>
      <c r="C27" s="384"/>
      <c r="D27" s="384"/>
      <c r="E27" s="69">
        <v>7.49</v>
      </c>
      <c r="F27" s="41">
        <f>+E27</f>
        <v>7.49</v>
      </c>
      <c r="G27" s="31" t="s">
        <v>53</v>
      </c>
    </row>
    <row r="28" spans="1:13" ht="10.8" thickBot="1" x14ac:dyDescent="0.25">
      <c r="A28" s="385" t="s">
        <v>76</v>
      </c>
      <c r="B28" s="385"/>
      <c r="C28" s="385"/>
      <c r="D28" s="385"/>
      <c r="E28" s="40">
        <f>SUM(E27)</f>
        <v>7.49</v>
      </c>
      <c r="F28" s="40">
        <f>SUM(F27:F27)</f>
        <v>7.49</v>
      </c>
    </row>
    <row r="29" spans="1:13" ht="10.8" thickTop="1" x14ac:dyDescent="0.2">
      <c r="A29" s="383" t="s">
        <v>54</v>
      </c>
      <c r="B29" s="383"/>
      <c r="C29" s="383"/>
      <c r="D29" s="383"/>
      <c r="E29" s="39"/>
      <c r="F29" s="39"/>
    </row>
    <row r="30" spans="1:13" x14ac:dyDescent="0.2">
      <c r="A30" s="384" t="s">
        <v>55</v>
      </c>
      <c r="B30" s="384"/>
      <c r="C30" s="384"/>
      <c r="D30" s="384"/>
      <c r="E30" s="70">
        <v>8.9437000000000003E-2</v>
      </c>
      <c r="F30" s="38">
        <f>+E30</f>
        <v>8.9437000000000003E-2</v>
      </c>
      <c r="G30" s="31" t="s">
        <v>31</v>
      </c>
    </row>
    <row r="31" spans="1:13" x14ac:dyDescent="0.2">
      <c r="A31" s="392" t="s">
        <v>57</v>
      </c>
      <c r="B31" s="392"/>
      <c r="C31" s="392"/>
      <c r="D31" s="392"/>
      <c r="E31" s="70">
        <v>0</v>
      </c>
      <c r="F31" s="38">
        <f>+E31</f>
        <v>0</v>
      </c>
      <c r="G31" s="31" t="s">
        <v>31</v>
      </c>
      <c r="H31" s="34"/>
      <c r="I31" s="34"/>
      <c r="J31" s="34"/>
    </row>
    <row r="32" spans="1:13" x14ac:dyDescent="0.2">
      <c r="A32" s="388" t="s">
        <v>225</v>
      </c>
      <c r="B32" s="388"/>
      <c r="C32" s="388"/>
      <c r="D32" s="388"/>
      <c r="E32" s="70">
        <v>2.1350000000000002E-3</v>
      </c>
      <c r="F32" s="38">
        <f>+E32</f>
        <v>2.1350000000000002E-3</v>
      </c>
      <c r="G32" s="34" t="s">
        <v>31</v>
      </c>
      <c r="H32" s="34"/>
      <c r="I32" s="34"/>
      <c r="J32" s="34"/>
    </row>
    <row r="33" spans="1:10" x14ac:dyDescent="0.2">
      <c r="A33" s="386" t="s">
        <v>58</v>
      </c>
      <c r="B33" s="386"/>
      <c r="C33" s="386"/>
      <c r="D33" s="386"/>
      <c r="E33" s="70">
        <v>5.0439999999999999E-3</v>
      </c>
      <c r="F33" s="38">
        <f>+E33</f>
        <v>5.0439999999999999E-3</v>
      </c>
      <c r="G33" s="34" t="s">
        <v>31</v>
      </c>
      <c r="H33" s="34"/>
      <c r="I33" s="34"/>
      <c r="J33" s="34"/>
    </row>
    <row r="34" spans="1:10" x14ac:dyDescent="0.2">
      <c r="A34" s="386" t="s">
        <v>59</v>
      </c>
      <c r="B34" s="386"/>
      <c r="C34" s="386"/>
      <c r="D34" s="387"/>
      <c r="E34" s="70">
        <v>1.428E-3</v>
      </c>
      <c r="F34" s="38">
        <f t="shared" ref="F34:F38" si="10">+E34</f>
        <v>1.428E-3</v>
      </c>
      <c r="G34" s="31" t="s">
        <v>31</v>
      </c>
    </row>
    <row r="35" spans="1:10" x14ac:dyDescent="0.2">
      <c r="A35" s="386" t="s">
        <v>352</v>
      </c>
      <c r="B35" s="386"/>
      <c r="C35" s="386"/>
      <c r="D35" s="387"/>
      <c r="E35" s="70">
        <v>6.0700000000000001E-4</v>
      </c>
      <c r="F35" s="38">
        <f t="shared" si="10"/>
        <v>6.0700000000000001E-4</v>
      </c>
      <c r="G35" s="31" t="s">
        <v>31</v>
      </c>
    </row>
    <row r="36" spans="1:10" x14ac:dyDescent="0.2">
      <c r="A36" s="386" t="s">
        <v>74</v>
      </c>
      <c r="B36" s="386"/>
      <c r="C36" s="386"/>
      <c r="D36" s="387"/>
      <c r="E36" s="70">
        <v>2.6120000000000002E-3</v>
      </c>
      <c r="F36" s="38">
        <f t="shared" si="10"/>
        <v>2.6120000000000002E-3</v>
      </c>
      <c r="G36" s="31" t="s">
        <v>31</v>
      </c>
    </row>
    <row r="37" spans="1:10" x14ac:dyDescent="0.2">
      <c r="A37" s="386" t="s">
        <v>353</v>
      </c>
      <c r="B37" s="386"/>
      <c r="C37" s="386"/>
      <c r="D37" s="387"/>
      <c r="E37" s="70">
        <v>1.828E-3</v>
      </c>
      <c r="F37" s="38">
        <f t="shared" si="10"/>
        <v>1.828E-3</v>
      </c>
      <c r="G37" s="31" t="s">
        <v>31</v>
      </c>
    </row>
    <row r="38" spans="1:10" x14ac:dyDescent="0.2">
      <c r="A38" s="386" t="s">
        <v>301</v>
      </c>
      <c r="B38" s="386"/>
      <c r="C38" s="386"/>
      <c r="D38" s="387"/>
      <c r="E38" s="70">
        <v>1.25E-3</v>
      </c>
      <c r="F38" s="38">
        <f t="shared" si="10"/>
        <v>1.25E-3</v>
      </c>
      <c r="G38" s="31" t="s">
        <v>31</v>
      </c>
    </row>
    <row r="39" spans="1:10" x14ac:dyDescent="0.2">
      <c r="A39" s="386" t="s">
        <v>354</v>
      </c>
      <c r="B39" s="386"/>
      <c r="C39" s="386"/>
      <c r="D39" s="386"/>
      <c r="E39" s="70">
        <v>2.6689999999999999E-3</v>
      </c>
      <c r="F39" s="38">
        <f t="shared" ref="F39:F45" si="11">+E39</f>
        <v>2.6689999999999999E-3</v>
      </c>
      <c r="G39" s="31" t="s">
        <v>31</v>
      </c>
    </row>
    <row r="40" spans="1:10" x14ac:dyDescent="0.2">
      <c r="A40" s="386" t="s">
        <v>355</v>
      </c>
      <c r="B40" s="386"/>
      <c r="C40" s="386"/>
      <c r="D40" s="386"/>
      <c r="E40" s="373">
        <v>8.5280000000000009E-3</v>
      </c>
      <c r="F40" s="38">
        <f t="shared" si="11"/>
        <v>8.5280000000000009E-3</v>
      </c>
      <c r="G40" s="34" t="s">
        <v>31</v>
      </c>
      <c r="H40" s="34"/>
      <c r="I40" s="34"/>
      <c r="J40" s="34"/>
    </row>
    <row r="41" spans="1:10" x14ac:dyDescent="0.2">
      <c r="A41" s="386" t="s">
        <v>356</v>
      </c>
      <c r="B41" s="386"/>
      <c r="C41" s="386"/>
      <c r="D41" s="386"/>
      <c r="E41" s="373">
        <v>8.1049999999999994E-3</v>
      </c>
      <c r="F41" s="38">
        <f t="shared" si="11"/>
        <v>8.1049999999999994E-3</v>
      </c>
      <c r="G41" s="34" t="s">
        <v>31</v>
      </c>
      <c r="H41" s="34"/>
      <c r="I41" s="34"/>
      <c r="J41" s="34"/>
    </row>
    <row r="42" spans="1:10" x14ac:dyDescent="0.2">
      <c r="A42" s="386" t="s">
        <v>357</v>
      </c>
      <c r="B42" s="386"/>
      <c r="C42" s="386"/>
      <c r="D42" s="386"/>
      <c r="E42" s="70">
        <v>3.19E-4</v>
      </c>
      <c r="F42" s="38">
        <f t="shared" si="11"/>
        <v>3.19E-4</v>
      </c>
      <c r="G42" s="34" t="s">
        <v>31</v>
      </c>
      <c r="H42" s="34"/>
      <c r="I42" s="34"/>
      <c r="J42" s="34"/>
    </row>
    <row r="43" spans="1:10" x14ac:dyDescent="0.2">
      <c r="A43" s="386" t="s">
        <v>189</v>
      </c>
      <c r="B43" s="386"/>
      <c r="C43" s="386"/>
      <c r="D43" s="386"/>
      <c r="E43" s="70">
        <v>0</v>
      </c>
      <c r="F43" s="38">
        <f t="shared" si="11"/>
        <v>0</v>
      </c>
      <c r="G43" s="34" t="s">
        <v>31</v>
      </c>
      <c r="H43" s="34"/>
      <c r="I43" s="34"/>
      <c r="J43" s="34"/>
    </row>
    <row r="44" spans="1:10" x14ac:dyDescent="0.2">
      <c r="A44" s="386" t="s">
        <v>75</v>
      </c>
      <c r="B44" s="386"/>
      <c r="C44" s="386"/>
      <c r="D44" s="386"/>
      <c r="E44" s="70">
        <v>-3.4759999999999999E-3</v>
      </c>
      <c r="F44" s="38">
        <f t="shared" si="11"/>
        <v>-3.4759999999999999E-3</v>
      </c>
      <c r="G44" s="34" t="s">
        <v>31</v>
      </c>
      <c r="H44" s="34"/>
      <c r="I44" s="34"/>
      <c r="J44" s="34"/>
    </row>
    <row r="45" spans="1:10" x14ac:dyDescent="0.2">
      <c r="A45" s="386" t="s">
        <v>224</v>
      </c>
      <c r="B45" s="386"/>
      <c r="C45" s="386"/>
      <c r="D45" s="386"/>
      <c r="E45" s="70">
        <v>0</v>
      </c>
      <c r="F45" s="38">
        <f t="shared" si="11"/>
        <v>0</v>
      </c>
      <c r="G45" s="34" t="s">
        <v>31</v>
      </c>
      <c r="H45" s="34"/>
      <c r="I45" s="34"/>
      <c r="J45" s="34"/>
    </row>
    <row r="46" spans="1:10" ht="10.8" thickBot="1" x14ac:dyDescent="0.25">
      <c r="A46" s="385" t="s">
        <v>77</v>
      </c>
      <c r="B46" s="385"/>
      <c r="C46" s="385"/>
      <c r="D46" s="385"/>
      <c r="E46" s="37">
        <f>SUM(E30:E45)</f>
        <v>0.12048600000000001</v>
      </c>
      <c r="F46" s="37">
        <f>SUM(F30:F45)</f>
        <v>0.12048600000000001</v>
      </c>
      <c r="G46" s="34" t="s">
        <v>31</v>
      </c>
      <c r="H46" s="34"/>
      <c r="I46" s="34"/>
      <c r="J46" s="34"/>
    </row>
    <row r="47" spans="1:10" ht="10.8" thickTop="1" x14ac:dyDescent="0.2">
      <c r="A47" s="383"/>
      <c r="B47" s="383"/>
      <c r="C47" s="383"/>
      <c r="D47" s="383"/>
      <c r="E47" s="38"/>
      <c r="F47" s="38"/>
    </row>
    <row r="48" spans="1:10" x14ac:dyDescent="0.2">
      <c r="A48" s="384" t="s">
        <v>56</v>
      </c>
      <c r="B48" s="384"/>
      <c r="C48" s="384"/>
      <c r="D48" s="384"/>
      <c r="E48" s="367">
        <v>0.10885400000000001</v>
      </c>
      <c r="F48" s="38">
        <f t="shared" ref="F48:F63" si="12">+E48</f>
        <v>0.10885400000000001</v>
      </c>
      <c r="G48" s="31" t="s">
        <v>31</v>
      </c>
    </row>
    <row r="49" spans="1:10" x14ac:dyDescent="0.2">
      <c r="A49" s="392" t="s">
        <v>57</v>
      </c>
      <c r="B49" s="392"/>
      <c r="C49" s="392"/>
      <c r="D49" s="392"/>
      <c r="E49" s="38">
        <f t="shared" ref="E49:E53" si="13">E31</f>
        <v>0</v>
      </c>
      <c r="F49" s="38">
        <f>+E49</f>
        <v>0</v>
      </c>
      <c r="G49" s="31" t="s">
        <v>31</v>
      </c>
      <c r="H49" s="34"/>
      <c r="I49" s="34"/>
      <c r="J49" s="34"/>
    </row>
    <row r="50" spans="1:10" x14ac:dyDescent="0.2">
      <c r="A50" s="388" t="s">
        <v>225</v>
      </c>
      <c r="B50" s="388"/>
      <c r="C50" s="388"/>
      <c r="D50" s="388"/>
      <c r="E50" s="38">
        <f t="shared" si="13"/>
        <v>2.1350000000000002E-3</v>
      </c>
      <c r="F50" s="38">
        <f>+E50</f>
        <v>2.1350000000000002E-3</v>
      </c>
      <c r="G50" s="34" t="s">
        <v>31</v>
      </c>
      <c r="H50" s="34"/>
      <c r="I50" s="34"/>
      <c r="J50" s="34"/>
    </row>
    <row r="51" spans="1:10" x14ac:dyDescent="0.2">
      <c r="A51" s="386" t="s">
        <v>58</v>
      </c>
      <c r="B51" s="386"/>
      <c r="C51" s="386"/>
      <c r="D51" s="386"/>
      <c r="E51" s="38">
        <f t="shared" si="13"/>
        <v>5.0439999999999999E-3</v>
      </c>
      <c r="F51" s="38">
        <f>+E51</f>
        <v>5.0439999999999999E-3</v>
      </c>
      <c r="G51" s="34" t="s">
        <v>31</v>
      </c>
      <c r="H51" s="34"/>
      <c r="I51" s="34"/>
      <c r="J51" s="34"/>
    </row>
    <row r="52" spans="1:10" x14ac:dyDescent="0.2">
      <c r="A52" s="388" t="s">
        <v>59</v>
      </c>
      <c r="B52" s="388"/>
      <c r="C52" s="388"/>
      <c r="D52" s="388"/>
      <c r="E52" s="38">
        <f t="shared" si="13"/>
        <v>1.428E-3</v>
      </c>
      <c r="F52" s="38">
        <f t="shared" ref="F52:F62" si="14">+E52</f>
        <v>1.428E-3</v>
      </c>
      <c r="G52" s="31" t="s">
        <v>31</v>
      </c>
    </row>
    <row r="53" spans="1:10" x14ac:dyDescent="0.2">
      <c r="A53" s="388" t="s">
        <v>352</v>
      </c>
      <c r="B53" s="388"/>
      <c r="C53" s="388"/>
      <c r="D53" s="388"/>
      <c r="E53" s="38">
        <f t="shared" si="13"/>
        <v>6.0700000000000001E-4</v>
      </c>
      <c r="F53" s="38">
        <f t="shared" si="14"/>
        <v>6.0700000000000001E-4</v>
      </c>
      <c r="G53" s="31" t="s">
        <v>31</v>
      </c>
    </row>
    <row r="54" spans="1:10" x14ac:dyDescent="0.2">
      <c r="A54" s="389" t="s">
        <v>74</v>
      </c>
      <c r="B54" s="389"/>
      <c r="C54" s="389"/>
      <c r="D54" s="389"/>
      <c r="E54" s="38">
        <f t="shared" ref="E54:E63" si="15">E36</f>
        <v>2.6120000000000002E-3</v>
      </c>
      <c r="F54" s="38">
        <f t="shared" si="14"/>
        <v>2.6120000000000002E-3</v>
      </c>
      <c r="G54" s="31" t="s">
        <v>31</v>
      </c>
    </row>
    <row r="55" spans="1:10" x14ac:dyDescent="0.2">
      <c r="A55" s="389" t="s">
        <v>353</v>
      </c>
      <c r="B55" s="389"/>
      <c r="C55" s="389"/>
      <c r="D55" s="389"/>
      <c r="E55" s="38">
        <f t="shared" si="15"/>
        <v>1.828E-3</v>
      </c>
      <c r="F55" s="38">
        <f t="shared" si="14"/>
        <v>1.828E-3</v>
      </c>
      <c r="G55" s="31" t="s">
        <v>31</v>
      </c>
    </row>
    <row r="56" spans="1:10" x14ac:dyDescent="0.2">
      <c r="A56" s="389" t="s">
        <v>301</v>
      </c>
      <c r="B56" s="389"/>
      <c r="C56" s="389"/>
      <c r="D56" s="390"/>
      <c r="E56" s="38">
        <f t="shared" si="15"/>
        <v>1.25E-3</v>
      </c>
      <c r="F56" s="38">
        <f t="shared" si="14"/>
        <v>1.25E-3</v>
      </c>
      <c r="G56" s="31" t="s">
        <v>31</v>
      </c>
    </row>
    <row r="57" spans="1:10" x14ac:dyDescent="0.2">
      <c r="A57" s="389" t="s">
        <v>354</v>
      </c>
      <c r="B57" s="389"/>
      <c r="C57" s="389"/>
      <c r="D57" s="389"/>
      <c r="E57" s="38">
        <f t="shared" si="15"/>
        <v>2.6689999999999999E-3</v>
      </c>
      <c r="F57" s="38">
        <f t="shared" si="14"/>
        <v>2.6689999999999999E-3</v>
      </c>
      <c r="G57" s="31" t="s">
        <v>31</v>
      </c>
    </row>
    <row r="58" spans="1:10" x14ac:dyDescent="0.2">
      <c r="A58" s="389" t="s">
        <v>355</v>
      </c>
      <c r="B58" s="389"/>
      <c r="C58" s="389"/>
      <c r="D58" s="389"/>
      <c r="E58" s="38">
        <f t="shared" si="15"/>
        <v>8.5280000000000009E-3</v>
      </c>
      <c r="F58" s="38">
        <f t="shared" si="14"/>
        <v>8.5280000000000009E-3</v>
      </c>
      <c r="G58" s="31" t="s">
        <v>31</v>
      </c>
    </row>
    <row r="59" spans="1:10" x14ac:dyDescent="0.2">
      <c r="A59" s="389" t="s">
        <v>356</v>
      </c>
      <c r="B59" s="389"/>
      <c r="C59" s="389"/>
      <c r="D59" s="389"/>
      <c r="E59" s="38">
        <f t="shared" si="15"/>
        <v>8.1049999999999994E-3</v>
      </c>
      <c r="F59" s="38">
        <f t="shared" si="14"/>
        <v>8.1049999999999994E-3</v>
      </c>
      <c r="G59" s="31" t="s">
        <v>31</v>
      </c>
      <c r="H59" s="34"/>
      <c r="I59" s="34"/>
      <c r="J59" s="34"/>
    </row>
    <row r="60" spans="1:10" x14ac:dyDescent="0.2">
      <c r="A60" s="389" t="s">
        <v>357</v>
      </c>
      <c r="B60" s="389"/>
      <c r="C60" s="389"/>
      <c r="D60" s="389"/>
      <c r="E60" s="38">
        <f t="shared" si="15"/>
        <v>3.19E-4</v>
      </c>
      <c r="F60" s="38">
        <f t="shared" si="14"/>
        <v>3.19E-4</v>
      </c>
      <c r="G60" s="31" t="s">
        <v>31</v>
      </c>
    </row>
    <row r="61" spans="1:10" x14ac:dyDescent="0.2">
      <c r="A61" s="389" t="s">
        <v>189</v>
      </c>
      <c r="B61" s="389"/>
      <c r="C61" s="389"/>
      <c r="D61" s="389"/>
      <c r="E61" s="38">
        <f t="shared" si="15"/>
        <v>0</v>
      </c>
      <c r="F61" s="38">
        <f t="shared" si="14"/>
        <v>0</v>
      </c>
      <c r="G61" s="31" t="s">
        <v>31</v>
      </c>
    </row>
    <row r="62" spans="1:10" x14ac:dyDescent="0.2">
      <c r="A62" s="389" t="s">
        <v>75</v>
      </c>
      <c r="B62" s="389"/>
      <c r="C62" s="389"/>
      <c r="D62" s="389"/>
      <c r="E62" s="38">
        <f t="shared" si="15"/>
        <v>-3.4759999999999999E-3</v>
      </c>
      <c r="F62" s="38">
        <f t="shared" si="14"/>
        <v>-3.4759999999999999E-3</v>
      </c>
      <c r="G62" s="31" t="s">
        <v>31</v>
      </c>
      <c r="H62" s="34"/>
      <c r="I62" s="34"/>
      <c r="J62" s="34"/>
    </row>
    <row r="63" spans="1:10" x14ac:dyDescent="0.2">
      <c r="A63" s="389" t="s">
        <v>224</v>
      </c>
      <c r="B63" s="389"/>
      <c r="C63" s="389"/>
      <c r="D63" s="389"/>
      <c r="E63" s="38">
        <f t="shared" si="15"/>
        <v>0</v>
      </c>
      <c r="F63" s="38">
        <f t="shared" si="12"/>
        <v>0</v>
      </c>
      <c r="G63" s="34" t="s">
        <v>31</v>
      </c>
      <c r="H63" s="34"/>
      <c r="I63" s="34"/>
      <c r="J63" s="34"/>
    </row>
    <row r="64" spans="1:10" ht="10.8" thickBot="1" x14ac:dyDescent="0.25">
      <c r="A64" s="385" t="s">
        <v>78</v>
      </c>
      <c r="B64" s="385"/>
      <c r="C64" s="385"/>
      <c r="D64" s="385"/>
      <c r="E64" s="37">
        <f>SUM(E48:E63)</f>
        <v>0.139903</v>
      </c>
      <c r="F64" s="37">
        <f>SUM(F48:F63)</f>
        <v>0.139903</v>
      </c>
      <c r="G64" s="34" t="s">
        <v>31</v>
      </c>
      <c r="H64" s="34"/>
      <c r="I64" s="34"/>
      <c r="J64" s="34"/>
    </row>
    <row r="65" spans="1:10" ht="10.8" thickTop="1" x14ac:dyDescent="0.2">
      <c r="A65" s="383"/>
      <c r="B65" s="383"/>
      <c r="C65" s="383"/>
      <c r="D65" s="383"/>
      <c r="E65" s="38"/>
      <c r="F65" s="38"/>
      <c r="G65" s="34"/>
      <c r="H65" s="34"/>
      <c r="I65" s="34"/>
      <c r="J65" s="34"/>
    </row>
    <row r="66" spans="1:10" x14ac:dyDescent="0.2">
      <c r="A66" s="391" t="s">
        <v>60</v>
      </c>
      <c r="B66" s="391"/>
      <c r="C66" s="391"/>
      <c r="D66" s="391"/>
      <c r="E66" s="70">
        <v>-7.5339999999999999E-3</v>
      </c>
      <c r="F66" s="38">
        <f>+E66</f>
        <v>-7.5339999999999999E-3</v>
      </c>
      <c r="G66" s="34" t="s">
        <v>31</v>
      </c>
      <c r="H66" s="34"/>
      <c r="I66" s="34"/>
      <c r="J66" s="34"/>
    </row>
    <row r="67" spans="1:10" x14ac:dyDescent="0.2">
      <c r="A67" s="383"/>
      <c r="B67" s="383"/>
      <c r="C67" s="383"/>
      <c r="D67" s="383"/>
      <c r="E67" s="38"/>
      <c r="F67" s="38"/>
    </row>
    <row r="68" spans="1:10" x14ac:dyDescent="0.2">
      <c r="A68" s="383" t="s">
        <v>92</v>
      </c>
      <c r="B68" s="383"/>
      <c r="C68" s="383"/>
      <c r="D68" s="383"/>
      <c r="E68" s="38"/>
      <c r="F68" s="38"/>
      <c r="G68" s="31" t="s">
        <v>31</v>
      </c>
    </row>
    <row r="69" spans="1:10" x14ac:dyDescent="0.2">
      <c r="A69" s="393" t="s">
        <v>72</v>
      </c>
      <c r="B69" s="393"/>
      <c r="C69" s="393"/>
      <c r="D69" s="393"/>
      <c r="E69" s="373">
        <v>0</v>
      </c>
      <c r="F69" s="38">
        <f t="shared" ref="F69" si="16">+E69</f>
        <v>0</v>
      </c>
      <c r="G69" s="34" t="s">
        <v>31</v>
      </c>
      <c r="H69" s="34"/>
      <c r="I69" s="34"/>
      <c r="J69" s="34"/>
    </row>
    <row r="70" spans="1:10" x14ac:dyDescent="0.2">
      <c r="A70" s="394" t="s">
        <v>73</v>
      </c>
      <c r="B70" s="394"/>
      <c r="C70" s="394"/>
      <c r="D70" s="394"/>
      <c r="E70" s="224">
        <v>0</v>
      </c>
      <c r="F70" s="225">
        <f>+'Rate Impacts'!G8</f>
        <v>6.9999999999999999E-6</v>
      </c>
      <c r="G70" s="34" t="s">
        <v>31</v>
      </c>
      <c r="H70" s="34"/>
      <c r="I70" s="34"/>
      <c r="J70" s="34"/>
    </row>
    <row r="71" spans="1:10" ht="10.8" thickBot="1" x14ac:dyDescent="0.25">
      <c r="A71" s="385" t="s">
        <v>93</v>
      </c>
      <c r="B71" s="385"/>
      <c r="C71" s="385"/>
      <c r="D71" s="385"/>
      <c r="E71" s="37">
        <f>SUM(E69:E70)</f>
        <v>0</v>
      </c>
      <c r="F71" s="37">
        <f>SUM(F69:F70)</f>
        <v>6.9999999999999999E-6</v>
      </c>
      <c r="G71" s="34" t="s">
        <v>31</v>
      </c>
    </row>
    <row r="72" spans="1:10" ht="10.8" thickTop="1" x14ac:dyDescent="0.2">
      <c r="A72" s="383"/>
      <c r="B72" s="383"/>
      <c r="C72" s="383"/>
      <c r="D72" s="383"/>
      <c r="E72" s="36"/>
      <c r="F72" s="36"/>
    </row>
    <row r="73" spans="1:10" x14ac:dyDescent="0.2">
      <c r="A73" s="385" t="s">
        <v>94</v>
      </c>
      <c r="B73" s="385"/>
      <c r="C73" s="385"/>
      <c r="D73" s="385"/>
      <c r="E73" s="36">
        <f>SUM(E46,E66:E66,E71)</f>
        <v>0.11295200000000001</v>
      </c>
      <c r="F73" s="36">
        <f>SUM(F46,F66:F66,F71)</f>
        <v>0.112959</v>
      </c>
      <c r="G73" s="34" t="s">
        <v>31</v>
      </c>
      <c r="I73" s="33"/>
    </row>
    <row r="74" spans="1:10" x14ac:dyDescent="0.2">
      <c r="A74" s="385" t="s">
        <v>95</v>
      </c>
      <c r="B74" s="385"/>
      <c r="C74" s="385"/>
      <c r="D74" s="385"/>
      <c r="E74" s="35">
        <f>SUM(E64,E66:E66,E71)</f>
        <v>0.13236899999999999</v>
      </c>
      <c r="F74" s="35">
        <f>SUM(F64,F66:F66,F71)</f>
        <v>0.13237599999999999</v>
      </c>
      <c r="G74" s="34" t="s">
        <v>31</v>
      </c>
      <c r="I74" s="33"/>
    </row>
  </sheetData>
  <mergeCells count="51">
    <mergeCell ref="A66:D66"/>
    <mergeCell ref="A67:D67"/>
    <mergeCell ref="A68:D68"/>
    <mergeCell ref="A31:D31"/>
    <mergeCell ref="A74:D74"/>
    <mergeCell ref="A69:D69"/>
    <mergeCell ref="A33:D33"/>
    <mergeCell ref="A70:D70"/>
    <mergeCell ref="A71:D71"/>
    <mergeCell ref="A72:D72"/>
    <mergeCell ref="A73:D73"/>
    <mergeCell ref="A32:D32"/>
    <mergeCell ref="A49:D49"/>
    <mergeCell ref="A50:D50"/>
    <mergeCell ref="A51:D51"/>
    <mergeCell ref="A48:D48"/>
    <mergeCell ref="A52:D52"/>
    <mergeCell ref="A61:D61"/>
    <mergeCell ref="A64:D64"/>
    <mergeCell ref="A65:D65"/>
    <mergeCell ref="A63:D63"/>
    <mergeCell ref="A53:D53"/>
    <mergeCell ref="A54:D54"/>
    <mergeCell ref="A55:D55"/>
    <mergeCell ref="A56:D56"/>
    <mergeCell ref="A57:D57"/>
    <mergeCell ref="A58:D58"/>
    <mergeCell ref="A59:D59"/>
    <mergeCell ref="A60:D60"/>
    <mergeCell ref="A62:D62"/>
    <mergeCell ref="A42:D42"/>
    <mergeCell ref="A43:D43"/>
    <mergeCell ref="A44:D44"/>
    <mergeCell ref="A46:D46"/>
    <mergeCell ref="A47:D47"/>
    <mergeCell ref="A45:D45"/>
    <mergeCell ref="A29:D29"/>
    <mergeCell ref="A30:D30"/>
    <mergeCell ref="A39:D39"/>
    <mergeCell ref="A40:D40"/>
    <mergeCell ref="A41:D41"/>
    <mergeCell ref="A34:D34"/>
    <mergeCell ref="A35:D35"/>
    <mergeCell ref="A36:D36"/>
    <mergeCell ref="A37:D37"/>
    <mergeCell ref="A38:D38"/>
    <mergeCell ref="C5:F5"/>
    <mergeCell ref="H5:K5"/>
    <mergeCell ref="A26:D26"/>
    <mergeCell ref="A27:D27"/>
    <mergeCell ref="A28:D28"/>
  </mergeCells>
  <printOptions horizontalCentered="1"/>
  <pageMargins left="0.25" right="0.25" top="0.75" bottom="0.75" header="0.3" footer="0.3"/>
  <pageSetup scale="52" orientation="landscape" r:id="rId1"/>
  <headerFooter>
    <oddFooter>&amp;L&amp;"Times New Roman,Regular"&amp;F
&amp;A&amp;R&amp;"Times New Roman,Regular"Page &amp;P of &amp;N</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4"/>
  <sheetViews>
    <sheetView zoomScaleNormal="100" workbookViewId="0">
      <selection activeCell="E10" sqref="E10"/>
    </sheetView>
  </sheetViews>
  <sheetFormatPr defaultColWidth="9.109375" defaultRowHeight="10.199999999999999" x14ac:dyDescent="0.2"/>
  <cols>
    <col min="1" max="1" width="8.33203125" style="103" bestFit="1" customWidth="1"/>
    <col min="2" max="2" width="16.88671875" style="90" bestFit="1" customWidth="1"/>
    <col min="3" max="3" width="9.88671875" style="90" bestFit="1" customWidth="1"/>
    <col min="4" max="4" width="14.109375" style="57" bestFit="1" customWidth="1"/>
    <col min="5" max="5" width="8.6640625" style="90" bestFit="1" customWidth="1"/>
    <col min="6" max="6" width="10.33203125" style="90" customWidth="1"/>
    <col min="7" max="7" width="8.44140625" style="90" bestFit="1" customWidth="1"/>
    <col min="8" max="8" width="0.6640625" style="90" customWidth="1"/>
    <col min="9" max="9" width="12.88671875" style="57" bestFit="1" customWidth="1"/>
    <col min="10" max="10" width="8.44140625" style="90" bestFit="1" customWidth="1"/>
    <col min="11" max="11" width="10.33203125" style="90" customWidth="1"/>
    <col min="12" max="12" width="8.44140625" style="90" bestFit="1" customWidth="1"/>
    <col min="13" max="13" width="0.6640625" style="90" customWidth="1"/>
    <col min="14" max="14" width="8.6640625" style="90" bestFit="1" customWidth="1"/>
    <col min="15" max="16" width="11.33203125" style="90" bestFit="1" customWidth="1"/>
    <col min="17" max="17" width="12.88671875" style="90" bestFit="1" customWidth="1"/>
    <col min="18" max="18" width="9.44140625" style="90" bestFit="1" customWidth="1"/>
    <col min="19" max="19" width="10.6640625" style="90" bestFit="1" customWidth="1"/>
    <col min="20" max="20" width="13.88671875" style="90" customWidth="1"/>
    <col min="21" max="21" width="8.44140625" style="90" customWidth="1"/>
    <col min="22" max="16384" width="9.109375" style="90"/>
  </cols>
  <sheetData>
    <row r="1" spans="1:25" s="104" customFormat="1" x14ac:dyDescent="0.2">
      <c r="A1" s="395" t="s">
        <v>13</v>
      </c>
      <c r="B1" s="396"/>
      <c r="C1" s="396"/>
      <c r="D1" s="396"/>
      <c r="E1" s="396"/>
      <c r="F1" s="396"/>
      <c r="G1" s="396"/>
      <c r="H1" s="396"/>
      <c r="I1" s="396"/>
      <c r="J1" s="396"/>
      <c r="K1" s="396"/>
      <c r="L1" s="396"/>
      <c r="M1" s="396"/>
      <c r="N1" s="396"/>
      <c r="O1" s="396"/>
      <c r="P1" s="396"/>
      <c r="Q1" s="396"/>
      <c r="R1" s="397"/>
    </row>
    <row r="2" spans="1:25" s="104" customFormat="1" x14ac:dyDescent="0.2">
      <c r="A2" s="398" t="s">
        <v>198</v>
      </c>
      <c r="B2" s="399"/>
      <c r="C2" s="399"/>
      <c r="D2" s="399"/>
      <c r="E2" s="399"/>
      <c r="F2" s="399"/>
      <c r="G2" s="399"/>
      <c r="H2" s="399"/>
      <c r="I2" s="399"/>
      <c r="J2" s="399"/>
      <c r="K2" s="399"/>
      <c r="L2" s="399"/>
      <c r="M2" s="399"/>
      <c r="N2" s="399"/>
      <c r="O2" s="399"/>
      <c r="P2" s="399"/>
      <c r="Q2" s="399"/>
      <c r="R2" s="400"/>
    </row>
    <row r="3" spans="1:25" s="104" customFormat="1" x14ac:dyDescent="0.2">
      <c r="A3" s="398" t="s">
        <v>333</v>
      </c>
      <c r="B3" s="399"/>
      <c r="C3" s="399"/>
      <c r="D3" s="399"/>
      <c r="E3" s="399"/>
      <c r="F3" s="399"/>
      <c r="G3" s="399"/>
      <c r="H3" s="399"/>
      <c r="I3" s="399"/>
      <c r="J3" s="399"/>
      <c r="K3" s="399"/>
      <c r="L3" s="399"/>
      <c r="M3" s="399"/>
      <c r="N3" s="399"/>
      <c r="O3" s="399"/>
      <c r="P3" s="399"/>
      <c r="Q3" s="399"/>
      <c r="R3" s="400"/>
    </row>
    <row r="4" spans="1:25" s="104" customFormat="1" ht="12.75" customHeight="1" x14ac:dyDescent="0.2">
      <c r="A4" s="207"/>
      <c r="D4" s="208"/>
      <c r="I4" s="208"/>
      <c r="R4" s="105"/>
    </row>
    <row r="5" spans="1:25" s="143" customFormat="1" ht="51.6" thickBot="1" x14ac:dyDescent="0.25">
      <c r="A5" s="142" t="s">
        <v>0</v>
      </c>
      <c r="B5" s="143" t="s">
        <v>64</v>
      </c>
      <c r="C5" s="143" t="s">
        <v>103</v>
      </c>
      <c r="D5" s="358" t="s">
        <v>323</v>
      </c>
      <c r="E5" s="358" t="s">
        <v>341</v>
      </c>
      <c r="F5" s="358" t="s">
        <v>327</v>
      </c>
      <c r="G5" s="358" t="s">
        <v>324</v>
      </c>
      <c r="H5" s="358"/>
      <c r="I5" s="358" t="s">
        <v>329</v>
      </c>
      <c r="J5" s="358" t="s">
        <v>330</v>
      </c>
      <c r="K5" s="358" t="s">
        <v>328</v>
      </c>
      <c r="L5" s="358" t="s">
        <v>325</v>
      </c>
      <c r="M5" s="358"/>
      <c r="N5" s="358" t="s">
        <v>326</v>
      </c>
      <c r="O5" s="358" t="s">
        <v>342</v>
      </c>
      <c r="P5" s="358" t="s">
        <v>343</v>
      </c>
      <c r="Q5" s="358" t="s">
        <v>331</v>
      </c>
      <c r="R5" s="359" t="s">
        <v>332</v>
      </c>
    </row>
    <row r="6" spans="1:25" s="95" customFormat="1" ht="39" customHeight="1" x14ac:dyDescent="0.2">
      <c r="A6" s="360"/>
      <c r="B6" s="361"/>
      <c r="C6" s="361"/>
      <c r="D6" s="362" t="s">
        <v>14</v>
      </c>
      <c r="E6" s="363" t="s">
        <v>334</v>
      </c>
      <c r="F6" s="364" t="s">
        <v>366</v>
      </c>
      <c r="G6" s="365" t="s">
        <v>335</v>
      </c>
      <c r="H6" s="365"/>
      <c r="I6" s="362" t="s">
        <v>107</v>
      </c>
      <c r="J6" s="362" t="s">
        <v>336</v>
      </c>
      <c r="K6" s="364" t="s">
        <v>367</v>
      </c>
      <c r="L6" s="365" t="s">
        <v>337</v>
      </c>
      <c r="M6" s="365"/>
      <c r="N6" s="362" t="s">
        <v>338</v>
      </c>
      <c r="O6" s="362" t="s">
        <v>88</v>
      </c>
      <c r="P6" s="362" t="s">
        <v>339</v>
      </c>
      <c r="Q6" s="362" t="s">
        <v>111</v>
      </c>
      <c r="R6" s="366" t="s">
        <v>340</v>
      </c>
      <c r="T6" s="90"/>
      <c r="U6" s="90"/>
      <c r="V6" s="90"/>
      <c r="W6" s="90"/>
      <c r="X6" s="90"/>
      <c r="Y6" s="90"/>
    </row>
    <row r="7" spans="1:25" x14ac:dyDescent="0.2">
      <c r="A7" s="102">
        <v>1</v>
      </c>
      <c r="B7" s="90" t="s">
        <v>1</v>
      </c>
      <c r="C7" s="103" t="s">
        <v>427</v>
      </c>
      <c r="D7" s="107">
        <f>'2022 GRC Load Research - Energy'!$J$25</f>
        <v>11289690774.498602</v>
      </c>
      <c r="E7" s="353">
        <f>+D7/D$25</f>
        <v>0.54885870827852368</v>
      </c>
      <c r="F7" s="209"/>
      <c r="G7" s="353">
        <f>E7*$F$25</f>
        <v>0.11192064426113921</v>
      </c>
      <c r="H7" s="353"/>
      <c r="I7" s="107">
        <f>'2022 GRC Load Research - CP Dem'!$E$41</f>
        <v>2086045.382522709</v>
      </c>
      <c r="J7" s="353">
        <f>+I7/I$25</f>
        <v>0.59053377390556261</v>
      </c>
      <c r="K7" s="209"/>
      <c r="L7" s="353">
        <f>J7*$K$25</f>
        <v>0.47011494946753807</v>
      </c>
      <c r="M7" s="353"/>
      <c r="N7" s="353">
        <f t="shared" ref="N7:N12" si="0">+L7+G7</f>
        <v>0.5820355937286773</v>
      </c>
      <c r="O7" s="209"/>
      <c r="P7" s="110">
        <f>+N7*($O$25)</f>
        <v>83552.939391045235</v>
      </c>
      <c r="Q7" s="57">
        <f>+'Estimated Proforma Net Revenue'!C9</f>
        <v>11231237165.043671</v>
      </c>
      <c r="R7" s="210">
        <f>(+P7/Q7)</f>
        <v>7.4393353255059999E-6</v>
      </c>
    </row>
    <row r="8" spans="1:25" x14ac:dyDescent="0.2">
      <c r="A8" s="102">
        <f t="shared" ref="A8:A29" si="1">+A7+1</f>
        <v>2</v>
      </c>
      <c r="C8" s="211"/>
      <c r="D8" s="107"/>
      <c r="E8" s="354"/>
      <c r="F8" s="209"/>
      <c r="G8" s="209"/>
      <c r="H8" s="209"/>
      <c r="I8" s="107"/>
      <c r="J8" s="209"/>
      <c r="K8" s="209"/>
      <c r="L8" s="209"/>
      <c r="M8" s="209"/>
      <c r="N8" s="209"/>
      <c r="O8" s="209"/>
      <c r="P8" s="110"/>
      <c r="Q8" s="57"/>
      <c r="R8" s="212"/>
    </row>
    <row r="9" spans="1:25" x14ac:dyDescent="0.2">
      <c r="A9" s="102">
        <f t="shared" si="1"/>
        <v>3</v>
      </c>
      <c r="B9" s="118" t="s">
        <v>2</v>
      </c>
      <c r="C9" s="115" t="s">
        <v>428</v>
      </c>
      <c r="D9" s="107">
        <f>'2022 GRC Load Research - Energy'!$J$26</f>
        <v>2650509853.8373485</v>
      </c>
      <c r="E9" s="353">
        <f t="shared" ref="E9:E12" si="2">+D9/D$25</f>
        <v>0.1288569761310645</v>
      </c>
      <c r="F9" s="209"/>
      <c r="G9" s="353">
        <f t="shared" ref="G9:G12" si="3">E9*$F$25</f>
        <v>2.6275898639495605E-2</v>
      </c>
      <c r="H9" s="353"/>
      <c r="I9" s="107">
        <f>'2022 GRC Load Research - CP Dem'!$F$41</f>
        <v>442111.68919237336</v>
      </c>
      <c r="J9" s="353">
        <f t="shared" ref="J9:J12" si="4">+I9/I$25</f>
        <v>0.12515637794552784</v>
      </c>
      <c r="K9" s="209"/>
      <c r="L9" s="353">
        <f t="shared" ref="L9:L12" si="5">J9*$K$25</f>
        <v>9.9635087599259292E-2</v>
      </c>
      <c r="M9" s="353"/>
      <c r="N9" s="353">
        <f t="shared" si="0"/>
        <v>0.12591098623875491</v>
      </c>
      <c r="O9" s="209"/>
      <c r="P9" s="110">
        <f>+N9*($O$25)</f>
        <v>18074.896303983685</v>
      </c>
      <c r="Q9" s="57">
        <f>SUM('Estimated Proforma Net Revenue'!C12:C12)</f>
        <v>2762363777.023735</v>
      </c>
      <c r="R9" s="210">
        <f>(+P9/Q9)</f>
        <v>6.5432715467541333E-6</v>
      </c>
    </row>
    <row r="10" spans="1:25" x14ac:dyDescent="0.2">
      <c r="A10" s="102">
        <f t="shared" si="1"/>
        <v>4</v>
      </c>
      <c r="B10" s="90" t="s">
        <v>3</v>
      </c>
      <c r="C10" s="115" t="s">
        <v>104</v>
      </c>
      <c r="D10" s="107">
        <f>'2022 GRC Load Research - Energy'!$J$27</f>
        <v>2848339505.8642573</v>
      </c>
      <c r="E10" s="353">
        <f t="shared" si="2"/>
        <v>0.13847464675105556</v>
      </c>
      <c r="F10" s="209"/>
      <c r="G10" s="353">
        <f t="shared" si="3"/>
        <v>2.8237088060097074E-2</v>
      </c>
      <c r="H10" s="353"/>
      <c r="I10" s="107">
        <f>'2022 GRC Load Research - CP Dem'!$G$41</f>
        <v>475105.97917348595</v>
      </c>
      <c r="J10" s="353">
        <f t="shared" si="4"/>
        <v>0.13449665536380631</v>
      </c>
      <c r="K10" s="209"/>
      <c r="L10" s="353">
        <f t="shared" si="5"/>
        <v>0.10707074029269691</v>
      </c>
      <c r="M10" s="353"/>
      <c r="N10" s="353">
        <f t="shared" si="0"/>
        <v>0.13530782835279398</v>
      </c>
      <c r="O10" s="209"/>
      <c r="P10" s="110">
        <f>+N10*($O$25)</f>
        <v>19423.840918507598</v>
      </c>
      <c r="Q10" s="57">
        <f>SUM('Estimated Proforma Net Revenue'!C13:C13)</f>
        <v>2961290332.0764241</v>
      </c>
      <c r="R10" s="210">
        <f>(+P10/Q10)</f>
        <v>6.5592490908812088E-6</v>
      </c>
    </row>
    <row r="11" spans="1:25" x14ac:dyDescent="0.2">
      <c r="A11" s="102">
        <f t="shared" si="1"/>
        <v>5</v>
      </c>
      <c r="B11" s="90" t="s">
        <v>4</v>
      </c>
      <c r="C11" s="115" t="s">
        <v>105</v>
      </c>
      <c r="D11" s="107">
        <f>'2022 GRC Load Research - Energy'!$J$28</f>
        <v>1761654196.4658761</v>
      </c>
      <c r="E11" s="353">
        <f t="shared" si="2"/>
        <v>8.564444022592313E-2</v>
      </c>
      <c r="F11" s="209"/>
      <c r="G11" s="353">
        <f t="shared" si="3"/>
        <v>1.7464204872569406E-2</v>
      </c>
      <c r="H11" s="353"/>
      <c r="I11" s="107">
        <f>'2022 GRC Load Research - CP Dem'!$H$41</f>
        <v>269383.53922299074</v>
      </c>
      <c r="J11" s="353">
        <f t="shared" si="4"/>
        <v>7.6259164531219448E-2</v>
      </c>
      <c r="K11" s="209"/>
      <c r="L11" s="353">
        <f t="shared" si="5"/>
        <v>6.0708760216928892E-2</v>
      </c>
      <c r="M11" s="353"/>
      <c r="N11" s="353">
        <f t="shared" si="0"/>
        <v>7.8172965089498295E-2</v>
      </c>
      <c r="O11" s="209"/>
      <c r="P11" s="110">
        <f>+N11*($O$25)</f>
        <v>11221.961482283365</v>
      </c>
      <c r="Q11" s="57">
        <f>SUM('Estimated Proforma Net Revenue'!C14:C14)</f>
        <v>1964892733.640949</v>
      </c>
      <c r="R11" s="210">
        <f>(+P11/Q11)</f>
        <v>5.7112336414869093E-6</v>
      </c>
    </row>
    <row r="12" spans="1:25" x14ac:dyDescent="0.2">
      <c r="A12" s="102">
        <f t="shared" si="1"/>
        <v>6</v>
      </c>
      <c r="B12" s="90" t="s">
        <v>5</v>
      </c>
      <c r="C12" s="115">
        <v>29</v>
      </c>
      <c r="D12" s="107">
        <f>'2022 GRC Load Research - Energy'!$J$29</f>
        <v>15210528.869569011</v>
      </c>
      <c r="E12" s="353">
        <f t="shared" si="2"/>
        <v>7.3947386109480141E-4</v>
      </c>
      <c r="F12" s="209"/>
      <c r="G12" s="353">
        <f t="shared" si="3"/>
        <v>1.5078997508773015E-4</v>
      </c>
      <c r="H12" s="353"/>
      <c r="I12" s="107">
        <f>'2022 GRC Load Research - CP Dem'!$I$41</f>
        <v>2552.0114037401072</v>
      </c>
      <c r="J12" s="353">
        <f t="shared" si="4"/>
        <v>7.224430196615207E-4</v>
      </c>
      <c r="K12" s="209"/>
      <c r="L12" s="353">
        <f t="shared" si="5"/>
        <v>5.7512589235186537E-4</v>
      </c>
      <c r="M12" s="353"/>
      <c r="N12" s="353">
        <f t="shared" si="0"/>
        <v>7.2591586743959557E-4</v>
      </c>
      <c r="O12" s="209"/>
      <c r="P12" s="110">
        <f>+N12*($O$25)</f>
        <v>104.20738031951423</v>
      </c>
      <c r="Q12" s="57">
        <f>+'Estimated Proforma Net Revenue'!C15</f>
        <v>15040573.846487813</v>
      </c>
      <c r="R12" s="210">
        <f>(+P12/Q12)</f>
        <v>6.9284178504830203E-6</v>
      </c>
    </row>
    <row r="13" spans="1:25" x14ac:dyDescent="0.2">
      <c r="A13" s="102">
        <f t="shared" si="1"/>
        <v>7</v>
      </c>
      <c r="C13" s="115"/>
      <c r="D13" s="107"/>
      <c r="E13" s="354"/>
      <c r="F13" s="209"/>
      <c r="G13" s="209"/>
      <c r="H13" s="209"/>
      <c r="I13" s="107"/>
      <c r="J13" s="209"/>
      <c r="K13" s="209"/>
      <c r="L13" s="209"/>
      <c r="M13" s="209"/>
      <c r="N13" s="209"/>
      <c r="O13" s="209"/>
      <c r="P13" s="110"/>
      <c r="Q13" s="57"/>
      <c r="R13" s="212"/>
    </row>
    <row r="14" spans="1:25" x14ac:dyDescent="0.2">
      <c r="A14" s="102">
        <f t="shared" si="1"/>
        <v>8</v>
      </c>
      <c r="B14" s="90" t="s">
        <v>6</v>
      </c>
      <c r="C14" s="115" t="s">
        <v>106</v>
      </c>
      <c r="D14" s="107">
        <f>'2022 GRC Load Research - Energy'!$J$30</f>
        <v>1244960837.6746433</v>
      </c>
      <c r="E14" s="353">
        <f t="shared" ref="E14:E16" si="6">+D14/D$25</f>
        <v>6.0524917012512287E-2</v>
      </c>
      <c r="F14" s="209"/>
      <c r="G14" s="353">
        <f t="shared" ref="G14:G16" si="7">E14*$F$25</f>
        <v>1.2341951769588822E-2</v>
      </c>
      <c r="H14" s="353"/>
      <c r="I14" s="107">
        <f>'2022 GRC Load Research - CP Dem'!$J$41</f>
        <v>187488.2773004591</v>
      </c>
      <c r="J14" s="353">
        <f t="shared" ref="J14:J15" si="8">+I14/I$25</f>
        <v>5.3075623802296371E-2</v>
      </c>
      <c r="K14" s="209"/>
      <c r="L14" s="353">
        <f t="shared" ref="L14:L16" si="9">J14*$K$25</f>
        <v>4.2252696296697929E-2</v>
      </c>
      <c r="M14" s="353"/>
      <c r="N14" s="353">
        <f t="shared" ref="N14:N16" si="10">+L14+G14</f>
        <v>5.4594648066286749E-2</v>
      </c>
      <c r="O14" s="209"/>
      <c r="P14" s="110">
        <f>+N14*($O$25)</f>
        <v>7837.2239947310127</v>
      </c>
      <c r="Q14" s="57">
        <f>SUM('Estimated Proforma Net Revenue'!C18:C18)</f>
        <v>1416593830.9637725</v>
      </c>
      <c r="R14" s="210">
        <f>(+P14/Q14)</f>
        <v>5.5324425558164382E-6</v>
      </c>
    </row>
    <row r="15" spans="1:25" x14ac:dyDescent="0.2">
      <c r="A15" s="102">
        <f t="shared" si="1"/>
        <v>9</v>
      </c>
      <c r="B15" s="90" t="s">
        <v>7</v>
      </c>
      <c r="C15" s="115">
        <v>35</v>
      </c>
      <c r="D15" s="107">
        <f>'2022 GRC Load Research - Energy'!$J$31</f>
        <v>4166514.0850937385</v>
      </c>
      <c r="E15" s="353">
        <f t="shared" si="6"/>
        <v>2.025589171967721E-4</v>
      </c>
      <c r="F15" s="209"/>
      <c r="G15" s="353">
        <f t="shared" si="7"/>
        <v>4.1304846168163745E-5</v>
      </c>
      <c r="H15" s="353"/>
      <c r="I15" s="107">
        <f>'2022 GRC Load Research - CP Dem'!$K$41</f>
        <v>401.34137092455575</v>
      </c>
      <c r="J15" s="353">
        <f t="shared" si="8"/>
        <v>1.1361480262231545E-4</v>
      </c>
      <c r="K15" s="209"/>
      <c r="L15" s="353">
        <f t="shared" si="9"/>
        <v>9.0447015147512486E-5</v>
      </c>
      <c r="M15" s="353"/>
      <c r="N15" s="353">
        <f t="shared" si="10"/>
        <v>1.3175186131567622E-4</v>
      </c>
      <c r="O15" s="209"/>
      <c r="P15" s="110">
        <f>+N15*($O$25)</f>
        <v>18.913371281375134</v>
      </c>
      <c r="Q15" s="57">
        <f>+'Estimated Proforma Net Revenue'!C19</f>
        <v>4440266.6219169199</v>
      </c>
      <c r="R15" s="210">
        <f>(+P15/Q15)</f>
        <v>4.2595125229687202E-6</v>
      </c>
    </row>
    <row r="16" spans="1:25" x14ac:dyDescent="0.2">
      <c r="A16" s="102">
        <f t="shared" si="1"/>
        <v>10</v>
      </c>
      <c r="B16" s="90" t="s">
        <v>8</v>
      </c>
      <c r="C16" s="115">
        <v>43</v>
      </c>
      <c r="D16" s="107">
        <f>'2022 GRC Load Research - Energy'!$J$33</f>
        <v>106553558.62246363</v>
      </c>
      <c r="E16" s="353">
        <f t="shared" si="6"/>
        <v>5.1801993266376847E-3</v>
      </c>
      <c r="F16" s="209"/>
      <c r="G16" s="353">
        <f t="shared" si="7"/>
        <v>1.0563214854636114E-3</v>
      </c>
      <c r="H16" s="353"/>
      <c r="I16" s="107">
        <f>'2022 GRC Load Research - CP Dem'!$L$41</f>
        <v>0</v>
      </c>
      <c r="J16" s="353">
        <f>+I16/I$25</f>
        <v>0</v>
      </c>
      <c r="K16" s="209"/>
      <c r="L16" s="353">
        <f t="shared" si="9"/>
        <v>0</v>
      </c>
      <c r="M16" s="353"/>
      <c r="N16" s="353">
        <f t="shared" si="10"/>
        <v>1.0563214854636114E-3</v>
      </c>
      <c r="O16" s="209"/>
      <c r="P16" s="110">
        <f>+N16*($O$25)</f>
        <v>151.63808880998238</v>
      </c>
      <c r="Q16" s="57">
        <f>+'Estimated Proforma Net Revenue'!C20</f>
        <v>123233807.4336848</v>
      </c>
      <c r="R16" s="210">
        <f>(+P16/Q16)</f>
        <v>1.2304909826922506E-6</v>
      </c>
    </row>
    <row r="17" spans="1:18" x14ac:dyDescent="0.2">
      <c r="A17" s="102">
        <f t="shared" si="1"/>
        <v>11</v>
      </c>
      <c r="C17" s="115"/>
      <c r="D17" s="107"/>
      <c r="E17" s="354"/>
      <c r="F17" s="209"/>
      <c r="G17" s="209"/>
      <c r="H17" s="209"/>
      <c r="I17" s="107"/>
      <c r="J17" s="209"/>
      <c r="K17" s="209"/>
      <c r="L17" s="209"/>
      <c r="M17" s="209"/>
      <c r="N17" s="209"/>
      <c r="O17" s="209"/>
      <c r="P17" s="110"/>
      <c r="Q17" s="57"/>
      <c r="R17" s="212"/>
    </row>
    <row r="18" spans="1:18" x14ac:dyDescent="0.2">
      <c r="A18" s="102">
        <f t="shared" si="1"/>
        <v>12</v>
      </c>
      <c r="B18" s="118" t="s">
        <v>83</v>
      </c>
      <c r="C18" s="115">
        <v>46</v>
      </c>
      <c r="D18" s="107">
        <f>'2022 GRC Load Research - Energy'!$J$34</f>
        <v>93811148.646427751</v>
      </c>
      <c r="E18" s="353">
        <f t="shared" ref="E18:E19" si="11">+D18/D$25</f>
        <v>4.5607153372621617E-3</v>
      </c>
      <c r="F18" s="209"/>
      <c r="G18" s="353">
        <f t="shared" ref="G18:G19" si="12">E18*$F$25</f>
        <v>9.2999927146826479E-4</v>
      </c>
      <c r="H18" s="353"/>
      <c r="I18" s="107">
        <f>'2022 GRC Load Research - CP Dem'!$M$41</f>
        <v>0</v>
      </c>
      <c r="J18" s="353">
        <f t="shared" ref="J18:J19" si="13">+I18/I$25</f>
        <v>0</v>
      </c>
      <c r="K18" s="209"/>
      <c r="L18" s="353">
        <f t="shared" ref="L18:L19" si="14">J18*$K$25</f>
        <v>0</v>
      </c>
      <c r="M18" s="353"/>
      <c r="N18" s="353">
        <f t="shared" ref="N18:N19" si="15">+L18+G18</f>
        <v>9.2999927146826479E-4</v>
      </c>
      <c r="O18" s="209"/>
      <c r="P18" s="110">
        <f>+N18*($O$25)</f>
        <v>133.50415953929934</v>
      </c>
      <c r="Q18" s="57">
        <f>+'Estimated Proforma Net Revenue'!C23</f>
        <v>97204322.458226442</v>
      </c>
      <c r="R18" s="210">
        <f>(+P18/Q18)</f>
        <v>1.3734385072914093E-6</v>
      </c>
    </row>
    <row r="19" spans="1:18" x14ac:dyDescent="0.2">
      <c r="A19" s="102">
        <f t="shared" si="1"/>
        <v>13</v>
      </c>
      <c r="B19" s="118" t="s">
        <v>84</v>
      </c>
      <c r="C19" s="115">
        <v>49</v>
      </c>
      <c r="D19" s="107">
        <f>'2022 GRC Load Research - Energy'!$J$35</f>
        <v>477634882.60558343</v>
      </c>
      <c r="E19" s="353">
        <f t="shared" si="11"/>
        <v>2.3220659443376791E-2</v>
      </c>
      <c r="F19" s="209"/>
      <c r="G19" s="353">
        <f t="shared" si="12"/>
        <v>4.7350458795169812E-3</v>
      </c>
      <c r="H19" s="353"/>
      <c r="I19" s="107">
        <f>'2022 GRC Load Research - CP Dem'!$N$41</f>
        <v>64691.696510950045</v>
      </c>
      <c r="J19" s="353">
        <f t="shared" si="13"/>
        <v>1.8313423092821312E-2</v>
      </c>
      <c r="K19" s="209"/>
      <c r="L19" s="353">
        <f t="shared" si="14"/>
        <v>1.4579037393441517E-2</v>
      </c>
      <c r="M19" s="353"/>
      <c r="N19" s="353">
        <f t="shared" si="15"/>
        <v>1.9314083272958499E-2</v>
      </c>
      <c r="O19" s="209"/>
      <c r="P19" s="110">
        <f>+N19*($O$25)</f>
        <v>2772.5940586571232</v>
      </c>
      <c r="Q19" s="57">
        <f>+'Estimated Proforma Net Revenue'!C24</f>
        <v>536308452.81444013</v>
      </c>
      <c r="R19" s="210">
        <f>(+P19/Q19)</f>
        <v>5.169775050359734E-6</v>
      </c>
    </row>
    <row r="20" spans="1:18" x14ac:dyDescent="0.2">
      <c r="A20" s="102">
        <f t="shared" si="1"/>
        <v>14</v>
      </c>
      <c r="B20" s="118"/>
      <c r="C20" s="115"/>
      <c r="D20" s="107"/>
      <c r="E20" s="354"/>
      <c r="F20" s="209"/>
      <c r="G20" s="209"/>
      <c r="H20" s="209"/>
      <c r="I20" s="107"/>
      <c r="J20" s="209"/>
      <c r="K20" s="209"/>
      <c r="L20" s="209"/>
      <c r="M20" s="209"/>
      <c r="N20" s="209"/>
      <c r="O20" s="209"/>
      <c r="P20" s="110"/>
      <c r="Q20" s="57"/>
      <c r="R20" s="212"/>
    </row>
    <row r="21" spans="1:18" x14ac:dyDescent="0.2">
      <c r="A21" s="102">
        <f t="shared" si="1"/>
        <v>15</v>
      </c>
      <c r="B21" s="90" t="s">
        <v>9</v>
      </c>
      <c r="C21" s="115" t="s">
        <v>63</v>
      </c>
      <c r="D21" s="107">
        <f>'2022 GRC Load Research - Energy'!$J$37</f>
        <v>69921349.876824558</v>
      </c>
      <c r="E21" s="353">
        <f>+D21/D$25</f>
        <v>3.3992907813889203E-3</v>
      </c>
      <c r="F21" s="209"/>
      <c r="G21" s="353">
        <f>E21*$F$25</f>
        <v>6.9316712761517446E-4</v>
      </c>
      <c r="H21" s="353"/>
      <c r="I21" s="107">
        <f>SUM('2022 GRC Load Research - CP Dem'!$O$41:$P$41)</f>
        <v>3735.7457131588171</v>
      </c>
      <c r="J21" s="353">
        <f>+I21/I$25</f>
        <v>1.057543633914296E-3</v>
      </c>
      <c r="K21" s="209"/>
      <c r="L21" s="353">
        <f>J21*$K$25</f>
        <v>8.4189439111884254E-4</v>
      </c>
      <c r="M21" s="353"/>
      <c r="N21" s="353">
        <f>+L21+G21</f>
        <v>1.535061518734017E-3</v>
      </c>
      <c r="O21" s="209"/>
      <c r="P21" s="110">
        <f>+N21*($O$25)</f>
        <v>220.36264348482192</v>
      </c>
      <c r="Q21" s="57">
        <f>+'Estimated Proforma Net Revenue'!C27</f>
        <v>67490752.881634608</v>
      </c>
      <c r="R21" s="210">
        <f>(+P21/Q21)</f>
        <v>3.2650790527006607E-6</v>
      </c>
    </row>
    <row r="22" spans="1:18" x14ac:dyDescent="0.2">
      <c r="A22" s="102">
        <f t="shared" si="1"/>
        <v>16</v>
      </c>
      <c r="C22" s="115"/>
      <c r="D22" s="107"/>
      <c r="E22" s="354"/>
      <c r="F22" s="209"/>
      <c r="G22" s="209"/>
      <c r="H22" s="209"/>
      <c r="I22" s="107"/>
      <c r="P22" s="110"/>
      <c r="R22" s="212"/>
    </row>
    <row r="23" spans="1:18" x14ac:dyDescent="0.2">
      <c r="A23" s="102">
        <f t="shared" si="1"/>
        <v>17</v>
      </c>
      <c r="B23" s="118" t="s">
        <v>65</v>
      </c>
      <c r="C23" s="115">
        <v>5</v>
      </c>
      <c r="D23" s="107">
        <f>'2022 GRC Load Research - Energy'!$J$36</f>
        <v>6940399.9973075157</v>
      </c>
      <c r="E23" s="353">
        <f>+D23/D$25</f>
        <v>3.3741393396380696E-4</v>
      </c>
      <c r="F23" s="209"/>
      <c r="G23" s="353">
        <f>E23*$F$25</f>
        <v>6.8803836583660905E-5</v>
      </c>
      <c r="H23" s="353"/>
      <c r="I23" s="107">
        <f>'2022 GRC Load Research - CP Dem'!$Q$41</f>
        <v>958.64253269964763</v>
      </c>
      <c r="J23" s="353">
        <f>+I23/I$25</f>
        <v>2.713799025680338E-4</v>
      </c>
      <c r="K23" s="209"/>
      <c r="L23" s="353">
        <f>J23*$K$25</f>
        <v>2.1604141002556611E-4</v>
      </c>
      <c r="M23" s="353"/>
      <c r="N23" s="353">
        <f>+L23+G23</f>
        <v>2.84845246609227E-4</v>
      </c>
      <c r="O23" s="209"/>
      <c r="P23" s="110">
        <f>+N23*($O$25)</f>
        <v>40.890381760505463</v>
      </c>
      <c r="Q23" s="57">
        <f>+'Estimated Proforma Net Revenue'!C33</f>
        <v>6782580.058544145</v>
      </c>
      <c r="R23" s="210">
        <f>(+P23/Q23)</f>
        <v>6.0287355855085071E-6</v>
      </c>
    </row>
    <row r="24" spans="1:18" x14ac:dyDescent="0.2">
      <c r="A24" s="102">
        <f t="shared" si="1"/>
        <v>18</v>
      </c>
      <c r="C24" s="115"/>
      <c r="E24" s="209"/>
      <c r="F24" s="209"/>
      <c r="G24" s="209"/>
      <c r="H24" s="209"/>
      <c r="P24" s="110"/>
      <c r="R24" s="212"/>
    </row>
    <row r="25" spans="1:18" x14ac:dyDescent="0.2">
      <c r="A25" s="102">
        <f t="shared" si="1"/>
        <v>19</v>
      </c>
      <c r="B25" s="90" t="s">
        <v>10</v>
      </c>
      <c r="C25" s="115"/>
      <c r="D25" s="57">
        <f>SUM(D7:D23)</f>
        <v>20569393551.043995</v>
      </c>
      <c r="E25" s="353">
        <f>SUM(E7:E23)</f>
        <v>1.0000000000000002</v>
      </c>
      <c r="F25" s="355">
        <v>0.20391522002479368</v>
      </c>
      <c r="G25" s="356">
        <f>E25*$F$25</f>
        <v>0.20391522002479373</v>
      </c>
      <c r="H25" s="353"/>
      <c r="I25" s="57">
        <f>SUM(I7:I23)</f>
        <v>3532474.3049434912</v>
      </c>
      <c r="J25" s="353">
        <f>+I25/I$25</f>
        <v>1</v>
      </c>
      <c r="K25" s="355">
        <v>0.79608477997520632</v>
      </c>
      <c r="L25" s="356">
        <f>J25*$K$25</f>
        <v>0.79608477997520632</v>
      </c>
      <c r="M25" s="353"/>
      <c r="N25" s="353">
        <f>+L25+G25</f>
        <v>1</v>
      </c>
      <c r="O25" s="357">
        <v>143552.97217440349</v>
      </c>
      <c r="P25" s="110">
        <f>SUM(P7:P23)</f>
        <v>143552.97217440352</v>
      </c>
      <c r="Q25" s="57">
        <f>SUM(Q7:Q23)</f>
        <v>21186878594.863487</v>
      </c>
      <c r="R25" s="210">
        <f>(+P25/Q25)</f>
        <v>6.7755602379864618E-6</v>
      </c>
    </row>
    <row r="26" spans="1:18" x14ac:dyDescent="0.2">
      <c r="A26" s="102">
        <f t="shared" si="1"/>
        <v>20</v>
      </c>
      <c r="C26" s="115"/>
      <c r="P26" s="110"/>
      <c r="R26" s="213"/>
    </row>
    <row r="27" spans="1:18" x14ac:dyDescent="0.2">
      <c r="A27" s="102">
        <f t="shared" si="1"/>
        <v>21</v>
      </c>
      <c r="B27" s="90" t="s">
        <v>11</v>
      </c>
      <c r="C27" s="115" t="s">
        <v>186</v>
      </c>
      <c r="N27" s="57"/>
      <c r="O27" s="57"/>
      <c r="P27" s="110"/>
      <c r="Q27" s="57">
        <f>+'Estimated Proforma Net Revenue'!C29</f>
        <v>2282946170.4389658</v>
      </c>
      <c r="R27" s="214"/>
    </row>
    <row r="28" spans="1:18" x14ac:dyDescent="0.2">
      <c r="A28" s="102">
        <f t="shared" si="1"/>
        <v>22</v>
      </c>
      <c r="R28" s="215"/>
    </row>
    <row r="29" spans="1:18" x14ac:dyDescent="0.2">
      <c r="A29" s="102">
        <f t="shared" si="1"/>
        <v>23</v>
      </c>
      <c r="B29" s="90" t="s">
        <v>12</v>
      </c>
      <c r="P29" s="110"/>
      <c r="Q29" s="57">
        <f>+Q27+Q25</f>
        <v>23469824765.302452</v>
      </c>
      <c r="R29" s="212"/>
    </row>
    <row r="30" spans="1:18" x14ac:dyDescent="0.2">
      <c r="A30" s="102"/>
      <c r="P30" s="110"/>
      <c r="Q30" s="57"/>
      <c r="R30" s="215"/>
    </row>
    <row r="31" spans="1:18" ht="10.8" thickBot="1" x14ac:dyDescent="0.25">
      <c r="A31" s="123"/>
      <c r="B31" s="124"/>
      <c r="C31" s="124"/>
      <c r="D31" s="126"/>
      <c r="E31" s="124"/>
      <c r="F31" s="124"/>
      <c r="G31" s="124"/>
      <c r="H31" s="124"/>
      <c r="I31" s="126"/>
      <c r="J31" s="124"/>
      <c r="K31" s="124"/>
      <c r="L31" s="124"/>
      <c r="M31" s="124"/>
      <c r="N31" s="124"/>
      <c r="O31" s="124"/>
      <c r="P31" s="124"/>
      <c r="Q31" s="124"/>
      <c r="R31" s="128"/>
    </row>
    <row r="33" spans="3:17" x14ac:dyDescent="0.2">
      <c r="D33" s="218">
        <f>'2022 GRC Load Research - Energy'!$J$39</f>
        <v>20569393551.043995</v>
      </c>
      <c r="E33" s="56"/>
      <c r="F33" s="56"/>
      <c r="G33" s="56"/>
      <c r="H33" s="56"/>
      <c r="I33" s="107">
        <f>'2022 GRC Load Research - CP Dem'!$V$41</f>
        <v>3532474.3049434912</v>
      </c>
      <c r="J33" s="56"/>
      <c r="K33" s="56"/>
      <c r="L33" s="56"/>
      <c r="M33" s="56"/>
      <c r="N33" s="56"/>
      <c r="O33" s="56"/>
      <c r="P33" s="56"/>
      <c r="Q33" s="219">
        <f>'Rate Impacts'!D37</f>
        <v>23469824765.302452</v>
      </c>
    </row>
    <row r="34" spans="3:17" x14ac:dyDescent="0.2">
      <c r="C34" s="220"/>
      <c r="D34" s="216">
        <f>+D33-D25</f>
        <v>0</v>
      </c>
      <c r="E34" s="221"/>
      <c r="F34" s="221"/>
      <c r="G34" s="221"/>
      <c r="H34" s="221"/>
      <c r="I34" s="216">
        <f>+I33-I25</f>
        <v>0</v>
      </c>
      <c r="J34" s="221"/>
      <c r="K34" s="221"/>
      <c r="L34" s="221"/>
      <c r="M34" s="221"/>
      <c r="N34" s="221"/>
      <c r="O34" s="221"/>
      <c r="P34" s="221"/>
      <c r="Q34" s="217">
        <f>+Q29-Q33</f>
        <v>0</v>
      </c>
    </row>
  </sheetData>
  <mergeCells count="3">
    <mergeCell ref="A1:R1"/>
    <mergeCell ref="A2:R2"/>
    <mergeCell ref="A3:R3"/>
  </mergeCells>
  <printOptions horizontalCentered="1"/>
  <pageMargins left="0.7" right="0.7" top="0.75" bottom="0.75" header="0.3" footer="0.3"/>
  <pageSetup scale="75" fitToHeight="6" orientation="landscape" r:id="rId1"/>
  <headerFooter alignWithMargins="0">
    <oddFooter>&amp;L&amp;F
&amp;A&amp;RSchedule 95A Filing Eff 1-1-21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7"/>
  <sheetViews>
    <sheetView zoomScaleNormal="100" workbookViewId="0">
      <pane xSplit="2" ySplit="8" topLeftCell="C9" activePane="bottomRight" state="frozen"/>
      <selection activeCell="L8" sqref="L8"/>
      <selection pane="topRight" activeCell="L8" sqref="L8"/>
      <selection pane="bottomLeft" activeCell="L8" sqref="L8"/>
      <selection pane="bottomRight" activeCell="B13" sqref="B13"/>
    </sheetView>
  </sheetViews>
  <sheetFormatPr defaultColWidth="6.44140625" defaultRowHeight="10.199999999999999" x14ac:dyDescent="0.2"/>
  <cols>
    <col min="1" max="1" width="4.44140625" style="34" bestFit="1" customWidth="1"/>
    <col min="2" max="2" width="22.6640625" style="34" bestFit="1" customWidth="1"/>
    <col min="3" max="3" width="13.33203125" style="34" bestFit="1" customWidth="1"/>
    <col min="4" max="4" width="14.88671875" style="34" bestFit="1" customWidth="1"/>
    <col min="5" max="5" width="11.33203125" style="34" bestFit="1" customWidth="1"/>
    <col min="6" max="6" width="10.6640625" style="34" bestFit="1" customWidth="1"/>
    <col min="7" max="8" width="11.5546875" style="34" bestFit="1" customWidth="1"/>
    <col min="9" max="9" width="11.33203125" style="34" bestFit="1" customWidth="1"/>
    <col min="10" max="11" width="11.33203125" style="34" customWidth="1"/>
    <col min="12" max="12" width="11.33203125" style="34" bestFit="1" customWidth="1"/>
    <col min="13" max="13" width="11.88671875" style="34" bestFit="1" customWidth="1"/>
    <col min="14" max="14" width="11.33203125" style="34" bestFit="1" customWidth="1"/>
    <col min="15" max="15" width="12.33203125" style="34" bestFit="1" customWidth="1"/>
    <col min="16" max="20" width="12.33203125" style="34" customWidth="1"/>
    <col min="21" max="21" width="12.33203125" style="34" bestFit="1" customWidth="1"/>
    <col min="22" max="22" width="11.33203125" style="34" bestFit="1" customWidth="1"/>
    <col min="23" max="23" width="11.88671875" style="34" bestFit="1" customWidth="1"/>
    <col min="24" max="24" width="11.33203125" style="34" bestFit="1" customWidth="1"/>
    <col min="25" max="25" width="11.5546875" style="34" bestFit="1" customWidth="1"/>
    <col min="26" max="26" width="13.33203125" style="34" customWidth="1"/>
    <col min="27" max="27" width="11.33203125" style="34" customWidth="1"/>
    <col min="28" max="28" width="18.109375" style="34" customWidth="1"/>
    <col min="29" max="16384" width="6.44140625" style="34"/>
  </cols>
  <sheetData>
    <row r="1" spans="1:28" s="169" customFormat="1" x14ac:dyDescent="0.2">
      <c r="A1" s="379" t="s">
        <v>13</v>
      </c>
      <c r="B1" s="379"/>
      <c r="C1" s="379"/>
      <c r="D1" s="379"/>
      <c r="E1" s="379"/>
      <c r="F1" s="379"/>
      <c r="G1" s="379"/>
      <c r="H1" s="379"/>
      <c r="I1" s="379"/>
      <c r="J1" s="379"/>
      <c r="K1" s="379"/>
      <c r="L1" s="379"/>
      <c r="M1" s="379"/>
      <c r="N1" s="379"/>
      <c r="O1" s="379"/>
      <c r="P1" s="379"/>
      <c r="Q1" s="379"/>
      <c r="R1" s="379"/>
      <c r="S1" s="379"/>
      <c r="T1" s="379"/>
      <c r="U1" s="379"/>
      <c r="V1" s="379"/>
      <c r="W1" s="379"/>
    </row>
    <row r="2" spans="1:28" s="169" customFormat="1" x14ac:dyDescent="0.2">
      <c r="A2" s="381" t="s">
        <v>315</v>
      </c>
      <c r="B2" s="380"/>
      <c r="C2" s="380"/>
      <c r="D2" s="380"/>
      <c r="E2" s="380"/>
      <c r="F2" s="380"/>
      <c r="G2" s="380"/>
      <c r="H2" s="380"/>
      <c r="I2" s="380"/>
      <c r="J2" s="380"/>
      <c r="K2" s="380"/>
      <c r="L2" s="380"/>
      <c r="M2" s="380"/>
      <c r="N2" s="380"/>
      <c r="O2" s="380"/>
      <c r="P2" s="380"/>
      <c r="Q2" s="380"/>
      <c r="R2" s="380"/>
      <c r="S2" s="380"/>
      <c r="T2" s="380"/>
      <c r="U2" s="380"/>
      <c r="V2" s="380"/>
      <c r="W2" s="380"/>
    </row>
    <row r="3" spans="1:28" s="169" customFormat="1" x14ac:dyDescent="0.2">
      <c r="A3" s="381" t="s">
        <v>364</v>
      </c>
      <c r="B3" s="380"/>
      <c r="C3" s="380"/>
      <c r="D3" s="380"/>
      <c r="E3" s="380"/>
      <c r="F3" s="380"/>
      <c r="G3" s="380"/>
      <c r="H3" s="380"/>
      <c r="I3" s="380"/>
      <c r="J3" s="380"/>
      <c r="K3" s="380"/>
      <c r="L3" s="380"/>
      <c r="M3" s="380"/>
      <c r="N3" s="380"/>
      <c r="O3" s="380"/>
      <c r="P3" s="380"/>
      <c r="Q3" s="380"/>
      <c r="R3" s="380"/>
      <c r="S3" s="380"/>
      <c r="T3" s="380"/>
      <c r="U3" s="380"/>
      <c r="V3" s="380"/>
      <c r="W3" s="380"/>
    </row>
    <row r="4" spans="1:28" s="169" customFormat="1" x14ac:dyDescent="0.2">
      <c r="A4" s="401"/>
      <c r="B4" s="379"/>
      <c r="C4" s="379"/>
      <c r="D4" s="379"/>
      <c r="E4" s="379"/>
      <c r="F4" s="379"/>
      <c r="G4" s="379"/>
      <c r="H4" s="379"/>
      <c r="I4" s="379"/>
      <c r="J4" s="379"/>
      <c r="K4" s="379"/>
      <c r="L4" s="379"/>
      <c r="M4" s="379"/>
      <c r="N4" s="379"/>
      <c r="O4" s="379"/>
      <c r="P4" s="379"/>
      <c r="Q4" s="379"/>
      <c r="R4" s="379"/>
      <c r="S4" s="379"/>
      <c r="T4" s="379"/>
      <c r="U4" s="379"/>
      <c r="V4" s="379"/>
      <c r="W4" s="379"/>
    </row>
    <row r="5" spans="1:28" s="169" customFormat="1" ht="10.8" thickBot="1" x14ac:dyDescent="0.25">
      <c r="A5" s="170"/>
      <c r="B5" s="171"/>
      <c r="C5" s="171"/>
      <c r="D5" s="171"/>
      <c r="E5" s="171"/>
      <c r="F5" s="171"/>
      <c r="G5" s="171"/>
      <c r="H5" s="171"/>
      <c r="I5" s="171"/>
      <c r="J5" s="171"/>
      <c r="K5" s="171"/>
      <c r="L5" s="171"/>
      <c r="M5" s="171"/>
      <c r="N5" s="171"/>
      <c r="O5" s="171"/>
      <c r="P5" s="171"/>
      <c r="Q5" s="171"/>
      <c r="R5" s="171"/>
      <c r="S5" s="171"/>
      <c r="T5" s="171"/>
      <c r="U5" s="171"/>
      <c r="V5" s="171"/>
      <c r="W5" s="171"/>
    </row>
    <row r="6" spans="1:28" s="169" customFormat="1" ht="10.8" thickBot="1" x14ac:dyDescent="0.25">
      <c r="A6" s="170"/>
      <c r="B6" s="171"/>
      <c r="C6" s="171"/>
      <c r="D6" s="171"/>
      <c r="E6" s="171"/>
      <c r="F6" s="171"/>
      <c r="G6" s="171"/>
      <c r="H6" s="171"/>
      <c r="I6" s="171"/>
      <c r="K6" s="342"/>
      <c r="L6" s="171"/>
      <c r="M6" s="171"/>
      <c r="N6" s="171"/>
      <c r="O6" s="171"/>
      <c r="P6" s="171"/>
      <c r="Q6" s="171"/>
      <c r="R6" s="171"/>
      <c r="S6" s="171"/>
      <c r="T6" s="171"/>
      <c r="U6" s="171"/>
      <c r="V6" s="171"/>
      <c r="W6" s="171"/>
      <c r="Y6" s="171"/>
      <c r="Z6" s="343"/>
      <c r="AA6" s="344" t="s">
        <v>313</v>
      </c>
      <c r="AB6" s="175"/>
    </row>
    <row r="7" spans="1:28" s="175" customFormat="1" ht="51" x14ac:dyDescent="0.2">
      <c r="A7" s="202" t="s">
        <v>0</v>
      </c>
      <c r="B7" s="202" t="s">
        <v>97</v>
      </c>
      <c r="C7" s="173" t="s">
        <v>98</v>
      </c>
      <c r="D7" s="174" t="s">
        <v>99</v>
      </c>
      <c r="E7" s="174" t="s">
        <v>296</v>
      </c>
      <c r="F7" s="174" t="s">
        <v>297</v>
      </c>
      <c r="G7" s="174" t="s">
        <v>201</v>
      </c>
      <c r="H7" s="174" t="s">
        <v>100</v>
      </c>
      <c r="I7" s="174" t="s">
        <v>298</v>
      </c>
      <c r="J7" s="174" t="s">
        <v>299</v>
      </c>
      <c r="K7" s="174" t="s">
        <v>307</v>
      </c>
      <c r="L7" s="174" t="s">
        <v>226</v>
      </c>
      <c r="M7" s="174" t="s">
        <v>227</v>
      </c>
      <c r="N7" s="174" t="s">
        <v>101</v>
      </c>
      <c r="O7" s="174" t="s">
        <v>300</v>
      </c>
      <c r="P7" s="174" t="s">
        <v>301</v>
      </c>
      <c r="Q7" s="174" t="s">
        <v>302</v>
      </c>
      <c r="R7" s="174" t="s">
        <v>303</v>
      </c>
      <c r="S7" s="174" t="s">
        <v>304</v>
      </c>
      <c r="T7" s="174" t="s">
        <v>305</v>
      </c>
      <c r="U7" s="174" t="s">
        <v>188</v>
      </c>
      <c r="V7" s="174" t="s">
        <v>203</v>
      </c>
      <c r="W7" s="174" t="s">
        <v>204</v>
      </c>
      <c r="X7" s="174" t="s">
        <v>306</v>
      </c>
      <c r="Y7" s="174" t="s">
        <v>314</v>
      </c>
      <c r="Z7" s="174" t="s">
        <v>316</v>
      </c>
      <c r="AA7" s="345" t="str">
        <f>K7</f>
        <v>Schedule 137
Renewable Energy Credit (REC)</v>
      </c>
      <c r="AB7" s="174" t="s">
        <v>348</v>
      </c>
    </row>
    <row r="8" spans="1:28" s="149" customFormat="1" ht="30.75" customHeight="1" x14ac:dyDescent="0.2">
      <c r="A8" s="95"/>
      <c r="B8" s="95"/>
      <c r="C8" s="150" t="s">
        <v>14</v>
      </c>
      <c r="D8" s="150" t="s">
        <v>15</v>
      </c>
      <c r="E8" s="151" t="s">
        <v>16</v>
      </c>
      <c r="F8" s="152" t="s">
        <v>66</v>
      </c>
      <c r="G8" s="152" t="s">
        <v>107</v>
      </c>
      <c r="H8" s="153" t="s">
        <v>87</v>
      </c>
      <c r="I8" s="153" t="s">
        <v>112</v>
      </c>
      <c r="J8" s="153" t="s">
        <v>108</v>
      </c>
      <c r="K8" s="153" t="s">
        <v>109</v>
      </c>
      <c r="L8" s="152" t="s">
        <v>88</v>
      </c>
      <c r="M8" s="152" t="s">
        <v>110</v>
      </c>
      <c r="N8" s="151" t="s">
        <v>111</v>
      </c>
      <c r="O8" s="152" t="s">
        <v>185</v>
      </c>
      <c r="P8" s="152" t="s">
        <v>205</v>
      </c>
      <c r="Q8" s="153" t="s">
        <v>228</v>
      </c>
      <c r="R8" s="152" t="s">
        <v>229</v>
      </c>
      <c r="S8" s="152" t="s">
        <v>317</v>
      </c>
      <c r="T8" s="152" t="s">
        <v>318</v>
      </c>
      <c r="U8" s="151" t="s">
        <v>319</v>
      </c>
      <c r="V8" s="152" t="s">
        <v>320</v>
      </c>
      <c r="W8" s="152" t="s">
        <v>321</v>
      </c>
      <c r="X8" s="153" t="s">
        <v>322</v>
      </c>
      <c r="Y8" s="153" t="s">
        <v>344</v>
      </c>
      <c r="Z8" s="153" t="s">
        <v>345</v>
      </c>
      <c r="AA8" s="346" t="s">
        <v>347</v>
      </c>
      <c r="AB8" s="151" t="s">
        <v>346</v>
      </c>
    </row>
    <row r="9" spans="1:28" s="149" customFormat="1" x14ac:dyDescent="0.2">
      <c r="A9" s="148">
        <v>1</v>
      </c>
      <c r="B9" s="48" t="s">
        <v>424</v>
      </c>
      <c r="C9" s="154">
        <v>11231237165.043671</v>
      </c>
      <c r="D9" s="156">
        <v>1195987664.8649354</v>
      </c>
      <c r="E9" s="156">
        <v>23974494.502337527</v>
      </c>
      <c r="F9" s="156">
        <v>0</v>
      </c>
      <c r="G9" s="156">
        <v>0</v>
      </c>
      <c r="H9" s="156">
        <v>56650360.26048027</v>
      </c>
      <c r="I9" s="156">
        <v>16038206.671682362</v>
      </c>
      <c r="J9" s="156">
        <v>6817360.959181508</v>
      </c>
      <c r="K9" s="156">
        <v>0</v>
      </c>
      <c r="L9" s="156">
        <v>0</v>
      </c>
      <c r="M9" s="156">
        <v>0</v>
      </c>
      <c r="N9" s="156">
        <v>29335991.475094069</v>
      </c>
      <c r="O9" s="156">
        <v>20530701.53769983</v>
      </c>
      <c r="P9" s="156">
        <v>14039046.456304589</v>
      </c>
      <c r="Q9" s="156">
        <v>29976171.993501555</v>
      </c>
      <c r="R9" s="156">
        <v>95779990.543492436</v>
      </c>
      <c r="S9" s="156">
        <v>91029177.222678944</v>
      </c>
      <c r="T9" s="156">
        <v>3582764.6556489309</v>
      </c>
      <c r="U9" s="156">
        <v>0</v>
      </c>
      <c r="V9" s="156">
        <v>-39039780.385691799</v>
      </c>
      <c r="W9" s="156">
        <v>0</v>
      </c>
      <c r="X9" s="156">
        <v>-84616140.801439017</v>
      </c>
      <c r="Y9" s="156">
        <f>SUM(E9:X9)</f>
        <v>264098345.09097114</v>
      </c>
      <c r="Z9" s="156">
        <f>D9+Y9</f>
        <v>1460086009.9559066</v>
      </c>
      <c r="AA9" s="347">
        <f>-K9</f>
        <v>0</v>
      </c>
      <c r="AB9" s="155">
        <f>SUM(Z9:AA9)</f>
        <v>1460086009.9559066</v>
      </c>
    </row>
    <row r="10" spans="1:28" x14ac:dyDescent="0.2">
      <c r="A10" s="148">
        <f t="shared" ref="A10:A35" si="0">+A9+1</f>
        <v>2</v>
      </c>
      <c r="B10" s="157" t="s">
        <v>1</v>
      </c>
      <c r="C10" s="158">
        <f t="shared" ref="C10:D10" si="1">SUM(C9:C9)</f>
        <v>11231237165.043671</v>
      </c>
      <c r="D10" s="160">
        <f t="shared" si="1"/>
        <v>1195987664.8649354</v>
      </c>
      <c r="E10" s="160">
        <f t="shared" ref="E10" si="2">SUM(E9:E9)</f>
        <v>23974494.502337527</v>
      </c>
      <c r="F10" s="160">
        <f t="shared" ref="F10" si="3">SUM(F9:F9)</f>
        <v>0</v>
      </c>
      <c r="G10" s="160">
        <f t="shared" ref="G10" si="4">SUM(G9:G9)</f>
        <v>0</v>
      </c>
      <c r="H10" s="160">
        <f t="shared" ref="H10" si="5">SUM(H9:H9)</f>
        <v>56650360.26048027</v>
      </c>
      <c r="I10" s="160">
        <f t="shared" ref="I10" si="6">SUM(I9:I9)</f>
        <v>16038206.671682362</v>
      </c>
      <c r="J10" s="160">
        <f t="shared" ref="J10" si="7">SUM(J9:J9)</f>
        <v>6817360.959181508</v>
      </c>
      <c r="K10" s="160">
        <f t="shared" ref="K10" si="8">SUM(K9:K9)</f>
        <v>0</v>
      </c>
      <c r="L10" s="160">
        <f t="shared" ref="L10" si="9">SUM(L9:L9)</f>
        <v>0</v>
      </c>
      <c r="M10" s="160">
        <f t="shared" ref="M10" si="10">SUM(M9:M9)</f>
        <v>0</v>
      </c>
      <c r="N10" s="160">
        <f t="shared" ref="N10" si="11">SUM(N9:N9)</f>
        <v>29335991.475094069</v>
      </c>
      <c r="O10" s="160">
        <f t="shared" ref="O10" si="12">SUM(O9:O9)</f>
        <v>20530701.53769983</v>
      </c>
      <c r="P10" s="160">
        <f t="shared" ref="P10" si="13">SUM(P9:P9)</f>
        <v>14039046.456304589</v>
      </c>
      <c r="Q10" s="160">
        <f t="shared" ref="Q10" si="14">SUM(Q9:Q9)</f>
        <v>29976171.993501555</v>
      </c>
      <c r="R10" s="160">
        <f t="shared" ref="R10" si="15">SUM(R9:R9)</f>
        <v>95779990.543492436</v>
      </c>
      <c r="S10" s="160">
        <f t="shared" ref="S10" si="16">SUM(S9:S9)</f>
        <v>91029177.222678944</v>
      </c>
      <c r="T10" s="160">
        <f t="shared" ref="T10" si="17">SUM(T9:T9)</f>
        <v>3582764.6556489309</v>
      </c>
      <c r="U10" s="160">
        <f t="shared" ref="U10" si="18">SUM(U9:U9)</f>
        <v>0</v>
      </c>
      <c r="V10" s="160">
        <f t="shared" ref="V10" si="19">SUM(V9:V9)</f>
        <v>-39039780.385691799</v>
      </c>
      <c r="W10" s="160">
        <f t="shared" ref="W10" si="20">SUM(W9:W9)</f>
        <v>0</v>
      </c>
      <c r="X10" s="160">
        <f t="shared" ref="X10:Z10" si="21">SUM(X9:X9)</f>
        <v>-84616140.801439017</v>
      </c>
      <c r="Y10" s="160">
        <f t="shared" si="21"/>
        <v>264098345.09097114</v>
      </c>
      <c r="Z10" s="160">
        <f t="shared" si="21"/>
        <v>1460086009.9559066</v>
      </c>
      <c r="AA10" s="348"/>
      <c r="AB10" s="159">
        <f>SUM(AB9:AB9)</f>
        <v>1460086009.9559066</v>
      </c>
    </row>
    <row r="11" spans="1:28" x14ac:dyDescent="0.2">
      <c r="A11" s="148">
        <f t="shared" si="0"/>
        <v>3</v>
      </c>
      <c r="B11" s="148"/>
      <c r="C11" s="68"/>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349"/>
      <c r="AB11" s="155"/>
    </row>
    <row r="12" spans="1:28" x14ac:dyDescent="0.2">
      <c r="A12" s="148">
        <f t="shared" si="0"/>
        <v>4</v>
      </c>
      <c r="B12" s="48" t="s">
        <v>429</v>
      </c>
      <c r="C12" s="154">
        <v>2762363777.023735</v>
      </c>
      <c r="D12" s="156">
        <v>275895023.98780704</v>
      </c>
      <c r="E12" s="156">
        <v>5952401.5927281398</v>
      </c>
      <c r="F12" s="156">
        <v>0</v>
      </c>
      <c r="G12" s="156">
        <v>0</v>
      </c>
      <c r="H12" s="156">
        <v>11811867.510553492</v>
      </c>
      <c r="I12" s="156">
        <v>3632508.3667862117</v>
      </c>
      <c r="J12" s="156">
        <v>1544161.3513562679</v>
      </c>
      <c r="K12" s="156">
        <v>0</v>
      </c>
      <c r="L12" s="156">
        <v>-156549.03513952065</v>
      </c>
      <c r="M12" s="156">
        <v>-177663.167065938</v>
      </c>
      <c r="N12" s="156">
        <v>5781627.3853106787</v>
      </c>
      <c r="O12" s="156">
        <v>4667485.7109257914</v>
      </c>
      <c r="P12" s="156">
        <v>2737502.5030305213</v>
      </c>
      <c r="Q12" s="156">
        <v>6480505.4208976831</v>
      </c>
      <c r="R12" s="156">
        <v>18317234.205444388</v>
      </c>
      <c r="S12" s="156">
        <v>17408416.522803579</v>
      </c>
      <c r="T12" s="156">
        <v>765174.76623557473</v>
      </c>
      <c r="U12" s="156">
        <v>0</v>
      </c>
      <c r="V12" s="156">
        <v>-6118635.7661075732</v>
      </c>
      <c r="W12" s="156">
        <v>0</v>
      </c>
      <c r="X12" s="156">
        <v>-1940382.3937259028</v>
      </c>
      <c r="Y12" s="156">
        <f>SUM(E12:X12)</f>
        <v>70705654.9740334</v>
      </c>
      <c r="Z12" s="156">
        <f>D12+Y12</f>
        <v>346600678.96184045</v>
      </c>
      <c r="AA12" s="347">
        <f>-K12</f>
        <v>0</v>
      </c>
      <c r="AB12" s="155">
        <f>SUM(Z12:AA12)</f>
        <v>346600678.96184045</v>
      </c>
    </row>
    <row r="13" spans="1:28" x14ac:dyDescent="0.2">
      <c r="A13" s="148">
        <f t="shared" si="0"/>
        <v>5</v>
      </c>
      <c r="B13" s="162" t="s">
        <v>180</v>
      </c>
      <c r="C13" s="154">
        <v>2961290332.0764241</v>
      </c>
      <c r="D13" s="156">
        <v>271040737.09336877</v>
      </c>
      <c r="E13" s="156">
        <v>6584434.8775088107</v>
      </c>
      <c r="F13" s="156">
        <v>0</v>
      </c>
      <c r="G13" s="156">
        <v>0</v>
      </c>
      <c r="H13" s="156">
        <v>12875690.363868292</v>
      </c>
      <c r="I13" s="156">
        <v>3618696.7857973902</v>
      </c>
      <c r="J13" s="156">
        <v>1539870.9726797403</v>
      </c>
      <c r="K13" s="156">
        <v>0</v>
      </c>
      <c r="L13" s="156">
        <v>743341.87149714772</v>
      </c>
      <c r="M13" s="156">
        <v>-273140.04027007206</v>
      </c>
      <c r="N13" s="156">
        <v>5863354.8575113202</v>
      </c>
      <c r="O13" s="156">
        <v>4920531.1993182944</v>
      </c>
      <c r="P13" s="156">
        <v>3063786.3471302344</v>
      </c>
      <c r="Q13" s="156">
        <v>6806061.8759456314</v>
      </c>
      <c r="R13" s="156">
        <v>20293656.418852307</v>
      </c>
      <c r="S13" s="156">
        <v>19296342.449946418</v>
      </c>
      <c r="T13" s="156">
        <v>849890.32530593371</v>
      </c>
      <c r="U13" s="156">
        <v>0</v>
      </c>
      <c r="V13" s="156">
        <v>9360638.7396935765</v>
      </c>
      <c r="W13" s="156">
        <v>0</v>
      </c>
      <c r="X13" s="156">
        <v>-1017427.7490778532</v>
      </c>
      <c r="Y13" s="156">
        <f>SUM(E13:X13)</f>
        <v>94525729.295707166</v>
      </c>
      <c r="Z13" s="156">
        <f>D13+Y13</f>
        <v>365566466.38907593</v>
      </c>
      <c r="AA13" s="347">
        <f>-K13</f>
        <v>0</v>
      </c>
      <c r="AB13" s="155">
        <f>SUM(Z13:AA13)</f>
        <v>365566466.38907593</v>
      </c>
    </row>
    <row r="14" spans="1:28" x14ac:dyDescent="0.2">
      <c r="A14" s="148">
        <f t="shared" si="0"/>
        <v>6</v>
      </c>
      <c r="B14" s="162" t="s">
        <v>181</v>
      </c>
      <c r="C14" s="154">
        <v>1964892733.640949</v>
      </c>
      <c r="D14" s="156">
        <v>164185183.99574861</v>
      </c>
      <c r="E14" s="156">
        <v>4571813.0266122567</v>
      </c>
      <c r="F14" s="156">
        <v>0</v>
      </c>
      <c r="G14" s="156">
        <v>0</v>
      </c>
      <c r="H14" s="156">
        <v>7822237.9726246176</v>
      </c>
      <c r="I14" s="156">
        <v>2206574.5398787856</v>
      </c>
      <c r="J14" s="156">
        <v>939218.72668037366</v>
      </c>
      <c r="K14" s="156">
        <v>0</v>
      </c>
      <c r="L14" s="156">
        <v>1280556.035166746</v>
      </c>
      <c r="M14" s="156">
        <v>-455534.03108758503</v>
      </c>
      <c r="N14" s="156">
        <v>3369791.038194227</v>
      </c>
      <c r="O14" s="156">
        <v>2961946.6835628254</v>
      </c>
      <c r="P14" s="156">
        <v>1713667.5693741031</v>
      </c>
      <c r="Q14" s="156">
        <v>4269025.5467574112</v>
      </c>
      <c r="R14" s="156">
        <v>11918812.432278359</v>
      </c>
      <c r="S14" s="156">
        <v>11361420.737198601</v>
      </c>
      <c r="T14" s="156">
        <v>477468.93427475059</v>
      </c>
      <c r="U14" s="156">
        <v>0</v>
      </c>
      <c r="V14" s="156">
        <v>3601089.0162261976</v>
      </c>
      <c r="W14" s="156">
        <v>0</v>
      </c>
      <c r="X14" s="156">
        <v>-127670.7490389537</v>
      </c>
      <c r="Y14" s="156">
        <f>SUM(E14:X14)</f>
        <v>55910417.478702709</v>
      </c>
      <c r="Z14" s="156">
        <f>D14+Y14</f>
        <v>220095601.4744513</v>
      </c>
      <c r="AA14" s="347">
        <f>-K14</f>
        <v>0</v>
      </c>
      <c r="AB14" s="155">
        <f>SUM(Z14:AA14)</f>
        <v>220095601.4744513</v>
      </c>
    </row>
    <row r="15" spans="1:28" x14ac:dyDescent="0.2">
      <c r="A15" s="148">
        <f t="shared" si="0"/>
        <v>7</v>
      </c>
      <c r="B15" s="48">
        <v>29</v>
      </c>
      <c r="C15" s="154">
        <v>15040573.846487813</v>
      </c>
      <c r="D15" s="156">
        <v>1291170.0369053327</v>
      </c>
      <c r="E15" s="156">
        <v>27862.464465540641</v>
      </c>
      <c r="F15" s="156">
        <v>0</v>
      </c>
      <c r="G15" s="156">
        <v>0</v>
      </c>
      <c r="H15" s="156">
        <v>68133.799524589791</v>
      </c>
      <c r="I15" s="156">
        <v>17356.822218846937</v>
      </c>
      <c r="J15" s="156">
        <v>7384.9217586255163</v>
      </c>
      <c r="K15" s="156">
        <v>0</v>
      </c>
      <c r="L15" s="156">
        <v>0</v>
      </c>
      <c r="M15" s="156">
        <v>0</v>
      </c>
      <c r="N15" s="156">
        <v>29780.336216045867</v>
      </c>
      <c r="O15" s="156">
        <v>24991.677467639838</v>
      </c>
      <c r="P15" s="156">
        <v>12962.332427821304</v>
      </c>
      <c r="Q15" s="156">
        <v>37190.957051109188</v>
      </c>
      <c r="R15" s="156">
        <v>103458.01024102664</v>
      </c>
      <c r="S15" s="156">
        <v>98317.415022299247</v>
      </c>
      <c r="T15" s="156">
        <v>5565.0123232004908</v>
      </c>
      <c r="U15" s="156">
        <v>0</v>
      </c>
      <c r="V15" s="156">
        <v>47543.253928747974</v>
      </c>
      <c r="W15" s="156">
        <v>0</v>
      </c>
      <c r="X15" s="156">
        <v>-113315.68335943918</v>
      </c>
      <c r="Y15" s="156">
        <f>SUM(E15:X15)</f>
        <v>367231.31928605417</v>
      </c>
      <c r="Z15" s="156">
        <f>D15+Y15</f>
        <v>1658401.3561913869</v>
      </c>
      <c r="AA15" s="347">
        <f>-K15</f>
        <v>0</v>
      </c>
      <c r="AB15" s="155">
        <f>SUM(Z15:AA15)</f>
        <v>1658401.3561913869</v>
      </c>
    </row>
    <row r="16" spans="1:28" x14ac:dyDescent="0.2">
      <c r="A16" s="148">
        <f t="shared" si="0"/>
        <v>8</v>
      </c>
      <c r="B16" s="163" t="s">
        <v>69</v>
      </c>
      <c r="C16" s="158">
        <f t="shared" ref="C16:D16" si="22">SUM(C12:C15)</f>
        <v>7703587416.5875959</v>
      </c>
      <c r="D16" s="160">
        <f t="shared" si="22"/>
        <v>712412115.11382973</v>
      </c>
      <c r="E16" s="160">
        <f t="shared" ref="E16" si="23">SUM(E12:E15)</f>
        <v>17136511.961314745</v>
      </c>
      <c r="F16" s="160">
        <f t="shared" ref="F16" si="24">SUM(F12:F15)</f>
        <v>0</v>
      </c>
      <c r="G16" s="160">
        <f t="shared" ref="G16" si="25">SUM(G12:G15)</f>
        <v>0</v>
      </c>
      <c r="H16" s="160">
        <f t="shared" ref="H16" si="26">SUM(H12:H15)</f>
        <v>32577929.646570992</v>
      </c>
      <c r="I16" s="160">
        <f t="shared" ref="I16" si="27">SUM(I12:I15)</f>
        <v>9475136.514681235</v>
      </c>
      <c r="J16" s="160">
        <f t="shared" ref="J16" si="28">SUM(J12:J15)</f>
        <v>4030635.9724750076</v>
      </c>
      <c r="K16" s="160">
        <f t="shared" ref="K16" si="29">SUM(K12:K15)</f>
        <v>0</v>
      </c>
      <c r="L16" s="160">
        <f t="shared" ref="L16" si="30">SUM(L12:L15)</f>
        <v>1867348.8715243731</v>
      </c>
      <c r="M16" s="160">
        <f t="shared" ref="M16" si="31">SUM(M12:M15)</f>
        <v>-906337.23842359509</v>
      </c>
      <c r="N16" s="160">
        <f t="shared" ref="N16" si="32">SUM(N12:N15)</f>
        <v>15044553.617232272</v>
      </c>
      <c r="O16" s="160">
        <f t="shared" ref="O16" si="33">SUM(O12:O15)</f>
        <v>12574955.271274552</v>
      </c>
      <c r="P16" s="160">
        <f t="shared" ref="P16" si="34">SUM(P12:P15)</f>
        <v>7527918.7519626794</v>
      </c>
      <c r="Q16" s="160">
        <f t="shared" ref="Q16" si="35">SUM(Q12:Q15)</f>
        <v>17592783.800651837</v>
      </c>
      <c r="R16" s="160">
        <f t="shared" ref="R16" si="36">SUM(R12:R15)</f>
        <v>50633161.066816077</v>
      </c>
      <c r="S16" s="160">
        <f t="shared" ref="S16" si="37">SUM(S12:S15)</f>
        <v>48164497.124970891</v>
      </c>
      <c r="T16" s="160">
        <f t="shared" ref="T16" si="38">SUM(T12:T15)</f>
        <v>2098099.0381394597</v>
      </c>
      <c r="U16" s="160">
        <f t="shared" ref="U16" si="39">SUM(U12:U15)</f>
        <v>0</v>
      </c>
      <c r="V16" s="160">
        <f t="shared" ref="V16" si="40">SUM(V12:V15)</f>
        <v>6890635.2437409488</v>
      </c>
      <c r="W16" s="160">
        <f t="shared" ref="W16" si="41">SUM(W12:W15)</f>
        <v>0</v>
      </c>
      <c r="X16" s="160">
        <f>SUM(X12:X15)</f>
        <v>-3198796.5752021489</v>
      </c>
      <c r="Y16" s="160">
        <f t="shared" ref="Y16:AA16" si="42">SUM(Y12:Y15)</f>
        <v>221509033.06772935</v>
      </c>
      <c r="Z16" s="160">
        <f t="shared" si="42"/>
        <v>933921148.18155909</v>
      </c>
      <c r="AA16" s="348">
        <f t="shared" si="42"/>
        <v>0</v>
      </c>
      <c r="AB16" s="159">
        <f>SUM(AB12:AB15)</f>
        <v>933921148.18155909</v>
      </c>
    </row>
    <row r="17" spans="1:28" x14ac:dyDescent="0.2">
      <c r="A17" s="148">
        <f t="shared" si="0"/>
        <v>9</v>
      </c>
      <c r="B17" s="148"/>
      <c r="C17" s="68"/>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349"/>
      <c r="AB17" s="155"/>
    </row>
    <row r="18" spans="1:28" x14ac:dyDescent="0.2">
      <c r="A18" s="148">
        <f t="shared" si="0"/>
        <v>10</v>
      </c>
      <c r="B18" s="48" t="s">
        <v>182</v>
      </c>
      <c r="C18" s="154">
        <v>1416593830.9637725</v>
      </c>
      <c r="D18" s="156">
        <v>115404202.61775398</v>
      </c>
      <c r="E18" s="156">
        <v>3016365.128124164</v>
      </c>
      <c r="F18" s="156">
        <v>0</v>
      </c>
      <c r="G18" s="156">
        <v>0</v>
      </c>
      <c r="H18" s="156">
        <v>5436887.1232389593</v>
      </c>
      <c r="I18" s="156">
        <v>1559669.8078911135</v>
      </c>
      <c r="J18" s="156">
        <v>662965.91289104556</v>
      </c>
      <c r="K18" s="156">
        <v>0</v>
      </c>
      <c r="L18" s="156">
        <v>557156.35249099927</v>
      </c>
      <c r="M18" s="156">
        <v>-201374.64947077501</v>
      </c>
      <c r="N18" s="156">
        <v>2445040.9522434715</v>
      </c>
      <c r="O18" s="156">
        <v>2171097.6911794953</v>
      </c>
      <c r="P18" s="156">
        <v>1208628.5705919231</v>
      </c>
      <c r="Q18" s="156">
        <v>2845931.9588103774</v>
      </c>
      <c r="R18" s="156">
        <v>8268673.8349076975</v>
      </c>
      <c r="S18" s="156">
        <v>7879808.4827241423</v>
      </c>
      <c r="T18" s="156">
        <v>356981.64540287066</v>
      </c>
      <c r="U18" s="156">
        <v>0</v>
      </c>
      <c r="V18" s="156">
        <v>485845.25408873515</v>
      </c>
      <c r="W18" s="156">
        <v>0</v>
      </c>
      <c r="X18" s="156">
        <v>-178746.59777905536</v>
      </c>
      <c r="Y18" s="156">
        <f>SUM(E18:X18)</f>
        <v>36514931.467335165</v>
      </c>
      <c r="Z18" s="156">
        <f>D18+Y18</f>
        <v>151919134.08508915</v>
      </c>
      <c r="AA18" s="347">
        <f>-K18</f>
        <v>0</v>
      </c>
      <c r="AB18" s="155">
        <f>SUM(Z18:AA18)</f>
        <v>151919134.08508915</v>
      </c>
    </row>
    <row r="19" spans="1:28" x14ac:dyDescent="0.2">
      <c r="A19" s="148">
        <f t="shared" si="0"/>
        <v>11</v>
      </c>
      <c r="B19" s="48">
        <v>35</v>
      </c>
      <c r="C19" s="154">
        <v>4440266.6219169199</v>
      </c>
      <c r="D19" s="156">
        <v>273910.58897433063</v>
      </c>
      <c r="E19" s="156">
        <v>7054.9009495967784</v>
      </c>
      <c r="F19" s="156">
        <v>0</v>
      </c>
      <c r="G19" s="156">
        <v>0</v>
      </c>
      <c r="H19" s="156">
        <v>11651.259615909998</v>
      </c>
      <c r="I19" s="156">
        <v>4049.5231591882311</v>
      </c>
      <c r="J19" s="156">
        <v>1722.8234493037648</v>
      </c>
      <c r="K19" s="156">
        <v>0</v>
      </c>
      <c r="L19" s="156">
        <v>0</v>
      </c>
      <c r="M19" s="156">
        <v>0</v>
      </c>
      <c r="N19" s="156">
        <v>7663.9001894286039</v>
      </c>
      <c r="O19" s="156">
        <v>7060.0239288479033</v>
      </c>
      <c r="P19" s="156">
        <v>5527.0378327727894</v>
      </c>
      <c r="Q19" s="156">
        <v>6375.5139714292936</v>
      </c>
      <c r="R19" s="156">
        <v>36793.399768219373</v>
      </c>
      <c r="S19" s="156">
        <v>34929.453112159674</v>
      </c>
      <c r="T19" s="156">
        <v>2628.6378401748166</v>
      </c>
      <c r="U19" s="156">
        <v>0</v>
      </c>
      <c r="V19" s="156">
        <v>14035.682791879382</v>
      </c>
      <c r="W19" s="156">
        <v>0</v>
      </c>
      <c r="X19" s="156">
        <v>-33452.968729522072</v>
      </c>
      <c r="Y19" s="156">
        <f>SUM(E19:X19)</f>
        <v>106039.18787938854</v>
      </c>
      <c r="Z19" s="156">
        <f>D19+Y19</f>
        <v>379949.77685371914</v>
      </c>
      <c r="AA19" s="347">
        <f>-K19</f>
        <v>0</v>
      </c>
      <c r="AB19" s="155">
        <f>SUM(Z19:AA19)</f>
        <v>379949.77685371914</v>
      </c>
    </row>
    <row r="20" spans="1:28" x14ac:dyDescent="0.2">
      <c r="A20" s="148">
        <f t="shared" si="0"/>
        <v>12</v>
      </c>
      <c r="B20" s="48">
        <v>43</v>
      </c>
      <c r="C20" s="154">
        <v>123233807.4336848</v>
      </c>
      <c r="D20" s="156">
        <v>10766322.383334879</v>
      </c>
      <c r="E20" s="156">
        <v>209534.23350390725</v>
      </c>
      <c r="F20" s="156">
        <v>0</v>
      </c>
      <c r="G20" s="156">
        <v>0</v>
      </c>
      <c r="H20" s="156">
        <v>100435.55305845311</v>
      </c>
      <c r="I20" s="156">
        <v>138884.50097776277</v>
      </c>
      <c r="J20" s="156">
        <v>59028.993760735015</v>
      </c>
      <c r="K20" s="156">
        <v>0</v>
      </c>
      <c r="L20" s="156">
        <v>43677.179999999993</v>
      </c>
      <c r="M20" s="156">
        <v>-14924.789999999999</v>
      </c>
      <c r="N20" s="156">
        <v>188424.49156610406</v>
      </c>
      <c r="O20" s="156">
        <v>185231.42595796983</v>
      </c>
      <c r="P20" s="156">
        <v>97196.747114446727</v>
      </c>
      <c r="Q20" s="156">
        <v>51684.934629638068</v>
      </c>
      <c r="R20" s="156">
        <v>637734.52183802379</v>
      </c>
      <c r="S20" s="156">
        <v>603637.29472067207</v>
      </c>
      <c r="T20" s="156">
        <v>52990.53719648446</v>
      </c>
      <c r="U20" s="156">
        <v>0</v>
      </c>
      <c r="V20" s="156">
        <v>389542.06529787759</v>
      </c>
      <c r="W20" s="156">
        <v>0</v>
      </c>
      <c r="X20" s="156">
        <v>0</v>
      </c>
      <c r="Y20" s="156">
        <f>SUM(E20:X20)</f>
        <v>2743077.6896220744</v>
      </c>
      <c r="Z20" s="156">
        <f>D20+Y20</f>
        <v>13509400.072956953</v>
      </c>
      <c r="AA20" s="347">
        <f>-K20</f>
        <v>0</v>
      </c>
      <c r="AB20" s="155">
        <f>SUM(Z20:AA20)</f>
        <v>13509400.072956953</v>
      </c>
    </row>
    <row r="21" spans="1:28" x14ac:dyDescent="0.2">
      <c r="A21" s="148">
        <f t="shared" si="0"/>
        <v>13</v>
      </c>
      <c r="B21" s="157" t="s">
        <v>70</v>
      </c>
      <c r="C21" s="158">
        <f t="shared" ref="C21:D21" si="43">SUM(C18:C20)</f>
        <v>1544267905.0193744</v>
      </c>
      <c r="D21" s="160">
        <f t="shared" si="43"/>
        <v>126444435.59006318</v>
      </c>
      <c r="E21" s="160">
        <f t="shared" ref="E21" si="44">SUM(E18:E20)</f>
        <v>3232954.2625776683</v>
      </c>
      <c r="F21" s="160">
        <f t="shared" ref="F21" si="45">SUM(F18:F20)</f>
        <v>0</v>
      </c>
      <c r="G21" s="160">
        <f t="shared" ref="G21" si="46">SUM(G18:G20)</f>
        <v>0</v>
      </c>
      <c r="H21" s="160">
        <f t="shared" ref="H21" si="47">SUM(H18:H20)</f>
        <v>5548973.9359133225</v>
      </c>
      <c r="I21" s="160">
        <f t="shared" ref="I21" si="48">SUM(I18:I20)</f>
        <v>1702603.8320280644</v>
      </c>
      <c r="J21" s="160">
        <f t="shared" ref="J21" si="49">SUM(J18:J20)</f>
        <v>723717.73010108434</v>
      </c>
      <c r="K21" s="160">
        <f t="shared" ref="K21" si="50">SUM(K18:K20)</f>
        <v>0</v>
      </c>
      <c r="L21" s="160">
        <f t="shared" ref="L21" si="51">SUM(L18:L20)</f>
        <v>600833.53249099921</v>
      </c>
      <c r="M21" s="160">
        <f t="shared" ref="M21" si="52">SUM(M18:M20)</f>
        <v>-216299.43947077502</v>
      </c>
      <c r="N21" s="160">
        <f t="shared" ref="N21" si="53">SUM(N18:N20)</f>
        <v>2641129.343999004</v>
      </c>
      <c r="O21" s="160">
        <f t="shared" ref="O21" si="54">SUM(O18:O20)</f>
        <v>2363389.1410663133</v>
      </c>
      <c r="P21" s="160">
        <f t="shared" ref="P21" si="55">SUM(P18:P20)</f>
        <v>1311352.3555391426</v>
      </c>
      <c r="Q21" s="160">
        <f t="shared" ref="Q21" si="56">SUM(Q18:Q20)</f>
        <v>2903992.4074114449</v>
      </c>
      <c r="R21" s="160">
        <f t="shared" ref="R21" si="57">SUM(R18:R20)</f>
        <v>8943201.7565139402</v>
      </c>
      <c r="S21" s="160">
        <f t="shared" ref="S21" si="58">SUM(S18:S20)</f>
        <v>8518375.2305569742</v>
      </c>
      <c r="T21" s="160">
        <f t="shared" ref="T21" si="59">SUM(T18:T20)</f>
        <v>412600.82043952995</v>
      </c>
      <c r="U21" s="160">
        <f t="shared" ref="U21" si="60">SUM(U18:U20)</f>
        <v>0</v>
      </c>
      <c r="V21" s="160">
        <f t="shared" ref="V21" si="61">SUM(V18:V20)</f>
        <v>889423.00217849214</v>
      </c>
      <c r="W21" s="160">
        <f t="shared" ref="W21" si="62">SUM(W18:W20)</f>
        <v>0</v>
      </c>
      <c r="X21" s="160">
        <f t="shared" ref="X21:AA21" si="63">SUM(X18:X20)</f>
        <v>-212199.56650857744</v>
      </c>
      <c r="Y21" s="160">
        <f t="shared" si="63"/>
        <v>39364048.34483663</v>
      </c>
      <c r="Z21" s="160">
        <f t="shared" si="63"/>
        <v>165808483.93489981</v>
      </c>
      <c r="AA21" s="348">
        <f t="shared" si="63"/>
        <v>0</v>
      </c>
      <c r="AB21" s="159">
        <f>SUM(AB18:AB20)</f>
        <v>165808483.93489981</v>
      </c>
    </row>
    <row r="22" spans="1:28" x14ac:dyDescent="0.2">
      <c r="A22" s="148">
        <f t="shared" si="0"/>
        <v>14</v>
      </c>
      <c r="B22" s="148"/>
      <c r="C22" s="68"/>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349"/>
      <c r="AB22" s="155"/>
    </row>
    <row r="23" spans="1:28" x14ac:dyDescent="0.2">
      <c r="A23" s="148">
        <f t="shared" si="0"/>
        <v>15</v>
      </c>
      <c r="B23" s="48">
        <v>46</v>
      </c>
      <c r="C23" s="154">
        <v>97204322.458226442</v>
      </c>
      <c r="D23" s="156">
        <v>6287794.4661451252</v>
      </c>
      <c r="E23" s="156">
        <v>176672.27830376479</v>
      </c>
      <c r="F23" s="156">
        <v>0</v>
      </c>
      <c r="G23" s="156">
        <v>0</v>
      </c>
      <c r="H23" s="156">
        <v>94579.805751854336</v>
      </c>
      <c r="I23" s="156">
        <v>78929.909836079867</v>
      </c>
      <c r="J23" s="156">
        <v>33535.491248088118</v>
      </c>
      <c r="K23" s="156">
        <v>0</v>
      </c>
      <c r="L23" s="156">
        <v>66112.663426560059</v>
      </c>
      <c r="M23" s="156">
        <v>-26126.360827200006</v>
      </c>
      <c r="N23" s="156">
        <v>92344.106335315126</v>
      </c>
      <c r="O23" s="156">
        <v>129067.69678434927</v>
      </c>
      <c r="P23" s="156">
        <v>43726.831684315664</v>
      </c>
      <c r="Q23" s="156">
        <v>55525.305336674341</v>
      </c>
      <c r="R23" s="156">
        <v>324735.93828030286</v>
      </c>
      <c r="S23" s="156">
        <v>307635.53423859813</v>
      </c>
      <c r="T23" s="156">
        <v>30910.974541716005</v>
      </c>
      <c r="U23" s="156">
        <v>0</v>
      </c>
      <c r="V23" s="156">
        <v>0</v>
      </c>
      <c r="W23" s="156">
        <v>0</v>
      </c>
      <c r="X23" s="156">
        <v>0</v>
      </c>
      <c r="Y23" s="156">
        <f>SUM(E23:X23)</f>
        <v>1407650.1749404187</v>
      </c>
      <c r="Z23" s="156">
        <f>D23+Y23</f>
        <v>7695444.6410855437</v>
      </c>
      <c r="AA23" s="347">
        <f>-K23</f>
        <v>0</v>
      </c>
      <c r="AB23" s="155">
        <f>SUM(Z23:AA23)</f>
        <v>7695444.6410855437</v>
      </c>
    </row>
    <row r="24" spans="1:28" x14ac:dyDescent="0.2">
      <c r="A24" s="148">
        <f t="shared" si="0"/>
        <v>16</v>
      </c>
      <c r="B24" s="48">
        <v>49</v>
      </c>
      <c r="C24" s="154">
        <v>536308452.81444013</v>
      </c>
      <c r="D24" s="156">
        <v>34548061.520480059</v>
      </c>
      <c r="E24" s="156">
        <v>1054899.3955997371</v>
      </c>
      <c r="F24" s="156">
        <v>0</v>
      </c>
      <c r="G24" s="156">
        <v>0</v>
      </c>
      <c r="H24" s="156">
        <v>1914084.8680947369</v>
      </c>
      <c r="I24" s="156">
        <v>448890.17500568635</v>
      </c>
      <c r="J24" s="156">
        <v>190925.80920194066</v>
      </c>
      <c r="K24" s="156">
        <v>0</v>
      </c>
      <c r="L24" s="156">
        <v>726532.59202114865</v>
      </c>
      <c r="M24" s="156">
        <v>-268768.30364225997</v>
      </c>
      <c r="N24" s="156">
        <v>509493.03017371811</v>
      </c>
      <c r="O24" s="156">
        <v>712109.24596984859</v>
      </c>
      <c r="P24" s="156">
        <v>244067.87442438566</v>
      </c>
      <c r="Q24" s="156">
        <v>1029644.4568286424</v>
      </c>
      <c r="R24" s="156">
        <v>1734217.926705793</v>
      </c>
      <c r="S24" s="156">
        <v>1653357.5453455623</v>
      </c>
      <c r="T24" s="156">
        <v>117987.85961917683</v>
      </c>
      <c r="U24" s="156">
        <v>0</v>
      </c>
      <c r="V24" s="156">
        <v>0</v>
      </c>
      <c r="W24" s="156">
        <v>0</v>
      </c>
      <c r="X24" s="156">
        <v>0</v>
      </c>
      <c r="Y24" s="156">
        <f>SUM(E24:X24)</f>
        <v>10067442.475348115</v>
      </c>
      <c r="Z24" s="156">
        <f>D24+Y24</f>
        <v>44615503.995828174</v>
      </c>
      <c r="AA24" s="347">
        <f>-K24</f>
        <v>0</v>
      </c>
      <c r="AB24" s="155">
        <f>SUM(Z24:AA24)</f>
        <v>44615503.995828174</v>
      </c>
    </row>
    <row r="25" spans="1:28" x14ac:dyDescent="0.2">
      <c r="A25" s="148">
        <f t="shared" si="0"/>
        <v>17</v>
      </c>
      <c r="B25" s="157" t="s">
        <v>71</v>
      </c>
      <c r="C25" s="158">
        <f t="shared" ref="C25:D25" si="64">SUM(C23:C24)</f>
        <v>633512775.27266657</v>
      </c>
      <c r="D25" s="160">
        <f t="shared" si="64"/>
        <v>40835855.986625187</v>
      </c>
      <c r="E25" s="160">
        <f t="shared" ref="E25" si="65">SUM(E23:E24)</f>
        <v>1231571.6739035018</v>
      </c>
      <c r="F25" s="160">
        <f t="shared" ref="F25" si="66">SUM(F23:F24)</f>
        <v>0</v>
      </c>
      <c r="G25" s="160">
        <f t="shared" ref="G25" si="67">SUM(G23:G24)</f>
        <v>0</v>
      </c>
      <c r="H25" s="160">
        <f t="shared" ref="H25" si="68">SUM(H23:H24)</f>
        <v>2008664.6738465913</v>
      </c>
      <c r="I25" s="160">
        <f t="shared" ref="I25" si="69">SUM(I23:I24)</f>
        <v>527820.08484176616</v>
      </c>
      <c r="J25" s="160">
        <f t="shared" ref="J25" si="70">SUM(J23:J24)</f>
        <v>224461.30045002879</v>
      </c>
      <c r="K25" s="160">
        <f t="shared" ref="K25" si="71">SUM(K23:K24)</f>
        <v>0</v>
      </c>
      <c r="L25" s="160">
        <f t="shared" ref="L25" si="72">SUM(L23:L24)</f>
        <v>792645.25544770877</v>
      </c>
      <c r="M25" s="160">
        <f t="shared" ref="M25" si="73">SUM(M23:M24)</f>
        <v>-294894.66446945997</v>
      </c>
      <c r="N25" s="160">
        <f t="shared" ref="N25" si="74">SUM(N23:N24)</f>
        <v>601837.13650903327</v>
      </c>
      <c r="O25" s="160">
        <f t="shared" ref="O25" si="75">SUM(O23:O24)</f>
        <v>841176.94275419787</v>
      </c>
      <c r="P25" s="160">
        <f t="shared" ref="P25" si="76">SUM(P23:P24)</f>
        <v>287794.7061087013</v>
      </c>
      <c r="Q25" s="160">
        <f t="shared" ref="Q25" si="77">SUM(Q23:Q24)</f>
        <v>1085169.7621653168</v>
      </c>
      <c r="R25" s="160">
        <f t="shared" ref="R25" si="78">SUM(R23:R24)</f>
        <v>2058953.8649860958</v>
      </c>
      <c r="S25" s="160">
        <f t="shared" ref="S25" si="79">SUM(S23:S24)</f>
        <v>1960993.0795841604</v>
      </c>
      <c r="T25" s="160">
        <f t="shared" ref="T25" si="80">SUM(T23:T24)</f>
        <v>148898.83416089285</v>
      </c>
      <c r="U25" s="160">
        <f t="shared" ref="U25" si="81">SUM(U23:U24)</f>
        <v>0</v>
      </c>
      <c r="V25" s="160">
        <f t="shared" ref="V25" si="82">SUM(V23:V24)</f>
        <v>0</v>
      </c>
      <c r="W25" s="160">
        <f t="shared" ref="W25" si="83">SUM(W23:W24)</f>
        <v>0</v>
      </c>
      <c r="X25" s="160">
        <f t="shared" ref="X25:AA25" si="84">SUM(X23:X24)</f>
        <v>0</v>
      </c>
      <c r="Y25" s="160">
        <f t="shared" si="84"/>
        <v>11475092.650288533</v>
      </c>
      <c r="Z25" s="160">
        <f t="shared" si="84"/>
        <v>52310948.636913717</v>
      </c>
      <c r="AA25" s="348">
        <f t="shared" si="84"/>
        <v>0</v>
      </c>
      <c r="AB25" s="159">
        <f>SUM(AB23:AB24)</f>
        <v>52310948.636913717</v>
      </c>
    </row>
    <row r="26" spans="1:28" x14ac:dyDescent="0.2">
      <c r="A26" s="148">
        <f t="shared" si="0"/>
        <v>18</v>
      </c>
      <c r="B26" s="48"/>
      <c r="C26" s="68"/>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349"/>
      <c r="AB26" s="155"/>
    </row>
    <row r="27" spans="1:28" x14ac:dyDescent="0.2">
      <c r="A27" s="148">
        <f t="shared" si="0"/>
        <v>19</v>
      </c>
      <c r="B27" s="48" t="s">
        <v>63</v>
      </c>
      <c r="C27" s="164">
        <v>67490752.881634608</v>
      </c>
      <c r="D27" s="165">
        <v>16841951.461265463</v>
      </c>
      <c r="E27" s="165">
        <v>143785.15847152899</v>
      </c>
      <c r="F27" s="165">
        <v>0</v>
      </c>
      <c r="G27" s="165">
        <v>0</v>
      </c>
      <c r="H27" s="165">
        <v>156781.01894403721</v>
      </c>
      <c r="I27" s="165">
        <v>234462.87551079862</v>
      </c>
      <c r="J27" s="165">
        <v>99683.842006174324</v>
      </c>
      <c r="K27" s="165">
        <v>0</v>
      </c>
      <c r="L27" s="165">
        <v>0</v>
      </c>
      <c r="M27" s="165">
        <v>0</v>
      </c>
      <c r="N27" s="165">
        <v>579543.09499459644</v>
      </c>
      <c r="O27" s="165">
        <v>133631.69070563652</v>
      </c>
      <c r="P27" s="165">
        <v>282853.74532693066</v>
      </c>
      <c r="Q27" s="165">
        <v>82541.190774239119</v>
      </c>
      <c r="R27" s="165">
        <v>2086071.6808184441</v>
      </c>
      <c r="S27" s="165">
        <v>1982608.3566508982</v>
      </c>
      <c r="T27" s="165">
        <v>0</v>
      </c>
      <c r="U27" s="165">
        <v>0</v>
      </c>
      <c r="V27" s="165">
        <v>0</v>
      </c>
      <c r="W27" s="165">
        <v>0</v>
      </c>
      <c r="X27" s="165">
        <v>-13255.030674169271</v>
      </c>
      <c r="Y27" s="165">
        <f>SUM(E27:X27)</f>
        <v>5768707.6235291157</v>
      </c>
      <c r="Z27" s="165">
        <f>D27+Y27</f>
        <v>22610659.084794581</v>
      </c>
      <c r="AA27" s="350">
        <f>-K27</f>
        <v>0</v>
      </c>
      <c r="AB27" s="159">
        <f>SUM(Z27:AA27)</f>
        <v>22610659.084794581</v>
      </c>
    </row>
    <row r="28" spans="1:28" x14ac:dyDescent="0.2">
      <c r="A28" s="148">
        <f t="shared" si="0"/>
        <v>20</v>
      </c>
      <c r="B28" s="48"/>
      <c r="C28" s="68"/>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349"/>
      <c r="AB28" s="155"/>
    </row>
    <row r="29" spans="1:28" x14ac:dyDescent="0.2">
      <c r="A29" s="148">
        <f t="shared" si="0"/>
        <v>21</v>
      </c>
      <c r="B29" s="48" t="s">
        <v>186</v>
      </c>
      <c r="C29" s="164">
        <v>2282946170.4389658</v>
      </c>
      <c r="D29" s="165">
        <v>12495392.613448147</v>
      </c>
      <c r="E29" s="165">
        <v>0</v>
      </c>
      <c r="F29" s="165">
        <v>0</v>
      </c>
      <c r="G29" s="165">
        <v>0</v>
      </c>
      <c r="H29" s="165">
        <v>3961628.2439936027</v>
      </c>
      <c r="I29" s="165">
        <v>295856.72477740113</v>
      </c>
      <c r="J29" s="165">
        <v>65302.711449500202</v>
      </c>
      <c r="K29" s="165">
        <v>0</v>
      </c>
      <c r="L29" s="165">
        <v>0</v>
      </c>
      <c r="M29" s="165">
        <v>0</v>
      </c>
      <c r="N29" s="165">
        <v>190521.62931753846</v>
      </c>
      <c r="O29" s="165">
        <v>0</v>
      </c>
      <c r="P29" s="165">
        <v>0</v>
      </c>
      <c r="Q29" s="165">
        <v>0</v>
      </c>
      <c r="R29" s="165">
        <v>572339.20762156206</v>
      </c>
      <c r="S29" s="165">
        <v>544081.80015098804</v>
      </c>
      <c r="T29" s="165">
        <v>0</v>
      </c>
      <c r="U29" s="165">
        <v>0</v>
      </c>
      <c r="V29" s="165">
        <v>367397.83648717206</v>
      </c>
      <c r="W29" s="165">
        <v>0</v>
      </c>
      <c r="X29" s="165">
        <v>0</v>
      </c>
      <c r="Y29" s="165">
        <f>SUM(E29:X29)</f>
        <v>5997128.1537977653</v>
      </c>
      <c r="Z29" s="165">
        <f>D29+Y29</f>
        <v>18492520.767245911</v>
      </c>
      <c r="AA29" s="350">
        <f>-K29</f>
        <v>0</v>
      </c>
      <c r="AB29" s="159">
        <f>SUM(Z29:AA29)</f>
        <v>18492520.767245911</v>
      </c>
    </row>
    <row r="30" spans="1:28" x14ac:dyDescent="0.2">
      <c r="A30" s="148">
        <f t="shared" si="0"/>
        <v>22</v>
      </c>
      <c r="B30" s="48"/>
      <c r="C30" s="68"/>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349"/>
      <c r="AB30" s="155"/>
    </row>
    <row r="31" spans="1:28" ht="10.8" thickBot="1" x14ac:dyDescent="0.25">
      <c r="A31" s="148">
        <f t="shared" si="0"/>
        <v>23</v>
      </c>
      <c r="B31" s="157" t="s">
        <v>12</v>
      </c>
      <c r="C31" s="47">
        <f t="shared" ref="C31" si="85">SUM(C10,C16,C21,C25,C27,C29)</f>
        <v>23463042185.243908</v>
      </c>
      <c r="D31" s="166">
        <f t="shared" ref="D31:X31" si="86">SUM(D10,D16,D21,D25,D27,D29)</f>
        <v>2105017415.630167</v>
      </c>
      <c r="E31" s="166">
        <f t="shared" si="86"/>
        <v>45719317.558604971</v>
      </c>
      <c r="F31" s="166">
        <f t="shared" si="86"/>
        <v>0</v>
      </c>
      <c r="G31" s="166">
        <f t="shared" si="86"/>
        <v>0</v>
      </c>
      <c r="H31" s="166">
        <f t="shared" si="86"/>
        <v>100904337.77974883</v>
      </c>
      <c r="I31" s="166">
        <f t="shared" si="86"/>
        <v>28274086.703521624</v>
      </c>
      <c r="J31" s="166">
        <f t="shared" si="86"/>
        <v>11961162.515663303</v>
      </c>
      <c r="K31" s="166">
        <f t="shared" si="86"/>
        <v>0</v>
      </c>
      <c r="L31" s="166">
        <f t="shared" si="86"/>
        <v>3260827.6594630815</v>
      </c>
      <c r="M31" s="166">
        <f t="shared" si="86"/>
        <v>-1417531.3423638302</v>
      </c>
      <c r="N31" s="166">
        <f t="shared" si="86"/>
        <v>48393576.297146514</v>
      </c>
      <c r="O31" s="166">
        <f t="shared" si="86"/>
        <v>36443854.583500527</v>
      </c>
      <c r="P31" s="166">
        <f t="shared" si="86"/>
        <v>23448966.01524204</v>
      </c>
      <c r="Q31" s="166">
        <f t="shared" si="86"/>
        <v>51640659.154504389</v>
      </c>
      <c r="R31" s="166">
        <f t="shared" si="86"/>
        <v>160073718.12024859</v>
      </c>
      <c r="S31" s="166">
        <f t="shared" si="86"/>
        <v>152199732.81459284</v>
      </c>
      <c r="T31" s="166">
        <f t="shared" si="86"/>
        <v>6242363.3483888134</v>
      </c>
      <c r="U31" s="166">
        <f t="shared" si="86"/>
        <v>0</v>
      </c>
      <c r="V31" s="166">
        <f t="shared" si="86"/>
        <v>-30892324.303285185</v>
      </c>
      <c r="W31" s="166">
        <f t="shared" si="86"/>
        <v>0</v>
      </c>
      <c r="X31" s="166">
        <f t="shared" si="86"/>
        <v>-88040391.97382392</v>
      </c>
      <c r="Y31" s="166">
        <f t="shared" ref="Y31:AB31" si="87">SUM(Y10,Y16,Y21,Y25,Y27,Y29)</f>
        <v>548212354.93115246</v>
      </c>
      <c r="Z31" s="166">
        <f t="shared" si="87"/>
        <v>2653229770.5613194</v>
      </c>
      <c r="AA31" s="351">
        <f t="shared" si="87"/>
        <v>0</v>
      </c>
      <c r="AB31" s="47">
        <f t="shared" si="87"/>
        <v>2653229770.5613194</v>
      </c>
    </row>
    <row r="32" spans="1:28" ht="10.8" thickTop="1" x14ac:dyDescent="0.2">
      <c r="A32" s="148">
        <f t="shared" si="0"/>
        <v>24</v>
      </c>
      <c r="B32" s="48"/>
      <c r="C32" s="5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349"/>
      <c r="AB32" s="110"/>
    </row>
    <row r="33" spans="1:28" x14ac:dyDescent="0.2">
      <c r="A33" s="148">
        <f t="shared" si="0"/>
        <v>25</v>
      </c>
      <c r="B33" s="48">
        <v>5</v>
      </c>
      <c r="C33" s="164">
        <v>6782580.058544145</v>
      </c>
      <c r="D33" s="165">
        <v>309992.4415824787</v>
      </c>
      <c r="E33" s="165">
        <v>13819.732893147968</v>
      </c>
      <c r="F33" s="165">
        <v>0</v>
      </c>
      <c r="G33" s="165">
        <v>0</v>
      </c>
      <c r="H33" s="165">
        <v>0</v>
      </c>
      <c r="I33" s="165">
        <v>0</v>
      </c>
      <c r="J33" s="165">
        <v>0</v>
      </c>
      <c r="K33" s="165">
        <v>0</v>
      </c>
      <c r="L33" s="165">
        <v>0</v>
      </c>
      <c r="M33" s="165">
        <v>0</v>
      </c>
      <c r="N33" s="165">
        <v>0</v>
      </c>
      <c r="O33" s="165">
        <v>11096.300975778222</v>
      </c>
      <c r="P33" s="165">
        <v>6330.1732094742101</v>
      </c>
      <c r="Q33" s="165">
        <v>12900.467271350964</v>
      </c>
      <c r="R33" s="165">
        <v>37432.515102140642</v>
      </c>
      <c r="S33" s="165">
        <v>35602.515731389911</v>
      </c>
      <c r="T33" s="165">
        <v>0</v>
      </c>
      <c r="U33" s="165">
        <v>0</v>
      </c>
      <c r="V33" s="165">
        <v>0</v>
      </c>
      <c r="W33" s="165">
        <v>0</v>
      </c>
      <c r="X33" s="165">
        <v>0</v>
      </c>
      <c r="Y33" s="165">
        <f>SUM(E33:X33)</f>
        <v>117181.70518328193</v>
      </c>
      <c r="Z33" s="165">
        <f>D33+Y33</f>
        <v>427174.14676576061</v>
      </c>
      <c r="AA33" s="350">
        <f>-K33</f>
        <v>0</v>
      </c>
      <c r="AB33" s="159">
        <f>SUM(Z33:AA33)</f>
        <v>427174.14676576061</v>
      </c>
    </row>
    <row r="34" spans="1:28" x14ac:dyDescent="0.2">
      <c r="A34" s="148">
        <f t="shared" si="0"/>
        <v>26</v>
      </c>
      <c r="B34" s="48"/>
      <c r="C34" s="5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349"/>
      <c r="AB34" s="110"/>
    </row>
    <row r="35" spans="1:28" ht="10.8" thickBot="1" x14ac:dyDescent="0.25">
      <c r="A35" s="148">
        <f t="shared" si="0"/>
        <v>27</v>
      </c>
      <c r="B35" s="157" t="s">
        <v>102</v>
      </c>
      <c r="C35" s="47">
        <f>+C33+C31</f>
        <v>23469824765.302452</v>
      </c>
      <c r="D35" s="166">
        <f>+D33+D31</f>
        <v>2105327408.0717494</v>
      </c>
      <c r="E35" s="166">
        <f t="shared" ref="E35:X35" si="88">+E33+E31</f>
        <v>45733137.291498117</v>
      </c>
      <c r="F35" s="166">
        <f t="shared" si="88"/>
        <v>0</v>
      </c>
      <c r="G35" s="166">
        <f t="shared" si="88"/>
        <v>0</v>
      </c>
      <c r="H35" s="166">
        <f t="shared" si="88"/>
        <v>100904337.77974883</v>
      </c>
      <c r="I35" s="166">
        <f t="shared" si="88"/>
        <v>28274086.703521624</v>
      </c>
      <c r="J35" s="166">
        <f t="shared" si="88"/>
        <v>11961162.515663303</v>
      </c>
      <c r="K35" s="166">
        <f t="shared" si="88"/>
        <v>0</v>
      </c>
      <c r="L35" s="166">
        <f t="shared" si="88"/>
        <v>3260827.6594630815</v>
      </c>
      <c r="M35" s="166">
        <f t="shared" si="88"/>
        <v>-1417531.3423638302</v>
      </c>
      <c r="N35" s="166">
        <f t="shared" si="88"/>
        <v>48393576.297146514</v>
      </c>
      <c r="O35" s="166">
        <f t="shared" si="88"/>
        <v>36454950.884476304</v>
      </c>
      <c r="P35" s="166">
        <f t="shared" si="88"/>
        <v>23455296.188451514</v>
      </c>
      <c r="Q35" s="166">
        <f t="shared" si="88"/>
        <v>51653559.621775739</v>
      </c>
      <c r="R35" s="166">
        <f t="shared" si="88"/>
        <v>160111150.63535073</v>
      </c>
      <c r="S35" s="166">
        <f t="shared" si="88"/>
        <v>152235335.33032423</v>
      </c>
      <c r="T35" s="166">
        <f t="shared" si="88"/>
        <v>6242363.3483888134</v>
      </c>
      <c r="U35" s="166">
        <f t="shared" si="88"/>
        <v>0</v>
      </c>
      <c r="V35" s="166">
        <f t="shared" si="88"/>
        <v>-30892324.303285185</v>
      </c>
      <c r="W35" s="166">
        <f t="shared" si="88"/>
        <v>0</v>
      </c>
      <c r="X35" s="166">
        <f t="shared" si="88"/>
        <v>-88040391.97382392</v>
      </c>
      <c r="Y35" s="166">
        <f t="shared" ref="Y35:AB35" si="89">+Y33+Y31</f>
        <v>548329536.63633573</v>
      </c>
      <c r="Z35" s="166">
        <f t="shared" si="89"/>
        <v>2653656944.7080851</v>
      </c>
      <c r="AA35" s="352">
        <f t="shared" si="89"/>
        <v>0</v>
      </c>
      <c r="AB35" s="168">
        <f t="shared" si="89"/>
        <v>2653656944.7080851</v>
      </c>
    </row>
    <row r="36" spans="1:28" ht="10.8" thickTop="1" x14ac:dyDescent="0.2">
      <c r="A36" s="148"/>
    </row>
    <row r="37" spans="1:28" x14ac:dyDescent="0.2">
      <c r="A37" s="148"/>
      <c r="B37" s="223" t="s">
        <v>233</v>
      </c>
      <c r="C37" s="222">
        <v>0</v>
      </c>
      <c r="D37" s="222">
        <v>0</v>
      </c>
      <c r="E37" s="222">
        <v>0</v>
      </c>
      <c r="F37" s="222">
        <v>0</v>
      </c>
      <c r="G37" s="222">
        <v>0</v>
      </c>
      <c r="H37" s="222">
        <v>0</v>
      </c>
      <c r="I37" s="222">
        <v>0</v>
      </c>
      <c r="J37" s="222">
        <v>0</v>
      </c>
      <c r="K37" s="222">
        <v>0</v>
      </c>
      <c r="L37" s="222">
        <v>0</v>
      </c>
      <c r="M37" s="222">
        <v>0</v>
      </c>
      <c r="N37" s="222">
        <v>0</v>
      </c>
      <c r="O37" s="222">
        <v>0</v>
      </c>
      <c r="P37" s="222">
        <v>0</v>
      </c>
      <c r="Q37" s="222">
        <v>0</v>
      </c>
      <c r="R37" s="222">
        <v>0</v>
      </c>
      <c r="S37" s="222">
        <v>0</v>
      </c>
      <c r="T37" s="222">
        <v>0</v>
      </c>
      <c r="U37" s="222">
        <v>0</v>
      </c>
      <c r="V37" s="222">
        <v>0</v>
      </c>
      <c r="W37" s="222">
        <v>0</v>
      </c>
      <c r="X37" s="222">
        <v>0</v>
      </c>
    </row>
  </sheetData>
  <mergeCells count="4">
    <mergeCell ref="A1:W1"/>
    <mergeCell ref="A2:W2"/>
    <mergeCell ref="A3:W3"/>
    <mergeCell ref="A4:W4"/>
  </mergeCells>
  <printOptions horizontalCentered="1"/>
  <pageMargins left="0.7" right="0.7" top="0.75" bottom="0.75" header="0.3" footer="0.3"/>
  <pageSetup scale="54" orientation="landscape" r:id="rId1"/>
  <headerFooter alignWithMargins="0">
    <oddFooter>&amp;L&amp;F
&amp;A&amp;RSchedule 95A Filing Eff 1-1-21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workbookViewId="0">
      <selection activeCell="J38" sqref="J38"/>
    </sheetView>
  </sheetViews>
  <sheetFormatPr defaultRowHeight="13.2"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zoomScaleNormal="100" workbookViewId="0">
      <selection activeCell="E20" sqref="E20"/>
    </sheetView>
  </sheetViews>
  <sheetFormatPr defaultColWidth="9.109375" defaultRowHeight="10.199999999999999" x14ac:dyDescent="0.2"/>
  <cols>
    <col min="1" max="1" width="7.88671875" style="90" bestFit="1" customWidth="1"/>
    <col min="2" max="2" width="33" style="90" bestFit="1" customWidth="1"/>
    <col min="3" max="3" width="13.109375" style="90" bestFit="1" customWidth="1"/>
    <col min="4" max="5" width="15" style="90" bestFit="1" customWidth="1"/>
    <col min="6" max="7" width="11.33203125" style="90" bestFit="1" customWidth="1"/>
    <col min="8" max="9" width="15" style="90" bestFit="1" customWidth="1"/>
    <col min="10" max="10" width="10.33203125" style="90" bestFit="1" customWidth="1"/>
    <col min="11" max="11" width="11" style="90" customWidth="1"/>
    <col min="12" max="13" width="1.6640625" style="90" customWidth="1"/>
    <col min="14" max="14" width="9.6640625" style="90" customWidth="1"/>
    <col min="15" max="16384" width="9.109375" style="90"/>
  </cols>
  <sheetData>
    <row r="1" spans="1:14" s="104" customFormat="1" x14ac:dyDescent="0.2">
      <c r="A1" s="133" t="s">
        <v>13</v>
      </c>
      <c r="B1" s="134"/>
      <c r="C1" s="134"/>
      <c r="D1" s="134"/>
      <c r="E1" s="134"/>
      <c r="F1" s="134"/>
      <c r="G1" s="134"/>
      <c r="H1" s="134"/>
      <c r="I1" s="134"/>
      <c r="J1" s="134"/>
      <c r="K1" s="135"/>
    </row>
    <row r="2" spans="1:14" s="104" customFormat="1" x14ac:dyDescent="0.2">
      <c r="A2" s="405" t="s">
        <v>232</v>
      </c>
      <c r="B2" s="406"/>
      <c r="C2" s="406"/>
      <c r="D2" s="406"/>
      <c r="E2" s="406"/>
      <c r="F2" s="406"/>
      <c r="G2" s="406"/>
      <c r="H2" s="406"/>
      <c r="I2" s="406"/>
      <c r="J2" s="406"/>
      <c r="K2" s="407"/>
    </row>
    <row r="3" spans="1:14" s="104" customFormat="1" x14ac:dyDescent="0.2">
      <c r="A3" s="136" t="s">
        <v>197</v>
      </c>
      <c r="B3" s="137"/>
      <c r="C3" s="137"/>
      <c r="D3" s="137"/>
      <c r="E3" s="137"/>
      <c r="F3" s="137"/>
      <c r="G3" s="137"/>
      <c r="H3" s="137"/>
      <c r="I3" s="137"/>
      <c r="J3" s="137"/>
      <c r="K3" s="138"/>
    </row>
    <row r="4" spans="1:14" s="104" customFormat="1" x14ac:dyDescent="0.2">
      <c r="A4" s="139"/>
      <c r="B4" s="99"/>
      <c r="C4" s="99"/>
      <c r="D4" s="140"/>
      <c r="E4" s="140"/>
      <c r="F4" s="141"/>
      <c r="G4" s="99"/>
      <c r="H4" s="140"/>
      <c r="I4" s="140"/>
      <c r="J4" s="99"/>
      <c r="K4" s="100"/>
    </row>
    <row r="5" spans="1:14" s="104" customFormat="1" ht="10.8" thickBot="1" x14ac:dyDescent="0.25">
      <c r="A5" s="142"/>
      <c r="B5" s="143"/>
      <c r="C5" s="143"/>
      <c r="D5" s="144"/>
      <c r="E5" s="144"/>
      <c r="F5" s="144"/>
      <c r="G5" s="145"/>
      <c r="H5" s="144"/>
      <c r="I5" s="144"/>
      <c r="J5" s="145"/>
      <c r="K5" s="146"/>
    </row>
    <row r="6" spans="1:14" s="104" customFormat="1" ht="61.8" thickBot="1" x14ac:dyDescent="0.25">
      <c r="A6" s="129" t="s">
        <v>0</v>
      </c>
      <c r="B6" s="130" t="s">
        <v>17</v>
      </c>
      <c r="C6" s="130" t="s">
        <v>18</v>
      </c>
      <c r="D6" s="131" t="s">
        <v>221</v>
      </c>
      <c r="E6" s="97" t="s">
        <v>206</v>
      </c>
      <c r="F6" s="97" t="s">
        <v>217</v>
      </c>
      <c r="G6" s="97" t="s">
        <v>218</v>
      </c>
      <c r="H6" s="97" t="s">
        <v>219</v>
      </c>
      <c r="I6" s="97" t="s">
        <v>220</v>
      </c>
      <c r="J6" s="130" t="s">
        <v>19</v>
      </c>
      <c r="K6" s="98" t="s">
        <v>20</v>
      </c>
      <c r="N6" s="132" t="s">
        <v>207</v>
      </c>
    </row>
    <row r="7" spans="1:14" ht="20.399999999999999" x14ac:dyDescent="0.2">
      <c r="A7" s="91"/>
      <c r="B7" s="92"/>
      <c r="C7" s="92"/>
      <c r="D7" s="93" t="s">
        <v>14</v>
      </c>
      <c r="E7" s="93" t="s">
        <v>15</v>
      </c>
      <c r="F7" s="94" t="s">
        <v>16</v>
      </c>
      <c r="G7" s="99" t="s">
        <v>66</v>
      </c>
      <c r="H7" s="93" t="s">
        <v>85</v>
      </c>
      <c r="I7" s="93" t="s">
        <v>86</v>
      </c>
      <c r="J7" s="92" t="s">
        <v>67</v>
      </c>
      <c r="K7" s="100" t="s">
        <v>68</v>
      </c>
      <c r="N7" s="101"/>
    </row>
    <row r="8" spans="1:14" x14ac:dyDescent="0.2">
      <c r="A8" s="102"/>
      <c r="C8" s="103"/>
      <c r="D8" s="57"/>
      <c r="E8" s="57"/>
      <c r="F8" s="57"/>
      <c r="G8" s="104"/>
      <c r="I8" s="57"/>
      <c r="K8" s="105"/>
      <c r="N8" s="106"/>
    </row>
    <row r="9" spans="1:14" x14ac:dyDescent="0.2">
      <c r="A9" s="102">
        <v>1</v>
      </c>
      <c r="B9" s="90" t="s">
        <v>1</v>
      </c>
      <c r="C9" s="103">
        <v>7</v>
      </c>
      <c r="D9" s="107">
        <v>10797259000</v>
      </c>
      <c r="E9" s="108">
        <v>1225098000</v>
      </c>
      <c r="F9" s="109">
        <v>-2.0999999999999999E-5</v>
      </c>
      <c r="G9" s="109">
        <v>0</v>
      </c>
      <c r="H9" s="110">
        <v>1224871257.5610001</v>
      </c>
      <c r="I9" s="110">
        <v>1225098000</v>
      </c>
      <c r="J9" s="110">
        <v>226742.43899989128</v>
      </c>
      <c r="K9" s="111">
        <v>1.8511532342704124E-4</v>
      </c>
      <c r="N9" s="112" t="s">
        <v>209</v>
      </c>
    </row>
    <row r="10" spans="1:14" x14ac:dyDescent="0.2">
      <c r="A10" s="102">
        <v>2</v>
      </c>
      <c r="C10" s="103"/>
      <c r="D10" s="107"/>
      <c r="E10" s="108"/>
      <c r="F10" s="109"/>
      <c r="G10" s="109"/>
      <c r="H10" s="113"/>
      <c r="I10" s="110"/>
      <c r="J10" s="110"/>
      <c r="K10" s="111"/>
      <c r="N10" s="106"/>
    </row>
    <row r="11" spans="1:14" x14ac:dyDescent="0.2">
      <c r="A11" s="102">
        <v>3</v>
      </c>
      <c r="B11" s="114" t="s">
        <v>2</v>
      </c>
      <c r="C11" s="115" t="s">
        <v>79</v>
      </c>
      <c r="D11" s="107">
        <v>2723221000</v>
      </c>
      <c r="E11" s="108">
        <v>322427000</v>
      </c>
      <c r="F11" s="109">
        <v>-2.0999999999999999E-5</v>
      </c>
      <c r="G11" s="109">
        <v>0</v>
      </c>
      <c r="H11" s="110">
        <v>322369812.35900003</v>
      </c>
      <c r="I11" s="110">
        <v>322427000</v>
      </c>
      <c r="J11" s="110">
        <v>57187.64099997282</v>
      </c>
      <c r="K11" s="111">
        <v>1.7739763094283488E-4</v>
      </c>
      <c r="N11" s="112" t="str">
        <f>N9</f>
        <v>137-A</v>
      </c>
    </row>
    <row r="12" spans="1:14" x14ac:dyDescent="0.2">
      <c r="A12" s="102">
        <v>4</v>
      </c>
      <c r="B12" s="116" t="s">
        <v>3</v>
      </c>
      <c r="C12" s="115" t="s">
        <v>80</v>
      </c>
      <c r="D12" s="107">
        <v>2882006000</v>
      </c>
      <c r="E12" s="108">
        <v>324866000</v>
      </c>
      <c r="F12" s="109">
        <v>-2.1999999999999999E-5</v>
      </c>
      <c r="G12" s="109">
        <v>0</v>
      </c>
      <c r="H12" s="110">
        <v>324802595.86799997</v>
      </c>
      <c r="I12" s="110">
        <v>324866000</v>
      </c>
      <c r="J12" s="110">
        <v>63404.132000029087</v>
      </c>
      <c r="K12" s="111">
        <v>1.9520820586605342E-4</v>
      </c>
      <c r="N12" s="112" t="str">
        <f t="shared" ref="N12:N13" si="0">N11</f>
        <v>137-A</v>
      </c>
    </row>
    <row r="13" spans="1:14" x14ac:dyDescent="0.2">
      <c r="A13" s="102">
        <v>5</v>
      </c>
      <c r="B13" s="116" t="s">
        <v>4</v>
      </c>
      <c r="C13" s="115" t="s">
        <v>82</v>
      </c>
      <c r="D13" s="107">
        <v>1819271000</v>
      </c>
      <c r="E13" s="108">
        <v>188943000</v>
      </c>
      <c r="F13" s="109">
        <v>-2.0999999999999999E-5</v>
      </c>
      <c r="G13" s="109">
        <v>0</v>
      </c>
      <c r="H13" s="110">
        <v>188904795.30899999</v>
      </c>
      <c r="I13" s="110">
        <v>188943000</v>
      </c>
      <c r="J13" s="110">
        <v>38204.691000014544</v>
      </c>
      <c r="K13" s="111">
        <v>2.022430978394245E-4</v>
      </c>
      <c r="N13" s="112" t="str">
        <f t="shared" si="0"/>
        <v>137-A</v>
      </c>
    </row>
    <row r="14" spans="1:14" x14ac:dyDescent="0.2">
      <c r="A14" s="102">
        <v>6</v>
      </c>
      <c r="B14" s="116" t="s">
        <v>5</v>
      </c>
      <c r="C14" s="103">
        <v>29</v>
      </c>
      <c r="D14" s="107">
        <v>14983000</v>
      </c>
      <c r="E14" s="108">
        <v>1392000</v>
      </c>
      <c r="F14" s="109">
        <v>-1.8E-5</v>
      </c>
      <c r="G14" s="109">
        <v>0</v>
      </c>
      <c r="H14" s="110">
        <v>1391730.3060000001</v>
      </c>
      <c r="I14" s="110">
        <v>1392000</v>
      </c>
      <c r="J14" s="110">
        <v>269.69399999990128</v>
      </c>
      <c r="K14" s="111">
        <v>1.9378323432147869E-4</v>
      </c>
      <c r="N14" s="112" t="str">
        <f>N13</f>
        <v>137-A</v>
      </c>
    </row>
    <row r="15" spans="1:14" x14ac:dyDescent="0.2">
      <c r="A15" s="102">
        <v>7</v>
      </c>
      <c r="C15" s="103"/>
      <c r="D15" s="57"/>
      <c r="E15" s="110"/>
      <c r="F15" s="117"/>
      <c r="G15" s="117"/>
      <c r="H15" s="113"/>
      <c r="I15" s="110"/>
      <c r="J15" s="110"/>
      <c r="K15" s="111"/>
      <c r="N15" s="106"/>
    </row>
    <row r="16" spans="1:14" x14ac:dyDescent="0.2">
      <c r="A16" s="102">
        <v>8</v>
      </c>
      <c r="B16" s="90" t="s">
        <v>21</v>
      </c>
      <c r="C16" s="103"/>
      <c r="D16" s="57">
        <v>7439481000</v>
      </c>
      <c r="E16" s="110">
        <v>837628000</v>
      </c>
      <c r="F16" s="117">
        <v>-2.1381351467931697E-5</v>
      </c>
      <c r="G16" s="117">
        <v>0</v>
      </c>
      <c r="H16" s="110">
        <v>837468933.84200001</v>
      </c>
      <c r="I16" s="110">
        <v>837628000</v>
      </c>
      <c r="J16" s="110">
        <v>159066.15800001635</v>
      </c>
      <c r="K16" s="111">
        <v>1.8993678639550151E-4</v>
      </c>
      <c r="N16" s="112"/>
    </row>
    <row r="17" spans="1:14" x14ac:dyDescent="0.2">
      <c r="A17" s="102">
        <v>9</v>
      </c>
      <c r="C17" s="103"/>
      <c r="D17" s="57"/>
      <c r="E17" s="110"/>
      <c r="F17" s="117"/>
      <c r="G17" s="117"/>
      <c r="H17" s="113"/>
      <c r="I17" s="110"/>
      <c r="J17" s="110"/>
      <c r="K17" s="111"/>
      <c r="N17" s="106"/>
    </row>
    <row r="18" spans="1:14" x14ac:dyDescent="0.2">
      <c r="A18" s="102">
        <v>10</v>
      </c>
      <c r="B18" s="116" t="s">
        <v>6</v>
      </c>
      <c r="C18" s="115" t="s">
        <v>81</v>
      </c>
      <c r="D18" s="107">
        <v>1323005000</v>
      </c>
      <c r="E18" s="108">
        <v>133182000</v>
      </c>
      <c r="F18" s="109">
        <v>-2.0000000000000002E-5</v>
      </c>
      <c r="G18" s="109">
        <v>0</v>
      </c>
      <c r="H18" s="110">
        <v>133155539.90000001</v>
      </c>
      <c r="I18" s="110">
        <v>133182000</v>
      </c>
      <c r="J18" s="110">
        <v>26460.09999999404</v>
      </c>
      <c r="K18" s="111">
        <v>1.9871572763600833E-4</v>
      </c>
      <c r="N18" s="112" t="str">
        <f>N14</f>
        <v>137-A</v>
      </c>
    </row>
    <row r="19" spans="1:14" x14ac:dyDescent="0.2">
      <c r="A19" s="102">
        <v>11</v>
      </c>
      <c r="B19" s="116" t="s">
        <v>7</v>
      </c>
      <c r="C19" s="103">
        <v>35</v>
      </c>
      <c r="D19" s="107">
        <v>4707000</v>
      </c>
      <c r="E19" s="108">
        <v>342000</v>
      </c>
      <c r="F19" s="109">
        <v>-1.5E-5</v>
      </c>
      <c r="G19" s="109">
        <v>0</v>
      </c>
      <c r="H19" s="110">
        <v>341929.39500000002</v>
      </c>
      <c r="I19" s="110">
        <v>342000</v>
      </c>
      <c r="J19" s="110">
        <v>70.604999999981374</v>
      </c>
      <c r="K19" s="111">
        <v>2.0648999773763637E-4</v>
      </c>
      <c r="N19" s="112" t="str">
        <f>N18</f>
        <v>137-A</v>
      </c>
    </row>
    <row r="20" spans="1:14" x14ac:dyDescent="0.2">
      <c r="A20" s="102">
        <v>12</v>
      </c>
      <c r="B20" s="116" t="s">
        <v>8</v>
      </c>
      <c r="C20" s="103">
        <v>43</v>
      </c>
      <c r="D20" s="107">
        <v>119345000</v>
      </c>
      <c r="E20" s="108">
        <v>12986000</v>
      </c>
      <c r="F20" s="109">
        <v>-1.5999999999999999E-5</v>
      </c>
      <c r="G20" s="109">
        <v>0</v>
      </c>
      <c r="H20" s="110">
        <v>12984090.48</v>
      </c>
      <c r="I20" s="110">
        <v>12986000</v>
      </c>
      <c r="J20" s="110">
        <v>1909.519999999553</v>
      </c>
      <c r="K20" s="111">
        <v>1.4706613473934702E-4</v>
      </c>
      <c r="N20" s="112" t="str">
        <f>N19</f>
        <v>137-A</v>
      </c>
    </row>
    <row r="21" spans="1:14" x14ac:dyDescent="0.2">
      <c r="A21" s="102">
        <v>13</v>
      </c>
      <c r="B21" s="118"/>
      <c r="C21" s="103"/>
      <c r="D21" s="57"/>
      <c r="E21" s="110"/>
      <c r="F21" s="117"/>
      <c r="G21" s="117"/>
      <c r="H21" s="113"/>
      <c r="I21" s="110"/>
      <c r="J21" s="110"/>
      <c r="K21" s="111"/>
      <c r="N21" s="106"/>
    </row>
    <row r="22" spans="1:14" x14ac:dyDescent="0.2">
      <c r="A22" s="102">
        <v>14</v>
      </c>
      <c r="B22" s="118" t="s">
        <v>22</v>
      </c>
      <c r="C22" s="103"/>
      <c r="D22" s="57">
        <v>1447057000</v>
      </c>
      <c r="E22" s="110">
        <v>146510000</v>
      </c>
      <c r="F22" s="117">
        <v>-1.9653838791422868E-5</v>
      </c>
      <c r="G22" s="117">
        <v>0</v>
      </c>
      <c r="H22" s="110">
        <v>146481559.77500001</v>
      </c>
      <c r="I22" s="110">
        <v>146510000</v>
      </c>
      <c r="J22" s="110">
        <v>28440.224999993574</v>
      </c>
      <c r="K22" s="111">
        <v>1.9415566740058337E-4</v>
      </c>
      <c r="N22" s="106"/>
    </row>
    <row r="23" spans="1:14" x14ac:dyDescent="0.2">
      <c r="A23" s="102">
        <v>15</v>
      </c>
      <c r="B23" s="118"/>
      <c r="C23" s="103"/>
      <c r="D23" s="57"/>
      <c r="E23" s="110"/>
      <c r="F23" s="117"/>
      <c r="G23" s="117"/>
      <c r="H23" s="113"/>
      <c r="I23" s="110"/>
      <c r="J23" s="110"/>
      <c r="K23" s="111"/>
      <c r="N23" s="106"/>
    </row>
    <row r="24" spans="1:14" x14ac:dyDescent="0.2">
      <c r="A24" s="102">
        <v>16</v>
      </c>
      <c r="B24" s="116" t="s">
        <v>23</v>
      </c>
      <c r="C24" s="103">
        <v>46</v>
      </c>
      <c r="D24" s="107">
        <v>89372000</v>
      </c>
      <c r="E24" s="108">
        <v>6994000</v>
      </c>
      <c r="F24" s="109">
        <v>-1.5E-5</v>
      </c>
      <c r="G24" s="109">
        <v>0</v>
      </c>
      <c r="H24" s="110">
        <v>6992659.4199999999</v>
      </c>
      <c r="I24" s="110">
        <v>6994000</v>
      </c>
      <c r="J24" s="110">
        <v>1340.5800000000745</v>
      </c>
      <c r="K24" s="111">
        <v>1.9171246867333839E-4</v>
      </c>
      <c r="N24" s="112" t="str">
        <f>N20</f>
        <v>137-A</v>
      </c>
    </row>
    <row r="25" spans="1:14" x14ac:dyDescent="0.2">
      <c r="A25" s="102">
        <v>17</v>
      </c>
      <c r="B25" s="114" t="s">
        <v>24</v>
      </c>
      <c r="C25" s="103">
        <v>49</v>
      </c>
      <c r="D25" s="107">
        <v>505189000</v>
      </c>
      <c r="E25" s="108">
        <v>39841000</v>
      </c>
      <c r="F25" s="109">
        <v>-2.0000000000000002E-5</v>
      </c>
      <c r="G25" s="109">
        <v>0</v>
      </c>
      <c r="H25" s="110">
        <v>39830896.219999999</v>
      </c>
      <c r="I25" s="110">
        <v>39841000</v>
      </c>
      <c r="J25" s="110">
        <v>10103.780000001192</v>
      </c>
      <c r="K25" s="111">
        <v>2.5366690079466135E-4</v>
      </c>
      <c r="N25" s="112" t="str">
        <f>N24</f>
        <v>137-A</v>
      </c>
    </row>
    <row r="26" spans="1:14" x14ac:dyDescent="0.2">
      <c r="A26" s="102">
        <v>18</v>
      </c>
      <c r="C26" s="103"/>
      <c r="D26" s="57"/>
      <c r="E26" s="110"/>
      <c r="F26" s="117"/>
      <c r="G26" s="117"/>
      <c r="H26" s="113"/>
      <c r="I26" s="110"/>
      <c r="J26" s="110"/>
      <c r="K26" s="111"/>
      <c r="N26" s="106"/>
    </row>
    <row r="27" spans="1:14" x14ac:dyDescent="0.2">
      <c r="A27" s="102">
        <v>19</v>
      </c>
      <c r="B27" s="119" t="s">
        <v>25</v>
      </c>
      <c r="C27" s="103"/>
      <c r="D27" s="57">
        <v>594561000</v>
      </c>
      <c r="E27" s="110">
        <v>46835000</v>
      </c>
      <c r="F27" s="117">
        <v>-1.9248420263017589E-5</v>
      </c>
      <c r="G27" s="117">
        <v>0</v>
      </c>
      <c r="H27" s="57">
        <v>46823555.640000001</v>
      </c>
      <c r="I27" s="57">
        <v>46835000</v>
      </c>
      <c r="J27" s="110">
        <v>11444.360000001267</v>
      </c>
      <c r="K27" s="111">
        <v>2.4441458670910251E-4</v>
      </c>
      <c r="N27" s="106"/>
    </row>
    <row r="28" spans="1:14" x14ac:dyDescent="0.2">
      <c r="A28" s="102">
        <v>20</v>
      </c>
      <c r="C28" s="103"/>
      <c r="D28" s="57"/>
      <c r="E28" s="110"/>
      <c r="F28" s="117"/>
      <c r="G28" s="117"/>
      <c r="H28" s="113"/>
      <c r="I28" s="110"/>
      <c r="J28" s="110"/>
      <c r="K28" s="111"/>
      <c r="N28" s="106"/>
    </row>
    <row r="29" spans="1:14" x14ac:dyDescent="0.2">
      <c r="A29" s="102">
        <v>21</v>
      </c>
      <c r="B29" s="90" t="s">
        <v>9</v>
      </c>
      <c r="C29" s="103" t="s">
        <v>63</v>
      </c>
      <c r="D29" s="107">
        <v>62443000</v>
      </c>
      <c r="E29" s="108">
        <v>16243000</v>
      </c>
      <c r="F29" s="109">
        <v>-2.0000000000000002E-5</v>
      </c>
      <c r="G29" s="109">
        <v>0</v>
      </c>
      <c r="H29" s="110">
        <v>16241751.140000001</v>
      </c>
      <c r="I29" s="110">
        <v>16243000</v>
      </c>
      <c r="J29" s="110">
        <v>1248.859999999404</v>
      </c>
      <c r="K29" s="111">
        <v>7.6891955136766356E-5</v>
      </c>
      <c r="N29" s="112" t="s">
        <v>208</v>
      </c>
    </row>
    <row r="30" spans="1:14" x14ac:dyDescent="0.2">
      <c r="A30" s="102">
        <v>22</v>
      </c>
      <c r="C30" s="103"/>
      <c r="D30" s="107"/>
      <c r="E30" s="108"/>
      <c r="F30" s="109"/>
      <c r="G30" s="109"/>
      <c r="I30" s="110"/>
      <c r="J30" s="110"/>
      <c r="K30" s="111"/>
      <c r="N30" s="112" t="s">
        <v>208</v>
      </c>
    </row>
    <row r="31" spans="1:14" ht="10.8" thickBot="1" x14ac:dyDescent="0.25">
      <c r="A31" s="102">
        <v>23</v>
      </c>
      <c r="B31" s="120" t="s">
        <v>26</v>
      </c>
      <c r="C31" s="115" t="s">
        <v>27</v>
      </c>
      <c r="D31" s="107">
        <v>7088000</v>
      </c>
      <c r="E31" s="108">
        <v>679000</v>
      </c>
      <c r="F31" s="109">
        <v>-1.9000000000000001E-5</v>
      </c>
      <c r="G31" s="109">
        <v>0</v>
      </c>
      <c r="H31" s="110">
        <v>678865.32799999998</v>
      </c>
      <c r="I31" s="110">
        <v>679000</v>
      </c>
      <c r="J31" s="110">
        <v>134.67200000002049</v>
      </c>
      <c r="K31" s="111">
        <v>1.9837807948857347E-4</v>
      </c>
      <c r="N31" s="121"/>
    </row>
    <row r="32" spans="1:14" x14ac:dyDescent="0.2">
      <c r="A32" s="102">
        <v>24</v>
      </c>
      <c r="B32" s="120"/>
      <c r="C32" s="115"/>
      <c r="D32" s="57"/>
      <c r="E32" s="110"/>
      <c r="F32" s="117"/>
      <c r="G32" s="117"/>
      <c r="H32" s="113"/>
      <c r="I32" s="110"/>
      <c r="J32" s="110"/>
      <c r="K32" s="111"/>
    </row>
    <row r="33" spans="1:11" x14ac:dyDescent="0.2">
      <c r="A33" s="102">
        <v>25</v>
      </c>
      <c r="B33" s="116" t="s">
        <v>10</v>
      </c>
      <c r="C33" s="103"/>
      <c r="D33" s="57">
        <v>20347889000</v>
      </c>
      <c r="E33" s="57">
        <v>2272993000</v>
      </c>
      <c r="F33" s="117">
        <v>-2.0988747972824106E-5</v>
      </c>
      <c r="G33" s="117">
        <v>0</v>
      </c>
      <c r="H33" s="110">
        <v>2272565923.2860003</v>
      </c>
      <c r="I33" s="110">
        <v>2272993000</v>
      </c>
      <c r="J33" s="110">
        <v>427076.7139999019</v>
      </c>
      <c r="K33" s="111">
        <v>1.8792709580999674E-4</v>
      </c>
    </row>
    <row r="34" spans="1:11" x14ac:dyDescent="0.2">
      <c r="A34" s="102">
        <v>26</v>
      </c>
      <c r="B34" s="119"/>
      <c r="C34" s="103"/>
      <c r="D34" s="57"/>
      <c r="E34" s="110"/>
      <c r="F34" s="113"/>
      <c r="G34" s="122"/>
      <c r="H34" s="113"/>
      <c r="I34" s="110"/>
      <c r="J34" s="110"/>
      <c r="K34" s="111"/>
    </row>
    <row r="35" spans="1:11" x14ac:dyDescent="0.2">
      <c r="A35" s="102">
        <v>27</v>
      </c>
      <c r="B35" s="119" t="s">
        <v>28</v>
      </c>
      <c r="C35" s="103"/>
      <c r="D35" s="57"/>
      <c r="E35" s="110"/>
      <c r="F35" s="110"/>
      <c r="G35" s="122"/>
      <c r="H35" s="113"/>
      <c r="I35" s="110"/>
      <c r="J35" s="110"/>
      <c r="K35" s="111"/>
    </row>
    <row r="36" spans="1:11" x14ac:dyDescent="0.2">
      <c r="A36" s="102">
        <v>28</v>
      </c>
      <c r="B36" s="116" t="s">
        <v>183</v>
      </c>
      <c r="C36" s="115" t="s">
        <v>184</v>
      </c>
      <c r="D36" s="107">
        <v>2242058000</v>
      </c>
      <c r="E36" s="108">
        <v>14228000</v>
      </c>
      <c r="F36" s="110"/>
      <c r="G36" s="122"/>
      <c r="H36" s="110">
        <v>14228000</v>
      </c>
      <c r="I36" s="110">
        <v>14228000</v>
      </c>
      <c r="J36" s="110">
        <v>0</v>
      </c>
      <c r="K36" s="111"/>
    </row>
    <row r="37" spans="1:11" x14ac:dyDescent="0.2">
      <c r="A37" s="102">
        <v>29</v>
      </c>
      <c r="B37" s="114"/>
      <c r="C37" s="103"/>
      <c r="D37" s="57"/>
      <c r="E37" s="110"/>
      <c r="F37" s="110"/>
      <c r="G37" s="122"/>
      <c r="H37" s="113"/>
      <c r="I37" s="110"/>
      <c r="J37" s="110"/>
      <c r="K37" s="111"/>
    </row>
    <row r="38" spans="1:11" x14ac:dyDescent="0.2">
      <c r="A38" s="102">
        <v>30</v>
      </c>
      <c r="B38" s="119" t="s">
        <v>12</v>
      </c>
      <c r="C38" s="103"/>
      <c r="D38" s="57">
        <v>22589947000</v>
      </c>
      <c r="E38" s="110">
        <v>2287221000</v>
      </c>
      <c r="F38" s="110"/>
      <c r="G38" s="113"/>
      <c r="H38" s="110">
        <v>2286793923.2860003</v>
      </c>
      <c r="I38" s="110">
        <v>2287221000</v>
      </c>
      <c r="J38" s="110">
        <v>427076.7139999019</v>
      </c>
      <c r="K38" s="111"/>
    </row>
    <row r="39" spans="1:11" ht="10.8" thickBot="1" x14ac:dyDescent="0.25">
      <c r="A39" s="123"/>
      <c r="B39" s="124"/>
      <c r="C39" s="125"/>
      <c r="D39" s="126"/>
      <c r="E39" s="127"/>
      <c r="F39" s="127"/>
      <c r="G39" s="124"/>
      <c r="H39" s="124"/>
      <c r="I39" s="126"/>
      <c r="J39" s="124"/>
      <c r="K39" s="128"/>
    </row>
    <row r="40" spans="1:11" ht="10.8" thickBot="1" x14ac:dyDescent="0.25"/>
    <row r="41" spans="1:11" ht="55.2" customHeight="1" thickBot="1" x14ac:dyDescent="0.25">
      <c r="A41" s="402" t="s">
        <v>202</v>
      </c>
      <c r="B41" s="403"/>
      <c r="C41" s="403"/>
      <c r="D41" s="403"/>
      <c r="E41" s="403"/>
      <c r="F41" s="403"/>
      <c r="G41" s="403"/>
      <c r="H41" s="403"/>
      <c r="I41" s="403"/>
      <c r="J41" s="403"/>
      <c r="K41" s="404"/>
    </row>
  </sheetData>
  <mergeCells count="2">
    <mergeCell ref="A41:K41"/>
    <mergeCell ref="A2:K2"/>
  </mergeCells>
  <printOptions horizontalCentered="1"/>
  <pageMargins left="0.7" right="0.7" top="0.75" bottom="0.75" header="0.3" footer="0.3"/>
  <pageSetup scale="81" orientation="landscape" r:id="rId1"/>
  <headerFooter alignWithMargins="0">
    <oddFooter>&amp;L&amp;F
&amp;A&amp;RSchedule 95A Filing Eff 1-1-21
Page &amp;P of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2"/>
  <sheetViews>
    <sheetView workbookViewId="0">
      <pane ySplit="23" topLeftCell="A24" activePane="bottomLeft" state="frozen"/>
      <selection activeCell="J25" sqref="J25"/>
      <selection pane="bottomLeft" activeCell="J25" sqref="J25"/>
    </sheetView>
  </sheetViews>
  <sheetFormatPr defaultColWidth="9.109375" defaultRowHeight="10.199999999999999" x14ac:dyDescent="0.2"/>
  <cols>
    <col min="1" max="1" width="15.109375" style="247" customWidth="1"/>
    <col min="2" max="2" width="32.33203125" style="247" customWidth="1"/>
    <col min="3" max="3" width="12.88671875" style="247" customWidth="1"/>
    <col min="4" max="4" width="16.109375" style="247" customWidth="1"/>
    <col min="5" max="6" width="12" style="247" customWidth="1"/>
    <col min="7" max="7" width="11.33203125" style="247" customWidth="1"/>
    <col min="8" max="8" width="26.6640625" style="247" customWidth="1"/>
    <col min="9" max="9" width="14.33203125" style="247" customWidth="1"/>
    <col min="10" max="10" width="17.5546875" style="247" bestFit="1" customWidth="1"/>
    <col min="11" max="16384" width="9.109375" style="247"/>
  </cols>
  <sheetData>
    <row r="1" spans="1:13" s="235" customFormat="1" x14ac:dyDescent="0.2">
      <c r="A1" s="233" t="s">
        <v>234</v>
      </c>
      <c r="B1" s="234"/>
      <c r="C1" s="234"/>
      <c r="D1" s="234"/>
      <c r="E1" s="234"/>
      <c r="F1" s="234"/>
      <c r="G1" s="234"/>
      <c r="H1" s="234"/>
      <c r="I1" s="234"/>
      <c r="J1" s="234"/>
    </row>
    <row r="2" spans="1:13" s="235" customFormat="1" x14ac:dyDescent="0.2">
      <c r="A2" s="46" t="s">
        <v>235</v>
      </c>
      <c r="B2" s="46" t="s">
        <v>236</v>
      </c>
      <c r="C2" s="234"/>
      <c r="D2" s="234"/>
      <c r="E2" s="234"/>
      <c r="F2" s="234"/>
      <c r="G2" s="234"/>
      <c r="H2" s="234"/>
      <c r="I2" s="234"/>
      <c r="J2" s="234"/>
    </row>
    <row r="3" spans="1:13" s="235" customFormat="1" x14ac:dyDescent="0.2">
      <c r="A3" s="236" t="s">
        <v>237</v>
      </c>
      <c r="B3" s="46" t="s">
        <v>238</v>
      </c>
      <c r="C3" s="234"/>
      <c r="D3" s="234"/>
      <c r="E3" s="234"/>
      <c r="F3" s="234"/>
      <c r="G3" s="234"/>
      <c r="H3" s="234"/>
      <c r="I3" s="234"/>
      <c r="J3" s="234"/>
    </row>
    <row r="4" spans="1:13" s="235" customFormat="1" x14ac:dyDescent="0.2">
      <c r="A4" s="237" t="s">
        <v>239</v>
      </c>
      <c r="B4" s="46" t="s">
        <v>240</v>
      </c>
      <c r="C4" s="234"/>
      <c r="D4" s="234"/>
      <c r="E4" s="234"/>
      <c r="F4" s="234"/>
      <c r="G4" s="234"/>
      <c r="H4" s="234"/>
      <c r="I4" s="234"/>
      <c r="J4" s="234"/>
    </row>
    <row r="5" spans="1:13" s="235" customFormat="1" x14ac:dyDescent="0.2">
      <c r="A5" s="238" t="s">
        <v>241</v>
      </c>
      <c r="B5" s="46" t="s">
        <v>242</v>
      </c>
      <c r="C5" s="234"/>
      <c r="D5" s="234"/>
      <c r="E5" s="234"/>
      <c r="F5" s="234"/>
      <c r="G5" s="234"/>
      <c r="H5" s="234"/>
      <c r="I5" s="234"/>
      <c r="J5" s="234"/>
    </row>
    <row r="6" spans="1:13" s="239" customFormat="1" x14ac:dyDescent="0.2">
      <c r="A6" s="55" t="s">
        <v>187</v>
      </c>
      <c r="B6" s="55"/>
      <c r="C6" s="55"/>
      <c r="D6" s="55"/>
      <c r="E6" s="55"/>
      <c r="F6" s="55"/>
      <c r="G6" s="55"/>
      <c r="H6" s="55"/>
      <c r="I6" s="55"/>
      <c r="J6" s="55"/>
    </row>
    <row r="7" spans="1:13" s="239" customFormat="1" x14ac:dyDescent="0.2">
      <c r="A7" s="55" t="s">
        <v>243</v>
      </c>
      <c r="B7" s="55"/>
      <c r="C7" s="55"/>
      <c r="D7" s="55"/>
      <c r="E7" s="55"/>
      <c r="F7" s="55"/>
      <c r="G7" s="55"/>
      <c r="H7" s="55"/>
      <c r="I7" s="55"/>
      <c r="J7" s="55"/>
    </row>
    <row r="8" spans="1:13" s="239" customFormat="1" x14ac:dyDescent="0.2">
      <c r="A8" s="180"/>
      <c r="B8" s="180"/>
      <c r="C8" s="180"/>
      <c r="D8" s="180"/>
      <c r="E8" s="180"/>
      <c r="F8" s="180"/>
      <c r="G8" s="180"/>
      <c r="H8" s="180"/>
      <c r="I8" s="55"/>
      <c r="J8" s="55"/>
    </row>
    <row r="9" spans="1:13" s="235" customFormat="1" x14ac:dyDescent="0.2">
      <c r="A9" s="240"/>
      <c r="B9" s="240"/>
      <c r="C9" s="240"/>
      <c r="D9" s="240"/>
      <c r="E9" s="240"/>
      <c r="F9" s="240"/>
      <c r="G9" s="240"/>
      <c r="H9" s="240"/>
      <c r="I9" s="241"/>
      <c r="J9" s="241"/>
    </row>
    <row r="10" spans="1:13" s="235" customFormat="1" ht="10.8" thickBot="1" x14ac:dyDescent="0.25">
      <c r="A10" s="240"/>
      <c r="B10" s="240"/>
      <c r="C10" s="240"/>
      <c r="D10" s="240"/>
      <c r="E10" s="240"/>
      <c r="F10" s="240"/>
      <c r="G10" s="240"/>
      <c r="H10" s="240"/>
      <c r="I10" s="241"/>
      <c r="J10" s="241"/>
    </row>
    <row r="11" spans="1:13" x14ac:dyDescent="0.2">
      <c r="A11" s="242" t="s">
        <v>368</v>
      </c>
      <c r="B11" s="243">
        <v>20569393551.043999</v>
      </c>
      <c r="C11" s="240"/>
      <c r="D11" s="240"/>
      <c r="E11" s="240"/>
      <c r="F11" s="240"/>
      <c r="G11" s="240"/>
      <c r="H11" s="244" t="s">
        <v>371</v>
      </c>
      <c r="I11" s="245"/>
      <c r="J11" s="246">
        <v>20752843063.656998</v>
      </c>
      <c r="K11" s="235"/>
      <c r="L11" s="235"/>
      <c r="M11" s="235"/>
    </row>
    <row r="12" spans="1:13" x14ac:dyDescent="0.2">
      <c r="A12" s="248" t="s">
        <v>369</v>
      </c>
      <c r="B12" s="249"/>
      <c r="C12" s="240"/>
      <c r="D12" s="240"/>
      <c r="E12" s="240"/>
      <c r="F12" s="240"/>
      <c r="G12" s="240"/>
      <c r="H12" s="250" t="s">
        <v>372</v>
      </c>
      <c r="I12" s="251"/>
      <c r="J12" s="252">
        <v>17219744.114929199</v>
      </c>
      <c r="K12" s="235"/>
      <c r="L12" s="235"/>
      <c r="M12" s="235"/>
    </row>
    <row r="13" spans="1:13" ht="10.8" thickBot="1" x14ac:dyDescent="0.25">
      <c r="A13" s="253" t="s">
        <v>370</v>
      </c>
      <c r="B13" s="254">
        <v>20569393551.043999</v>
      </c>
      <c r="C13" s="240"/>
      <c r="D13" s="240"/>
      <c r="E13" s="240"/>
      <c r="F13" s="240"/>
      <c r="G13" s="240"/>
      <c r="H13" s="255" t="s">
        <v>373</v>
      </c>
      <c r="I13" s="256"/>
      <c r="J13" s="257">
        <v>20770062807.771927</v>
      </c>
      <c r="K13" s="235"/>
      <c r="L13" s="235"/>
      <c r="M13" s="235"/>
    </row>
    <row r="14" spans="1:13" x14ac:dyDescent="0.2">
      <c r="A14" s="241"/>
      <c r="B14" s="241"/>
      <c r="C14" s="241"/>
      <c r="D14" s="241"/>
      <c r="E14" s="241"/>
      <c r="F14" s="241"/>
      <c r="G14" s="241"/>
      <c r="H14" s="31"/>
      <c r="I14" s="31"/>
      <c r="J14" s="241"/>
      <c r="K14" s="235"/>
      <c r="L14" s="235"/>
      <c r="M14" s="235"/>
    </row>
    <row r="15" spans="1:13" x14ac:dyDescent="0.2">
      <c r="A15" s="241"/>
      <c r="B15" s="258"/>
      <c r="C15" s="258"/>
      <c r="D15" s="258"/>
      <c r="E15" s="241"/>
      <c r="F15" s="241"/>
      <c r="G15" s="241"/>
      <c r="H15" s="241"/>
      <c r="I15" s="241"/>
      <c r="J15" s="241"/>
      <c r="K15" s="235"/>
      <c r="L15" s="235"/>
      <c r="M15" s="235"/>
    </row>
    <row r="16" spans="1:13" ht="10.8" thickBot="1" x14ac:dyDescent="0.25">
      <c r="A16" s="234"/>
      <c r="B16" s="259"/>
      <c r="C16" s="234"/>
      <c r="D16" s="259"/>
      <c r="E16" s="260"/>
      <c r="F16" s="234"/>
      <c r="G16" s="234"/>
      <c r="H16" s="234"/>
      <c r="I16" s="260"/>
      <c r="J16" s="148"/>
      <c r="K16" s="235"/>
      <c r="L16" s="235"/>
      <c r="M16" s="235"/>
    </row>
    <row r="17" spans="1:13" x14ac:dyDescent="0.2">
      <c r="A17" s="261" t="s">
        <v>374</v>
      </c>
      <c r="B17" s="262" t="s">
        <v>375</v>
      </c>
      <c r="C17" s="262" t="s">
        <v>376</v>
      </c>
      <c r="D17" s="262" t="s">
        <v>377</v>
      </c>
      <c r="E17" s="262" t="s">
        <v>378</v>
      </c>
      <c r="F17" s="262" t="s">
        <v>379</v>
      </c>
      <c r="G17" s="262" t="s">
        <v>380</v>
      </c>
      <c r="H17" s="262" t="s">
        <v>381</v>
      </c>
      <c r="I17" s="262" t="s">
        <v>382</v>
      </c>
      <c r="J17" s="263" t="s">
        <v>383</v>
      </c>
      <c r="K17" s="235"/>
      <c r="L17" s="235"/>
      <c r="M17" s="235"/>
    </row>
    <row r="18" spans="1:13" x14ac:dyDescent="0.2">
      <c r="A18" s="264"/>
      <c r="B18" s="265"/>
      <c r="C18" s="265"/>
      <c r="D18" s="265"/>
      <c r="E18" s="265"/>
      <c r="F18" s="265" t="s">
        <v>384</v>
      </c>
      <c r="G18" s="265" t="s">
        <v>384</v>
      </c>
      <c r="H18" s="265" t="s">
        <v>384</v>
      </c>
      <c r="I18" s="265" t="s">
        <v>385</v>
      </c>
      <c r="J18" s="206" t="s">
        <v>386</v>
      </c>
      <c r="K18" s="235"/>
      <c r="L18" s="235"/>
      <c r="M18" s="235"/>
    </row>
    <row r="19" spans="1:13" x14ac:dyDescent="0.2">
      <c r="A19" s="264"/>
      <c r="B19" s="265" t="s">
        <v>387</v>
      </c>
      <c r="C19" s="265" t="s">
        <v>388</v>
      </c>
      <c r="D19" s="265" t="s">
        <v>388</v>
      </c>
      <c r="E19" s="265" t="s">
        <v>389</v>
      </c>
      <c r="F19" s="265" t="s">
        <v>385</v>
      </c>
      <c r="G19" s="265" t="s">
        <v>390</v>
      </c>
      <c r="H19" s="265" t="s">
        <v>388</v>
      </c>
      <c r="I19" s="265" t="s">
        <v>391</v>
      </c>
      <c r="J19" s="206" t="s">
        <v>392</v>
      </c>
      <c r="K19" s="235"/>
      <c r="L19" s="235"/>
      <c r="M19" s="235"/>
    </row>
    <row r="20" spans="1:13" x14ac:dyDescent="0.2">
      <c r="A20" s="264" t="s">
        <v>393</v>
      </c>
      <c r="B20" s="265" t="s">
        <v>394</v>
      </c>
      <c r="C20" s="265" t="s">
        <v>387</v>
      </c>
      <c r="D20" s="265" t="s">
        <v>34</v>
      </c>
      <c r="E20" s="265" t="s">
        <v>385</v>
      </c>
      <c r="F20" s="265" t="s">
        <v>395</v>
      </c>
      <c r="G20" s="265" t="s">
        <v>396</v>
      </c>
      <c r="H20" s="265" t="s">
        <v>397</v>
      </c>
      <c r="I20" s="265" t="s">
        <v>398</v>
      </c>
      <c r="J20" s="206" t="s">
        <v>385</v>
      </c>
      <c r="K20" s="235"/>
      <c r="L20" s="235"/>
      <c r="M20" s="235"/>
    </row>
    <row r="21" spans="1:13" x14ac:dyDescent="0.2">
      <c r="A21" s="266"/>
      <c r="B21" s="267"/>
      <c r="C21" s="265" t="s">
        <v>34</v>
      </c>
      <c r="D21" s="265" t="s">
        <v>396</v>
      </c>
      <c r="E21" s="265" t="s">
        <v>395</v>
      </c>
      <c r="F21" s="265" t="s">
        <v>399</v>
      </c>
      <c r="G21" s="265" t="s">
        <v>400</v>
      </c>
      <c r="H21" s="265" t="s">
        <v>396</v>
      </c>
      <c r="I21" s="265" t="s">
        <v>401</v>
      </c>
      <c r="J21" s="206" t="s">
        <v>401</v>
      </c>
      <c r="K21" s="235"/>
      <c r="L21" s="235"/>
      <c r="M21" s="235"/>
    </row>
    <row r="22" spans="1:13" x14ac:dyDescent="0.2">
      <c r="A22" s="266"/>
      <c r="B22" s="267"/>
      <c r="C22" s="268"/>
      <c r="D22" s="265" t="s">
        <v>402</v>
      </c>
      <c r="E22" s="265"/>
      <c r="F22" s="267"/>
      <c r="G22" s="265"/>
      <c r="H22" s="265"/>
      <c r="I22" s="265"/>
      <c r="J22" s="206"/>
      <c r="K22" s="235"/>
      <c r="L22" s="235"/>
      <c r="M22" s="235"/>
    </row>
    <row r="23" spans="1:13" ht="30.6" x14ac:dyDescent="0.2">
      <c r="A23" s="269">
        <v>0</v>
      </c>
      <c r="B23" s="270" t="s">
        <v>403</v>
      </c>
      <c r="C23" s="268"/>
      <c r="D23" s="268"/>
      <c r="E23" s="268" t="s">
        <v>404</v>
      </c>
      <c r="F23" s="271" t="s">
        <v>405</v>
      </c>
      <c r="G23" s="271" t="s">
        <v>406</v>
      </c>
      <c r="H23" s="271" t="s">
        <v>407</v>
      </c>
      <c r="I23" s="268" t="s">
        <v>408</v>
      </c>
      <c r="J23" s="272" t="s">
        <v>409</v>
      </c>
      <c r="K23" s="235"/>
      <c r="L23" s="145" t="s">
        <v>410</v>
      </c>
      <c r="M23" s="145" t="s">
        <v>411</v>
      </c>
    </row>
    <row r="24" spans="1:13" x14ac:dyDescent="0.2">
      <c r="A24" s="273" t="s">
        <v>412</v>
      </c>
      <c r="B24" s="274" t="s">
        <v>412</v>
      </c>
      <c r="C24" s="274" t="s">
        <v>412</v>
      </c>
      <c r="D24" s="274" t="s">
        <v>412</v>
      </c>
      <c r="E24" s="274" t="s">
        <v>412</v>
      </c>
      <c r="F24" s="274" t="s">
        <v>412</v>
      </c>
      <c r="G24" s="274" t="s">
        <v>412</v>
      </c>
      <c r="H24" s="274" t="s">
        <v>412</v>
      </c>
      <c r="I24" s="274" t="s">
        <v>413</v>
      </c>
      <c r="J24" s="275" t="s">
        <v>414</v>
      </c>
      <c r="K24" s="235"/>
      <c r="L24" s="235"/>
      <c r="M24" s="235"/>
    </row>
    <row r="25" spans="1:13" x14ac:dyDescent="0.2">
      <c r="A25" s="276" t="s">
        <v>415</v>
      </c>
      <c r="B25" s="277">
        <v>11333893561.820002</v>
      </c>
      <c r="C25" s="278">
        <v>11380868856.118776</v>
      </c>
      <c r="D25" s="277">
        <v>46975294.298774213</v>
      </c>
      <c r="E25" s="279">
        <v>8.2024710939908874E-2</v>
      </c>
      <c r="F25" s="280">
        <v>4197427.7326346114</v>
      </c>
      <c r="G25" s="280">
        <v>51172722.031408824</v>
      </c>
      <c r="H25" s="280">
        <v>0</v>
      </c>
      <c r="I25" s="281">
        <v>11289690774.498602</v>
      </c>
      <c r="J25" s="282">
        <v>11289690774.498602</v>
      </c>
      <c r="K25" s="235"/>
      <c r="L25" s="283">
        <v>0.49442000000000003</v>
      </c>
      <c r="M25" s="283">
        <v>0.54885899999999999</v>
      </c>
    </row>
    <row r="26" spans="1:13" x14ac:dyDescent="0.2">
      <c r="A26" s="284">
        <v>24</v>
      </c>
      <c r="B26" s="277">
        <v>2662847990.6500006</v>
      </c>
      <c r="C26" s="278">
        <v>2651640432.3465004</v>
      </c>
      <c r="D26" s="277">
        <v>-11207558.303500233</v>
      </c>
      <c r="E26" s="279">
        <v>8.1348349945442808E-2</v>
      </c>
      <c r="F26" s="280">
        <v>-992450.59305444546</v>
      </c>
      <c r="G26" s="280">
        <v>-12200008.896554679</v>
      </c>
      <c r="H26" s="280">
        <v>0</v>
      </c>
      <c r="I26" s="281">
        <v>2650509853.8373485</v>
      </c>
      <c r="J26" s="282">
        <v>2650509853.8373485</v>
      </c>
      <c r="K26" s="235"/>
      <c r="L26" s="283">
        <v>0.116076</v>
      </c>
      <c r="M26" s="283">
        <v>0.128857</v>
      </c>
    </row>
    <row r="27" spans="1:13" x14ac:dyDescent="0.2">
      <c r="A27" s="284">
        <v>25</v>
      </c>
      <c r="B27" s="277">
        <v>2862860606.7139997</v>
      </c>
      <c r="C27" s="278">
        <v>2852763362.9733901</v>
      </c>
      <c r="D27" s="277">
        <v>-10097243.740609409</v>
      </c>
      <c r="E27" s="279">
        <v>8.0943192109640391E-2</v>
      </c>
      <c r="F27" s="280">
        <v>-889284.68061738461</v>
      </c>
      <c r="G27" s="280">
        <v>-10986528.421226794</v>
      </c>
      <c r="H27" s="280">
        <v>0</v>
      </c>
      <c r="I27" s="281">
        <v>2848339505.8642573</v>
      </c>
      <c r="J27" s="282">
        <v>2848339505.8642573</v>
      </c>
      <c r="K27" s="235"/>
      <c r="L27" s="283">
        <v>0.12474</v>
      </c>
      <c r="M27" s="283">
        <v>0.13847499999999999</v>
      </c>
    </row>
    <row r="28" spans="1:13" x14ac:dyDescent="0.2">
      <c r="A28" s="284">
        <v>26</v>
      </c>
      <c r="B28" s="277">
        <v>1760174877.8359997</v>
      </c>
      <c r="C28" s="278">
        <v>1751196162.757659</v>
      </c>
      <c r="D28" s="277">
        <v>-8978715.0783408284</v>
      </c>
      <c r="E28" s="279">
        <v>8.1121123094729006E-2</v>
      </c>
      <c r="F28" s="280">
        <v>-792665.35493303463</v>
      </c>
      <c r="G28" s="280">
        <v>-9771380.433273863</v>
      </c>
      <c r="H28" s="280">
        <v>0</v>
      </c>
      <c r="I28" s="281">
        <v>1761654196.4658761</v>
      </c>
      <c r="J28" s="282">
        <v>1761654196.4658761</v>
      </c>
      <c r="K28" s="235"/>
      <c r="L28" s="283">
        <v>7.7149999999999996E-2</v>
      </c>
      <c r="M28" s="283">
        <v>8.5643999999999998E-2</v>
      </c>
    </row>
    <row r="29" spans="1:13" x14ac:dyDescent="0.2">
      <c r="A29" s="284">
        <v>29</v>
      </c>
      <c r="B29" s="277">
        <v>15293727.311000001</v>
      </c>
      <c r="C29" s="278">
        <v>15293727.311000001</v>
      </c>
      <c r="D29" s="277">
        <v>0</v>
      </c>
      <c r="E29" s="279">
        <v>8.0603270012171546E-2</v>
      </c>
      <c r="F29" s="280">
        <v>0</v>
      </c>
      <c r="G29" s="280">
        <v>0</v>
      </c>
      <c r="H29" s="280">
        <v>0</v>
      </c>
      <c r="I29" s="281">
        <v>15210528.869569011</v>
      </c>
      <c r="J29" s="282">
        <v>15210528.869569011</v>
      </c>
      <c r="K29" s="235"/>
      <c r="L29" s="283">
        <v>6.6600000000000003E-4</v>
      </c>
      <c r="M29" s="283">
        <v>7.3899999999999997E-4</v>
      </c>
    </row>
    <row r="30" spans="1:13" x14ac:dyDescent="0.2">
      <c r="A30" s="276">
        <v>31</v>
      </c>
      <c r="B30" s="277">
        <v>1309927368.9960001</v>
      </c>
      <c r="C30" s="278">
        <v>1308355531.0196364</v>
      </c>
      <c r="D30" s="277">
        <v>-1571837.9763636824</v>
      </c>
      <c r="E30" s="279">
        <v>3.788843849660907E-2</v>
      </c>
      <c r="F30" s="280">
        <v>-61899.772206281545</v>
      </c>
      <c r="G30" s="280">
        <v>-1633737.748569964</v>
      </c>
      <c r="H30" s="280">
        <v>0</v>
      </c>
      <c r="I30" s="281">
        <v>1244960837.6746433</v>
      </c>
      <c r="J30" s="282">
        <v>1244960837.6746433</v>
      </c>
      <c r="K30" s="235"/>
      <c r="L30" s="283">
        <v>5.4522000000000001E-2</v>
      </c>
      <c r="M30" s="283">
        <v>6.0525000000000002E-2</v>
      </c>
    </row>
    <row r="31" spans="1:13" x14ac:dyDescent="0.2">
      <c r="A31" s="276">
        <v>35</v>
      </c>
      <c r="B31" s="277">
        <v>4387644</v>
      </c>
      <c r="C31" s="278">
        <v>4387644</v>
      </c>
      <c r="D31" s="277">
        <v>0</v>
      </c>
      <c r="E31" s="279">
        <v>3.7075057733289091E-2</v>
      </c>
      <c r="F31" s="280">
        <v>0</v>
      </c>
      <c r="G31" s="280">
        <v>0</v>
      </c>
      <c r="H31" s="280">
        <v>0</v>
      </c>
      <c r="I31" s="281">
        <v>4166514.0850937385</v>
      </c>
      <c r="J31" s="282">
        <v>4166514.0850937385</v>
      </c>
      <c r="K31" s="235"/>
      <c r="L31" s="283">
        <v>1.8200000000000001E-4</v>
      </c>
      <c r="M31" s="283">
        <v>2.03E-4</v>
      </c>
    </row>
    <row r="32" spans="1:13" x14ac:dyDescent="0.2">
      <c r="A32" s="276">
        <v>40</v>
      </c>
      <c r="B32" s="277">
        <v>-1.3999999985098839</v>
      </c>
      <c r="C32" s="278">
        <v>0</v>
      </c>
      <c r="D32" s="277">
        <v>0</v>
      </c>
      <c r="E32" s="279">
        <v>0</v>
      </c>
      <c r="F32" s="280">
        <v>0</v>
      </c>
      <c r="G32" s="280">
        <v>0</v>
      </c>
      <c r="H32" s="280">
        <v>0</v>
      </c>
      <c r="I32" s="281">
        <v>0</v>
      </c>
      <c r="J32" s="282">
        <v>0</v>
      </c>
      <c r="K32" s="235"/>
      <c r="L32" s="283">
        <v>0</v>
      </c>
      <c r="M32" s="283">
        <v>0</v>
      </c>
    </row>
    <row r="33" spans="1:13" x14ac:dyDescent="0.2">
      <c r="A33" s="284">
        <v>43</v>
      </c>
      <c r="B33" s="277">
        <v>112161995.85999998</v>
      </c>
      <c r="C33" s="278">
        <v>114187892.12300478</v>
      </c>
      <c r="D33" s="277">
        <v>2025896.2630047973</v>
      </c>
      <c r="E33" s="279">
        <v>3.7475762723633239E-2</v>
      </c>
      <c r="F33" s="280">
        <v>78878.021679639118</v>
      </c>
      <c r="G33" s="280">
        <v>2104774.2846844364</v>
      </c>
      <c r="H33" s="280">
        <v>0</v>
      </c>
      <c r="I33" s="281">
        <v>106553558.62246363</v>
      </c>
      <c r="J33" s="282">
        <v>106553558.62246363</v>
      </c>
      <c r="K33" s="235"/>
      <c r="L33" s="283">
        <v>4.666E-3</v>
      </c>
      <c r="M33" s="283">
        <v>5.1799999999999997E-3</v>
      </c>
    </row>
    <row r="34" spans="1:13" x14ac:dyDescent="0.2">
      <c r="A34" s="284">
        <v>46</v>
      </c>
      <c r="B34" s="277">
        <v>100810050.162</v>
      </c>
      <c r="C34" s="278">
        <v>100810050.162</v>
      </c>
      <c r="D34" s="277">
        <v>0</v>
      </c>
      <c r="E34" s="279">
        <v>1.73852288627847E-2</v>
      </c>
      <c r="F34" s="280">
        <v>0</v>
      </c>
      <c r="G34" s="280">
        <v>0</v>
      </c>
      <c r="H34" s="280">
        <v>0</v>
      </c>
      <c r="I34" s="281">
        <v>93811148.646427751</v>
      </c>
      <c r="J34" s="282">
        <v>93811148.646427751</v>
      </c>
      <c r="K34" s="235"/>
      <c r="L34" s="283">
        <v>4.1079999999999997E-3</v>
      </c>
      <c r="M34" s="283">
        <v>4.561E-3</v>
      </c>
    </row>
    <row r="35" spans="1:13" x14ac:dyDescent="0.2">
      <c r="A35" s="284">
        <v>49</v>
      </c>
      <c r="B35" s="277">
        <v>513293734.70800006</v>
      </c>
      <c r="C35" s="278">
        <v>513293734.70800006</v>
      </c>
      <c r="D35" s="277">
        <v>0</v>
      </c>
      <c r="E35" s="279">
        <v>1.7338737462975269E-2</v>
      </c>
      <c r="F35" s="280">
        <v>0</v>
      </c>
      <c r="G35" s="280">
        <v>0</v>
      </c>
      <c r="H35" s="280">
        <v>0</v>
      </c>
      <c r="I35" s="281">
        <v>477634882.60558343</v>
      </c>
      <c r="J35" s="282">
        <v>477634882.60558343</v>
      </c>
      <c r="K35" s="235"/>
      <c r="L35" s="283">
        <v>2.0917999999999999E-2</v>
      </c>
      <c r="M35" s="283">
        <v>2.3220999999999999E-2</v>
      </c>
    </row>
    <row r="36" spans="1:13" x14ac:dyDescent="0.2">
      <c r="A36" s="284" t="s">
        <v>416</v>
      </c>
      <c r="B36" s="277">
        <v>7298620</v>
      </c>
      <c r="C36" s="278">
        <v>7372527.2519573001</v>
      </c>
      <c r="D36" s="277">
        <v>73907.251957299784</v>
      </c>
      <c r="E36" s="279">
        <v>3.8409510307216045E-2</v>
      </c>
      <c r="F36" s="280">
        <v>2952.1312723661249</v>
      </c>
      <c r="G36" s="280">
        <v>76859.383229665909</v>
      </c>
      <c r="H36" s="280">
        <v>0</v>
      </c>
      <c r="I36" s="281">
        <v>6940399.9973075157</v>
      </c>
      <c r="J36" s="282">
        <v>6940399.9973075157</v>
      </c>
      <c r="K36" s="235"/>
      <c r="L36" s="283">
        <v>3.0400000000000002E-4</v>
      </c>
      <c r="M36" s="283">
        <v>3.3700000000000001E-4</v>
      </c>
    </row>
    <row r="37" spans="1:13" x14ac:dyDescent="0.2">
      <c r="A37" s="276" t="s">
        <v>417</v>
      </c>
      <c r="B37" s="277">
        <v>69892887</v>
      </c>
      <c r="C37" s="278">
        <v>69892887</v>
      </c>
      <c r="D37" s="277">
        <v>0</v>
      </c>
      <c r="E37" s="279">
        <v>8.5977138420629665E-2</v>
      </c>
      <c r="F37" s="280">
        <v>0</v>
      </c>
      <c r="G37" s="280">
        <v>0</v>
      </c>
      <c r="H37" s="280">
        <v>0</v>
      </c>
      <c r="I37" s="281">
        <v>69921349.876824558</v>
      </c>
      <c r="J37" s="282">
        <v>69921349.876824558</v>
      </c>
      <c r="K37" s="235"/>
      <c r="L37" s="283">
        <v>3.0620000000000001E-3</v>
      </c>
      <c r="M37" s="283">
        <v>3.3990000000000001E-3</v>
      </c>
    </row>
    <row r="38" spans="1:13" x14ac:dyDescent="0.2">
      <c r="A38" s="273" t="s">
        <v>412</v>
      </c>
      <c r="B38" s="274" t="s">
        <v>412</v>
      </c>
      <c r="C38" s="285" t="s">
        <v>412</v>
      </c>
      <c r="D38" s="274" t="s">
        <v>412</v>
      </c>
      <c r="E38" s="274" t="s">
        <v>412</v>
      </c>
      <c r="F38" s="274" t="s">
        <v>412</v>
      </c>
      <c r="G38" s="274" t="s">
        <v>412</v>
      </c>
      <c r="H38" s="274" t="s">
        <v>412</v>
      </c>
      <c r="I38" s="274" t="s">
        <v>413</v>
      </c>
      <c r="J38" s="275" t="s">
        <v>414</v>
      </c>
      <c r="K38" s="235"/>
      <c r="L38" s="286"/>
      <c r="M38" s="235"/>
    </row>
    <row r="39" spans="1:13" x14ac:dyDescent="0.2">
      <c r="A39" s="287" t="s">
        <v>12</v>
      </c>
      <c r="B39" s="288">
        <v>20752843063.656998</v>
      </c>
      <c r="C39" s="289">
        <v>20770062807.771927</v>
      </c>
      <c r="D39" s="288">
        <v>17219744.114929199</v>
      </c>
      <c r="E39" s="288">
        <v>0</v>
      </c>
      <c r="F39" s="288">
        <v>1542957.4847754703</v>
      </c>
      <c r="G39" s="288">
        <v>18762700.199697629</v>
      </c>
      <c r="H39" s="288">
        <v>0</v>
      </c>
      <c r="I39" s="290">
        <v>20569393551.043995</v>
      </c>
      <c r="J39" s="291">
        <v>20569393551.043995</v>
      </c>
      <c r="K39" s="235"/>
      <c r="L39" s="286"/>
      <c r="M39" s="292">
        <v>1</v>
      </c>
    </row>
    <row r="40" spans="1:13" ht="10.8" thickBot="1" x14ac:dyDescent="0.25">
      <c r="A40" s="293"/>
      <c r="B40" s="294"/>
      <c r="C40" s="125"/>
      <c r="D40" s="295"/>
      <c r="E40" s="294"/>
      <c r="F40" s="294"/>
      <c r="G40" s="294"/>
      <c r="H40" s="295"/>
      <c r="I40" s="294"/>
      <c r="J40" s="296"/>
      <c r="K40" s="235"/>
      <c r="L40" s="286"/>
      <c r="M40" s="235"/>
    </row>
    <row r="41" spans="1:13" x14ac:dyDescent="0.2">
      <c r="A41" s="234"/>
      <c r="B41" s="234"/>
      <c r="C41" s="148"/>
      <c r="D41" s="234"/>
      <c r="E41" s="234"/>
      <c r="F41" s="234"/>
      <c r="G41" s="234"/>
      <c r="H41" s="234"/>
      <c r="I41" s="234"/>
      <c r="J41" s="148"/>
      <c r="K41" s="235"/>
      <c r="L41" s="286"/>
      <c r="M41" s="235"/>
    </row>
    <row r="42" spans="1:13" x14ac:dyDescent="0.2">
      <c r="A42" s="234"/>
      <c r="B42" s="234"/>
      <c r="C42" s="148"/>
      <c r="D42" s="234"/>
      <c r="E42" s="234"/>
      <c r="F42" s="234"/>
      <c r="G42" s="234"/>
      <c r="H42" s="234"/>
      <c r="I42" s="234"/>
      <c r="J42" s="148"/>
      <c r="K42" s="235"/>
      <c r="L42" s="286"/>
      <c r="M42" s="235"/>
    </row>
    <row r="43" spans="1:13" ht="10.8" thickBot="1" x14ac:dyDescent="0.25">
      <c r="A43" s="297" t="s">
        <v>418</v>
      </c>
      <c r="B43" s="234"/>
      <c r="C43" s="148"/>
      <c r="D43" s="234"/>
      <c r="E43" s="234"/>
      <c r="F43" s="234"/>
      <c r="G43" s="234"/>
      <c r="H43" s="234"/>
      <c r="I43" s="234"/>
      <c r="J43" s="148"/>
      <c r="K43" s="235"/>
      <c r="L43" s="286"/>
      <c r="M43" s="235"/>
    </row>
    <row r="44" spans="1:13" x14ac:dyDescent="0.2">
      <c r="A44" s="298">
        <v>459</v>
      </c>
      <c r="B44" s="299">
        <v>295459725</v>
      </c>
      <c r="C44" s="300">
        <v>295459725</v>
      </c>
      <c r="D44" s="301">
        <v>0</v>
      </c>
      <c r="E44" s="302">
        <v>1.7090635461895796E-2</v>
      </c>
      <c r="F44" s="303">
        <v>0</v>
      </c>
      <c r="G44" s="303">
        <v>0</v>
      </c>
      <c r="H44" s="303">
        <v>0</v>
      </c>
      <c r="I44" s="304">
        <v>300597120.8127054</v>
      </c>
      <c r="J44" s="305">
        <v>300597120.8127054</v>
      </c>
      <c r="K44" s="235"/>
      <c r="L44" s="283">
        <v>1.3164E-2</v>
      </c>
      <c r="M44" s="235"/>
    </row>
    <row r="45" spans="1:13" x14ac:dyDescent="0.2">
      <c r="A45" s="284" t="s">
        <v>419</v>
      </c>
      <c r="B45" s="306">
        <v>1629551277</v>
      </c>
      <c r="C45" s="278">
        <v>1629551277</v>
      </c>
      <c r="D45" s="307">
        <v>0</v>
      </c>
      <c r="E45" s="279">
        <v>1.6815591542711214E-2</v>
      </c>
      <c r="F45" s="280">
        <v>0</v>
      </c>
      <c r="G45" s="280">
        <v>0</v>
      </c>
      <c r="H45" s="308">
        <v>0</v>
      </c>
      <c r="I45" s="281">
        <v>1657421805.0883489</v>
      </c>
      <c r="J45" s="282">
        <v>1657421805.0883489</v>
      </c>
      <c r="K45" s="235"/>
      <c r="L45" s="283">
        <v>7.2584999999999997E-2</v>
      </c>
      <c r="M45" s="235"/>
    </row>
    <row r="46" spans="1:13" x14ac:dyDescent="0.2">
      <c r="A46" s="284" t="s">
        <v>420</v>
      </c>
      <c r="B46" s="306">
        <v>20203165</v>
      </c>
      <c r="C46" s="278">
        <v>20203165</v>
      </c>
      <c r="D46" s="307">
        <v>0</v>
      </c>
      <c r="E46" s="279">
        <v>3.1507296400067095E-2</v>
      </c>
      <c r="F46" s="280">
        <v>0</v>
      </c>
      <c r="G46" s="280">
        <v>0</v>
      </c>
      <c r="H46" s="308">
        <v>0</v>
      </c>
      <c r="I46" s="281">
        <v>20860420.450152993</v>
      </c>
      <c r="J46" s="282">
        <v>20860420.450152993</v>
      </c>
      <c r="K46" s="235"/>
      <c r="L46" s="283">
        <v>9.1399999999999999E-4</v>
      </c>
      <c r="M46" s="235"/>
    </row>
    <row r="47" spans="1:13" x14ac:dyDescent="0.2">
      <c r="A47" s="287" t="s">
        <v>421</v>
      </c>
      <c r="B47" s="306">
        <v>278070311</v>
      </c>
      <c r="C47" s="309">
        <v>278070311</v>
      </c>
      <c r="D47" s="307">
        <v>0</v>
      </c>
      <c r="E47" s="310">
        <v>2.7551109226082993E-2</v>
      </c>
      <c r="F47" s="280">
        <v>0</v>
      </c>
      <c r="G47" s="280">
        <v>0</v>
      </c>
      <c r="H47" s="308">
        <v>0</v>
      </c>
      <c r="I47" s="281">
        <v>285948509.62162089</v>
      </c>
      <c r="J47" s="282">
        <v>285948509.62162089</v>
      </c>
      <c r="K47" s="235"/>
      <c r="L47" s="283">
        <v>1.2522999999999999E-2</v>
      </c>
      <c r="M47" s="235"/>
    </row>
    <row r="48" spans="1:13" x14ac:dyDescent="0.2">
      <c r="A48" s="311" t="s">
        <v>412</v>
      </c>
      <c r="B48" s="312" t="s">
        <v>412</v>
      </c>
      <c r="C48" s="312" t="s">
        <v>412</v>
      </c>
      <c r="D48" s="312" t="s">
        <v>412</v>
      </c>
      <c r="E48" s="312" t="s">
        <v>412</v>
      </c>
      <c r="F48" s="312" t="s">
        <v>412</v>
      </c>
      <c r="G48" s="312" t="s">
        <v>412</v>
      </c>
      <c r="H48" s="312" t="s">
        <v>412</v>
      </c>
      <c r="I48" s="313" t="s">
        <v>412</v>
      </c>
      <c r="J48" s="314" t="s">
        <v>412</v>
      </c>
      <c r="K48" s="235"/>
      <c r="L48" s="283"/>
      <c r="M48" s="235"/>
    </row>
    <row r="49" spans="1:13" x14ac:dyDescent="0.2">
      <c r="A49" s="287" t="s">
        <v>422</v>
      </c>
      <c r="B49" s="315">
        <v>2223284478</v>
      </c>
      <c r="C49" s="315">
        <v>2223284478</v>
      </c>
      <c r="D49" s="315">
        <v>0</v>
      </c>
      <c r="E49" s="315">
        <v>0</v>
      </c>
      <c r="F49" s="315">
        <v>0</v>
      </c>
      <c r="G49" s="315">
        <v>0</v>
      </c>
      <c r="H49" s="315">
        <v>0</v>
      </c>
      <c r="I49" s="316">
        <v>2264827855.9728279</v>
      </c>
      <c r="J49" s="317">
        <v>2264827855.9728279</v>
      </c>
      <c r="K49" s="235"/>
      <c r="L49" s="292">
        <v>0.99999999999999989</v>
      </c>
      <c r="M49" s="235"/>
    </row>
    <row r="50" spans="1:13" ht="10.8" thickBot="1" x14ac:dyDescent="0.25">
      <c r="A50" s="293"/>
      <c r="B50" s="318"/>
      <c r="C50" s="318"/>
      <c r="D50" s="318"/>
      <c r="E50" s="318"/>
      <c r="F50" s="318"/>
      <c r="G50" s="318"/>
      <c r="H50" s="318"/>
      <c r="I50" s="319"/>
      <c r="J50" s="320"/>
      <c r="K50" s="235"/>
      <c r="L50" s="235"/>
      <c r="M50" s="235"/>
    </row>
    <row r="51" spans="1:13" x14ac:dyDescent="0.2">
      <c r="A51" s="321"/>
      <c r="B51" s="288"/>
      <c r="C51" s="288"/>
      <c r="D51" s="288"/>
      <c r="E51" s="288"/>
      <c r="F51" s="288"/>
      <c r="G51" s="288"/>
      <c r="H51" s="288"/>
      <c r="I51" s="290"/>
      <c r="J51" s="288"/>
      <c r="K51" s="235"/>
      <c r="L51" s="235"/>
      <c r="M51" s="235"/>
    </row>
    <row r="52" spans="1:13" x14ac:dyDescent="0.2">
      <c r="A52" s="322" t="s">
        <v>423</v>
      </c>
      <c r="B52" s="288"/>
      <c r="C52" s="288"/>
      <c r="D52" s="288"/>
      <c r="E52" s="288"/>
      <c r="F52" s="288"/>
      <c r="G52" s="288"/>
      <c r="H52" s="288"/>
      <c r="I52" s="290"/>
      <c r="J52" s="288">
        <v>22834221407.016823</v>
      </c>
      <c r="K52" s="235"/>
      <c r="L52" s="235"/>
      <c r="M52" s="235"/>
    </row>
  </sheetData>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48"/>
  <sheetViews>
    <sheetView workbookViewId="0">
      <pane xSplit="4" ySplit="3" topLeftCell="E4" activePane="bottomRight" state="frozen"/>
      <selection activeCell="I29" sqref="I29"/>
      <selection pane="topRight" activeCell="I29" sqref="I29"/>
      <selection pane="bottomLeft" activeCell="I29" sqref="I29"/>
      <selection pane="bottomRight" activeCell="M31" sqref="M31"/>
    </sheetView>
  </sheetViews>
  <sheetFormatPr defaultColWidth="9.109375" defaultRowHeight="10.199999999999999" x14ac:dyDescent="0.2"/>
  <cols>
    <col min="1" max="2" width="24.88671875" style="327" customWidth="1"/>
    <col min="3" max="3" width="26.6640625" style="327" customWidth="1"/>
    <col min="4" max="4" width="7.6640625" style="327" bestFit="1" customWidth="1"/>
    <col min="5" max="5" width="9" style="327" bestFit="1" customWidth="1"/>
    <col min="6" max="16" width="7.6640625" style="327" bestFit="1" customWidth="1"/>
    <col min="17" max="17" width="6.88671875" style="327" bestFit="1" customWidth="1"/>
    <col min="18" max="18" width="10.6640625" style="327" bestFit="1" customWidth="1"/>
    <col min="19" max="19" width="10.5546875" style="327" bestFit="1" customWidth="1"/>
    <col min="20" max="20" width="10.6640625" style="327" bestFit="1" customWidth="1"/>
    <col min="21" max="21" width="8" style="327" bestFit="1" customWidth="1"/>
    <col min="22" max="22" width="13.109375" style="327" customWidth="1"/>
    <col min="23" max="23" width="1.6640625" style="327" customWidth="1"/>
    <col min="24" max="24" width="16.44140625" style="327" customWidth="1"/>
    <col min="25" max="16384" width="9.109375" style="327"/>
  </cols>
  <sheetData>
    <row r="2" spans="1:24" s="323" customFormat="1" x14ac:dyDescent="0.2">
      <c r="A2" s="409" t="s">
        <v>244</v>
      </c>
      <c r="B2" s="409"/>
      <c r="C2" s="409"/>
      <c r="D2" s="409"/>
      <c r="E2" s="409"/>
      <c r="F2" s="409"/>
      <c r="G2" s="409"/>
      <c r="H2" s="409"/>
      <c r="I2" s="409"/>
      <c r="J2" s="409"/>
      <c r="K2" s="409"/>
      <c r="L2" s="409"/>
      <c r="M2" s="409"/>
      <c r="N2" s="409"/>
      <c r="O2" s="409"/>
      <c r="P2" s="409"/>
      <c r="Q2" s="409"/>
      <c r="R2" s="409"/>
      <c r="S2" s="409"/>
      <c r="T2" s="409"/>
      <c r="U2" s="409"/>
      <c r="V2" s="409"/>
      <c r="X2" s="324"/>
    </row>
    <row r="3" spans="1:24" s="323" customFormat="1" ht="30.6" x14ac:dyDescent="0.2">
      <c r="A3" s="323" t="s">
        <v>177</v>
      </c>
      <c r="B3" s="323" t="s">
        <v>96</v>
      </c>
      <c r="C3" s="323" t="s">
        <v>178</v>
      </c>
      <c r="D3" s="323" t="s">
        <v>245</v>
      </c>
      <c r="E3" s="325" t="s">
        <v>246</v>
      </c>
      <c r="F3" s="325" t="s">
        <v>247</v>
      </c>
      <c r="G3" s="325" t="s">
        <v>248</v>
      </c>
      <c r="H3" s="325" t="s">
        <v>249</v>
      </c>
      <c r="I3" s="325" t="s">
        <v>250</v>
      </c>
      <c r="J3" s="325" t="s">
        <v>251</v>
      </c>
      <c r="K3" s="325" t="s">
        <v>252</v>
      </c>
      <c r="L3" s="325" t="s">
        <v>253</v>
      </c>
      <c r="M3" s="325" t="s">
        <v>254</v>
      </c>
      <c r="N3" s="325" t="s">
        <v>255</v>
      </c>
      <c r="O3" s="325" t="s">
        <v>256</v>
      </c>
      <c r="P3" s="325" t="s">
        <v>257</v>
      </c>
      <c r="Q3" s="325" t="s">
        <v>258</v>
      </c>
      <c r="R3" s="325" t="s">
        <v>259</v>
      </c>
      <c r="S3" s="325" t="s">
        <v>260</v>
      </c>
      <c r="T3" s="325" t="s">
        <v>261</v>
      </c>
      <c r="U3" s="325" t="s">
        <v>262</v>
      </c>
      <c r="V3" s="326" t="s">
        <v>263</v>
      </c>
      <c r="X3" s="326" t="s">
        <v>264</v>
      </c>
    </row>
    <row r="4" spans="1:24" x14ac:dyDescent="0.2">
      <c r="A4" s="327" t="s">
        <v>265</v>
      </c>
      <c r="B4" s="328">
        <v>44039</v>
      </c>
      <c r="C4" s="327" t="s">
        <v>266</v>
      </c>
      <c r="D4" s="327" t="s">
        <v>267</v>
      </c>
      <c r="E4" s="329">
        <v>2020783.6821630846</v>
      </c>
      <c r="F4" s="329">
        <v>381204.85269813775</v>
      </c>
      <c r="G4" s="329">
        <v>429935.54927022132</v>
      </c>
      <c r="H4" s="329">
        <v>296945.91773629456</v>
      </c>
      <c r="I4" s="329">
        <v>6422.0184179277549</v>
      </c>
      <c r="J4" s="329">
        <v>185036.93913114606</v>
      </c>
      <c r="K4" s="329">
        <v>1499.3813479712489</v>
      </c>
      <c r="L4" s="329">
        <v>7428.224851985151</v>
      </c>
      <c r="M4" s="329">
        <v>13065.791380727105</v>
      </c>
      <c r="N4" s="329">
        <v>70672.583174611398</v>
      </c>
      <c r="O4" s="329">
        <v>520.12088445702943</v>
      </c>
      <c r="P4" s="329">
        <v>0</v>
      </c>
      <c r="Q4" s="329">
        <v>430.93894343527035</v>
      </c>
      <c r="R4" s="329">
        <v>204109.09027881949</v>
      </c>
      <c r="S4" s="329">
        <v>2833.3062161381117</v>
      </c>
      <c r="T4" s="329">
        <v>39680.397019272459</v>
      </c>
      <c r="U4" s="329">
        <v>45651.924503561495</v>
      </c>
      <c r="V4" s="329">
        <v>3413945.9999999995</v>
      </c>
      <c r="X4" s="330">
        <v>54</v>
      </c>
    </row>
    <row r="5" spans="1:24" x14ac:dyDescent="0.2">
      <c r="A5" s="327" t="s">
        <v>268</v>
      </c>
      <c r="B5" s="328">
        <v>44060</v>
      </c>
      <c r="C5" s="327" t="s">
        <v>266</v>
      </c>
      <c r="D5" s="327" t="s">
        <v>267</v>
      </c>
      <c r="E5" s="329">
        <v>1978699.0180154685</v>
      </c>
      <c r="F5" s="329">
        <v>368223.29720613681</v>
      </c>
      <c r="G5" s="329">
        <v>438262.504327623</v>
      </c>
      <c r="H5" s="329">
        <v>301331.11219266121</v>
      </c>
      <c r="I5" s="329">
        <v>5994.446775073412</v>
      </c>
      <c r="J5" s="329">
        <v>185756.5300894886</v>
      </c>
      <c r="K5" s="329">
        <v>1260.7911677287739</v>
      </c>
      <c r="L5" s="329">
        <v>8186.0254507967502</v>
      </c>
      <c r="M5" s="329">
        <v>10219.987179756765</v>
      </c>
      <c r="N5" s="329">
        <v>61956.056870755674</v>
      </c>
      <c r="O5" s="329">
        <v>520.10775536560743</v>
      </c>
      <c r="P5" s="329">
        <v>0</v>
      </c>
      <c r="Q5" s="329">
        <v>452.12296914463462</v>
      </c>
      <c r="R5" s="329">
        <v>197039.77212184641</v>
      </c>
      <c r="S5" s="329">
        <v>2903.097953178657</v>
      </c>
      <c r="T5" s="329">
        <v>37504.179357090281</v>
      </c>
      <c r="U5" s="329">
        <v>44039.400644464447</v>
      </c>
      <c r="V5" s="329">
        <v>3360861.9999999995</v>
      </c>
      <c r="X5" s="330">
        <v>138</v>
      </c>
    </row>
    <row r="6" spans="1:24" x14ac:dyDescent="0.2">
      <c r="A6" s="327" t="s">
        <v>269</v>
      </c>
      <c r="B6" s="328">
        <v>44084</v>
      </c>
      <c r="C6" s="327" t="s">
        <v>266</v>
      </c>
      <c r="D6" s="327" t="s">
        <v>267</v>
      </c>
      <c r="E6" s="329">
        <v>1761981.3646274731</v>
      </c>
      <c r="F6" s="329">
        <v>360198.79131023231</v>
      </c>
      <c r="G6" s="329">
        <v>441593.65821822075</v>
      </c>
      <c r="H6" s="329">
        <v>284122.53059050714</v>
      </c>
      <c r="I6" s="329">
        <v>5298.7090152056326</v>
      </c>
      <c r="J6" s="329">
        <v>181016.79745816663</v>
      </c>
      <c r="K6" s="329">
        <v>1250.8771653320991</v>
      </c>
      <c r="L6" s="329">
        <v>8712.7696026813719</v>
      </c>
      <c r="M6" s="329">
        <v>12970.567945740195</v>
      </c>
      <c r="N6" s="329">
        <v>65932.846039178636</v>
      </c>
      <c r="O6" s="329">
        <v>520.12777949852591</v>
      </c>
      <c r="P6" s="329">
        <v>0</v>
      </c>
      <c r="Q6" s="329">
        <v>392.96024776413662</v>
      </c>
      <c r="R6" s="329">
        <v>204795.16706851809</v>
      </c>
      <c r="S6" s="329">
        <v>2757.3812564558598</v>
      </c>
      <c r="T6" s="329">
        <v>36920.819367122458</v>
      </c>
      <c r="U6" s="329">
        <v>40566.273572757636</v>
      </c>
      <c r="V6" s="329">
        <v>3123992.0000000009</v>
      </c>
      <c r="X6" s="330">
        <v>8</v>
      </c>
    </row>
    <row r="7" spans="1:24" x14ac:dyDescent="0.2">
      <c r="A7" s="327" t="s">
        <v>270</v>
      </c>
      <c r="B7" s="328">
        <v>44130</v>
      </c>
      <c r="C7" s="327" t="s">
        <v>271</v>
      </c>
      <c r="D7" s="327" t="s">
        <v>267</v>
      </c>
      <c r="E7" s="329">
        <v>1840508.4647583007</v>
      </c>
      <c r="F7" s="329">
        <v>497707.82090379338</v>
      </c>
      <c r="G7" s="329">
        <v>528839.08933110081</v>
      </c>
      <c r="H7" s="329">
        <v>270987.46707167802</v>
      </c>
      <c r="I7" s="329">
        <v>467.63894478672853</v>
      </c>
      <c r="J7" s="329">
        <v>212010.6982639429</v>
      </c>
      <c r="K7" s="329">
        <v>8.5068095452367469</v>
      </c>
      <c r="L7" s="329">
        <v>36761.531946671304</v>
      </c>
      <c r="M7" s="329">
        <v>6821.0319065132808</v>
      </c>
      <c r="N7" s="329">
        <v>67285.070216427848</v>
      </c>
      <c r="O7" s="329">
        <v>520.12085066950499</v>
      </c>
      <c r="P7" s="329">
        <v>0</v>
      </c>
      <c r="Q7" s="329">
        <v>1027.5589965703803</v>
      </c>
      <c r="R7" s="329">
        <v>197047.222524766</v>
      </c>
      <c r="S7" s="329">
        <v>2841.1885430146745</v>
      </c>
      <c r="T7" s="329">
        <v>34840.34518550217</v>
      </c>
      <c r="U7" s="329">
        <v>46979.344631272543</v>
      </c>
      <c r="V7" s="329">
        <v>3462945</v>
      </c>
      <c r="X7" s="330">
        <v>55</v>
      </c>
    </row>
    <row r="8" spans="1:24" x14ac:dyDescent="0.2">
      <c r="A8" s="327" t="s">
        <v>272</v>
      </c>
      <c r="B8" s="328">
        <v>44144</v>
      </c>
      <c r="C8" s="327" t="s">
        <v>271</v>
      </c>
      <c r="D8" s="327" t="s">
        <v>267</v>
      </c>
      <c r="E8" s="329">
        <v>2055903.5621551971</v>
      </c>
      <c r="F8" s="329">
        <v>495205.7634193711</v>
      </c>
      <c r="G8" s="329">
        <v>544179.93124033103</v>
      </c>
      <c r="H8" s="329">
        <v>272518.22541247826</v>
      </c>
      <c r="I8" s="329">
        <v>701.80767514098886</v>
      </c>
      <c r="J8" s="329">
        <v>201859.96527143178</v>
      </c>
      <c r="K8" s="329">
        <v>9.4999288972779912</v>
      </c>
      <c r="L8" s="329">
        <v>41801.319736515281</v>
      </c>
      <c r="M8" s="329">
        <v>11122.031927139997</v>
      </c>
      <c r="N8" s="329">
        <v>65713.674932704263</v>
      </c>
      <c r="O8" s="329">
        <v>520.09049986586024</v>
      </c>
      <c r="P8" s="329">
        <v>0</v>
      </c>
      <c r="Q8" s="329">
        <v>1190.1278009269145</v>
      </c>
      <c r="R8" s="329">
        <v>200010.52837883425</v>
      </c>
      <c r="S8" s="329">
        <v>2893.536734043606</v>
      </c>
      <c r="T8" s="329">
        <v>27423.907883515636</v>
      </c>
      <c r="U8" s="329">
        <v>49863.643728035837</v>
      </c>
      <c r="V8" s="329">
        <v>3690726</v>
      </c>
      <c r="X8" s="330">
        <v>274</v>
      </c>
    </row>
    <row r="9" spans="1:24" x14ac:dyDescent="0.2">
      <c r="A9" s="327" t="s">
        <v>273</v>
      </c>
      <c r="B9" s="328">
        <v>44188</v>
      </c>
      <c r="C9" s="327" t="s">
        <v>266</v>
      </c>
      <c r="D9" s="327" t="s">
        <v>267</v>
      </c>
      <c r="E9" s="329">
        <v>2591819.422143579</v>
      </c>
      <c r="F9" s="329">
        <v>438436.60180950572</v>
      </c>
      <c r="G9" s="329">
        <v>391818.63788167131</v>
      </c>
      <c r="H9" s="329">
        <v>234619.89756026652</v>
      </c>
      <c r="I9" s="329">
        <v>644.35332776590326</v>
      </c>
      <c r="J9" s="329">
        <v>157247.56019720188</v>
      </c>
      <c r="K9" s="329">
        <v>7.7663967242551104</v>
      </c>
      <c r="L9" s="329">
        <v>16477.620939549182</v>
      </c>
      <c r="M9" s="329">
        <v>11291.526433620289</v>
      </c>
      <c r="N9" s="329">
        <v>62330.982924508324</v>
      </c>
      <c r="O9" s="329">
        <v>16112.698628921009</v>
      </c>
      <c r="P9" s="329">
        <v>1557.3001331075491</v>
      </c>
      <c r="Q9" s="329">
        <v>1616.6316235793468</v>
      </c>
      <c r="R9" s="329">
        <v>189912.42114434377</v>
      </c>
      <c r="S9" s="329">
        <v>3176.2628098902933</v>
      </c>
      <c r="T9" s="329">
        <v>33776.187231047756</v>
      </c>
      <c r="U9" s="329">
        <v>43316.22162845634</v>
      </c>
      <c r="V9" s="329">
        <v>3923981</v>
      </c>
      <c r="X9" s="330">
        <v>19</v>
      </c>
    </row>
    <row r="10" spans="1:24" x14ac:dyDescent="0.2">
      <c r="A10" s="327" t="s">
        <v>274</v>
      </c>
      <c r="B10" s="328">
        <v>44222</v>
      </c>
      <c r="C10" s="327" t="s">
        <v>266</v>
      </c>
      <c r="D10" s="327" t="s">
        <v>267</v>
      </c>
      <c r="E10" s="329">
        <v>2467157.1974140839</v>
      </c>
      <c r="F10" s="329">
        <v>416996.57347389573</v>
      </c>
      <c r="G10" s="329">
        <v>428358.2365133054</v>
      </c>
      <c r="H10" s="329">
        <v>249555.64802396123</v>
      </c>
      <c r="I10" s="329">
        <v>490.65063193655459</v>
      </c>
      <c r="J10" s="329">
        <v>164559.39908502338</v>
      </c>
      <c r="K10" s="329">
        <v>30.067729684149345</v>
      </c>
      <c r="L10" s="329">
        <v>18015.93397209351</v>
      </c>
      <c r="M10" s="329">
        <v>6731.0992450136082</v>
      </c>
      <c r="N10" s="329">
        <v>64288.796716104502</v>
      </c>
      <c r="O10" s="329">
        <v>13773.042231491794</v>
      </c>
      <c r="P10" s="329">
        <v>1323.6310569133968</v>
      </c>
      <c r="Q10" s="329">
        <v>1486.7239064928924</v>
      </c>
      <c r="R10" s="329">
        <v>191046.2962655455</v>
      </c>
      <c r="S10" s="329">
        <v>2820.2023897835834</v>
      </c>
      <c r="T10" s="329">
        <v>34457.874871093321</v>
      </c>
      <c r="U10" s="329">
        <v>44347.385266043617</v>
      </c>
      <c r="V10" s="329">
        <v>3832767.0000000005</v>
      </c>
      <c r="X10" s="330">
        <v>233</v>
      </c>
    </row>
    <row r="11" spans="1:24" x14ac:dyDescent="0.2">
      <c r="A11" s="327" t="s">
        <v>275</v>
      </c>
      <c r="B11" s="328">
        <v>44239</v>
      </c>
      <c r="C11" s="327" t="s">
        <v>266</v>
      </c>
      <c r="D11" s="327" t="s">
        <v>267</v>
      </c>
      <c r="E11" s="329">
        <v>2707992.1795794624</v>
      </c>
      <c r="F11" s="329">
        <v>478542.88159991213</v>
      </c>
      <c r="G11" s="329">
        <v>451229.0713352848</v>
      </c>
      <c r="H11" s="329">
        <v>260818.44933486165</v>
      </c>
      <c r="I11" s="329">
        <v>396.22692519239177</v>
      </c>
      <c r="J11" s="329">
        <v>178907.08691499013</v>
      </c>
      <c r="K11" s="329">
        <v>9.3551637108468011</v>
      </c>
      <c r="L11" s="329">
        <v>24818.582845971599</v>
      </c>
      <c r="M11" s="329">
        <v>9025.1355835902286</v>
      </c>
      <c r="N11" s="329">
        <v>61023.178466103236</v>
      </c>
      <c r="O11" s="329">
        <v>6756.9716112571023</v>
      </c>
      <c r="P11" s="329">
        <v>622.90310968123379</v>
      </c>
      <c r="Q11" s="329">
        <v>1723.9775299830919</v>
      </c>
      <c r="R11" s="329">
        <v>201702.87890638769</v>
      </c>
      <c r="S11" s="329">
        <v>3800.3946208346433</v>
      </c>
      <c r="T11" s="329">
        <v>27453.278903103354</v>
      </c>
      <c r="U11" s="329">
        <v>47608.245149537586</v>
      </c>
      <c r="V11" s="329">
        <v>4181866.0000000005</v>
      </c>
      <c r="X11" s="330">
        <v>134</v>
      </c>
    </row>
    <row r="12" spans="1:24" x14ac:dyDescent="0.2">
      <c r="A12" s="327" t="s">
        <v>276</v>
      </c>
      <c r="B12" s="328">
        <v>44271</v>
      </c>
      <c r="C12" s="327" t="s">
        <v>271</v>
      </c>
      <c r="D12" s="327" t="s">
        <v>267</v>
      </c>
      <c r="E12" s="329">
        <v>2028310.321735875</v>
      </c>
      <c r="F12" s="329">
        <v>519598.09059290576</v>
      </c>
      <c r="G12" s="329">
        <v>550797.75669891667</v>
      </c>
      <c r="H12" s="329">
        <v>260815.30020777829</v>
      </c>
      <c r="I12" s="329">
        <v>454.3338031489356</v>
      </c>
      <c r="J12" s="329">
        <v>214454.11744577461</v>
      </c>
      <c r="K12" s="329">
        <v>4.9223258387765227</v>
      </c>
      <c r="L12" s="329">
        <v>41660.949810984006</v>
      </c>
      <c r="M12" s="329">
        <v>11775.691991477348</v>
      </c>
      <c r="N12" s="329">
        <v>67278.775166797583</v>
      </c>
      <c r="O12" s="329">
        <v>520.10871147660259</v>
      </c>
      <c r="P12" s="329">
        <v>0</v>
      </c>
      <c r="Q12" s="329">
        <v>1184.6315090259366</v>
      </c>
      <c r="R12" s="329">
        <v>204920.15030561539</v>
      </c>
      <c r="S12" s="329">
        <v>2831.2019219051494</v>
      </c>
      <c r="T12" s="329">
        <v>36165.175644224342</v>
      </c>
      <c r="U12" s="329">
        <v>47284.504787479258</v>
      </c>
      <c r="V12" s="329">
        <v>3696854.9999999995</v>
      </c>
      <c r="X12" s="330">
        <v>145</v>
      </c>
    </row>
    <row r="13" spans="1:24" x14ac:dyDescent="0.2">
      <c r="A13" s="327" t="s">
        <v>277</v>
      </c>
      <c r="B13" s="328">
        <v>44291</v>
      </c>
      <c r="C13" s="327" t="s">
        <v>271</v>
      </c>
      <c r="D13" s="327" t="s">
        <v>267</v>
      </c>
      <c r="E13" s="329">
        <v>1844742.5799978222</v>
      </c>
      <c r="F13" s="329">
        <v>462350.52432912134</v>
      </c>
      <c r="G13" s="329">
        <v>501698.40996015485</v>
      </c>
      <c r="H13" s="329">
        <v>249713.9890569995</v>
      </c>
      <c r="I13" s="329">
        <v>918.41665074315949</v>
      </c>
      <c r="J13" s="329">
        <v>203676.14728225919</v>
      </c>
      <c r="K13" s="329">
        <v>1.1157796548811982</v>
      </c>
      <c r="L13" s="329">
        <v>40796.120884243188</v>
      </c>
      <c r="M13" s="329">
        <v>10246.04394094135</v>
      </c>
      <c r="N13" s="329">
        <v>67010.232566123814</v>
      </c>
      <c r="O13" s="329">
        <v>520.05961740905286</v>
      </c>
      <c r="P13" s="329">
        <v>0</v>
      </c>
      <c r="Q13" s="329">
        <v>874.3599345268409</v>
      </c>
      <c r="R13" s="329">
        <v>186840.03253549116</v>
      </c>
      <c r="S13" s="329">
        <v>2933.156939297402</v>
      </c>
      <c r="T13" s="329">
        <v>35881.730909140424</v>
      </c>
      <c r="U13" s="329">
        <v>45377.730685335395</v>
      </c>
      <c r="V13" s="329">
        <v>3382547.9999999995</v>
      </c>
      <c r="X13" s="330">
        <v>452</v>
      </c>
    </row>
    <row r="14" spans="1:24" x14ac:dyDescent="0.2">
      <c r="A14" s="327" t="s">
        <v>278</v>
      </c>
      <c r="B14" s="328">
        <v>44323</v>
      </c>
      <c r="C14" s="327" t="s">
        <v>279</v>
      </c>
      <c r="D14" s="327" t="s">
        <v>267</v>
      </c>
      <c r="E14" s="329">
        <v>1311399.579869078</v>
      </c>
      <c r="F14" s="329">
        <v>385621.54493394634</v>
      </c>
      <c r="G14" s="329">
        <v>476491.9989606039</v>
      </c>
      <c r="H14" s="329">
        <v>236488.50985059646</v>
      </c>
      <c r="I14" s="329">
        <v>2011.5889327905961</v>
      </c>
      <c r="J14" s="329">
        <v>176374.58519608495</v>
      </c>
      <c r="K14" s="329">
        <v>733.50261775193405</v>
      </c>
      <c r="L14" s="329">
        <v>27509.94076342176</v>
      </c>
      <c r="M14" s="329">
        <v>17591.760239906584</v>
      </c>
      <c r="N14" s="329">
        <v>60782.554571645771</v>
      </c>
      <c r="O14" s="329">
        <v>519.96749922116567</v>
      </c>
      <c r="P14" s="329">
        <v>0</v>
      </c>
      <c r="Q14" s="329">
        <v>636.466564952564</v>
      </c>
      <c r="R14" s="329">
        <v>165886.27118941958</v>
      </c>
      <c r="S14" s="329">
        <v>2155.8804175419673</v>
      </c>
      <c r="T14" s="329">
        <v>36828.348828817441</v>
      </c>
      <c r="U14" s="329">
        <v>37003.844826166925</v>
      </c>
      <c r="V14" s="329">
        <v>2696162</v>
      </c>
      <c r="X14" s="330">
        <v>838</v>
      </c>
    </row>
    <row r="15" spans="1:24" x14ac:dyDescent="0.2">
      <c r="A15" s="327" t="s">
        <v>280</v>
      </c>
      <c r="B15" s="328">
        <v>44375</v>
      </c>
      <c r="C15" s="327" t="s">
        <v>281</v>
      </c>
      <c r="D15" s="327" t="s">
        <v>267</v>
      </c>
      <c r="E15" s="329">
        <v>2421814.0433116676</v>
      </c>
      <c r="F15" s="329">
        <v>500910.8084879159</v>
      </c>
      <c r="G15" s="329">
        <v>517680.84334042075</v>
      </c>
      <c r="H15" s="329">
        <v>314481.76528149936</v>
      </c>
      <c r="I15" s="329">
        <v>6822.2892070378994</v>
      </c>
      <c r="J15" s="329">
        <v>188811.4418315177</v>
      </c>
      <c r="K15" s="329">
        <v>0</v>
      </c>
      <c r="L15" s="329">
        <v>12249.797814982159</v>
      </c>
      <c r="M15" s="329">
        <v>9996.056007457033</v>
      </c>
      <c r="N15" s="329">
        <v>61975.323482910491</v>
      </c>
      <c r="O15" s="329">
        <v>520.09676447634399</v>
      </c>
      <c r="P15" s="329">
        <v>0</v>
      </c>
      <c r="Q15" s="329">
        <v>486.53447011490266</v>
      </c>
      <c r="R15" s="329">
        <v>205366.96955609144</v>
      </c>
      <c r="S15" s="329">
        <v>2645.4138047274751</v>
      </c>
      <c r="T15" s="329">
        <v>38072.054677754539</v>
      </c>
      <c r="U15" s="329">
        <v>52458.845744761362</v>
      </c>
      <c r="V15" s="329">
        <v>4035749</v>
      </c>
      <c r="X15" s="330">
        <v>251</v>
      </c>
    </row>
    <row r="16" spans="1:24" x14ac:dyDescent="0.2">
      <c r="D16" s="331"/>
      <c r="E16" s="331"/>
      <c r="F16" s="331"/>
      <c r="G16" s="331"/>
      <c r="H16" s="331"/>
      <c r="I16" s="331"/>
      <c r="J16" s="331"/>
      <c r="K16" s="331"/>
      <c r="L16" s="331"/>
      <c r="M16" s="331"/>
      <c r="N16" s="331"/>
      <c r="O16" s="331"/>
      <c r="P16" s="331"/>
      <c r="Q16" s="331"/>
      <c r="R16" s="331"/>
      <c r="S16" s="331"/>
      <c r="T16" s="331"/>
      <c r="U16" s="331"/>
      <c r="V16" s="331"/>
      <c r="X16" s="332"/>
    </row>
    <row r="17" spans="1:38" x14ac:dyDescent="0.2">
      <c r="D17" s="331"/>
      <c r="X17" s="332"/>
    </row>
    <row r="18" spans="1:38" x14ac:dyDescent="0.2">
      <c r="A18" s="408" t="s">
        <v>282</v>
      </c>
      <c r="B18" s="408"/>
      <c r="C18" s="408"/>
      <c r="D18" s="331"/>
      <c r="E18" s="329">
        <v>2085925.9513142572</v>
      </c>
      <c r="F18" s="329">
        <v>442083.12923040631</v>
      </c>
      <c r="G18" s="329">
        <v>475073.8072564879</v>
      </c>
      <c r="H18" s="329">
        <v>269366.56769329851</v>
      </c>
      <c r="I18" s="329">
        <v>2551.8733588958303</v>
      </c>
      <c r="J18" s="329">
        <v>187475.93901391898</v>
      </c>
      <c r="K18" s="329">
        <v>401.31553606995664</v>
      </c>
      <c r="L18" s="329">
        <v>23701.568218324606</v>
      </c>
      <c r="M18" s="329">
        <v>10904.726981823649</v>
      </c>
      <c r="N18" s="329">
        <v>64687.506260655966</v>
      </c>
      <c r="O18" s="329">
        <v>3443.6260695091337</v>
      </c>
      <c r="P18" s="329">
        <v>291.98619164184828</v>
      </c>
      <c r="Q18" s="329">
        <v>958.58620804307577</v>
      </c>
      <c r="R18" s="329">
        <v>195723.06668963985</v>
      </c>
      <c r="S18" s="329">
        <v>2882.5853005676181</v>
      </c>
      <c r="T18" s="329">
        <v>34917.024989807011</v>
      </c>
      <c r="U18" s="329">
        <v>45374.780430656036</v>
      </c>
      <c r="V18" s="329">
        <v>3845764.0407440043</v>
      </c>
      <c r="X18" s="332"/>
    </row>
    <row r="19" spans="1:38" x14ac:dyDescent="0.2">
      <c r="A19" s="408" t="s">
        <v>283</v>
      </c>
      <c r="B19" s="408"/>
      <c r="C19" s="408"/>
      <c r="D19" s="331"/>
      <c r="E19" s="329">
        <v>2085925.9513142572</v>
      </c>
      <c r="F19" s="329">
        <v>442083.12923040631</v>
      </c>
      <c r="G19" s="329">
        <v>475073.8072564879</v>
      </c>
      <c r="H19" s="329">
        <v>269366.56769329851</v>
      </c>
      <c r="I19" s="329">
        <v>2551.8733588958303</v>
      </c>
      <c r="J19" s="329">
        <v>187475.93901391898</v>
      </c>
      <c r="K19" s="329">
        <v>401.31553606995664</v>
      </c>
      <c r="L19" s="329">
        <v>0</v>
      </c>
      <c r="M19" s="329">
        <v>0</v>
      </c>
      <c r="N19" s="329">
        <v>64687.506260655966</v>
      </c>
      <c r="O19" s="329">
        <v>3443.6260695091337</v>
      </c>
      <c r="P19" s="329">
        <v>291.98619164184828</v>
      </c>
      <c r="Q19" s="329">
        <v>958.58620804307577</v>
      </c>
      <c r="R19" s="329">
        <v>195723.06668963985</v>
      </c>
      <c r="S19" s="329">
        <v>2882.5853005676181</v>
      </c>
      <c r="T19" s="329">
        <v>34917.024989807011</v>
      </c>
      <c r="U19" s="329">
        <v>45374.780430656036</v>
      </c>
      <c r="V19" s="329">
        <v>3811157.7455438557</v>
      </c>
    </row>
    <row r="20" spans="1:38" x14ac:dyDescent="0.2">
      <c r="A20" s="408" t="s">
        <v>284</v>
      </c>
      <c r="B20" s="408"/>
      <c r="C20" s="408"/>
      <c r="D20" s="333" t="s">
        <v>285</v>
      </c>
      <c r="E20" s="329">
        <v>2085925.9513142572</v>
      </c>
      <c r="F20" s="329">
        <v>442083.12923040631</v>
      </c>
      <c r="G20" s="329">
        <v>475073.8072564879</v>
      </c>
      <c r="H20" s="329">
        <v>269366.56769329851</v>
      </c>
      <c r="I20" s="329">
        <v>2551.8733588958303</v>
      </c>
      <c r="J20" s="329">
        <v>187475.93901391898</v>
      </c>
      <c r="K20" s="329">
        <v>401.31553606995664</v>
      </c>
      <c r="L20" s="329">
        <v>0</v>
      </c>
      <c r="M20" s="329">
        <v>0</v>
      </c>
      <c r="N20" s="329">
        <v>64687.506260655966</v>
      </c>
      <c r="O20" s="329">
        <v>3443.6260695091337</v>
      </c>
      <c r="P20" s="329">
        <v>291.98619164184828</v>
      </c>
      <c r="Q20" s="329">
        <v>958.58620804307577</v>
      </c>
      <c r="R20" s="329">
        <v>0</v>
      </c>
      <c r="S20" s="329">
        <v>0</v>
      </c>
      <c r="T20" s="329">
        <v>0</v>
      </c>
      <c r="U20" s="329">
        <v>0</v>
      </c>
      <c r="V20" s="329">
        <v>3532260.2881331854</v>
      </c>
      <c r="X20" s="332"/>
    </row>
    <row r="21" spans="1:38" x14ac:dyDescent="0.2">
      <c r="A21" s="408" t="s">
        <v>284</v>
      </c>
      <c r="B21" s="408"/>
      <c r="C21" s="408"/>
      <c r="D21" s="333" t="s">
        <v>285</v>
      </c>
      <c r="E21" s="334">
        <v>0.59053574231832107</v>
      </c>
      <c r="F21" s="334">
        <v>0.12515587560622526</v>
      </c>
      <c r="G21" s="334">
        <v>0.13449569638243347</v>
      </c>
      <c r="H21" s="334">
        <v>7.6258980290396405E-2</v>
      </c>
      <c r="I21" s="334">
        <v>7.2244771073892353E-4</v>
      </c>
      <c r="J21" s="334">
        <v>5.3075346582966795E-2</v>
      </c>
      <c r="K21" s="334">
        <v>1.1361437247934342E-4</v>
      </c>
      <c r="L21" s="334">
        <v>0</v>
      </c>
      <c r="M21" s="334">
        <v>0</v>
      </c>
      <c r="N21" s="334">
        <v>1.8313346408240935E-2</v>
      </c>
      <c r="O21" s="334">
        <v>9.7490722330915904E-4</v>
      </c>
      <c r="P21" s="334">
        <v>8.2662705413525528E-5</v>
      </c>
      <c r="Q21" s="334">
        <v>2.7138039947494715E-4</v>
      </c>
      <c r="R21" s="334">
        <v>0</v>
      </c>
      <c r="S21" s="334">
        <v>0</v>
      </c>
      <c r="T21" s="334">
        <v>0</v>
      </c>
      <c r="U21" s="334">
        <v>0</v>
      </c>
      <c r="V21" s="334">
        <v>0.99999999999999978</v>
      </c>
      <c r="W21" s="335"/>
      <c r="X21" s="335"/>
      <c r="Y21" s="335"/>
      <c r="Z21" s="335"/>
      <c r="AA21" s="335"/>
      <c r="AB21" s="335"/>
      <c r="AC21" s="335"/>
      <c r="AD21" s="335"/>
      <c r="AE21" s="335"/>
      <c r="AF21" s="335"/>
      <c r="AG21" s="335"/>
      <c r="AH21" s="335"/>
      <c r="AI21" s="335"/>
      <c r="AJ21" s="335"/>
      <c r="AK21" s="335"/>
      <c r="AL21" s="335"/>
    </row>
    <row r="22" spans="1:38" x14ac:dyDescent="0.2">
      <c r="D22" s="331"/>
      <c r="X22" s="332"/>
    </row>
    <row r="23" spans="1:38" s="323" customFormat="1" x14ac:dyDescent="0.2">
      <c r="A23" s="323" t="s">
        <v>177</v>
      </c>
      <c r="B23" s="323" t="s">
        <v>96</v>
      </c>
      <c r="C23" s="323" t="s">
        <v>178</v>
      </c>
      <c r="D23" s="323" t="s">
        <v>245</v>
      </c>
      <c r="E23" s="336" t="s">
        <v>246</v>
      </c>
      <c r="F23" s="336" t="s">
        <v>247</v>
      </c>
      <c r="G23" s="336" t="s">
        <v>248</v>
      </c>
      <c r="H23" s="336" t="s">
        <v>249</v>
      </c>
      <c r="I23" s="336" t="s">
        <v>250</v>
      </c>
      <c r="J23" s="336" t="s">
        <v>251</v>
      </c>
      <c r="K23" s="336" t="s">
        <v>252</v>
      </c>
      <c r="L23" s="336" t="s">
        <v>253</v>
      </c>
      <c r="M23" s="336" t="s">
        <v>254</v>
      </c>
      <c r="N23" s="336" t="s">
        <v>255</v>
      </c>
      <c r="O23" s="336" t="s">
        <v>256</v>
      </c>
      <c r="P23" s="336" t="s">
        <v>257</v>
      </c>
      <c r="Q23" s="336" t="s">
        <v>258</v>
      </c>
      <c r="R23" s="336" t="s">
        <v>259</v>
      </c>
      <c r="S23" s="336" t="s">
        <v>260</v>
      </c>
      <c r="T23" s="336" t="s">
        <v>261</v>
      </c>
      <c r="U23" s="336" t="s">
        <v>262</v>
      </c>
      <c r="V23" s="336" t="s">
        <v>179</v>
      </c>
    </row>
    <row r="24" spans="1:38" x14ac:dyDescent="0.2">
      <c r="A24" s="327" t="s">
        <v>265</v>
      </c>
      <c r="B24" s="328">
        <v>44039</v>
      </c>
      <c r="C24" s="327" t="s">
        <v>266</v>
      </c>
      <c r="D24" s="327" t="s">
        <v>267</v>
      </c>
      <c r="E24" s="329">
        <v>2020815.6458551984</v>
      </c>
      <c r="F24" s="329">
        <v>381210.88239575032</v>
      </c>
      <c r="G24" s="329">
        <v>429942.34976433008</v>
      </c>
      <c r="H24" s="329">
        <v>296950.61467044579</v>
      </c>
      <c r="I24" s="329">
        <v>6422.1199980331721</v>
      </c>
      <c r="J24" s="329">
        <v>185039.86594800639</v>
      </c>
      <c r="K24" s="329">
        <v>1499.4050643958176</v>
      </c>
      <c r="L24" s="329">
        <v>7428.3423477340602</v>
      </c>
      <c r="M24" s="329">
        <v>13065.998048534551</v>
      </c>
      <c r="N24" s="329">
        <v>70673.70103631496</v>
      </c>
      <c r="O24" s="329">
        <v>520.12911145527744</v>
      </c>
      <c r="P24" s="329">
        <v>0</v>
      </c>
      <c r="Q24" s="329">
        <v>430.94575980053958</v>
      </c>
      <c r="R24" s="329">
        <v>204109.09027881949</v>
      </c>
      <c r="S24" s="329">
        <v>2833.3062161381117</v>
      </c>
      <c r="T24" s="329">
        <v>39680.397019272459</v>
      </c>
      <c r="U24" s="329">
        <v>45651.924503561495</v>
      </c>
      <c r="V24" s="329">
        <v>3414000</v>
      </c>
    </row>
    <row r="25" spans="1:38" x14ac:dyDescent="0.2">
      <c r="A25" s="327" t="s">
        <v>268</v>
      </c>
      <c r="B25" s="328">
        <v>44060</v>
      </c>
      <c r="C25" s="327" t="s">
        <v>266</v>
      </c>
      <c r="D25" s="327" t="s">
        <v>267</v>
      </c>
      <c r="E25" s="329">
        <v>1978780.265167088</v>
      </c>
      <c r="F25" s="329">
        <v>368238.41678409459</v>
      </c>
      <c r="G25" s="329">
        <v>438280.49977807509</v>
      </c>
      <c r="H25" s="329">
        <v>301343.48511766753</v>
      </c>
      <c r="I25" s="329">
        <v>5994.6929124200096</v>
      </c>
      <c r="J25" s="329">
        <v>185764.15741877269</v>
      </c>
      <c r="K25" s="329">
        <v>1260.8429369418943</v>
      </c>
      <c r="L25" s="329">
        <v>8186.3615763241323</v>
      </c>
      <c r="M25" s="329">
        <v>10220.406821572111</v>
      </c>
      <c r="N25" s="329">
        <v>61958.600841870277</v>
      </c>
      <c r="O25" s="329">
        <v>520.12911145527744</v>
      </c>
      <c r="P25" s="329">
        <v>0</v>
      </c>
      <c r="Q25" s="329">
        <v>452.14153371817019</v>
      </c>
      <c r="R25" s="329">
        <v>197039.77212184641</v>
      </c>
      <c r="S25" s="329">
        <v>2903.097953178657</v>
      </c>
      <c r="T25" s="329">
        <v>37504.179357090281</v>
      </c>
      <c r="U25" s="329">
        <v>44039.400644464447</v>
      </c>
      <c r="V25" s="329">
        <v>3361000</v>
      </c>
    </row>
    <row r="26" spans="1:38" x14ac:dyDescent="0.2">
      <c r="A26" s="327" t="s">
        <v>269</v>
      </c>
      <c r="B26" s="328">
        <v>44084</v>
      </c>
      <c r="C26" s="327" t="s">
        <v>266</v>
      </c>
      <c r="D26" s="327" t="s">
        <v>267</v>
      </c>
      <c r="E26" s="329">
        <v>1761985.8767551985</v>
      </c>
      <c r="F26" s="329">
        <v>360199.71371666947</v>
      </c>
      <c r="G26" s="329">
        <v>441594.78906275099</v>
      </c>
      <c r="H26" s="329">
        <v>284123.25817887636</v>
      </c>
      <c r="I26" s="329">
        <v>5298.7225842775515</v>
      </c>
      <c r="J26" s="329">
        <v>181017.26101069164</v>
      </c>
      <c r="K26" s="329">
        <v>1250.880368610892</v>
      </c>
      <c r="L26" s="329">
        <v>8712.7919145684773</v>
      </c>
      <c r="M26" s="329">
        <v>12970.601161108085</v>
      </c>
      <c r="N26" s="329">
        <v>65933.014881726354</v>
      </c>
      <c r="O26" s="329">
        <v>520.12911145527744</v>
      </c>
      <c r="P26" s="329">
        <v>0</v>
      </c>
      <c r="Q26" s="329">
        <v>392.96125406696393</v>
      </c>
      <c r="R26" s="329">
        <v>204795.16706851809</v>
      </c>
      <c r="S26" s="329">
        <v>2757.3812564558598</v>
      </c>
      <c r="T26" s="329">
        <v>36920.819367122458</v>
      </c>
      <c r="U26" s="329">
        <v>40566.273572757636</v>
      </c>
      <c r="V26" s="329">
        <v>3124000</v>
      </c>
    </row>
    <row r="27" spans="1:38" x14ac:dyDescent="0.2">
      <c r="A27" s="327" t="s">
        <v>270</v>
      </c>
      <c r="B27" s="328">
        <v>44130</v>
      </c>
      <c r="C27" s="327" t="s">
        <v>271</v>
      </c>
      <c r="D27" s="327" t="s">
        <v>267</v>
      </c>
      <c r="E27" s="329">
        <v>1840537.6965149592</v>
      </c>
      <c r="F27" s="329">
        <v>497715.72571607016</v>
      </c>
      <c r="G27" s="329">
        <v>528847.48858373496</v>
      </c>
      <c r="H27" s="329">
        <v>270991.77101259795</v>
      </c>
      <c r="I27" s="329">
        <v>467.646372032025</v>
      </c>
      <c r="J27" s="329">
        <v>212014.06551014649</v>
      </c>
      <c r="K27" s="329">
        <v>8.50694465408918</v>
      </c>
      <c r="L27" s="329">
        <v>36762.115809324932</v>
      </c>
      <c r="M27" s="329">
        <v>6821.1402411113922</v>
      </c>
      <c r="N27" s="329">
        <v>67286.138867203961</v>
      </c>
      <c r="O27" s="329">
        <v>520.12911145527744</v>
      </c>
      <c r="P27" s="329">
        <v>0</v>
      </c>
      <c r="Q27" s="329">
        <v>1027.5753167096868</v>
      </c>
      <c r="R27" s="329">
        <v>197047.222524766</v>
      </c>
      <c r="S27" s="329">
        <v>2841.1885430146745</v>
      </c>
      <c r="T27" s="329">
        <v>34840.34518550217</v>
      </c>
      <c r="U27" s="329">
        <v>46979.344631272543</v>
      </c>
      <c r="V27" s="329">
        <v>3463000</v>
      </c>
    </row>
    <row r="28" spans="1:38" x14ac:dyDescent="0.2">
      <c r="A28" s="327" t="s">
        <v>272</v>
      </c>
      <c r="B28" s="328">
        <v>44144</v>
      </c>
      <c r="C28" s="327" t="s">
        <v>271</v>
      </c>
      <c r="D28" s="327" t="s">
        <v>267</v>
      </c>
      <c r="E28" s="329">
        <v>2056056.192715155</v>
      </c>
      <c r="F28" s="329">
        <v>495242.52756257134</v>
      </c>
      <c r="G28" s="329">
        <v>544220.33123240841</v>
      </c>
      <c r="H28" s="329">
        <v>272538.45720258215</v>
      </c>
      <c r="I28" s="329">
        <v>701.8597774382032</v>
      </c>
      <c r="J28" s="329">
        <v>201874.95138269672</v>
      </c>
      <c r="K28" s="329">
        <v>9.5006341732908552</v>
      </c>
      <c r="L28" s="329">
        <v>41804.423072175472</v>
      </c>
      <c r="M28" s="329">
        <v>11122.857628302325</v>
      </c>
      <c r="N28" s="329">
        <v>65718.553524865143</v>
      </c>
      <c r="O28" s="329">
        <v>520.12911145527744</v>
      </c>
      <c r="P28" s="329">
        <v>0</v>
      </c>
      <c r="Q28" s="329">
        <v>1190.216156176655</v>
      </c>
      <c r="R28" s="329">
        <v>200010.52837883425</v>
      </c>
      <c r="S28" s="329">
        <v>2893.536734043606</v>
      </c>
      <c r="T28" s="329">
        <v>27423.907883515636</v>
      </c>
      <c r="U28" s="329">
        <v>49863.643728035837</v>
      </c>
      <c r="V28" s="329">
        <v>3691000</v>
      </c>
    </row>
    <row r="29" spans="1:38" x14ac:dyDescent="0.2">
      <c r="A29" s="327" t="s">
        <v>273</v>
      </c>
      <c r="B29" s="328">
        <v>44188</v>
      </c>
      <c r="C29" s="327" t="s">
        <v>266</v>
      </c>
      <c r="D29" s="327" t="s">
        <v>267</v>
      </c>
      <c r="E29" s="329">
        <v>2591831.9717887025</v>
      </c>
      <c r="F29" s="329">
        <v>438438.724728917</v>
      </c>
      <c r="G29" s="329">
        <v>391820.53507590335</v>
      </c>
      <c r="H29" s="329">
        <v>234621.03359483284</v>
      </c>
      <c r="I29" s="329">
        <v>644.35644773850959</v>
      </c>
      <c r="J29" s="329">
        <v>157248.32159325446</v>
      </c>
      <c r="K29" s="329">
        <v>7.7664343293142997</v>
      </c>
      <c r="L29" s="329">
        <v>16477.700724542497</v>
      </c>
      <c r="M29" s="329">
        <v>11291.58110743299</v>
      </c>
      <c r="N29" s="329">
        <v>62331.284732461922</v>
      </c>
      <c r="O29" s="329">
        <v>16112.776646952683</v>
      </c>
      <c r="P29" s="329">
        <v>1557.3076735881295</v>
      </c>
      <c r="Q29" s="329">
        <v>1616.6394513442742</v>
      </c>
      <c r="R29" s="329">
        <v>189912.42114434377</v>
      </c>
      <c r="S29" s="329">
        <v>3176.2628098902933</v>
      </c>
      <c r="T29" s="329">
        <v>33776.187231047756</v>
      </c>
      <c r="U29" s="329">
        <v>43316.22162845634</v>
      </c>
      <c r="V29" s="329">
        <v>3924000</v>
      </c>
    </row>
    <row r="30" spans="1:38" x14ac:dyDescent="0.2">
      <c r="A30" s="327" t="s">
        <v>274</v>
      </c>
      <c r="B30" s="328">
        <v>44222</v>
      </c>
      <c r="C30" s="327" t="s">
        <v>266</v>
      </c>
      <c r="D30" s="327" t="s">
        <v>267</v>
      </c>
      <c r="E30" s="329">
        <v>2467307.1798228757</v>
      </c>
      <c r="F30" s="329">
        <v>417021.92335861851</v>
      </c>
      <c r="G30" s="329">
        <v>428384.27709158935</v>
      </c>
      <c r="H30" s="329">
        <v>249570.81890859615</v>
      </c>
      <c r="I30" s="329">
        <v>490.68045936860074</v>
      </c>
      <c r="J30" s="329">
        <v>164569.40291254193</v>
      </c>
      <c r="K30" s="329">
        <v>30.069557549244305</v>
      </c>
      <c r="L30" s="329">
        <v>18017.029189364868</v>
      </c>
      <c r="M30" s="329">
        <v>6731.5084392391082</v>
      </c>
      <c r="N30" s="329">
        <v>64292.704934275564</v>
      </c>
      <c r="O30" s="329">
        <v>13773.879516628078</v>
      </c>
      <c r="P30" s="329">
        <v>1323.7115225499099</v>
      </c>
      <c r="Q30" s="329">
        <v>1486.8142868030477</v>
      </c>
      <c r="R30" s="329">
        <v>191046.2962655455</v>
      </c>
      <c r="S30" s="329">
        <v>2820.2023897835834</v>
      </c>
      <c r="T30" s="329">
        <v>34457.874871093321</v>
      </c>
      <c r="U30" s="329">
        <v>44347.385266043617</v>
      </c>
      <c r="V30" s="329">
        <v>3833000</v>
      </c>
    </row>
    <row r="31" spans="1:38" x14ac:dyDescent="0.2">
      <c r="A31" s="327" t="s">
        <v>275</v>
      </c>
      <c r="B31" s="328">
        <v>44239</v>
      </c>
      <c r="C31" s="327" t="s">
        <v>266</v>
      </c>
      <c r="D31" s="327" t="s">
        <v>267</v>
      </c>
      <c r="E31" s="329">
        <v>2708078.9520757748</v>
      </c>
      <c r="F31" s="329">
        <v>478558.21560299461</v>
      </c>
      <c r="G31" s="329">
        <v>451243.53011888976</v>
      </c>
      <c r="H31" s="329">
        <v>260826.8067696075</v>
      </c>
      <c r="I31" s="329">
        <v>396.23962153607562</v>
      </c>
      <c r="J31" s="329">
        <v>178912.81965478777</v>
      </c>
      <c r="K31" s="329">
        <v>9.3554634794040084</v>
      </c>
      <c r="L31" s="329">
        <v>24819.378110597812</v>
      </c>
      <c r="M31" s="329">
        <v>9025.4247770192396</v>
      </c>
      <c r="N31" s="329">
        <v>61025.133838636561</v>
      </c>
      <c r="O31" s="329">
        <v>6757.188125654242</v>
      </c>
      <c r="P31" s="329">
        <v>622.92306943525205</v>
      </c>
      <c r="Q31" s="329">
        <v>1724.0327715879205</v>
      </c>
      <c r="R31" s="329">
        <v>201702.87890638769</v>
      </c>
      <c r="S31" s="329">
        <v>3800.3946208346433</v>
      </c>
      <c r="T31" s="329">
        <v>27453.278903103354</v>
      </c>
      <c r="U31" s="329">
        <v>47608.245149537586</v>
      </c>
      <c r="V31" s="329">
        <v>4182000</v>
      </c>
    </row>
    <row r="32" spans="1:38" x14ac:dyDescent="0.2">
      <c r="A32" s="327" t="s">
        <v>276</v>
      </c>
      <c r="B32" s="328">
        <v>44271</v>
      </c>
      <c r="C32" s="327" t="s">
        <v>271</v>
      </c>
      <c r="D32" s="327" t="s">
        <v>267</v>
      </c>
      <c r="E32" s="329">
        <v>2028389.877194948</v>
      </c>
      <c r="F32" s="329">
        <v>519618.47054373857</v>
      </c>
      <c r="G32" s="329">
        <v>550819.36037953745</v>
      </c>
      <c r="H32" s="329">
        <v>260825.53004328173</v>
      </c>
      <c r="I32" s="329">
        <v>454.35162326940463</v>
      </c>
      <c r="J32" s="329">
        <v>214462.52887847339</v>
      </c>
      <c r="K32" s="329">
        <v>4.9225189048412243</v>
      </c>
      <c r="L32" s="329">
        <v>41662.583858768565</v>
      </c>
      <c r="M32" s="329">
        <v>11776.153863890186</v>
      </c>
      <c r="N32" s="329">
        <v>67281.414010463122</v>
      </c>
      <c r="O32" s="329">
        <v>520.12911145527744</v>
      </c>
      <c r="P32" s="329">
        <v>0</v>
      </c>
      <c r="Q32" s="329">
        <v>1184.6779732688697</v>
      </c>
      <c r="R32" s="329">
        <v>204920.15030561539</v>
      </c>
      <c r="S32" s="329">
        <v>2831.2019219051494</v>
      </c>
      <c r="T32" s="329">
        <v>36165.175644224342</v>
      </c>
      <c r="U32" s="329">
        <v>47284.504787479258</v>
      </c>
      <c r="V32" s="329">
        <v>3697000</v>
      </c>
    </row>
    <row r="33" spans="1:38" x14ac:dyDescent="0.2">
      <c r="A33" s="327" t="s">
        <v>277</v>
      </c>
      <c r="B33" s="328">
        <v>44291</v>
      </c>
      <c r="C33" s="327" t="s">
        <v>271</v>
      </c>
      <c r="D33" s="327" t="s">
        <v>267</v>
      </c>
      <c r="E33" s="329">
        <v>1844989.0875554855</v>
      </c>
      <c r="F33" s="329">
        <v>462412.30687795638</v>
      </c>
      <c r="G33" s="329">
        <v>501765.45045190898</v>
      </c>
      <c r="H33" s="329">
        <v>249747.35760729169</v>
      </c>
      <c r="I33" s="329">
        <v>918.5393760751092</v>
      </c>
      <c r="J33" s="329">
        <v>203703.36393035157</v>
      </c>
      <c r="K33" s="329">
        <v>1.1159287532543791</v>
      </c>
      <c r="L33" s="329">
        <v>40801.572350605136</v>
      </c>
      <c r="M33" s="329">
        <v>10247.413089837775</v>
      </c>
      <c r="N33" s="329">
        <v>67019.18694759006</v>
      </c>
      <c r="O33" s="329">
        <v>520.12911145527744</v>
      </c>
      <c r="P33" s="329">
        <v>0</v>
      </c>
      <c r="Q33" s="329">
        <v>874.47677268860718</v>
      </c>
      <c r="R33" s="329">
        <v>186840.03253549116</v>
      </c>
      <c r="S33" s="329">
        <v>2933.156939297402</v>
      </c>
      <c r="T33" s="329">
        <v>35881.730909140424</v>
      </c>
      <c r="U33" s="329">
        <v>45377.730685335395</v>
      </c>
      <c r="V33" s="329">
        <v>3383000</v>
      </c>
    </row>
    <row r="34" spans="1:38" x14ac:dyDescent="0.2">
      <c r="A34" s="327" t="s">
        <v>278</v>
      </c>
      <c r="B34" s="328">
        <v>44323</v>
      </c>
      <c r="C34" s="327" t="s">
        <v>279</v>
      </c>
      <c r="D34" s="327" t="s">
        <v>267</v>
      </c>
      <c r="E34" s="329">
        <v>1311807.1788367699</v>
      </c>
      <c r="F34" s="329">
        <v>385741.40080857649</v>
      </c>
      <c r="G34" s="329">
        <v>476640.09847952338</v>
      </c>
      <c r="H34" s="329">
        <v>236562.01336086579</v>
      </c>
      <c r="I34" s="329">
        <v>2012.2141591403772</v>
      </c>
      <c r="J34" s="329">
        <v>176429.40456613555</v>
      </c>
      <c r="K34" s="329">
        <v>733.73059930262582</v>
      </c>
      <c r="L34" s="329">
        <v>27518.491188195847</v>
      </c>
      <c r="M34" s="329">
        <v>17597.227973329518</v>
      </c>
      <c r="N34" s="329">
        <v>60801.446530189445</v>
      </c>
      <c r="O34" s="329">
        <v>520.12911145527744</v>
      </c>
      <c r="P34" s="329">
        <v>0</v>
      </c>
      <c r="Q34" s="329">
        <v>636.66438651574538</v>
      </c>
      <c r="R34" s="329">
        <v>165886.27118941958</v>
      </c>
      <c r="S34" s="329">
        <v>2155.8804175419673</v>
      </c>
      <c r="T34" s="329">
        <v>36828.348828817441</v>
      </c>
      <c r="U34" s="329">
        <v>37003.844826166925</v>
      </c>
      <c r="V34" s="329">
        <v>2697000</v>
      </c>
    </row>
    <row r="35" spans="1:38" x14ac:dyDescent="0.2">
      <c r="A35" s="327" t="s">
        <v>280</v>
      </c>
      <c r="B35" s="328">
        <v>44375</v>
      </c>
      <c r="C35" s="327" t="s">
        <v>281</v>
      </c>
      <c r="D35" s="327" t="s">
        <v>267</v>
      </c>
      <c r="E35" s="329">
        <v>2421964.6659903503</v>
      </c>
      <c r="F35" s="329">
        <v>500941.96221252327</v>
      </c>
      <c r="G35" s="329">
        <v>517713.04006317985</v>
      </c>
      <c r="H35" s="329">
        <v>314501.32420924382</v>
      </c>
      <c r="I35" s="329">
        <v>6822.7135135522458</v>
      </c>
      <c r="J35" s="329">
        <v>188823.18479965068</v>
      </c>
      <c r="K35" s="329">
        <v>0</v>
      </c>
      <c r="L35" s="329">
        <v>12250.559680809682</v>
      </c>
      <c r="M35" s="329">
        <v>9996.6777037166048</v>
      </c>
      <c r="N35" s="329">
        <v>61979.177985803064</v>
      </c>
      <c r="O35" s="329">
        <v>520.12911145527744</v>
      </c>
      <c r="P35" s="329">
        <v>0</v>
      </c>
      <c r="Q35" s="329">
        <v>486.56472971528882</v>
      </c>
      <c r="R35" s="329">
        <v>205366.96955609144</v>
      </c>
      <c r="S35" s="329">
        <v>2645.4138047274751</v>
      </c>
      <c r="T35" s="329">
        <v>38072.054677754539</v>
      </c>
      <c r="U35" s="329">
        <v>52458.845744761362</v>
      </c>
      <c r="V35" s="329">
        <v>4036000</v>
      </c>
    </row>
    <row r="38" spans="1:38" x14ac:dyDescent="0.2">
      <c r="A38" s="408" t="s">
        <v>286</v>
      </c>
      <c r="B38" s="408"/>
      <c r="C38" s="408"/>
      <c r="D38" s="333" t="s">
        <v>287</v>
      </c>
      <c r="E38" s="337">
        <v>2086045.382522709</v>
      </c>
      <c r="F38" s="337">
        <v>442111.68919237336</v>
      </c>
      <c r="G38" s="337">
        <v>475105.97917348595</v>
      </c>
      <c r="H38" s="337">
        <v>269383.53922299074</v>
      </c>
      <c r="I38" s="337">
        <v>2552.0114037401072</v>
      </c>
      <c r="J38" s="337">
        <v>187488.2773004591</v>
      </c>
      <c r="K38" s="337">
        <v>401.34137092455575</v>
      </c>
      <c r="L38" s="337">
        <v>0</v>
      </c>
      <c r="M38" s="337">
        <v>0</v>
      </c>
      <c r="N38" s="337">
        <v>64691.696510950045</v>
      </c>
      <c r="O38" s="337">
        <v>3443.7505243610426</v>
      </c>
      <c r="P38" s="337">
        <v>291.99518879777429</v>
      </c>
      <c r="Q38" s="337">
        <v>958.64253269964763</v>
      </c>
      <c r="R38" s="337">
        <v>195723.06668963985</v>
      </c>
      <c r="S38" s="337">
        <v>2882.5853005676181</v>
      </c>
      <c r="T38" s="337">
        <v>34917.024989807011</v>
      </c>
      <c r="U38" s="337">
        <v>45374.780430656036</v>
      </c>
      <c r="V38" s="337">
        <v>3811371.7623541616</v>
      </c>
      <c r="X38" s="338"/>
    </row>
    <row r="39" spans="1:38" x14ac:dyDescent="0.2">
      <c r="A39" s="408" t="s">
        <v>288</v>
      </c>
      <c r="B39" s="408"/>
      <c r="C39" s="408"/>
      <c r="D39" s="333" t="s">
        <v>287</v>
      </c>
      <c r="E39" s="334">
        <v>0.54732141407119672</v>
      </c>
      <c r="F39" s="334">
        <v>0.11599804919562484</v>
      </c>
      <c r="G39" s="334">
        <v>0.12465485100829636</v>
      </c>
      <c r="H39" s="334">
        <v>7.0678893589902966E-2</v>
      </c>
      <c r="I39" s="334">
        <v>6.6957818939284265E-4</v>
      </c>
      <c r="J39" s="334">
        <v>4.919181045321426E-2</v>
      </c>
      <c r="K39" s="334">
        <v>1.053010296420573E-4</v>
      </c>
      <c r="L39" s="334">
        <v>0</v>
      </c>
      <c r="M39" s="334">
        <v>0</v>
      </c>
      <c r="N39" s="334">
        <v>1.6973336778617489E-2</v>
      </c>
      <c r="O39" s="334">
        <v>9.0354621356431226E-4</v>
      </c>
      <c r="P39" s="334">
        <v>7.6611573733604586E-5</v>
      </c>
      <c r="Q39" s="334">
        <v>2.5152165479326664E-4</v>
      </c>
      <c r="R39" s="334">
        <v>5.1352394595259324E-2</v>
      </c>
      <c r="S39" s="334">
        <v>7.5631176392699563E-4</v>
      </c>
      <c r="T39" s="334">
        <v>9.1612750387382539E-3</v>
      </c>
      <c r="U39" s="334">
        <v>1.1905104844096735E-2</v>
      </c>
      <c r="V39" s="334">
        <v>0.99999999999999989</v>
      </c>
      <c r="X39" s="332"/>
    </row>
    <row r="40" spans="1:38" x14ac:dyDescent="0.2">
      <c r="A40" s="339"/>
      <c r="B40" s="339"/>
      <c r="C40" s="339"/>
      <c r="D40" s="331"/>
      <c r="E40" s="329"/>
      <c r="F40" s="329"/>
      <c r="G40" s="329"/>
      <c r="H40" s="329"/>
      <c r="I40" s="329"/>
      <c r="J40" s="329"/>
      <c r="K40" s="329"/>
      <c r="L40" s="329"/>
      <c r="M40" s="329"/>
      <c r="N40" s="329"/>
      <c r="O40" s="329"/>
      <c r="P40" s="329"/>
      <c r="Q40" s="329"/>
      <c r="R40" s="329"/>
      <c r="S40" s="329"/>
      <c r="T40" s="329"/>
      <c r="U40" s="329"/>
      <c r="V40" s="329"/>
      <c r="X40" s="332"/>
    </row>
    <row r="41" spans="1:38" x14ac:dyDescent="0.2">
      <c r="A41" s="408" t="s">
        <v>289</v>
      </c>
      <c r="B41" s="408"/>
      <c r="C41" s="408"/>
      <c r="D41" s="333" t="s">
        <v>290</v>
      </c>
      <c r="E41" s="329">
        <v>2086045.382522709</v>
      </c>
      <c r="F41" s="329">
        <v>442111.68919237336</v>
      </c>
      <c r="G41" s="329">
        <v>475105.97917348595</v>
      </c>
      <c r="H41" s="329">
        <v>269383.53922299074</v>
      </c>
      <c r="I41" s="329">
        <v>2552.0114037401072</v>
      </c>
      <c r="J41" s="329">
        <v>187488.2773004591</v>
      </c>
      <c r="K41" s="329">
        <v>401.34137092455575</v>
      </c>
      <c r="L41" s="329">
        <v>0</v>
      </c>
      <c r="M41" s="329">
        <v>0</v>
      </c>
      <c r="N41" s="329">
        <v>64691.696510950045</v>
      </c>
      <c r="O41" s="329">
        <v>3443.7505243610426</v>
      </c>
      <c r="P41" s="329">
        <v>291.99518879777429</v>
      </c>
      <c r="Q41" s="329">
        <v>958.64253269964763</v>
      </c>
      <c r="R41" s="329">
        <v>0</v>
      </c>
      <c r="S41" s="329">
        <v>0</v>
      </c>
      <c r="T41" s="329">
        <v>0</v>
      </c>
      <c r="U41" s="329">
        <v>0</v>
      </c>
      <c r="V41" s="329">
        <v>3532474.3049434912</v>
      </c>
      <c r="X41" s="332"/>
    </row>
    <row r="42" spans="1:38" x14ac:dyDescent="0.2">
      <c r="A42" s="408" t="s">
        <v>291</v>
      </c>
      <c r="B42" s="408"/>
      <c r="C42" s="408"/>
      <c r="D42" s="333" t="s">
        <v>290</v>
      </c>
      <c r="E42" s="334">
        <v>0.59053377390556261</v>
      </c>
      <c r="F42" s="334">
        <v>0.12515637794552784</v>
      </c>
      <c r="G42" s="334">
        <v>0.13449665536380631</v>
      </c>
      <c r="H42" s="334">
        <v>7.6259164531219448E-2</v>
      </c>
      <c r="I42" s="334">
        <v>7.224430196615207E-4</v>
      </c>
      <c r="J42" s="334">
        <v>5.3075623802296371E-2</v>
      </c>
      <c r="K42" s="334">
        <v>1.1361480262231545E-4</v>
      </c>
      <c r="L42" s="334">
        <v>0</v>
      </c>
      <c r="M42" s="334">
        <v>0</v>
      </c>
      <c r="N42" s="334">
        <v>1.8313423092821312E-2</v>
      </c>
      <c r="O42" s="334">
        <v>9.7488338968006508E-4</v>
      </c>
      <c r="P42" s="334">
        <v>8.2660244234230968E-5</v>
      </c>
      <c r="Q42" s="334">
        <v>2.713799025680338E-4</v>
      </c>
      <c r="R42" s="334">
        <v>0</v>
      </c>
      <c r="S42" s="334">
        <v>0</v>
      </c>
      <c r="T42" s="334">
        <v>0</v>
      </c>
      <c r="U42" s="334">
        <v>0</v>
      </c>
      <c r="V42" s="334">
        <v>1</v>
      </c>
      <c r="W42" s="335"/>
      <c r="X42" s="335"/>
      <c r="Y42" s="335"/>
      <c r="Z42" s="335"/>
      <c r="AA42" s="335"/>
      <c r="AB42" s="335"/>
      <c r="AC42" s="335"/>
      <c r="AD42" s="335"/>
      <c r="AE42" s="335"/>
      <c r="AF42" s="335"/>
      <c r="AG42" s="335"/>
      <c r="AH42" s="335"/>
      <c r="AI42" s="335"/>
      <c r="AJ42" s="335"/>
      <c r="AK42" s="335"/>
      <c r="AL42" s="335"/>
    </row>
    <row r="43" spans="1:38" x14ac:dyDescent="0.2">
      <c r="E43" s="340"/>
      <c r="F43" s="340"/>
      <c r="G43" s="340"/>
      <c r="H43" s="340"/>
      <c r="I43" s="340"/>
      <c r="J43" s="340"/>
      <c r="K43" s="340"/>
      <c r="L43" s="340"/>
      <c r="M43" s="340"/>
      <c r="N43" s="340"/>
      <c r="O43" s="340"/>
      <c r="P43" s="340"/>
      <c r="Q43" s="340"/>
      <c r="R43" s="340"/>
      <c r="S43" s="340"/>
      <c r="T43" s="340"/>
      <c r="U43" s="340"/>
      <c r="V43" s="340"/>
    </row>
    <row r="44" spans="1:38" x14ac:dyDescent="0.2">
      <c r="A44" s="408" t="s">
        <v>292</v>
      </c>
      <c r="B44" s="408"/>
      <c r="C44" s="408"/>
      <c r="D44" s="333" t="s">
        <v>293</v>
      </c>
      <c r="E44" s="329">
        <v>2565021.8090330623</v>
      </c>
      <c r="F44" s="329">
        <v>510280.21637813095</v>
      </c>
      <c r="G44" s="329">
        <v>534266.20022135868</v>
      </c>
      <c r="H44" s="329">
        <v>293519.89070591296</v>
      </c>
      <c r="I44" s="329">
        <v>3762.2866454952245</v>
      </c>
      <c r="J44" s="329">
        <v>209082.94640441248</v>
      </c>
      <c r="K44" s="329">
        <v>764.73731097253096</v>
      </c>
      <c r="L44" s="329">
        <v>41302.997711390301</v>
      </c>
      <c r="M44" s="329">
        <v>0</v>
      </c>
      <c r="N44" s="329">
        <v>0</v>
      </c>
      <c r="O44" s="329">
        <v>0</v>
      </c>
      <c r="P44" s="329">
        <v>0</v>
      </c>
      <c r="Q44" s="329">
        <v>0</v>
      </c>
      <c r="R44" s="329">
        <v>0</v>
      </c>
      <c r="S44" s="329">
        <v>0</v>
      </c>
      <c r="T44" s="329">
        <v>0</v>
      </c>
      <c r="U44" s="329">
        <v>0</v>
      </c>
      <c r="V44" s="329">
        <v>4158001.0844107354</v>
      </c>
      <c r="X44" s="332"/>
    </row>
    <row r="45" spans="1:38" x14ac:dyDescent="0.2">
      <c r="A45" s="408" t="s">
        <v>292</v>
      </c>
      <c r="B45" s="408"/>
      <c r="C45" s="408"/>
      <c r="D45" s="333" t="s">
        <v>293</v>
      </c>
      <c r="E45" s="334">
        <v>0.61688820107572739</v>
      </c>
      <c r="F45" s="334">
        <v>0.1227224827553038</v>
      </c>
      <c r="G45" s="334">
        <v>0.12849111613376935</v>
      </c>
      <c r="H45" s="334">
        <v>7.0591585896017162E-2</v>
      </c>
      <c r="I45" s="334">
        <v>9.0483060709167882E-4</v>
      </c>
      <c r="J45" s="334">
        <v>5.0284485780513775E-2</v>
      </c>
      <c r="K45" s="334">
        <v>1.8391945924201418E-4</v>
      </c>
      <c r="L45" s="334">
        <v>9.9333782923348348E-3</v>
      </c>
      <c r="M45" s="334">
        <v>0</v>
      </c>
      <c r="N45" s="334">
        <v>0</v>
      </c>
      <c r="O45" s="334">
        <v>0</v>
      </c>
      <c r="P45" s="334">
        <v>0</v>
      </c>
      <c r="Q45" s="334">
        <v>0</v>
      </c>
      <c r="R45" s="334">
        <v>0</v>
      </c>
      <c r="S45" s="334">
        <v>0</v>
      </c>
      <c r="T45" s="334">
        <v>0</v>
      </c>
      <c r="U45" s="334">
        <v>0</v>
      </c>
      <c r="V45" s="334">
        <v>1</v>
      </c>
      <c r="W45" s="335"/>
      <c r="X45" s="335"/>
      <c r="Y45" s="335"/>
      <c r="Z45" s="335"/>
      <c r="AA45" s="335"/>
      <c r="AB45" s="335"/>
      <c r="AC45" s="335"/>
      <c r="AD45" s="335"/>
      <c r="AE45" s="335"/>
      <c r="AF45" s="335"/>
      <c r="AG45" s="335"/>
      <c r="AH45" s="335"/>
      <c r="AI45" s="335"/>
      <c r="AJ45" s="335"/>
      <c r="AK45" s="335"/>
      <c r="AL45" s="335"/>
    </row>
    <row r="48" spans="1:38" x14ac:dyDescent="0.2">
      <c r="A48" s="341"/>
      <c r="V48" s="331"/>
    </row>
  </sheetData>
  <mergeCells count="11">
    <mergeCell ref="A38:C38"/>
    <mergeCell ref="A2:V2"/>
    <mergeCell ref="A18:C18"/>
    <mergeCell ref="A19:C19"/>
    <mergeCell ref="A20:C20"/>
    <mergeCell ref="A21:C21"/>
    <mergeCell ref="A39:C39"/>
    <mergeCell ref="A41:C41"/>
    <mergeCell ref="A42:C42"/>
    <mergeCell ref="A44:C44"/>
    <mergeCell ref="A45:C45"/>
  </mergeCells>
  <pageMargins left="0.75" right="0.75" top="1" bottom="1" header="0.5" footer="0.5"/>
  <pageSetup orientation="portrait" horizontalDpi="360" verticalDpi="36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21356605A481B4F96FB356840D8C30B" ma:contentTypeVersion="24" ma:contentTypeDescription="" ma:contentTypeScope="" ma:versionID="c97a8b5e8b7f3e5a1c6d1b7c1c0aef3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2023-11-30T08:00:00+00:00</OpenedDate>
    <SignificantOrder xmlns="dc463f71-b30c-4ab2-9473-d307f9d35888">false</SignificantOrder>
    <Date1 xmlns="dc463f71-b30c-4ab2-9473-d307f9d35888">2023-11-30T08:00:00+00:00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230984</DocketNumber>
    <DelegatedOrder xmlns="dc463f71-b30c-4ab2-9473-d307f9d35888">false</DelegatedOrder>
  </documentManagement>
</p:properties>
</file>

<file path=customXml/itemProps1.xml><?xml version="1.0" encoding="utf-8"?>
<ds:datastoreItem xmlns:ds="http://schemas.openxmlformats.org/officeDocument/2006/customXml" ds:itemID="{8F60246E-C615-42EC-B5C2-66ACB19F9F09}"/>
</file>

<file path=customXml/itemProps2.xml><?xml version="1.0" encoding="utf-8"?>
<ds:datastoreItem xmlns:ds="http://schemas.openxmlformats.org/officeDocument/2006/customXml" ds:itemID="{181895FB-6077-423E-BDC1-D5542030E4E6}"/>
</file>

<file path=customXml/itemProps3.xml><?xml version="1.0" encoding="utf-8"?>
<ds:datastoreItem xmlns:ds="http://schemas.openxmlformats.org/officeDocument/2006/customXml" ds:itemID="{EB524D2A-BD8B-48C7-8A86-E218E867F2A3}"/>
</file>

<file path=customXml/itemProps4.xml><?xml version="1.0" encoding="utf-8"?>
<ds:datastoreItem xmlns:ds="http://schemas.openxmlformats.org/officeDocument/2006/customXml" ds:itemID="{D9FF460D-CC1E-425C-8465-217A727E7C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Lead Sheet</vt:lpstr>
      <vt:lpstr>Rate Impacts</vt:lpstr>
      <vt:lpstr>Street &amp; Area Lighting</vt:lpstr>
      <vt:lpstr>Typical Residential Notice</vt:lpstr>
      <vt:lpstr>Rate Spread</vt:lpstr>
      <vt:lpstr>Estimated Proforma Net Revenue</vt:lpstr>
      <vt:lpstr>WorkPapers--&gt;</vt:lpstr>
      <vt:lpstr>PriorImpacts</vt:lpstr>
      <vt:lpstr>2022 GRC Load Research - Energy</vt:lpstr>
      <vt:lpstr>2022 GRC Load Research - CP Dem</vt:lpstr>
      <vt:lpstr>'Estimated Proforma Net Revenue'!Print_Area</vt:lpstr>
      <vt:lpstr>'Lead Sheet'!Print_Area</vt:lpstr>
      <vt:lpstr>'Rate Impacts'!Print_Area</vt:lpstr>
      <vt:lpstr>'Rate Spread'!Print_Area</vt:lpstr>
      <vt:lpstr>'Street &amp; Area Lighting'!Print_Area</vt:lpstr>
      <vt:lpstr>'Typical Residential Notice'!Print_Area</vt:lpstr>
      <vt:lpstr>'Street &amp; Area Lighting'!Print_Titles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prasan</dc:creator>
  <cp:lastModifiedBy>Regan, Jared</cp:lastModifiedBy>
  <cp:lastPrinted>2023-11-15T16:48:53Z</cp:lastPrinted>
  <dcterms:created xsi:type="dcterms:W3CDTF">2006-05-11T20:49:14Z</dcterms:created>
  <dcterms:modified xsi:type="dcterms:W3CDTF">2023-11-17T20:27:59Z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0x0101006E56B4D1795A2E4DB2F0B01679ED314A00D21356605A481B4F96FB356840D8C30B</vt:lpwstr>
  </property>
  <property fmtid="{D5CDD505-2E9C-101B-9397-08002B2CF9AE}" pid="3" name="_docset_NoMedatataSyncRequired">
    <vt:lpwstr>False</vt:lpwstr>
  </property>
</Properties>
</file>