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publicservices-my.sharepoint.com/personal/easlema_repsrv_com/Documents/Maria Documents/``Maria Documents/`BU404 Docs/``Rate Cases/4487 Bear Carts/"/>
    </mc:Choice>
  </mc:AlternateContent>
  <xr:revisionPtr revIDLastSave="122" documentId="8_{58E2AB2F-06AC-44A3-8E68-52BB15D3DA3A}" xr6:coauthVersionLast="47" xr6:coauthVersionMax="47" xr10:uidLastSave="{C58014F5-F1FE-498D-9F48-BD7191AB8470}"/>
  <bookViews>
    <workbookView xWindow="-108" yWindow="-108" windowWidth="23256" windowHeight="12576" xr2:uid="{A39573DE-5B8B-4071-A40C-BB1E86B47BB0}"/>
  </bookViews>
  <sheets>
    <sheet name="Example  Item 240 p.34" sheetId="1" r:id="rId1"/>
  </sheets>
  <definedNames>
    <definedName name="_xlnm.Print_Area" localSheetId="0">'Example  Item 240 p.34'!$A$1:$M$59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" i="1" l="1"/>
  <c r="S35" i="1"/>
  <c r="I18" i="1"/>
  <c r="I17" i="1"/>
  <c r="I16" i="1"/>
  <c r="L18" i="1"/>
  <c r="L17" i="1"/>
  <c r="L16" i="1"/>
  <c r="AB55" i="1"/>
  <c r="AB56" i="1" s="1"/>
  <c r="AB52" i="1"/>
  <c r="AB53" i="1" s="1"/>
  <c r="S47" i="1"/>
  <c r="S48" i="1" s="1"/>
  <c r="E38" i="1"/>
  <c r="X28" i="1"/>
  <c r="W28" i="1"/>
  <c r="X19" i="1"/>
  <c r="X20" i="1" s="1"/>
  <c r="S15" i="1" s="1"/>
  <c r="S16" i="1" s="1"/>
  <c r="W19" i="1"/>
  <c r="X29" i="1" l="1"/>
  <c r="S23" i="1" s="1"/>
  <c r="S24" i="1" s="1"/>
  <c r="S26" i="1" s="1"/>
  <c r="S18" i="1"/>
  <c r="S49" i="1"/>
  <c r="S37" i="1"/>
  <c r="S50" i="1"/>
  <c r="S51" i="1" s="1"/>
  <c r="S52" i="1" s="1"/>
  <c r="S53" i="1" l="1"/>
  <c r="S38" i="1"/>
  <c r="S39" i="1" s="1"/>
  <c r="S40" i="1" s="1"/>
  <c r="S41" i="1" l="1"/>
  <c r="L15" i="1"/>
  <c r="I15" i="1" l="1"/>
</calcChain>
</file>

<file path=xl/sharedStrings.xml><?xml version="1.0" encoding="utf-8"?>
<sst xmlns="http://schemas.openxmlformats.org/spreadsheetml/2006/main" count="103" uniqueCount="81">
  <si>
    <t>Tariff No.</t>
  </si>
  <si>
    <t>Company Name/Permit Number:</t>
  </si>
  <si>
    <t>Rabanco LTD</t>
  </si>
  <si>
    <t>Registered Trade Name(s)</t>
  </si>
  <si>
    <t>Tri-County Disposal. Rabanco Recycling, Republic Services</t>
  </si>
  <si>
    <t>Item 240 -- Container Service -- Dumped in Company's Vehicle</t>
  </si>
  <si>
    <t>Non-compacted Material (Company-owned container)</t>
  </si>
  <si>
    <t>Rates stated per container, per pickup</t>
  </si>
  <si>
    <r>
      <t xml:space="preserve">Service Area:  </t>
    </r>
    <r>
      <rPr>
        <b/>
        <sz val="10"/>
        <rFont val="Arial"/>
        <family val="2"/>
      </rPr>
      <t>CITY OF GOLDENDALE</t>
    </r>
  </si>
  <si>
    <t>Size or Type of Container</t>
  </si>
  <si>
    <t>Current Pricing</t>
  </si>
  <si>
    <t>Depr period (months)</t>
  </si>
  <si>
    <t>Permanent Service</t>
  </si>
  <si>
    <t>1.5 Yard</t>
  </si>
  <si>
    <t>1.5 Yard Bear</t>
  </si>
  <si>
    <t>3 Yard</t>
  </si>
  <si>
    <t>3 Yard Bear</t>
  </si>
  <si>
    <t xml:space="preserve">1.5 yd, plastic lid, no lock </t>
  </si>
  <si>
    <t>Monthly Rent (if applicable)</t>
  </si>
  <si>
    <t>Cost per unit</t>
  </si>
  <si>
    <t>First Pickup</t>
  </si>
  <si>
    <t>Monthly depr</t>
  </si>
  <si>
    <t>Each Additional Pickup</t>
  </si>
  <si>
    <t>Rental rate</t>
  </si>
  <si>
    <t>Special Pickups</t>
  </si>
  <si>
    <t>Pricing ratio</t>
  </si>
  <si>
    <t>Temporary Service</t>
  </si>
  <si>
    <t>Total</t>
  </si>
  <si>
    <t>Initial Delivery</t>
  </si>
  <si>
    <t>Avg/container</t>
  </si>
  <si>
    <t>Pickup Rate</t>
  </si>
  <si>
    <t>Rent Per Calendar Day</t>
  </si>
  <si>
    <t>3 yd, plastic lid, no lock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</si>
  <si>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</si>
  <si>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</si>
  <si>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</si>
  <si>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</si>
  <si>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</si>
  <si>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</si>
  <si>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</si>
  <si>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</si>
  <si>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</si>
  <si>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Body</t>
  </si>
  <si>
    <t>Note 3:</t>
  </si>
  <si>
    <t>The charge for an occasional extra can, unit, bag, toter, mini-can, or micro-mini-can on a</t>
  </si>
  <si>
    <t>Lid (4 access doors)</t>
  </si>
  <si>
    <t>regular pickup is:</t>
  </si>
  <si>
    <t>2 locks</t>
  </si>
  <si>
    <t>Rate per receptacle</t>
  </si>
  <si>
    <t>Subtotal</t>
  </si>
  <si>
    <t>Type of receptacle</t>
  </si>
  <si>
    <t>Per pickup</t>
  </si>
  <si>
    <t>Shipping</t>
  </si>
  <si>
    <t>32-gal can, bag or unit</t>
  </si>
  <si>
    <t>90-gallon toter</t>
  </si>
  <si>
    <t>n/a</t>
  </si>
  <si>
    <t>Tax</t>
  </si>
  <si>
    <t>Mini-can</t>
  </si>
  <si>
    <t>Micro-mini-can</t>
  </si>
  <si>
    <t>60-gallon toter</t>
  </si>
  <si>
    <t>Billable rate</t>
  </si>
  <si>
    <t>3 yd bear, steel lid, 2 locks</t>
  </si>
  <si>
    <t>Accessorial charges assessed (lids, unlocking, unlatching, etc.)</t>
  </si>
  <si>
    <t>Total shipping</t>
  </si>
  <si>
    <t>Shipping ea</t>
  </si>
  <si>
    <t>Taxable total</t>
  </si>
  <si>
    <t>Tax rate</t>
  </si>
  <si>
    <t xml:space="preserve">Unlocking and Relocking Fee $1.42 </t>
  </si>
  <si>
    <t xml:space="preserve">Replace Broken Lock $2.82 </t>
  </si>
  <si>
    <t xml:space="preserve">Gate Charge (per pick-up) $7.08 </t>
  </si>
  <si>
    <t>Invoice  - steel bear containers</t>
  </si>
  <si>
    <t>Asset Register - prior purchases of standard containers</t>
  </si>
  <si>
    <t>Total cost per unit</t>
  </si>
  <si>
    <t>Lid (2 access doors)</t>
  </si>
  <si>
    <t>1 lock</t>
  </si>
  <si>
    <t>1.5 yd bear, steel lid, 1 lock</t>
  </si>
  <si>
    <t xml:space="preserve">Container pricing for the new steel bear containers has been developed following the same </t>
  </si>
  <si>
    <t>approach as the existing containers using a cost/price ratio.</t>
  </si>
  <si>
    <t>Prior Purchases (see snapshot to the right)</t>
  </si>
  <si>
    <t>New units (see invoice detail snapshot to the right)</t>
  </si>
  <si>
    <t>Example tariff page for purposes of demonstrating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</si>
</sst>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\-yy;@"/>
    <numFmt numFmtId="166" formatCode="[$-409]mmmm\ d\,\ yyyy;@"/>
  </numFmts>
  <fonts count="10" x14ac:knownFonts="1">
    <font>
      <sz val="10"/>
      <name val="Arial"/>
    </font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0" fontId="0" fillId="0" borderId="0" xfId="0" applyNumberFormat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8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5" fillId="0" borderId="5" xfId="0" applyFont="1" applyBorder="1"/>
    <xf numFmtId="0" fontId="2" fillId="0" borderId="5" xfId="0" applyFont="1" applyBorder="1"/>
    <xf numFmtId="0" fontId="4" fillId="0" borderId="9" xfId="0" quotePrefix="1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left"/>
    </xf>
    <xf numFmtId="0" fontId="2" fillId="3" borderId="0" xfId="0" applyFont="1" applyFill="1"/>
    <xf numFmtId="0" fontId="0" fillId="3" borderId="0" xfId="0" applyFill="1"/>
    <xf numFmtId="0" fontId="0" fillId="0" borderId="9" xfId="0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44" fontId="0" fillId="0" borderId="13" xfId="1" applyFont="1" applyFill="1" applyBorder="1"/>
    <xf numFmtId="44" fontId="0" fillId="0" borderId="14" xfId="1" applyFont="1" applyFill="1" applyBorder="1" applyAlignment="1">
      <alignment horizontal="right"/>
    </xf>
    <xf numFmtId="44" fontId="1" fillId="2" borderId="14" xfId="1" applyFont="1" applyFill="1" applyBorder="1" applyAlignment="1">
      <alignment horizontal="right"/>
    </xf>
    <xf numFmtId="44" fontId="0" fillId="0" borderId="12" xfId="1" applyFont="1" applyFill="1" applyBorder="1"/>
    <xf numFmtId="44" fontId="0" fillId="0" borderId="0" xfId="1" applyFont="1"/>
    <xf numFmtId="44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44" fontId="0" fillId="0" borderId="14" xfId="1" applyFont="1" applyFill="1" applyBorder="1" applyAlignment="1">
      <alignment horizontal="center"/>
    </xf>
    <xf numFmtId="44" fontId="0" fillId="0" borderId="14" xfId="1" applyFont="1" applyFill="1" applyBorder="1"/>
    <xf numFmtId="44" fontId="0" fillId="0" borderId="12" xfId="1" applyFont="1" applyFill="1" applyBorder="1" applyAlignment="1">
      <alignment horizontal="center"/>
    </xf>
    <xf numFmtId="0" fontId="2" fillId="0" borderId="0" xfId="0" quotePrefix="1" applyFont="1"/>
    <xf numFmtId="0" fontId="2" fillId="0" borderId="9" xfId="0" applyFont="1" applyBorder="1" applyAlignment="1">
      <alignment horizontal="left" indent="1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9" fontId="0" fillId="0" borderId="0" xfId="0" applyNumberFormat="1"/>
    <xf numFmtId="164" fontId="0" fillId="0" borderId="5" xfId="1" applyNumberFormat="1" applyFont="1" applyBorder="1"/>
    <xf numFmtId="165" fontId="0" fillId="0" borderId="5" xfId="0" applyNumberFormat="1" applyBorder="1"/>
    <xf numFmtId="0" fontId="4" fillId="0" borderId="9" xfId="0" applyFont="1" applyBorder="1"/>
    <xf numFmtId="0" fontId="0" fillId="4" borderId="0" xfId="0" applyFill="1"/>
    <xf numFmtId="0" fontId="0" fillId="4" borderId="10" xfId="0" applyFill="1" applyBorder="1"/>
    <xf numFmtId="0" fontId="0" fillId="4" borderId="11" xfId="0" applyFill="1" applyBorder="1"/>
    <xf numFmtId="164" fontId="0" fillId="0" borderId="0" xfId="0" applyNumberFormat="1"/>
    <xf numFmtId="44" fontId="1" fillId="5" borderId="14" xfId="1" applyFont="1" applyFill="1" applyBorder="1" applyAlignment="1">
      <alignment horizontal="right"/>
    </xf>
    <xf numFmtId="0" fontId="0" fillId="0" borderId="13" xfId="0" applyBorder="1"/>
    <xf numFmtId="0" fontId="0" fillId="0" borderId="0" xfId="0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0" xfId="0" quotePrefix="1" applyFont="1" applyAlignment="1">
      <alignment horizontal="left"/>
    </xf>
    <xf numFmtId="0" fontId="2" fillId="2" borderId="0" xfId="0" applyFont="1" applyFill="1"/>
    <xf numFmtId="0" fontId="0" fillId="2" borderId="0" xfId="0" applyFill="1"/>
    <xf numFmtId="0" fontId="4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44" fontId="2" fillId="0" borderId="9" xfId="1" applyFont="1" applyFill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9" xfId="0" applyBorder="1"/>
    <xf numFmtId="44" fontId="0" fillId="6" borderId="0" xfId="0" applyNumberFormat="1" applyFill="1"/>
    <xf numFmtId="0" fontId="7" fillId="0" borderId="4" xfId="0" applyFont="1" applyBorder="1"/>
    <xf numFmtId="0" fontId="7" fillId="0" borderId="0" xfId="0" applyFont="1" applyAlignment="1">
      <alignment horizontal="left"/>
    </xf>
    <xf numFmtId="0" fontId="2" fillId="0" borderId="5" xfId="0" applyFont="1" applyBorder="1" applyAlignment="1">
      <alignment vertical="top"/>
    </xf>
    <xf numFmtId="166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166" fontId="8" fillId="0" borderId="8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10" fontId="0" fillId="0" borderId="0" xfId="2" applyNumberFormat="1" applyFont="1"/>
    <xf numFmtId="9" fontId="0" fillId="0" borderId="0" xfId="0" applyNumberFormat="1"/>
    <xf numFmtId="0" fontId="0" fillId="0" borderId="0" xfId="0" applyFill="1"/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44" fontId="0" fillId="0" borderId="0" xfId="0" applyNumberFormat="1" applyBorder="1"/>
    <xf numFmtId="10" fontId="0" fillId="0" borderId="0" xfId="0" applyNumberFormat="1" applyBorder="1"/>
    <xf numFmtId="0" fontId="4" fillId="0" borderId="0" xfId="0" applyFont="1"/>
    <xf numFmtId="0" fontId="9" fillId="0" borderId="0" xfId="0" applyFont="1"/>
    <xf numFmtId="0" fontId="6" fillId="2" borderId="0" xfId="0" applyFont="1" applyFill="1"/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665117</xdr:colOff>
      <xdr:row>31</xdr:row>
      <xdr:rowOff>69668</xdr:rowOff>
    </xdr:from>
    <xdr:to>
      <xdr:col>39</xdr:col>
      <xdr:colOff>576943</xdr:colOff>
      <xdr:row>49</xdr:row>
      <xdr:rowOff>111578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3DB43E-E104-4A50-BD02-65A4DC542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8460" y="5371011"/>
          <a:ext cx="8054340" cy="2981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160020</xdr:colOff>
      <xdr:row>51</xdr:row>
      <xdr:rowOff>176348</xdr:rowOff>
    </xdr:from>
    <xdr:to>
      <xdr:col>39</xdr:col>
      <xdr:colOff>152400</xdr:colOff>
      <xdr:row>74</xdr:row>
      <xdr:rowOff>54972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54309A-031D-4943-BA6A-BFD5FCB95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8" t="4414" r="2"/>
        <a:stretch>
          <a:fillRect/>
        </a:stretch>
      </xdr:blipFill>
      <xdr:spPr bwMode="auto">
        <a:xfrm>
          <a:off x="20919077" y="8743405"/>
          <a:ext cx="4869180" cy="3666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698863</xdr:colOff>
      <xdr:row>12</xdr:row>
      <xdr:rowOff>8708</xdr:rowOff>
    </xdr:from>
    <xdr:to>
      <xdr:col>39</xdr:col>
      <xdr:colOff>606879</xdr:colOff>
      <xdr:row>28</xdr:row>
      <xdr:rowOff>92528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00AEF4-7118-4752-AF44-563FD85F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206" y="1968137"/>
          <a:ext cx="8050530" cy="293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C4FA4-4E13-4B43-9491-DFAF6D1E17BA}">
  <sheetPr>
    <tabColor theme="9"/>
    <pageSetUpPr fitToPage="1"/>
  </sheetPr>
  <dimension ref="A1:AC75"/>
  <sheetViews>
    <sheetView showGridLines="0" tabSelected="1" zoomScale="70" zoomScaleNormal="70" workbookViewId="0">
      <selection activeCell="I2" sqref="I2"/>
    </sheetView>
  </sheetViews>
  <sheetFormatPr defaultRowHeight="13.2" x14ac:dyDescent="0.25"/>
  <cols>
    <col min="1" max="1" width="10.21875" customWidth="1"/>
    <col min="3" max="3" width="10.21875" customWidth="1"/>
    <col min="4" max="4" width="10" customWidth="1"/>
    <col min="5" max="5" width="8.21875" customWidth="1"/>
    <col min="6" max="6" width="7.21875" customWidth="1"/>
    <col min="7" max="7" width="8.21875" customWidth="1"/>
    <col min="8" max="12" width="11.5546875" customWidth="1"/>
    <col min="13" max="13" width="14.5546875" customWidth="1"/>
    <col min="19" max="19" width="11.44140625" customWidth="1"/>
    <col min="24" max="24" width="11.44140625" bestFit="1" customWidth="1"/>
    <col min="27" max="27" width="10.6640625" customWidth="1"/>
    <col min="28" max="28" width="10.33203125" customWidth="1"/>
    <col min="244" max="244" width="10.21875" customWidth="1"/>
    <col min="246" max="246" width="10.21875" customWidth="1"/>
    <col min="247" max="247" width="10" customWidth="1"/>
    <col min="248" max="248" width="8.21875" customWidth="1"/>
    <col min="249" max="249" width="7.21875" customWidth="1"/>
    <col min="250" max="250" width="8.21875" customWidth="1"/>
    <col min="251" max="255" width="11.5546875" customWidth="1"/>
    <col min="256" max="256" width="14.5546875" customWidth="1"/>
    <col min="265" max="265" width="10.44140625" bestFit="1" customWidth="1"/>
    <col min="275" max="275" width="10.33203125" customWidth="1"/>
    <col min="280" max="280" width="11.44140625" bestFit="1" customWidth="1"/>
    <col min="500" max="500" width="10.21875" customWidth="1"/>
    <col min="502" max="502" width="10.21875" customWidth="1"/>
    <col min="503" max="503" width="10" customWidth="1"/>
    <col min="504" max="504" width="8.21875" customWidth="1"/>
    <col min="505" max="505" width="7.21875" customWidth="1"/>
    <col min="506" max="506" width="8.21875" customWidth="1"/>
    <col min="507" max="511" width="11.5546875" customWidth="1"/>
    <col min="512" max="512" width="14.5546875" customWidth="1"/>
    <col min="521" max="521" width="10.44140625" bestFit="1" customWidth="1"/>
    <col min="531" max="531" width="10.33203125" customWidth="1"/>
    <col min="536" max="536" width="11.44140625" bestFit="1" customWidth="1"/>
    <col min="756" max="756" width="10.21875" customWidth="1"/>
    <col min="758" max="758" width="10.21875" customWidth="1"/>
    <col min="759" max="759" width="10" customWidth="1"/>
    <col min="760" max="760" width="8.21875" customWidth="1"/>
    <col min="761" max="761" width="7.21875" customWidth="1"/>
    <col min="762" max="762" width="8.21875" customWidth="1"/>
    <col min="763" max="767" width="11.5546875" customWidth="1"/>
    <col min="768" max="768" width="14.5546875" customWidth="1"/>
    <col min="777" max="777" width="10.44140625" bestFit="1" customWidth="1"/>
    <col min="787" max="787" width="10.33203125" customWidth="1"/>
    <col min="792" max="792" width="11.44140625" bestFit="1" customWidth="1"/>
    <col min="1012" max="1012" width="10.21875" customWidth="1"/>
    <col min="1014" max="1014" width="10.21875" customWidth="1"/>
    <col min="1015" max="1015" width="10" customWidth="1"/>
    <col min="1016" max="1016" width="8.21875" customWidth="1"/>
    <col min="1017" max="1017" width="7.21875" customWidth="1"/>
    <col min="1018" max="1018" width="8.21875" customWidth="1"/>
    <col min="1019" max="1023" width="11.5546875" customWidth="1"/>
    <col min="1024" max="1024" width="14.5546875" customWidth="1"/>
    <col min="1033" max="1033" width="10.44140625" bestFit="1" customWidth="1"/>
    <col min="1043" max="1043" width="10.33203125" customWidth="1"/>
    <col min="1048" max="1048" width="11.44140625" bestFit="1" customWidth="1"/>
    <col min="1268" max="1268" width="10.21875" customWidth="1"/>
    <col min="1270" max="1270" width="10.21875" customWidth="1"/>
    <col min="1271" max="1271" width="10" customWidth="1"/>
    <col min="1272" max="1272" width="8.21875" customWidth="1"/>
    <col min="1273" max="1273" width="7.21875" customWidth="1"/>
    <col min="1274" max="1274" width="8.21875" customWidth="1"/>
    <col min="1275" max="1279" width="11.5546875" customWidth="1"/>
    <col min="1280" max="1280" width="14.5546875" customWidth="1"/>
    <col min="1289" max="1289" width="10.44140625" bestFit="1" customWidth="1"/>
    <col min="1299" max="1299" width="10.33203125" customWidth="1"/>
    <col min="1304" max="1304" width="11.44140625" bestFit="1" customWidth="1"/>
    <col min="1524" max="1524" width="10.21875" customWidth="1"/>
    <col min="1526" max="1526" width="10.21875" customWidth="1"/>
    <col min="1527" max="1527" width="10" customWidth="1"/>
    <col min="1528" max="1528" width="8.21875" customWidth="1"/>
    <col min="1529" max="1529" width="7.21875" customWidth="1"/>
    <col min="1530" max="1530" width="8.21875" customWidth="1"/>
    <col min="1531" max="1535" width="11.5546875" customWidth="1"/>
    <col min="1536" max="1536" width="14.5546875" customWidth="1"/>
    <col min="1545" max="1545" width="10.44140625" bestFit="1" customWidth="1"/>
    <col min="1555" max="1555" width="10.33203125" customWidth="1"/>
    <col min="1560" max="1560" width="11.44140625" bestFit="1" customWidth="1"/>
    <col min="1780" max="1780" width="10.21875" customWidth="1"/>
    <col min="1782" max="1782" width="10.21875" customWidth="1"/>
    <col min="1783" max="1783" width="10" customWidth="1"/>
    <col min="1784" max="1784" width="8.21875" customWidth="1"/>
    <col min="1785" max="1785" width="7.21875" customWidth="1"/>
    <col min="1786" max="1786" width="8.21875" customWidth="1"/>
    <col min="1787" max="1791" width="11.5546875" customWidth="1"/>
    <col min="1792" max="1792" width="14.5546875" customWidth="1"/>
    <col min="1801" max="1801" width="10.44140625" bestFit="1" customWidth="1"/>
    <col min="1811" max="1811" width="10.33203125" customWidth="1"/>
    <col min="1816" max="1816" width="11.44140625" bestFit="1" customWidth="1"/>
    <col min="2036" max="2036" width="10.21875" customWidth="1"/>
    <col min="2038" max="2038" width="10.21875" customWidth="1"/>
    <col min="2039" max="2039" width="10" customWidth="1"/>
    <col min="2040" max="2040" width="8.21875" customWidth="1"/>
    <col min="2041" max="2041" width="7.21875" customWidth="1"/>
    <col min="2042" max="2042" width="8.21875" customWidth="1"/>
    <col min="2043" max="2047" width="11.5546875" customWidth="1"/>
    <col min="2048" max="2048" width="14.5546875" customWidth="1"/>
    <col min="2057" max="2057" width="10.44140625" bestFit="1" customWidth="1"/>
    <col min="2067" max="2067" width="10.33203125" customWidth="1"/>
    <col min="2072" max="2072" width="11.44140625" bestFit="1" customWidth="1"/>
    <col min="2292" max="2292" width="10.21875" customWidth="1"/>
    <col min="2294" max="2294" width="10.21875" customWidth="1"/>
    <col min="2295" max="2295" width="10" customWidth="1"/>
    <col min="2296" max="2296" width="8.21875" customWidth="1"/>
    <col min="2297" max="2297" width="7.21875" customWidth="1"/>
    <col min="2298" max="2298" width="8.21875" customWidth="1"/>
    <col min="2299" max="2303" width="11.5546875" customWidth="1"/>
    <col min="2304" max="2304" width="14.5546875" customWidth="1"/>
    <col min="2313" max="2313" width="10.44140625" bestFit="1" customWidth="1"/>
    <col min="2323" max="2323" width="10.33203125" customWidth="1"/>
    <col min="2328" max="2328" width="11.44140625" bestFit="1" customWidth="1"/>
    <col min="2548" max="2548" width="10.21875" customWidth="1"/>
    <col min="2550" max="2550" width="10.21875" customWidth="1"/>
    <col min="2551" max="2551" width="10" customWidth="1"/>
    <col min="2552" max="2552" width="8.21875" customWidth="1"/>
    <col min="2553" max="2553" width="7.21875" customWidth="1"/>
    <col min="2554" max="2554" width="8.21875" customWidth="1"/>
    <col min="2555" max="2559" width="11.5546875" customWidth="1"/>
    <col min="2560" max="2560" width="14.5546875" customWidth="1"/>
    <col min="2569" max="2569" width="10.44140625" bestFit="1" customWidth="1"/>
    <col min="2579" max="2579" width="10.33203125" customWidth="1"/>
    <col min="2584" max="2584" width="11.44140625" bestFit="1" customWidth="1"/>
    <col min="2804" max="2804" width="10.21875" customWidth="1"/>
    <col min="2806" max="2806" width="10.21875" customWidth="1"/>
    <col min="2807" max="2807" width="10" customWidth="1"/>
    <col min="2808" max="2808" width="8.21875" customWidth="1"/>
    <col min="2809" max="2809" width="7.21875" customWidth="1"/>
    <col min="2810" max="2810" width="8.21875" customWidth="1"/>
    <col min="2811" max="2815" width="11.5546875" customWidth="1"/>
    <col min="2816" max="2816" width="14.5546875" customWidth="1"/>
    <col min="2825" max="2825" width="10.44140625" bestFit="1" customWidth="1"/>
    <col min="2835" max="2835" width="10.33203125" customWidth="1"/>
    <col min="2840" max="2840" width="11.44140625" bestFit="1" customWidth="1"/>
    <col min="3060" max="3060" width="10.21875" customWidth="1"/>
    <col min="3062" max="3062" width="10.21875" customWidth="1"/>
    <col min="3063" max="3063" width="10" customWidth="1"/>
    <col min="3064" max="3064" width="8.21875" customWidth="1"/>
    <col min="3065" max="3065" width="7.21875" customWidth="1"/>
    <col min="3066" max="3066" width="8.21875" customWidth="1"/>
    <col min="3067" max="3071" width="11.5546875" customWidth="1"/>
    <col min="3072" max="3072" width="14.5546875" customWidth="1"/>
    <col min="3081" max="3081" width="10.44140625" bestFit="1" customWidth="1"/>
    <col min="3091" max="3091" width="10.33203125" customWidth="1"/>
    <col min="3096" max="3096" width="11.44140625" bestFit="1" customWidth="1"/>
    <col min="3316" max="3316" width="10.21875" customWidth="1"/>
    <col min="3318" max="3318" width="10.21875" customWidth="1"/>
    <col min="3319" max="3319" width="10" customWidth="1"/>
    <col min="3320" max="3320" width="8.21875" customWidth="1"/>
    <col min="3321" max="3321" width="7.21875" customWidth="1"/>
    <col min="3322" max="3322" width="8.21875" customWidth="1"/>
    <col min="3323" max="3327" width="11.5546875" customWidth="1"/>
    <col min="3328" max="3328" width="14.5546875" customWidth="1"/>
    <col min="3337" max="3337" width="10.44140625" bestFit="1" customWidth="1"/>
    <col min="3347" max="3347" width="10.33203125" customWidth="1"/>
    <col min="3352" max="3352" width="11.44140625" bestFit="1" customWidth="1"/>
    <col min="3572" max="3572" width="10.21875" customWidth="1"/>
    <col min="3574" max="3574" width="10.21875" customWidth="1"/>
    <col min="3575" max="3575" width="10" customWidth="1"/>
    <col min="3576" max="3576" width="8.21875" customWidth="1"/>
    <col min="3577" max="3577" width="7.21875" customWidth="1"/>
    <col min="3578" max="3578" width="8.21875" customWidth="1"/>
    <col min="3579" max="3583" width="11.5546875" customWidth="1"/>
    <col min="3584" max="3584" width="14.5546875" customWidth="1"/>
    <col min="3593" max="3593" width="10.44140625" bestFit="1" customWidth="1"/>
    <col min="3603" max="3603" width="10.33203125" customWidth="1"/>
    <col min="3608" max="3608" width="11.44140625" bestFit="1" customWidth="1"/>
    <col min="3828" max="3828" width="10.21875" customWidth="1"/>
    <col min="3830" max="3830" width="10.21875" customWidth="1"/>
    <col min="3831" max="3831" width="10" customWidth="1"/>
    <col min="3832" max="3832" width="8.21875" customWidth="1"/>
    <col min="3833" max="3833" width="7.21875" customWidth="1"/>
    <col min="3834" max="3834" width="8.21875" customWidth="1"/>
    <col min="3835" max="3839" width="11.5546875" customWidth="1"/>
    <col min="3840" max="3840" width="14.5546875" customWidth="1"/>
    <col min="3849" max="3849" width="10.44140625" bestFit="1" customWidth="1"/>
    <col min="3859" max="3859" width="10.33203125" customWidth="1"/>
    <col min="3864" max="3864" width="11.44140625" bestFit="1" customWidth="1"/>
    <col min="4084" max="4084" width="10.21875" customWidth="1"/>
    <col min="4086" max="4086" width="10.21875" customWidth="1"/>
    <col min="4087" max="4087" width="10" customWidth="1"/>
    <col min="4088" max="4088" width="8.21875" customWidth="1"/>
    <col min="4089" max="4089" width="7.21875" customWidth="1"/>
    <col min="4090" max="4090" width="8.21875" customWidth="1"/>
    <col min="4091" max="4095" width="11.5546875" customWidth="1"/>
    <col min="4096" max="4096" width="14.5546875" customWidth="1"/>
    <col min="4105" max="4105" width="10.44140625" bestFit="1" customWidth="1"/>
    <col min="4115" max="4115" width="10.33203125" customWidth="1"/>
    <col min="4120" max="4120" width="11.44140625" bestFit="1" customWidth="1"/>
    <col min="4340" max="4340" width="10.21875" customWidth="1"/>
    <col min="4342" max="4342" width="10.21875" customWidth="1"/>
    <col min="4343" max="4343" width="10" customWidth="1"/>
    <col min="4344" max="4344" width="8.21875" customWidth="1"/>
    <col min="4345" max="4345" width="7.21875" customWidth="1"/>
    <col min="4346" max="4346" width="8.21875" customWidth="1"/>
    <col min="4347" max="4351" width="11.5546875" customWidth="1"/>
    <col min="4352" max="4352" width="14.5546875" customWidth="1"/>
    <col min="4361" max="4361" width="10.44140625" bestFit="1" customWidth="1"/>
    <col min="4371" max="4371" width="10.33203125" customWidth="1"/>
    <col min="4376" max="4376" width="11.44140625" bestFit="1" customWidth="1"/>
    <col min="4596" max="4596" width="10.21875" customWidth="1"/>
    <col min="4598" max="4598" width="10.21875" customWidth="1"/>
    <col min="4599" max="4599" width="10" customWidth="1"/>
    <col min="4600" max="4600" width="8.21875" customWidth="1"/>
    <col min="4601" max="4601" width="7.21875" customWidth="1"/>
    <col min="4602" max="4602" width="8.21875" customWidth="1"/>
    <col min="4603" max="4607" width="11.5546875" customWidth="1"/>
    <col min="4608" max="4608" width="14.5546875" customWidth="1"/>
    <col min="4617" max="4617" width="10.44140625" bestFit="1" customWidth="1"/>
    <col min="4627" max="4627" width="10.33203125" customWidth="1"/>
    <col min="4632" max="4632" width="11.44140625" bestFit="1" customWidth="1"/>
    <col min="4852" max="4852" width="10.21875" customWidth="1"/>
    <col min="4854" max="4854" width="10.21875" customWidth="1"/>
    <col min="4855" max="4855" width="10" customWidth="1"/>
    <col min="4856" max="4856" width="8.21875" customWidth="1"/>
    <col min="4857" max="4857" width="7.21875" customWidth="1"/>
    <col min="4858" max="4858" width="8.21875" customWidth="1"/>
    <col min="4859" max="4863" width="11.5546875" customWidth="1"/>
    <col min="4864" max="4864" width="14.5546875" customWidth="1"/>
    <col min="4873" max="4873" width="10.44140625" bestFit="1" customWidth="1"/>
    <col min="4883" max="4883" width="10.33203125" customWidth="1"/>
    <col min="4888" max="4888" width="11.44140625" bestFit="1" customWidth="1"/>
    <col min="5108" max="5108" width="10.21875" customWidth="1"/>
    <col min="5110" max="5110" width="10.21875" customWidth="1"/>
    <col min="5111" max="5111" width="10" customWidth="1"/>
    <col min="5112" max="5112" width="8.21875" customWidth="1"/>
    <col min="5113" max="5113" width="7.21875" customWidth="1"/>
    <col min="5114" max="5114" width="8.21875" customWidth="1"/>
    <col min="5115" max="5119" width="11.5546875" customWidth="1"/>
    <col min="5120" max="5120" width="14.5546875" customWidth="1"/>
    <col min="5129" max="5129" width="10.44140625" bestFit="1" customWidth="1"/>
    <col min="5139" max="5139" width="10.33203125" customWidth="1"/>
    <col min="5144" max="5144" width="11.44140625" bestFit="1" customWidth="1"/>
    <col min="5364" max="5364" width="10.21875" customWidth="1"/>
    <col min="5366" max="5366" width="10.21875" customWidth="1"/>
    <col min="5367" max="5367" width="10" customWidth="1"/>
    <col min="5368" max="5368" width="8.21875" customWidth="1"/>
    <col min="5369" max="5369" width="7.21875" customWidth="1"/>
    <col min="5370" max="5370" width="8.21875" customWidth="1"/>
    <col min="5371" max="5375" width="11.5546875" customWidth="1"/>
    <col min="5376" max="5376" width="14.5546875" customWidth="1"/>
    <col min="5385" max="5385" width="10.44140625" bestFit="1" customWidth="1"/>
    <col min="5395" max="5395" width="10.33203125" customWidth="1"/>
    <col min="5400" max="5400" width="11.44140625" bestFit="1" customWidth="1"/>
    <col min="5620" max="5620" width="10.21875" customWidth="1"/>
    <col min="5622" max="5622" width="10.21875" customWidth="1"/>
    <col min="5623" max="5623" width="10" customWidth="1"/>
    <col min="5624" max="5624" width="8.21875" customWidth="1"/>
    <col min="5625" max="5625" width="7.21875" customWidth="1"/>
    <col min="5626" max="5626" width="8.21875" customWidth="1"/>
    <col min="5627" max="5631" width="11.5546875" customWidth="1"/>
    <col min="5632" max="5632" width="14.5546875" customWidth="1"/>
    <col min="5641" max="5641" width="10.44140625" bestFit="1" customWidth="1"/>
    <col min="5651" max="5651" width="10.33203125" customWidth="1"/>
    <col min="5656" max="5656" width="11.44140625" bestFit="1" customWidth="1"/>
    <col min="5876" max="5876" width="10.21875" customWidth="1"/>
    <col min="5878" max="5878" width="10.21875" customWidth="1"/>
    <col min="5879" max="5879" width="10" customWidth="1"/>
    <col min="5880" max="5880" width="8.21875" customWidth="1"/>
    <col min="5881" max="5881" width="7.21875" customWidth="1"/>
    <col min="5882" max="5882" width="8.21875" customWidth="1"/>
    <col min="5883" max="5887" width="11.5546875" customWidth="1"/>
    <col min="5888" max="5888" width="14.5546875" customWidth="1"/>
    <col min="5897" max="5897" width="10.44140625" bestFit="1" customWidth="1"/>
    <col min="5907" max="5907" width="10.33203125" customWidth="1"/>
    <col min="5912" max="5912" width="11.44140625" bestFit="1" customWidth="1"/>
    <col min="6132" max="6132" width="10.21875" customWidth="1"/>
    <col min="6134" max="6134" width="10.21875" customWidth="1"/>
    <col min="6135" max="6135" width="10" customWidth="1"/>
    <col min="6136" max="6136" width="8.21875" customWidth="1"/>
    <col min="6137" max="6137" width="7.21875" customWidth="1"/>
    <col min="6138" max="6138" width="8.21875" customWidth="1"/>
    <col min="6139" max="6143" width="11.5546875" customWidth="1"/>
    <col min="6144" max="6144" width="14.5546875" customWidth="1"/>
    <col min="6153" max="6153" width="10.44140625" bestFit="1" customWidth="1"/>
    <col min="6163" max="6163" width="10.33203125" customWidth="1"/>
    <col min="6168" max="6168" width="11.44140625" bestFit="1" customWidth="1"/>
    <col min="6388" max="6388" width="10.21875" customWidth="1"/>
    <col min="6390" max="6390" width="10.21875" customWidth="1"/>
    <col min="6391" max="6391" width="10" customWidth="1"/>
    <col min="6392" max="6392" width="8.21875" customWidth="1"/>
    <col min="6393" max="6393" width="7.21875" customWidth="1"/>
    <col min="6394" max="6394" width="8.21875" customWidth="1"/>
    <col min="6395" max="6399" width="11.5546875" customWidth="1"/>
    <col min="6400" max="6400" width="14.5546875" customWidth="1"/>
    <col min="6409" max="6409" width="10.44140625" bestFit="1" customWidth="1"/>
    <col min="6419" max="6419" width="10.33203125" customWidth="1"/>
    <col min="6424" max="6424" width="11.44140625" bestFit="1" customWidth="1"/>
    <col min="6644" max="6644" width="10.21875" customWidth="1"/>
    <col min="6646" max="6646" width="10.21875" customWidth="1"/>
    <col min="6647" max="6647" width="10" customWidth="1"/>
    <col min="6648" max="6648" width="8.21875" customWidth="1"/>
    <col min="6649" max="6649" width="7.21875" customWidth="1"/>
    <col min="6650" max="6650" width="8.21875" customWidth="1"/>
    <col min="6651" max="6655" width="11.5546875" customWidth="1"/>
    <col min="6656" max="6656" width="14.5546875" customWidth="1"/>
    <col min="6665" max="6665" width="10.44140625" bestFit="1" customWidth="1"/>
    <col min="6675" max="6675" width="10.33203125" customWidth="1"/>
    <col min="6680" max="6680" width="11.44140625" bestFit="1" customWidth="1"/>
    <col min="6900" max="6900" width="10.21875" customWidth="1"/>
    <col min="6902" max="6902" width="10.21875" customWidth="1"/>
    <col min="6903" max="6903" width="10" customWidth="1"/>
    <col min="6904" max="6904" width="8.21875" customWidth="1"/>
    <col min="6905" max="6905" width="7.21875" customWidth="1"/>
    <col min="6906" max="6906" width="8.21875" customWidth="1"/>
    <col min="6907" max="6911" width="11.5546875" customWidth="1"/>
    <col min="6912" max="6912" width="14.5546875" customWidth="1"/>
    <col min="6921" max="6921" width="10.44140625" bestFit="1" customWidth="1"/>
    <col min="6931" max="6931" width="10.33203125" customWidth="1"/>
    <col min="6936" max="6936" width="11.44140625" bestFit="1" customWidth="1"/>
    <col min="7156" max="7156" width="10.21875" customWidth="1"/>
    <col min="7158" max="7158" width="10.21875" customWidth="1"/>
    <col min="7159" max="7159" width="10" customWidth="1"/>
    <col min="7160" max="7160" width="8.21875" customWidth="1"/>
    <col min="7161" max="7161" width="7.21875" customWidth="1"/>
    <col min="7162" max="7162" width="8.21875" customWidth="1"/>
    <col min="7163" max="7167" width="11.5546875" customWidth="1"/>
    <col min="7168" max="7168" width="14.5546875" customWidth="1"/>
    <col min="7177" max="7177" width="10.44140625" bestFit="1" customWidth="1"/>
    <col min="7187" max="7187" width="10.33203125" customWidth="1"/>
    <col min="7192" max="7192" width="11.44140625" bestFit="1" customWidth="1"/>
    <col min="7412" max="7412" width="10.21875" customWidth="1"/>
    <col min="7414" max="7414" width="10.21875" customWidth="1"/>
    <col min="7415" max="7415" width="10" customWidth="1"/>
    <col min="7416" max="7416" width="8.21875" customWidth="1"/>
    <col min="7417" max="7417" width="7.21875" customWidth="1"/>
    <col min="7418" max="7418" width="8.21875" customWidth="1"/>
    <col min="7419" max="7423" width="11.5546875" customWidth="1"/>
    <col min="7424" max="7424" width="14.5546875" customWidth="1"/>
    <col min="7433" max="7433" width="10.44140625" bestFit="1" customWidth="1"/>
    <col min="7443" max="7443" width="10.33203125" customWidth="1"/>
    <col min="7448" max="7448" width="11.44140625" bestFit="1" customWidth="1"/>
    <col min="7668" max="7668" width="10.21875" customWidth="1"/>
    <col min="7670" max="7670" width="10.21875" customWidth="1"/>
    <col min="7671" max="7671" width="10" customWidth="1"/>
    <col min="7672" max="7672" width="8.21875" customWidth="1"/>
    <col min="7673" max="7673" width="7.21875" customWidth="1"/>
    <col min="7674" max="7674" width="8.21875" customWidth="1"/>
    <col min="7675" max="7679" width="11.5546875" customWidth="1"/>
    <col min="7680" max="7680" width="14.5546875" customWidth="1"/>
    <col min="7689" max="7689" width="10.44140625" bestFit="1" customWidth="1"/>
    <col min="7699" max="7699" width="10.33203125" customWidth="1"/>
    <col min="7704" max="7704" width="11.44140625" bestFit="1" customWidth="1"/>
    <col min="7924" max="7924" width="10.21875" customWidth="1"/>
    <col min="7926" max="7926" width="10.21875" customWidth="1"/>
    <col min="7927" max="7927" width="10" customWidth="1"/>
    <col min="7928" max="7928" width="8.21875" customWidth="1"/>
    <col min="7929" max="7929" width="7.21875" customWidth="1"/>
    <col min="7930" max="7930" width="8.21875" customWidth="1"/>
    <col min="7931" max="7935" width="11.5546875" customWidth="1"/>
    <col min="7936" max="7936" width="14.5546875" customWidth="1"/>
    <col min="7945" max="7945" width="10.44140625" bestFit="1" customWidth="1"/>
    <col min="7955" max="7955" width="10.33203125" customWidth="1"/>
    <col min="7960" max="7960" width="11.44140625" bestFit="1" customWidth="1"/>
    <col min="8180" max="8180" width="10.21875" customWidth="1"/>
    <col min="8182" max="8182" width="10.21875" customWidth="1"/>
    <col min="8183" max="8183" width="10" customWidth="1"/>
    <col min="8184" max="8184" width="8.21875" customWidth="1"/>
    <col min="8185" max="8185" width="7.21875" customWidth="1"/>
    <col min="8186" max="8186" width="8.21875" customWidth="1"/>
    <col min="8187" max="8191" width="11.5546875" customWidth="1"/>
    <col min="8192" max="8192" width="14.5546875" customWidth="1"/>
    <col min="8201" max="8201" width="10.44140625" bestFit="1" customWidth="1"/>
    <col min="8211" max="8211" width="10.33203125" customWidth="1"/>
    <col min="8216" max="8216" width="11.44140625" bestFit="1" customWidth="1"/>
    <col min="8436" max="8436" width="10.21875" customWidth="1"/>
    <col min="8438" max="8438" width="10.21875" customWidth="1"/>
    <col min="8439" max="8439" width="10" customWidth="1"/>
    <col min="8440" max="8440" width="8.21875" customWidth="1"/>
    <col min="8441" max="8441" width="7.21875" customWidth="1"/>
    <col min="8442" max="8442" width="8.21875" customWidth="1"/>
    <col min="8443" max="8447" width="11.5546875" customWidth="1"/>
    <col min="8448" max="8448" width="14.5546875" customWidth="1"/>
    <col min="8457" max="8457" width="10.44140625" bestFit="1" customWidth="1"/>
    <col min="8467" max="8467" width="10.33203125" customWidth="1"/>
    <col min="8472" max="8472" width="11.44140625" bestFit="1" customWidth="1"/>
    <col min="8692" max="8692" width="10.21875" customWidth="1"/>
    <col min="8694" max="8694" width="10.21875" customWidth="1"/>
    <col min="8695" max="8695" width="10" customWidth="1"/>
    <col min="8696" max="8696" width="8.21875" customWidth="1"/>
    <col min="8697" max="8697" width="7.21875" customWidth="1"/>
    <col min="8698" max="8698" width="8.21875" customWidth="1"/>
    <col min="8699" max="8703" width="11.5546875" customWidth="1"/>
    <col min="8704" max="8704" width="14.5546875" customWidth="1"/>
    <col min="8713" max="8713" width="10.44140625" bestFit="1" customWidth="1"/>
    <col min="8723" max="8723" width="10.33203125" customWidth="1"/>
    <col min="8728" max="8728" width="11.44140625" bestFit="1" customWidth="1"/>
    <col min="8948" max="8948" width="10.21875" customWidth="1"/>
    <col min="8950" max="8950" width="10.21875" customWidth="1"/>
    <col min="8951" max="8951" width="10" customWidth="1"/>
    <col min="8952" max="8952" width="8.21875" customWidth="1"/>
    <col min="8953" max="8953" width="7.21875" customWidth="1"/>
    <col min="8954" max="8954" width="8.21875" customWidth="1"/>
    <col min="8955" max="8959" width="11.5546875" customWidth="1"/>
    <col min="8960" max="8960" width="14.5546875" customWidth="1"/>
    <col min="8969" max="8969" width="10.44140625" bestFit="1" customWidth="1"/>
    <col min="8979" max="8979" width="10.33203125" customWidth="1"/>
    <col min="8984" max="8984" width="11.44140625" bestFit="1" customWidth="1"/>
    <col min="9204" max="9204" width="10.21875" customWidth="1"/>
    <col min="9206" max="9206" width="10.21875" customWidth="1"/>
    <col min="9207" max="9207" width="10" customWidth="1"/>
    <col min="9208" max="9208" width="8.21875" customWidth="1"/>
    <col min="9209" max="9209" width="7.21875" customWidth="1"/>
    <col min="9210" max="9210" width="8.21875" customWidth="1"/>
    <col min="9211" max="9215" width="11.5546875" customWidth="1"/>
    <col min="9216" max="9216" width="14.5546875" customWidth="1"/>
    <col min="9225" max="9225" width="10.44140625" bestFit="1" customWidth="1"/>
    <col min="9235" max="9235" width="10.33203125" customWidth="1"/>
    <col min="9240" max="9240" width="11.44140625" bestFit="1" customWidth="1"/>
    <col min="9460" max="9460" width="10.21875" customWidth="1"/>
    <col min="9462" max="9462" width="10.21875" customWidth="1"/>
    <col min="9463" max="9463" width="10" customWidth="1"/>
    <col min="9464" max="9464" width="8.21875" customWidth="1"/>
    <col min="9465" max="9465" width="7.21875" customWidth="1"/>
    <col min="9466" max="9466" width="8.21875" customWidth="1"/>
    <col min="9467" max="9471" width="11.5546875" customWidth="1"/>
    <col min="9472" max="9472" width="14.5546875" customWidth="1"/>
    <col min="9481" max="9481" width="10.44140625" bestFit="1" customWidth="1"/>
    <col min="9491" max="9491" width="10.33203125" customWidth="1"/>
    <col min="9496" max="9496" width="11.44140625" bestFit="1" customWidth="1"/>
    <col min="9716" max="9716" width="10.21875" customWidth="1"/>
    <col min="9718" max="9718" width="10.21875" customWidth="1"/>
    <col min="9719" max="9719" width="10" customWidth="1"/>
    <col min="9720" max="9720" width="8.21875" customWidth="1"/>
    <col min="9721" max="9721" width="7.21875" customWidth="1"/>
    <col min="9722" max="9722" width="8.21875" customWidth="1"/>
    <col min="9723" max="9727" width="11.5546875" customWidth="1"/>
    <col min="9728" max="9728" width="14.5546875" customWidth="1"/>
    <col min="9737" max="9737" width="10.44140625" bestFit="1" customWidth="1"/>
    <col min="9747" max="9747" width="10.33203125" customWidth="1"/>
    <col min="9752" max="9752" width="11.44140625" bestFit="1" customWidth="1"/>
    <col min="9972" max="9972" width="10.21875" customWidth="1"/>
    <col min="9974" max="9974" width="10.21875" customWidth="1"/>
    <col min="9975" max="9975" width="10" customWidth="1"/>
    <col min="9976" max="9976" width="8.21875" customWidth="1"/>
    <col min="9977" max="9977" width="7.21875" customWidth="1"/>
    <col min="9978" max="9978" width="8.21875" customWidth="1"/>
    <col min="9979" max="9983" width="11.5546875" customWidth="1"/>
    <col min="9984" max="9984" width="14.5546875" customWidth="1"/>
    <col min="9993" max="9993" width="10.44140625" bestFit="1" customWidth="1"/>
    <col min="10003" max="10003" width="10.33203125" customWidth="1"/>
    <col min="10008" max="10008" width="11.44140625" bestFit="1" customWidth="1"/>
    <col min="10228" max="10228" width="10.21875" customWidth="1"/>
    <col min="10230" max="10230" width="10.21875" customWidth="1"/>
    <col min="10231" max="10231" width="10" customWidth="1"/>
    <col min="10232" max="10232" width="8.21875" customWidth="1"/>
    <col min="10233" max="10233" width="7.21875" customWidth="1"/>
    <col min="10234" max="10234" width="8.21875" customWidth="1"/>
    <col min="10235" max="10239" width="11.5546875" customWidth="1"/>
    <col min="10240" max="10240" width="14.5546875" customWidth="1"/>
    <col min="10249" max="10249" width="10.44140625" bestFit="1" customWidth="1"/>
    <col min="10259" max="10259" width="10.33203125" customWidth="1"/>
    <col min="10264" max="10264" width="11.44140625" bestFit="1" customWidth="1"/>
    <col min="10484" max="10484" width="10.21875" customWidth="1"/>
    <col min="10486" max="10486" width="10.21875" customWidth="1"/>
    <col min="10487" max="10487" width="10" customWidth="1"/>
    <col min="10488" max="10488" width="8.21875" customWidth="1"/>
    <col min="10489" max="10489" width="7.21875" customWidth="1"/>
    <col min="10490" max="10490" width="8.21875" customWidth="1"/>
    <col min="10491" max="10495" width="11.5546875" customWidth="1"/>
    <col min="10496" max="10496" width="14.5546875" customWidth="1"/>
    <col min="10505" max="10505" width="10.44140625" bestFit="1" customWidth="1"/>
    <col min="10515" max="10515" width="10.33203125" customWidth="1"/>
    <col min="10520" max="10520" width="11.44140625" bestFit="1" customWidth="1"/>
    <col min="10740" max="10740" width="10.21875" customWidth="1"/>
    <col min="10742" max="10742" width="10.21875" customWidth="1"/>
    <col min="10743" max="10743" width="10" customWidth="1"/>
    <col min="10744" max="10744" width="8.21875" customWidth="1"/>
    <col min="10745" max="10745" width="7.21875" customWidth="1"/>
    <col min="10746" max="10746" width="8.21875" customWidth="1"/>
    <col min="10747" max="10751" width="11.5546875" customWidth="1"/>
    <col min="10752" max="10752" width="14.5546875" customWidth="1"/>
    <col min="10761" max="10761" width="10.44140625" bestFit="1" customWidth="1"/>
    <col min="10771" max="10771" width="10.33203125" customWidth="1"/>
    <col min="10776" max="10776" width="11.44140625" bestFit="1" customWidth="1"/>
    <col min="10996" max="10996" width="10.21875" customWidth="1"/>
    <col min="10998" max="10998" width="10.21875" customWidth="1"/>
    <col min="10999" max="10999" width="10" customWidth="1"/>
    <col min="11000" max="11000" width="8.21875" customWidth="1"/>
    <col min="11001" max="11001" width="7.21875" customWidth="1"/>
    <col min="11002" max="11002" width="8.21875" customWidth="1"/>
    <col min="11003" max="11007" width="11.5546875" customWidth="1"/>
    <col min="11008" max="11008" width="14.5546875" customWidth="1"/>
    <col min="11017" max="11017" width="10.44140625" bestFit="1" customWidth="1"/>
    <col min="11027" max="11027" width="10.33203125" customWidth="1"/>
    <col min="11032" max="11032" width="11.44140625" bestFit="1" customWidth="1"/>
    <col min="11252" max="11252" width="10.21875" customWidth="1"/>
    <col min="11254" max="11254" width="10.21875" customWidth="1"/>
    <col min="11255" max="11255" width="10" customWidth="1"/>
    <col min="11256" max="11256" width="8.21875" customWidth="1"/>
    <col min="11257" max="11257" width="7.21875" customWidth="1"/>
    <col min="11258" max="11258" width="8.21875" customWidth="1"/>
    <col min="11259" max="11263" width="11.5546875" customWidth="1"/>
    <col min="11264" max="11264" width="14.5546875" customWidth="1"/>
    <col min="11273" max="11273" width="10.44140625" bestFit="1" customWidth="1"/>
    <col min="11283" max="11283" width="10.33203125" customWidth="1"/>
    <col min="11288" max="11288" width="11.44140625" bestFit="1" customWidth="1"/>
    <col min="11508" max="11508" width="10.21875" customWidth="1"/>
    <col min="11510" max="11510" width="10.21875" customWidth="1"/>
    <col min="11511" max="11511" width="10" customWidth="1"/>
    <col min="11512" max="11512" width="8.21875" customWidth="1"/>
    <col min="11513" max="11513" width="7.21875" customWidth="1"/>
    <col min="11514" max="11514" width="8.21875" customWidth="1"/>
    <col min="11515" max="11519" width="11.5546875" customWidth="1"/>
    <col min="11520" max="11520" width="14.5546875" customWidth="1"/>
    <col min="11529" max="11529" width="10.44140625" bestFit="1" customWidth="1"/>
    <col min="11539" max="11539" width="10.33203125" customWidth="1"/>
    <col min="11544" max="11544" width="11.44140625" bestFit="1" customWidth="1"/>
    <col min="11764" max="11764" width="10.21875" customWidth="1"/>
    <col min="11766" max="11766" width="10.21875" customWidth="1"/>
    <col min="11767" max="11767" width="10" customWidth="1"/>
    <col min="11768" max="11768" width="8.21875" customWidth="1"/>
    <col min="11769" max="11769" width="7.21875" customWidth="1"/>
    <col min="11770" max="11770" width="8.21875" customWidth="1"/>
    <col min="11771" max="11775" width="11.5546875" customWidth="1"/>
    <col min="11776" max="11776" width="14.5546875" customWidth="1"/>
    <col min="11785" max="11785" width="10.44140625" bestFit="1" customWidth="1"/>
    <col min="11795" max="11795" width="10.33203125" customWidth="1"/>
    <col min="11800" max="11800" width="11.44140625" bestFit="1" customWidth="1"/>
    <col min="12020" max="12020" width="10.21875" customWidth="1"/>
    <col min="12022" max="12022" width="10.21875" customWidth="1"/>
    <col min="12023" max="12023" width="10" customWidth="1"/>
    <col min="12024" max="12024" width="8.21875" customWidth="1"/>
    <col min="12025" max="12025" width="7.21875" customWidth="1"/>
    <col min="12026" max="12026" width="8.21875" customWidth="1"/>
    <col min="12027" max="12031" width="11.5546875" customWidth="1"/>
    <col min="12032" max="12032" width="14.5546875" customWidth="1"/>
    <col min="12041" max="12041" width="10.44140625" bestFit="1" customWidth="1"/>
    <col min="12051" max="12051" width="10.33203125" customWidth="1"/>
    <col min="12056" max="12056" width="11.44140625" bestFit="1" customWidth="1"/>
    <col min="12276" max="12276" width="10.21875" customWidth="1"/>
    <col min="12278" max="12278" width="10.21875" customWidth="1"/>
    <col min="12279" max="12279" width="10" customWidth="1"/>
    <col min="12280" max="12280" width="8.21875" customWidth="1"/>
    <col min="12281" max="12281" width="7.21875" customWidth="1"/>
    <col min="12282" max="12282" width="8.21875" customWidth="1"/>
    <col min="12283" max="12287" width="11.5546875" customWidth="1"/>
    <col min="12288" max="12288" width="14.5546875" customWidth="1"/>
    <col min="12297" max="12297" width="10.44140625" bestFit="1" customWidth="1"/>
    <col min="12307" max="12307" width="10.33203125" customWidth="1"/>
    <col min="12312" max="12312" width="11.44140625" bestFit="1" customWidth="1"/>
    <col min="12532" max="12532" width="10.21875" customWidth="1"/>
    <col min="12534" max="12534" width="10.21875" customWidth="1"/>
    <col min="12535" max="12535" width="10" customWidth="1"/>
    <col min="12536" max="12536" width="8.21875" customWidth="1"/>
    <col min="12537" max="12537" width="7.21875" customWidth="1"/>
    <col min="12538" max="12538" width="8.21875" customWidth="1"/>
    <col min="12539" max="12543" width="11.5546875" customWidth="1"/>
    <col min="12544" max="12544" width="14.5546875" customWidth="1"/>
    <col min="12553" max="12553" width="10.44140625" bestFit="1" customWidth="1"/>
    <col min="12563" max="12563" width="10.33203125" customWidth="1"/>
    <col min="12568" max="12568" width="11.44140625" bestFit="1" customWidth="1"/>
    <col min="12788" max="12788" width="10.21875" customWidth="1"/>
    <col min="12790" max="12790" width="10.21875" customWidth="1"/>
    <col min="12791" max="12791" width="10" customWidth="1"/>
    <col min="12792" max="12792" width="8.21875" customWidth="1"/>
    <col min="12793" max="12793" width="7.21875" customWidth="1"/>
    <col min="12794" max="12794" width="8.21875" customWidth="1"/>
    <col min="12795" max="12799" width="11.5546875" customWidth="1"/>
    <col min="12800" max="12800" width="14.5546875" customWidth="1"/>
    <col min="12809" max="12809" width="10.44140625" bestFit="1" customWidth="1"/>
    <col min="12819" max="12819" width="10.33203125" customWidth="1"/>
    <col min="12824" max="12824" width="11.44140625" bestFit="1" customWidth="1"/>
    <col min="13044" max="13044" width="10.21875" customWidth="1"/>
    <col min="13046" max="13046" width="10.21875" customWidth="1"/>
    <col min="13047" max="13047" width="10" customWidth="1"/>
    <col min="13048" max="13048" width="8.21875" customWidth="1"/>
    <col min="13049" max="13049" width="7.21875" customWidth="1"/>
    <col min="13050" max="13050" width="8.21875" customWidth="1"/>
    <col min="13051" max="13055" width="11.5546875" customWidth="1"/>
    <col min="13056" max="13056" width="14.5546875" customWidth="1"/>
    <col min="13065" max="13065" width="10.44140625" bestFit="1" customWidth="1"/>
    <col min="13075" max="13075" width="10.33203125" customWidth="1"/>
    <col min="13080" max="13080" width="11.44140625" bestFit="1" customWidth="1"/>
    <col min="13300" max="13300" width="10.21875" customWidth="1"/>
    <col min="13302" max="13302" width="10.21875" customWidth="1"/>
    <col min="13303" max="13303" width="10" customWidth="1"/>
    <col min="13304" max="13304" width="8.21875" customWidth="1"/>
    <col min="13305" max="13305" width="7.21875" customWidth="1"/>
    <col min="13306" max="13306" width="8.21875" customWidth="1"/>
    <col min="13307" max="13311" width="11.5546875" customWidth="1"/>
    <col min="13312" max="13312" width="14.5546875" customWidth="1"/>
    <col min="13321" max="13321" width="10.44140625" bestFit="1" customWidth="1"/>
    <col min="13331" max="13331" width="10.33203125" customWidth="1"/>
    <col min="13336" max="13336" width="11.44140625" bestFit="1" customWidth="1"/>
    <col min="13556" max="13556" width="10.21875" customWidth="1"/>
    <col min="13558" max="13558" width="10.21875" customWidth="1"/>
    <col min="13559" max="13559" width="10" customWidth="1"/>
    <col min="13560" max="13560" width="8.21875" customWidth="1"/>
    <col min="13561" max="13561" width="7.21875" customWidth="1"/>
    <col min="13562" max="13562" width="8.21875" customWidth="1"/>
    <col min="13563" max="13567" width="11.5546875" customWidth="1"/>
    <col min="13568" max="13568" width="14.5546875" customWidth="1"/>
    <col min="13577" max="13577" width="10.44140625" bestFit="1" customWidth="1"/>
    <col min="13587" max="13587" width="10.33203125" customWidth="1"/>
    <col min="13592" max="13592" width="11.44140625" bestFit="1" customWidth="1"/>
    <col min="13812" max="13812" width="10.21875" customWidth="1"/>
    <col min="13814" max="13814" width="10.21875" customWidth="1"/>
    <col min="13815" max="13815" width="10" customWidth="1"/>
    <col min="13816" max="13816" width="8.21875" customWidth="1"/>
    <col min="13817" max="13817" width="7.21875" customWidth="1"/>
    <col min="13818" max="13818" width="8.21875" customWidth="1"/>
    <col min="13819" max="13823" width="11.5546875" customWidth="1"/>
    <col min="13824" max="13824" width="14.5546875" customWidth="1"/>
    <col min="13833" max="13833" width="10.44140625" bestFit="1" customWidth="1"/>
    <col min="13843" max="13843" width="10.33203125" customWidth="1"/>
    <col min="13848" max="13848" width="11.44140625" bestFit="1" customWidth="1"/>
    <col min="14068" max="14068" width="10.21875" customWidth="1"/>
    <col min="14070" max="14070" width="10.21875" customWidth="1"/>
    <col min="14071" max="14071" width="10" customWidth="1"/>
    <col min="14072" max="14072" width="8.21875" customWidth="1"/>
    <col min="14073" max="14073" width="7.21875" customWidth="1"/>
    <col min="14074" max="14074" width="8.21875" customWidth="1"/>
    <col min="14075" max="14079" width="11.5546875" customWidth="1"/>
    <col min="14080" max="14080" width="14.5546875" customWidth="1"/>
    <col min="14089" max="14089" width="10.44140625" bestFit="1" customWidth="1"/>
    <col min="14099" max="14099" width="10.33203125" customWidth="1"/>
    <col min="14104" max="14104" width="11.44140625" bestFit="1" customWidth="1"/>
    <col min="14324" max="14324" width="10.21875" customWidth="1"/>
    <col min="14326" max="14326" width="10.21875" customWidth="1"/>
    <col min="14327" max="14327" width="10" customWidth="1"/>
    <col min="14328" max="14328" width="8.21875" customWidth="1"/>
    <col min="14329" max="14329" width="7.21875" customWidth="1"/>
    <col min="14330" max="14330" width="8.21875" customWidth="1"/>
    <col min="14331" max="14335" width="11.5546875" customWidth="1"/>
    <col min="14336" max="14336" width="14.5546875" customWidth="1"/>
    <col min="14345" max="14345" width="10.44140625" bestFit="1" customWidth="1"/>
    <col min="14355" max="14355" width="10.33203125" customWidth="1"/>
    <col min="14360" max="14360" width="11.44140625" bestFit="1" customWidth="1"/>
    <col min="14580" max="14580" width="10.21875" customWidth="1"/>
    <col min="14582" max="14582" width="10.21875" customWidth="1"/>
    <col min="14583" max="14583" width="10" customWidth="1"/>
    <col min="14584" max="14584" width="8.21875" customWidth="1"/>
    <col min="14585" max="14585" width="7.21875" customWidth="1"/>
    <col min="14586" max="14586" width="8.21875" customWidth="1"/>
    <col min="14587" max="14591" width="11.5546875" customWidth="1"/>
    <col min="14592" max="14592" width="14.5546875" customWidth="1"/>
    <col min="14601" max="14601" width="10.44140625" bestFit="1" customWidth="1"/>
    <col min="14611" max="14611" width="10.33203125" customWidth="1"/>
    <col min="14616" max="14616" width="11.44140625" bestFit="1" customWidth="1"/>
    <col min="14836" max="14836" width="10.21875" customWidth="1"/>
    <col min="14838" max="14838" width="10.21875" customWidth="1"/>
    <col min="14839" max="14839" width="10" customWidth="1"/>
    <col min="14840" max="14840" width="8.21875" customWidth="1"/>
    <col min="14841" max="14841" width="7.21875" customWidth="1"/>
    <col min="14842" max="14842" width="8.21875" customWidth="1"/>
    <col min="14843" max="14847" width="11.5546875" customWidth="1"/>
    <col min="14848" max="14848" width="14.5546875" customWidth="1"/>
    <col min="14857" max="14857" width="10.44140625" bestFit="1" customWidth="1"/>
    <col min="14867" max="14867" width="10.33203125" customWidth="1"/>
    <col min="14872" max="14872" width="11.44140625" bestFit="1" customWidth="1"/>
    <col min="15092" max="15092" width="10.21875" customWidth="1"/>
    <col min="15094" max="15094" width="10.21875" customWidth="1"/>
    <col min="15095" max="15095" width="10" customWidth="1"/>
    <col min="15096" max="15096" width="8.21875" customWidth="1"/>
    <col min="15097" max="15097" width="7.21875" customWidth="1"/>
    <col min="15098" max="15098" width="8.21875" customWidth="1"/>
    <col min="15099" max="15103" width="11.5546875" customWidth="1"/>
    <col min="15104" max="15104" width="14.5546875" customWidth="1"/>
    <col min="15113" max="15113" width="10.44140625" bestFit="1" customWidth="1"/>
    <col min="15123" max="15123" width="10.33203125" customWidth="1"/>
    <col min="15128" max="15128" width="11.44140625" bestFit="1" customWidth="1"/>
    <col min="15348" max="15348" width="10.21875" customWidth="1"/>
    <col min="15350" max="15350" width="10.21875" customWidth="1"/>
    <col min="15351" max="15351" width="10" customWidth="1"/>
    <col min="15352" max="15352" width="8.21875" customWidth="1"/>
    <col min="15353" max="15353" width="7.21875" customWidth="1"/>
    <col min="15354" max="15354" width="8.21875" customWidth="1"/>
    <col min="15355" max="15359" width="11.5546875" customWidth="1"/>
    <col min="15360" max="15360" width="14.5546875" customWidth="1"/>
    <col min="15369" max="15369" width="10.44140625" bestFit="1" customWidth="1"/>
    <col min="15379" max="15379" width="10.33203125" customWidth="1"/>
    <col min="15384" max="15384" width="11.44140625" bestFit="1" customWidth="1"/>
    <col min="15604" max="15604" width="10.21875" customWidth="1"/>
    <col min="15606" max="15606" width="10.21875" customWidth="1"/>
    <col min="15607" max="15607" width="10" customWidth="1"/>
    <col min="15608" max="15608" width="8.21875" customWidth="1"/>
    <col min="15609" max="15609" width="7.21875" customWidth="1"/>
    <col min="15610" max="15610" width="8.21875" customWidth="1"/>
    <col min="15611" max="15615" width="11.5546875" customWidth="1"/>
    <col min="15616" max="15616" width="14.5546875" customWidth="1"/>
    <col min="15625" max="15625" width="10.44140625" bestFit="1" customWidth="1"/>
    <col min="15635" max="15635" width="10.33203125" customWidth="1"/>
    <col min="15640" max="15640" width="11.44140625" bestFit="1" customWidth="1"/>
    <col min="15860" max="15860" width="10.21875" customWidth="1"/>
    <col min="15862" max="15862" width="10.21875" customWidth="1"/>
    <col min="15863" max="15863" width="10" customWidth="1"/>
    <col min="15864" max="15864" width="8.21875" customWidth="1"/>
    <col min="15865" max="15865" width="7.21875" customWidth="1"/>
    <col min="15866" max="15866" width="8.21875" customWidth="1"/>
    <col min="15867" max="15871" width="11.5546875" customWidth="1"/>
    <col min="15872" max="15872" width="14.5546875" customWidth="1"/>
    <col min="15881" max="15881" width="10.44140625" bestFit="1" customWidth="1"/>
    <col min="15891" max="15891" width="10.33203125" customWidth="1"/>
    <col min="15896" max="15896" width="11.44140625" bestFit="1" customWidth="1"/>
    <col min="16116" max="16116" width="10.21875" customWidth="1"/>
    <col min="16118" max="16118" width="10.21875" customWidth="1"/>
    <col min="16119" max="16119" width="10" customWidth="1"/>
    <col min="16120" max="16120" width="8.21875" customWidth="1"/>
    <col min="16121" max="16121" width="7.21875" customWidth="1"/>
    <col min="16122" max="16122" width="8.21875" customWidth="1"/>
    <col min="16123" max="16127" width="11.5546875" customWidth="1"/>
    <col min="16128" max="16128" width="14.5546875" customWidth="1"/>
    <col min="16137" max="16137" width="10.44140625" bestFit="1" customWidth="1"/>
    <col min="16147" max="16147" width="10.33203125" customWidth="1"/>
    <col min="16152" max="16152" width="11.44140625" bestFit="1" customWidth="1"/>
  </cols>
  <sheetData>
    <row r="1" spans="1:2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8" x14ac:dyDescent="0.25">
      <c r="A2" s="5" t="s">
        <v>0</v>
      </c>
      <c r="B2" s="6">
        <v>8</v>
      </c>
      <c r="H2" s="7"/>
      <c r="I2" s="97" t="s">
        <v>80</v>
      </c>
      <c r="J2" s="8"/>
      <c r="M2" s="9"/>
    </row>
    <row r="3" spans="1:28" x14ac:dyDescent="0.25">
      <c r="A3" s="5"/>
      <c r="M3" s="9"/>
    </row>
    <row r="4" spans="1:28" x14ac:dyDescent="0.25">
      <c r="A4" s="5" t="s">
        <v>1</v>
      </c>
      <c r="D4" t="s">
        <v>2</v>
      </c>
      <c r="M4" s="9"/>
    </row>
    <row r="5" spans="1:28" x14ac:dyDescent="0.25">
      <c r="A5" s="10" t="s">
        <v>3</v>
      </c>
      <c r="B5" s="11"/>
      <c r="C5" s="11"/>
      <c r="D5" s="12" t="s">
        <v>4</v>
      </c>
      <c r="E5" s="11"/>
      <c r="F5" s="11"/>
      <c r="G5" s="11"/>
      <c r="H5" s="11"/>
      <c r="I5" s="11"/>
      <c r="J5" s="11"/>
      <c r="K5" s="11"/>
      <c r="L5" s="11"/>
      <c r="M5" s="13"/>
    </row>
    <row r="6" spans="1:28" x14ac:dyDescent="0.25">
      <c r="A6" s="5"/>
      <c r="M6" s="9"/>
    </row>
    <row r="7" spans="1:28" x14ac:dyDescent="0.25">
      <c r="A7" s="14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6"/>
      <c r="M7" s="9"/>
      <c r="P7" s="98" t="s">
        <v>76</v>
      </c>
      <c r="Q7" s="98"/>
      <c r="R7" s="98"/>
      <c r="S7" s="98"/>
      <c r="T7" s="98"/>
      <c r="U7" s="98"/>
      <c r="V7" s="98"/>
      <c r="W7" s="98"/>
      <c r="X7" s="98"/>
    </row>
    <row r="8" spans="1:28" x14ac:dyDescent="0.25">
      <c r="A8" s="18" t="s">
        <v>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7"/>
      <c r="M8" s="9"/>
      <c r="P8" s="98" t="s">
        <v>77</v>
      </c>
      <c r="Q8" s="98"/>
      <c r="R8" s="98"/>
      <c r="S8" s="98"/>
      <c r="T8" s="98"/>
      <c r="U8" s="98"/>
      <c r="V8" s="98"/>
      <c r="W8" s="98"/>
      <c r="X8" s="98"/>
    </row>
    <row r="9" spans="1:28" x14ac:dyDescent="0.25">
      <c r="A9" s="18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7"/>
      <c r="M9" s="9"/>
    </row>
    <row r="10" spans="1:28" x14ac:dyDescent="0.25">
      <c r="A10" s="5"/>
      <c r="M10" s="9"/>
    </row>
    <row r="11" spans="1:28" x14ac:dyDescent="0.25">
      <c r="A11" s="5" t="s">
        <v>8</v>
      </c>
      <c r="M11" s="9"/>
    </row>
    <row r="12" spans="1:28" x14ac:dyDescent="0.25">
      <c r="A12" s="5"/>
      <c r="M12" s="9"/>
      <c r="AB12" s="96" t="s">
        <v>71</v>
      </c>
    </row>
    <row r="13" spans="1:28" ht="14.4" customHeight="1" x14ac:dyDescent="0.25">
      <c r="A13" s="5"/>
      <c r="B13" s="7"/>
      <c r="C13" s="7"/>
      <c r="D13" s="20" t="s">
        <v>9</v>
      </c>
      <c r="E13" s="21"/>
      <c r="F13" s="21"/>
      <c r="G13" s="21"/>
      <c r="H13" s="21"/>
      <c r="I13" s="21"/>
      <c r="J13" s="21"/>
      <c r="K13" s="21"/>
      <c r="L13" s="22"/>
      <c r="M13" s="23"/>
      <c r="N13" s="17"/>
      <c r="P13" s="24" t="s">
        <v>10</v>
      </c>
      <c r="Q13" s="11"/>
      <c r="R13" s="11"/>
      <c r="S13" s="25" t="s">
        <v>11</v>
      </c>
      <c r="T13" s="11"/>
      <c r="U13" s="25">
        <v>180</v>
      </c>
      <c r="W13" s="99" t="s">
        <v>78</v>
      </c>
      <c r="X13" s="99"/>
      <c r="Y13" s="99"/>
      <c r="Z13" s="63"/>
    </row>
    <row r="14" spans="1:28" ht="14.4" customHeight="1" x14ac:dyDescent="0.25">
      <c r="A14" s="26" t="s">
        <v>12</v>
      </c>
      <c r="B14" s="27"/>
      <c r="C14" s="28"/>
      <c r="D14" s="29"/>
      <c r="E14" s="29"/>
      <c r="F14" s="29"/>
      <c r="G14" s="29"/>
      <c r="H14" s="29" t="s">
        <v>13</v>
      </c>
      <c r="I14" s="30" t="s">
        <v>14</v>
      </c>
      <c r="J14" s="29"/>
      <c r="K14" s="29" t="s">
        <v>15</v>
      </c>
      <c r="L14" s="30" t="s">
        <v>16</v>
      </c>
      <c r="M14" s="31"/>
      <c r="N14" s="32"/>
      <c r="P14" s="17" t="s">
        <v>17</v>
      </c>
      <c r="W14" s="33" t="s">
        <v>13</v>
      </c>
      <c r="X14" s="34"/>
      <c r="Y14" s="34"/>
    </row>
    <row r="15" spans="1:28" ht="14.4" customHeight="1" x14ac:dyDescent="0.25">
      <c r="A15" s="35" t="s">
        <v>18</v>
      </c>
      <c r="B15" s="36"/>
      <c r="C15" s="37"/>
      <c r="D15" s="38"/>
      <c r="E15" s="38"/>
      <c r="F15" s="38"/>
      <c r="G15" s="38"/>
      <c r="H15" s="39">
        <v>14.13</v>
      </c>
      <c r="I15" s="40">
        <f>S41</f>
        <v>28.314811156570546</v>
      </c>
      <c r="J15" s="39"/>
      <c r="K15" s="39">
        <v>21.2</v>
      </c>
      <c r="L15" s="40">
        <f>S53</f>
        <v>43.20509414156723</v>
      </c>
      <c r="M15" s="41"/>
      <c r="N15" s="17"/>
      <c r="R15" s="8" t="s">
        <v>19</v>
      </c>
      <c r="S15" s="42">
        <f>X20</f>
        <v>789.0957777777777</v>
      </c>
      <c r="W15">
        <v>10</v>
      </c>
      <c r="X15" s="44">
        <v>5335</v>
      </c>
      <c r="Y15" s="45">
        <v>44242</v>
      </c>
    </row>
    <row r="16" spans="1:28" ht="14.4" customHeight="1" x14ac:dyDescent="0.25">
      <c r="A16" s="35" t="s">
        <v>20</v>
      </c>
      <c r="B16" s="36"/>
      <c r="C16" s="37"/>
      <c r="D16" s="39"/>
      <c r="E16" s="46"/>
      <c r="F16" s="47"/>
      <c r="G16" s="46"/>
      <c r="H16" s="39">
        <v>26.26</v>
      </c>
      <c r="I16" s="40">
        <f>H16+1.42</f>
        <v>27.68</v>
      </c>
      <c r="J16" s="39"/>
      <c r="K16" s="39">
        <v>44.4</v>
      </c>
      <c r="L16" s="40">
        <f>K16+1.42+1.42</f>
        <v>47.24</v>
      </c>
      <c r="M16" s="48"/>
      <c r="N16" s="49"/>
      <c r="R16" s="8" t="s">
        <v>21</v>
      </c>
      <c r="S16" s="43">
        <f>S15/U13</f>
        <v>4.3838654320987649</v>
      </c>
      <c r="W16">
        <v>10</v>
      </c>
      <c r="X16" s="44">
        <v>10682.25</v>
      </c>
      <c r="Y16" s="45">
        <v>44651</v>
      </c>
    </row>
    <row r="17" spans="1:28" ht="14.4" customHeight="1" x14ac:dyDescent="0.25">
      <c r="A17" s="35" t="s">
        <v>22</v>
      </c>
      <c r="B17" s="36"/>
      <c r="C17" s="37"/>
      <c r="D17" s="39"/>
      <c r="E17" s="46"/>
      <c r="F17" s="47"/>
      <c r="G17" s="46"/>
      <c r="H17" s="39">
        <v>26.26</v>
      </c>
      <c r="I17" s="40">
        <f>H16+1.42</f>
        <v>27.68</v>
      </c>
      <c r="J17" s="39"/>
      <c r="K17" s="39">
        <v>44.4</v>
      </c>
      <c r="L17" s="40">
        <f>K17+1.42+1.42</f>
        <v>47.24</v>
      </c>
      <c r="M17" s="48"/>
      <c r="N17" s="49"/>
      <c r="R17" s="8" t="s">
        <v>23</v>
      </c>
      <c r="S17" s="43">
        <v>14.13</v>
      </c>
      <c r="W17">
        <v>10</v>
      </c>
      <c r="X17" s="44">
        <v>9020</v>
      </c>
      <c r="Y17" s="45">
        <v>44865</v>
      </c>
    </row>
    <row r="18" spans="1:28" ht="14.4" customHeight="1" x14ac:dyDescent="0.25">
      <c r="A18" s="50" t="s">
        <v>24</v>
      </c>
      <c r="B18" s="51"/>
      <c r="C18" s="52"/>
      <c r="D18" s="39"/>
      <c r="E18" s="47"/>
      <c r="F18" s="47"/>
      <c r="G18" s="47"/>
      <c r="H18" s="39">
        <v>33.409999999999997</v>
      </c>
      <c r="I18" s="40">
        <f>H18+1.42</f>
        <v>34.83</v>
      </c>
      <c r="J18" s="39"/>
      <c r="K18" s="39">
        <v>51.12</v>
      </c>
      <c r="L18" s="40">
        <f>K18+1.42+1.42</f>
        <v>53.96</v>
      </c>
      <c r="M18" s="41"/>
      <c r="N18" s="49"/>
      <c r="R18" s="8" t="s">
        <v>25</v>
      </c>
      <c r="S18" s="53">
        <f>S17/S16</f>
        <v>3.2231828779551059</v>
      </c>
      <c r="W18" s="11">
        <v>15</v>
      </c>
      <c r="X18" s="54">
        <v>10472.06</v>
      </c>
      <c r="Y18" s="55">
        <v>44974</v>
      </c>
    </row>
    <row r="19" spans="1:28" ht="14.4" customHeight="1" x14ac:dyDescent="0.25">
      <c r="A19" s="56" t="s">
        <v>26</v>
      </c>
      <c r="B19" s="36"/>
      <c r="C19" s="37"/>
      <c r="D19" s="57"/>
      <c r="E19" s="57"/>
      <c r="F19" s="57"/>
      <c r="G19" s="57"/>
      <c r="H19" s="58"/>
      <c r="I19" s="58"/>
      <c r="J19" s="58"/>
      <c r="K19" s="58"/>
      <c r="L19" s="59"/>
      <c r="M19" s="9"/>
      <c r="W19">
        <f>SUM(W15:W18)</f>
        <v>45</v>
      </c>
      <c r="X19" s="60">
        <f>SUM(X15:X18)</f>
        <v>35509.31</v>
      </c>
      <c r="Y19" s="17" t="s">
        <v>27</v>
      </c>
    </row>
    <row r="20" spans="1:28" ht="14.4" customHeight="1" x14ac:dyDescent="0.25">
      <c r="A20" s="35" t="s">
        <v>28</v>
      </c>
      <c r="B20" s="36"/>
      <c r="C20" s="37"/>
      <c r="D20" s="38"/>
      <c r="E20" s="38"/>
      <c r="F20" s="38"/>
      <c r="G20" s="38"/>
      <c r="H20" s="39">
        <v>39.590000000000003</v>
      </c>
      <c r="I20" s="61"/>
      <c r="J20" s="39"/>
      <c r="K20" s="39">
        <v>39.590000000000003</v>
      </c>
      <c r="L20" s="61"/>
      <c r="M20" s="41"/>
      <c r="N20" s="17"/>
      <c r="X20" s="43">
        <f>X19/W19</f>
        <v>789.0957777777777</v>
      </c>
      <c r="Y20" s="17" t="s">
        <v>29</v>
      </c>
    </row>
    <row r="21" spans="1:28" ht="14.4" customHeight="1" x14ac:dyDescent="0.25">
      <c r="A21" s="35" t="s">
        <v>30</v>
      </c>
      <c r="B21" s="36"/>
      <c r="C21" s="37"/>
      <c r="D21" s="38"/>
      <c r="E21" s="38"/>
      <c r="F21" s="38"/>
      <c r="G21" s="38"/>
      <c r="H21" s="39">
        <v>26.26</v>
      </c>
      <c r="I21" s="61"/>
      <c r="J21" s="39"/>
      <c r="K21" s="39">
        <v>44.4</v>
      </c>
      <c r="L21" s="61"/>
      <c r="M21" s="41"/>
      <c r="N21" s="17"/>
    </row>
    <row r="22" spans="1:28" ht="14.4" customHeight="1" x14ac:dyDescent="0.25">
      <c r="A22" s="35" t="s">
        <v>31</v>
      </c>
      <c r="B22" s="36"/>
      <c r="C22" s="37"/>
      <c r="D22" s="38"/>
      <c r="E22" s="38"/>
      <c r="F22" s="38"/>
      <c r="G22" s="38"/>
      <c r="H22" s="39">
        <v>1.55</v>
      </c>
      <c r="I22" s="61"/>
      <c r="J22" s="39"/>
      <c r="K22" s="39">
        <v>2.11</v>
      </c>
      <c r="L22" s="61"/>
      <c r="M22" s="41"/>
      <c r="N22" s="17"/>
      <c r="P22" s="17" t="s">
        <v>32</v>
      </c>
      <c r="W22" s="33" t="s">
        <v>15</v>
      </c>
      <c r="X22" s="34"/>
      <c r="Y22" s="34"/>
    </row>
    <row r="23" spans="1:28" ht="14.4" customHeight="1" x14ac:dyDescent="0.25">
      <c r="A23" s="35" t="s">
        <v>33</v>
      </c>
      <c r="B23" s="36"/>
      <c r="C23" s="37"/>
      <c r="D23" s="62"/>
      <c r="E23" s="62"/>
      <c r="F23" s="62"/>
      <c r="G23" s="62"/>
      <c r="H23" s="39">
        <v>46.64</v>
      </c>
      <c r="I23" s="61"/>
      <c r="J23" s="39"/>
      <c r="K23" s="39">
        <v>62.19</v>
      </c>
      <c r="L23" s="61"/>
      <c r="M23" s="23"/>
      <c r="N23" s="17"/>
      <c r="R23" s="8" t="s">
        <v>19</v>
      </c>
      <c r="S23" s="42">
        <f>X29</f>
        <v>1310.9232727272727</v>
      </c>
      <c r="W23">
        <v>10</v>
      </c>
      <c r="X23" s="44">
        <v>9785</v>
      </c>
      <c r="Y23" s="45">
        <v>44242</v>
      </c>
    </row>
    <row r="24" spans="1:28" x14ac:dyDescent="0.25">
      <c r="A24" s="5"/>
      <c r="M24" s="9"/>
      <c r="N24" s="17"/>
      <c r="R24" s="8" t="s">
        <v>21</v>
      </c>
      <c r="S24" s="43">
        <f>S23/U13</f>
        <v>7.2829070707070702</v>
      </c>
      <c r="W24">
        <v>10</v>
      </c>
      <c r="X24" s="44">
        <v>19344.45</v>
      </c>
      <c r="Y24" s="45">
        <v>44651</v>
      </c>
    </row>
    <row r="25" spans="1:28" x14ac:dyDescent="0.25">
      <c r="A25" s="5"/>
      <c r="M25" s="9"/>
      <c r="N25" s="17"/>
      <c r="R25" s="8" t="s">
        <v>23</v>
      </c>
      <c r="S25" s="43">
        <v>21.2</v>
      </c>
      <c r="W25">
        <v>10</v>
      </c>
      <c r="X25" s="44">
        <v>15660</v>
      </c>
      <c r="Y25" s="45">
        <v>44865</v>
      </c>
    </row>
    <row r="26" spans="1:28" x14ac:dyDescent="0.25">
      <c r="A26" s="32" t="s">
        <v>34</v>
      </c>
      <c r="B26" s="63" t="s">
        <v>35</v>
      </c>
      <c r="M26" s="9"/>
      <c r="N26" s="17"/>
      <c r="R26" s="8" t="s">
        <v>25</v>
      </c>
      <c r="S26" s="53">
        <f>S25/S24</f>
        <v>2.910925512872399</v>
      </c>
      <c r="W26">
        <v>15</v>
      </c>
      <c r="X26" s="44">
        <v>14716.97</v>
      </c>
      <c r="Y26" s="45">
        <v>44974</v>
      </c>
    </row>
    <row r="27" spans="1:28" x14ac:dyDescent="0.25">
      <c r="A27" s="32"/>
      <c r="B27" s="63" t="s">
        <v>36</v>
      </c>
      <c r="M27" s="9"/>
      <c r="W27" s="11">
        <v>10</v>
      </c>
      <c r="X27" s="54">
        <v>12594.36</v>
      </c>
      <c r="Y27" s="55">
        <v>45050</v>
      </c>
    </row>
    <row r="28" spans="1:28" x14ac:dyDescent="0.25">
      <c r="A28" s="32"/>
      <c r="B28" s="63" t="s">
        <v>37</v>
      </c>
      <c r="M28" s="9"/>
      <c r="W28">
        <f>SUM(W23:W27)</f>
        <v>55</v>
      </c>
      <c r="X28" s="60">
        <f>SUM(X23:X27)</f>
        <v>72100.78</v>
      </c>
      <c r="Y28" s="17" t="s">
        <v>27</v>
      </c>
    </row>
    <row r="29" spans="1:28" x14ac:dyDescent="0.25">
      <c r="A29" s="32"/>
      <c r="B29" s="63" t="s">
        <v>38</v>
      </c>
      <c r="M29" s="9"/>
      <c r="X29" s="43">
        <f>X28/W28</f>
        <v>1310.9232727272727</v>
      </c>
      <c r="Y29" s="17" t="s">
        <v>29</v>
      </c>
    </row>
    <row r="30" spans="1:28" x14ac:dyDescent="0.25">
      <c r="A30" s="32"/>
      <c r="B30" s="63"/>
      <c r="M30" s="9"/>
    </row>
    <row r="31" spans="1:28" x14ac:dyDescent="0.25">
      <c r="A31" s="64" t="s">
        <v>39</v>
      </c>
      <c r="B31" s="65" t="s">
        <v>40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9"/>
      <c r="P31" s="100" t="s">
        <v>79</v>
      </c>
      <c r="Q31" s="11"/>
      <c r="R31" s="11"/>
      <c r="S31" s="11"/>
      <c r="T31" s="11"/>
      <c r="U31" s="11"/>
      <c r="AB31" s="96" t="s">
        <v>70</v>
      </c>
    </row>
    <row r="32" spans="1:28" x14ac:dyDescent="0.25">
      <c r="A32" s="32"/>
      <c r="B32" s="63" t="s">
        <v>41</v>
      </c>
      <c r="M32" s="9"/>
      <c r="P32" s="66" t="s">
        <v>75</v>
      </c>
      <c r="Q32" s="67"/>
      <c r="R32" s="67"/>
    </row>
    <row r="33" spans="1:19" x14ac:dyDescent="0.25">
      <c r="A33" s="68"/>
      <c r="B33" s="63"/>
      <c r="M33" s="9"/>
      <c r="R33" s="8" t="s">
        <v>42</v>
      </c>
      <c r="S33" s="44">
        <v>613</v>
      </c>
    </row>
    <row r="34" spans="1:19" x14ac:dyDescent="0.25">
      <c r="A34" s="32" t="s">
        <v>43</v>
      </c>
      <c r="B34" s="63" t="s">
        <v>44</v>
      </c>
      <c r="M34" s="9"/>
      <c r="R34" s="8" t="s">
        <v>73</v>
      </c>
      <c r="S34" s="44">
        <v>660</v>
      </c>
    </row>
    <row r="35" spans="1:19" x14ac:dyDescent="0.25">
      <c r="A35" s="32"/>
      <c r="B35" s="63" t="s">
        <v>46</v>
      </c>
      <c r="K35" s="11"/>
      <c r="M35" s="9"/>
      <c r="R35" s="8" t="s">
        <v>74</v>
      </c>
      <c r="S35" s="44">
        <f>47</f>
        <v>47</v>
      </c>
    </row>
    <row r="36" spans="1:19" x14ac:dyDescent="0.25">
      <c r="A36" s="32"/>
      <c r="B36" s="69"/>
      <c r="C36" s="3"/>
      <c r="D36" s="70" t="s">
        <v>48</v>
      </c>
      <c r="E36" s="71"/>
      <c r="G36" s="69"/>
      <c r="H36" s="3"/>
      <c r="I36" s="2"/>
      <c r="J36" s="70" t="s">
        <v>48</v>
      </c>
      <c r="K36" s="71"/>
      <c r="L36" s="7"/>
      <c r="M36" s="9"/>
      <c r="N36" s="91"/>
      <c r="R36" s="8" t="s">
        <v>49</v>
      </c>
      <c r="S36" s="44">
        <f>SUM(S33:S35)</f>
        <v>1320</v>
      </c>
    </row>
    <row r="37" spans="1:19" x14ac:dyDescent="0.25">
      <c r="A37" s="32"/>
      <c r="B37" s="72" t="s">
        <v>50</v>
      </c>
      <c r="C37" s="73"/>
      <c r="D37" s="72" t="s">
        <v>51</v>
      </c>
      <c r="E37" s="73"/>
      <c r="G37" s="72" t="s">
        <v>50</v>
      </c>
      <c r="H37" s="73"/>
      <c r="I37" s="6"/>
      <c r="J37" s="72" t="s">
        <v>51</v>
      </c>
      <c r="K37" s="73"/>
      <c r="L37" s="7"/>
      <c r="M37" s="9"/>
      <c r="N37" s="91"/>
      <c r="R37" s="8" t="s">
        <v>52</v>
      </c>
      <c r="S37" s="44">
        <f>AB53</f>
        <v>159.19142857142856</v>
      </c>
    </row>
    <row r="38" spans="1:19" x14ac:dyDescent="0.25">
      <c r="A38" s="32"/>
      <c r="B38" s="74" t="s">
        <v>53</v>
      </c>
      <c r="C38" s="37"/>
      <c r="D38" s="75">
        <v>4.2699999999999996</v>
      </c>
      <c r="E38" s="76" t="e">
        <f>TEXT(#REF!,"$0.00")&amp;" (A)"</f>
        <v>#REF!</v>
      </c>
      <c r="G38" s="74" t="s">
        <v>54</v>
      </c>
      <c r="H38" s="37"/>
      <c r="I38" s="36"/>
      <c r="J38" s="77" t="s">
        <v>55</v>
      </c>
      <c r="K38" s="37"/>
      <c r="M38" s="9"/>
      <c r="N38" s="91"/>
      <c r="R38" s="8" t="s">
        <v>56</v>
      </c>
      <c r="S38" s="43">
        <f>SUM(S36:S37)*AB56</f>
        <v>102.06107901703062</v>
      </c>
    </row>
    <row r="39" spans="1:19" x14ac:dyDescent="0.25">
      <c r="A39" s="32"/>
      <c r="B39" s="74" t="s">
        <v>57</v>
      </c>
      <c r="C39" s="37"/>
      <c r="D39" s="20" t="s">
        <v>55</v>
      </c>
      <c r="E39" s="22"/>
      <c r="G39" s="74"/>
      <c r="H39" s="37"/>
      <c r="I39" s="36"/>
      <c r="J39" s="78"/>
      <c r="K39" s="37"/>
      <c r="M39" s="9"/>
      <c r="N39" s="91"/>
      <c r="R39" s="8" t="s">
        <v>72</v>
      </c>
      <c r="S39" s="60">
        <f>SUM(S36:S38)</f>
        <v>1581.2525075884591</v>
      </c>
    </row>
    <row r="40" spans="1:19" x14ac:dyDescent="0.25">
      <c r="A40" s="5"/>
      <c r="B40" s="74" t="s">
        <v>58</v>
      </c>
      <c r="C40" s="37"/>
      <c r="D40" s="20" t="s">
        <v>55</v>
      </c>
      <c r="E40" s="22"/>
      <c r="G40" s="74"/>
      <c r="H40" s="37"/>
      <c r="I40" s="36"/>
      <c r="J40" s="78"/>
      <c r="K40" s="37"/>
      <c r="M40" s="9"/>
      <c r="N40" s="91"/>
      <c r="R40" s="8" t="s">
        <v>21</v>
      </c>
      <c r="S40" s="43">
        <f>S39/U13</f>
        <v>8.7847361532692183</v>
      </c>
    </row>
    <row r="41" spans="1:19" x14ac:dyDescent="0.25">
      <c r="A41" s="5"/>
      <c r="B41" s="74" t="s">
        <v>59</v>
      </c>
      <c r="C41" s="37"/>
      <c r="D41" s="20" t="s">
        <v>55</v>
      </c>
      <c r="E41" s="22"/>
      <c r="G41" s="74"/>
      <c r="H41" s="37"/>
      <c r="I41" s="36"/>
      <c r="J41" s="78"/>
      <c r="K41" s="37"/>
      <c r="M41" s="9"/>
      <c r="R41" s="8" t="s">
        <v>23</v>
      </c>
      <c r="S41" s="79">
        <f>S40*S18</f>
        <v>28.314811156570546</v>
      </c>
    </row>
    <row r="42" spans="1:19" x14ac:dyDescent="0.25">
      <c r="A42" s="5"/>
      <c r="D42" s="16"/>
      <c r="E42" s="16"/>
      <c r="F42" s="16"/>
      <c r="G42" s="16"/>
      <c r="M42" s="9"/>
    </row>
    <row r="43" spans="1:19" x14ac:dyDescent="0.25">
      <c r="A43" s="80"/>
      <c r="B43" s="81"/>
      <c r="M43" s="9"/>
    </row>
    <row r="44" spans="1:19" x14ac:dyDescent="0.25">
      <c r="A44" s="5"/>
      <c r="B44" s="81"/>
      <c r="M44" s="9"/>
      <c r="P44" s="66" t="s">
        <v>61</v>
      </c>
      <c r="Q44" s="67"/>
      <c r="R44" s="67"/>
    </row>
    <row r="45" spans="1:19" x14ac:dyDescent="0.25">
      <c r="A45" s="5"/>
      <c r="B45" s="81"/>
      <c r="M45" s="9"/>
      <c r="R45" s="8" t="s">
        <v>42</v>
      </c>
      <c r="S45" s="44">
        <v>996</v>
      </c>
    </row>
    <row r="46" spans="1:19" x14ac:dyDescent="0.25">
      <c r="A46" s="5"/>
      <c r="B46" s="81"/>
      <c r="M46" s="9"/>
      <c r="R46" s="8" t="s">
        <v>45</v>
      </c>
      <c r="S46" s="44">
        <v>1250</v>
      </c>
    </row>
    <row r="47" spans="1:19" x14ac:dyDescent="0.25">
      <c r="A47" s="5"/>
      <c r="M47" s="9"/>
      <c r="R47" s="8" t="s">
        <v>47</v>
      </c>
      <c r="S47" s="44">
        <f>47*2</f>
        <v>94</v>
      </c>
    </row>
    <row r="48" spans="1:19" x14ac:dyDescent="0.25">
      <c r="A48" s="5"/>
      <c r="M48" s="9"/>
      <c r="R48" s="8" t="s">
        <v>49</v>
      </c>
      <c r="S48" s="44">
        <f>SUM(S45:S47)</f>
        <v>2340</v>
      </c>
    </row>
    <row r="49" spans="1:29" x14ac:dyDescent="0.25">
      <c r="A49" s="32" t="s">
        <v>62</v>
      </c>
      <c r="M49" s="9"/>
      <c r="R49" s="8" t="s">
        <v>52</v>
      </c>
      <c r="S49" s="44">
        <f>AB53</f>
        <v>159.19142857142856</v>
      </c>
    </row>
    <row r="50" spans="1:29" x14ac:dyDescent="0.25">
      <c r="A50" s="5"/>
      <c r="B50" s="17" t="s">
        <v>67</v>
      </c>
      <c r="M50" s="9"/>
      <c r="R50" s="8" t="s">
        <v>56</v>
      </c>
      <c r="S50" s="43">
        <f>SUM(S48:S49)*AB56</f>
        <v>172.43892098296939</v>
      </c>
    </row>
    <row r="51" spans="1:29" x14ac:dyDescent="0.25">
      <c r="A51" s="5"/>
      <c r="B51" s="17" t="s">
        <v>68</v>
      </c>
      <c r="M51" s="9"/>
      <c r="R51" s="8" t="s">
        <v>72</v>
      </c>
      <c r="S51" s="60">
        <f>SUM(S48:S50)</f>
        <v>2671.6303495543975</v>
      </c>
    </row>
    <row r="52" spans="1:29" ht="15" customHeight="1" x14ac:dyDescent="0.25">
      <c r="A52" s="10"/>
      <c r="B52" s="82" t="s">
        <v>69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9"/>
      <c r="R52" s="8" t="s">
        <v>21</v>
      </c>
      <c r="S52" s="43">
        <f>S51/U13</f>
        <v>14.842390830857765</v>
      </c>
      <c r="AB52" s="44">
        <f>2228.68</f>
        <v>2228.6799999999998</v>
      </c>
      <c r="AC52" s="17" t="s">
        <v>63</v>
      </c>
    </row>
    <row r="53" spans="1:29" x14ac:dyDescent="0.25">
      <c r="A53" s="5"/>
      <c r="B53" s="17"/>
      <c r="M53" s="3"/>
      <c r="R53" s="8" t="s">
        <v>60</v>
      </c>
      <c r="S53" s="79">
        <f>S52*S26</f>
        <v>43.20509414156723</v>
      </c>
      <c r="AB53" s="44">
        <f>AB52/14</f>
        <v>159.19142857142856</v>
      </c>
      <c r="AC53" s="17" t="s">
        <v>64</v>
      </c>
    </row>
    <row r="54" spans="1:29" x14ac:dyDescent="0.25">
      <c r="A54" s="5"/>
      <c r="M54" s="9"/>
    </row>
    <row r="55" spans="1:29" x14ac:dyDescent="0.25">
      <c r="A55" s="10"/>
      <c r="B55" s="83"/>
      <c r="C55" s="83"/>
      <c r="D55" s="11"/>
      <c r="E55" s="11"/>
      <c r="F55" s="11"/>
      <c r="G55" s="11"/>
      <c r="H55" s="11"/>
      <c r="I55" s="11"/>
      <c r="J55" s="11"/>
      <c r="K55" s="84"/>
      <c r="L55" s="84"/>
      <c r="M55" s="85"/>
      <c r="AB55" s="44">
        <f>25620+2228.68</f>
        <v>27848.68</v>
      </c>
      <c r="AC55" s="17" t="s">
        <v>65</v>
      </c>
    </row>
    <row r="56" spans="1:29" x14ac:dyDescent="0.25">
      <c r="A56" s="86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8"/>
      <c r="M56" s="9"/>
      <c r="AB56" s="89">
        <f>1921.5/AB55</f>
        <v>6.8997884280332142E-2</v>
      </c>
      <c r="AC56" s="17" t="s">
        <v>66</v>
      </c>
    </row>
    <row r="57" spans="1:29" x14ac:dyDescent="0.25">
      <c r="A57" s="5"/>
      <c r="M57" s="9"/>
    </row>
    <row r="58" spans="1:29" x14ac:dyDescent="0.25">
      <c r="A58" s="5"/>
      <c r="M58" s="9"/>
    </row>
    <row r="59" spans="1:29" x14ac:dyDescent="0.25">
      <c r="A59" s="10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3"/>
    </row>
    <row r="63" spans="1:29" x14ac:dyDescent="0.25">
      <c r="T63" s="92"/>
      <c r="U63" s="93"/>
      <c r="V63" s="93"/>
      <c r="W63" s="92"/>
    </row>
    <row r="64" spans="1:29" x14ac:dyDescent="0.25">
      <c r="T64" s="92"/>
      <c r="U64" s="94"/>
      <c r="V64" s="94"/>
      <c r="W64" s="95"/>
    </row>
    <row r="65" spans="20:25" x14ac:dyDescent="0.25">
      <c r="T65" s="92"/>
      <c r="U65" s="92"/>
      <c r="V65" s="92"/>
      <c r="W65" s="92"/>
    </row>
    <row r="66" spans="20:25" x14ac:dyDescent="0.25">
      <c r="U66" s="43"/>
      <c r="V66" s="43"/>
    </row>
    <row r="67" spans="20:25" x14ac:dyDescent="0.25">
      <c r="U67" s="43"/>
      <c r="V67" s="43"/>
      <c r="W67" s="4"/>
    </row>
    <row r="68" spans="20:25" x14ac:dyDescent="0.25">
      <c r="U68" s="43"/>
      <c r="V68" s="43"/>
      <c r="W68" s="4"/>
    </row>
    <row r="69" spans="20:25" x14ac:dyDescent="0.25">
      <c r="U69" s="43"/>
      <c r="V69" s="43"/>
      <c r="W69" s="4"/>
    </row>
    <row r="70" spans="20:25" x14ac:dyDescent="0.25">
      <c r="U70" s="43"/>
      <c r="V70" s="43"/>
      <c r="W70" s="4"/>
    </row>
    <row r="71" spans="20:25" x14ac:dyDescent="0.25">
      <c r="U71" s="43"/>
      <c r="V71" s="43"/>
      <c r="W71" s="90"/>
    </row>
    <row r="72" spans="20:25" x14ac:dyDescent="0.25">
      <c r="U72" s="43"/>
      <c r="V72" s="43"/>
      <c r="W72" s="90"/>
      <c r="Y72" s="17"/>
    </row>
    <row r="73" spans="20:25" x14ac:dyDescent="0.25">
      <c r="U73" s="43"/>
      <c r="V73" s="43"/>
      <c r="W73" s="4"/>
    </row>
    <row r="74" spans="20:25" x14ac:dyDescent="0.25">
      <c r="U74" s="43"/>
      <c r="V74" s="43"/>
    </row>
    <row r="75" spans="20:25" x14ac:dyDescent="0.25">
      <c r="U75" s="43"/>
      <c r="V75" s="43"/>
    </row>
  </sheetData>
  <mergeCells count="16">
    <mergeCell ref="D40:E40"/>
    <mergeCell ref="D41:E41"/>
    <mergeCell ref="B55:C55"/>
    <mergeCell ref="A56:K56"/>
    <mergeCell ref="B37:C37"/>
    <mergeCell ref="D37:E37"/>
    <mergeCell ref="G37:H37"/>
    <mergeCell ref="J37:K37"/>
    <mergeCell ref="D38:E38"/>
    <mergeCell ref="D39:E39"/>
    <mergeCell ref="A7:K7"/>
    <mergeCell ref="A8:K8"/>
    <mergeCell ref="A9:K9"/>
    <mergeCell ref="D13:L13"/>
    <mergeCell ref="D36:E36"/>
    <mergeCell ref="J36:K36"/>
  </mergeCells>
  <printOptions horizontalCentered="1" verticalCentered="1"/>
  <pageMargins left="0.5" right="0.5" top="0.5" bottom="0.5" header="0.5" footer="0.5"/>
  <pageSetup scale="8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50C8707CC4D44F9BBDE63CD6D5CAAA" ma:contentTypeVersion="24" ma:contentTypeDescription="" ma:contentTypeScope="" ma:versionID="ef1cf96b7b86c293951720158eb06b8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2023-10-13T07:00:00+00:00</OpenedDate>
    <SignificantOrder xmlns="dc463f71-b30c-4ab2-9473-d307f9d35888">false</SignificantOrder>
    <Date1 xmlns="dc463f71-b30c-4ab2-9473-d307f9d35888">2023-10-13T07:00:00+00:00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       </CaseCompanyNames>
    <Nickname xmlns="http://schemas.microsoft.com/sharepoint/v3" xsi:nil="true"/>
    <DocketNumber xmlns="dc463f71-b30c-4ab2-9473-d307f9d35888">230868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36ADF28-1A7A-418F-B04A-39517749693C}"/>
</file>

<file path=customXml/itemProps2.xml><?xml version="1.0" encoding="utf-8"?>
<ds:datastoreItem xmlns:ds="http://schemas.openxmlformats.org/officeDocument/2006/customXml" ds:itemID="{0451641C-91E1-49E6-B7CB-6CA5E1D16424}"/>
</file>

<file path=customXml/itemProps3.xml><?xml version="1.0" encoding="utf-8"?>
<ds:datastoreItem xmlns:ds="http://schemas.openxmlformats.org/officeDocument/2006/customXml" ds:itemID="{9650C56A-DC32-4903-A2DB-C8C9C02244BE}"/>
</file>

<file path=customXml/itemProps4.xml><?xml version="1.0" encoding="utf-8"?>
<ds:datastoreItem xmlns:ds="http://schemas.openxmlformats.org/officeDocument/2006/customXml" ds:itemID="{9486704B-71C6-4C75-B152-A9867708E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  Item 240 p.34</vt:lpstr>
      <vt:lpstr>'Example  Item 240 p.34'!Print_Area</vt:lpstr>
    </vt:vector>
  </TitlesOfParts>
  <Company>Republic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Easley, Maria</dc:creator>
  <cp:lastModifiedBy>Easley, Maria</cp:lastModifiedBy>
  <dcterms:created xsi:type="dcterms:W3CDTF">2023-10-10T20:35:29Z</dcterms:created>
  <dcterms:modified xsi:type="dcterms:W3CDTF">2023-10-10T22:23:06Z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0x0101006E56B4D1795A2E4DB2F0B01679ED314A003D50C8707CC4D44F9BBDE63CD6D5CAAA</vt:lpwstr>
  </property>
  <property fmtid="{D5CDD505-2E9C-101B-9397-08002B2CF9AE}" pid="3" name="_docset_NoMedatataSyncRequired">
    <vt:lpwstr>False</vt:lpwstr>
  </property>
</Properties>
</file>