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ariffs\1. Open Advices\2022-15 Natural Gas Schedule 149 - CRM (UE-220xxx) (Eff 11-01-22)\"/>
    </mc:Choice>
  </mc:AlternateContent>
  <bookViews>
    <workbookView xWindow="0" yWindow="0" windowWidth="28800" windowHeight="12000"/>
  </bookViews>
  <sheets>
    <sheet name="Attach 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D17" i="1"/>
  <c r="F15" i="1" l="1"/>
  <c r="E15" i="1"/>
  <c r="D15" i="1"/>
  <c r="D9" i="1" l="1"/>
  <c r="E9" i="1" l="1"/>
  <c r="E17" i="1" s="1"/>
  <c r="F9" i="1"/>
</calcChain>
</file>

<file path=xl/sharedStrings.xml><?xml version="1.0" encoding="utf-8"?>
<sst xmlns="http://schemas.openxmlformats.org/spreadsheetml/2006/main" count="26" uniqueCount="21">
  <si>
    <t>Program</t>
  </si>
  <si>
    <t>WBS</t>
  </si>
  <si>
    <t>Legacy Cross Bore inspections</t>
  </si>
  <si>
    <t>R.99999.04.37.10</t>
  </si>
  <si>
    <t>Legacy Cross Bore repairs</t>
  </si>
  <si>
    <t>R.99999.04.37.11</t>
  </si>
  <si>
    <t>Buried Meters mitigations</t>
  </si>
  <si>
    <t>R.99999.04.20.03</t>
  </si>
  <si>
    <t xml:space="preserve">Total OM </t>
  </si>
  <si>
    <t>Buried Meters Replacements</t>
  </si>
  <si>
    <t>R.99999.03.09.15</t>
  </si>
  <si>
    <t>Total OM + CAP</t>
  </si>
  <si>
    <t>Dupont Plastic Replacement</t>
  </si>
  <si>
    <t>Capital</t>
  </si>
  <si>
    <t>O &amp; M</t>
  </si>
  <si>
    <t>R.10015.03.04.01</t>
  </si>
  <si>
    <t>Total CAPITAL</t>
  </si>
  <si>
    <t>PSE CRM AUGUST 2022 FILING ATTACHMENT A</t>
  </si>
  <si>
    <t>Total Units (Nov 21-Oct 22)</t>
  </si>
  <si>
    <t>Actual Units (Nov 2021 - June 2022)</t>
  </si>
  <si>
    <t>Forecasted Units (July - Oct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</si>
</sst>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FF"/>
      <name val="Calibri"/>
      <family val="2"/>
      <scheme val="minor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2" borderId="3" xfId="0" applyFont="1" applyFill="1" applyBorder="1" applyAlignment="1">
      <alignment horizontal="centerContinuous" vertical="center"/>
    </xf>
    <xf numFmtId="0" fontId="0" fillId="2" borderId="4" xfId="0" applyFill="1" applyBorder="1" applyAlignment="1">
      <alignment horizontal="centerContinuous"/>
    </xf>
    <xf numFmtId="0" fontId="0" fillId="2" borderId="5" xfId="0" applyFill="1" applyBorder="1" applyAlignment="1">
      <alignment horizontal="centerContinuous"/>
    </xf>
    <xf numFmtId="0" fontId="0" fillId="0" borderId="9" xfId="0" applyFill="1" applyBorder="1"/>
    <xf numFmtId="0" fontId="4" fillId="0" borderId="12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164" fontId="3" fillId="0" borderId="13" xfId="1" applyNumberFormat="1" applyFont="1" applyBorder="1"/>
    <xf numFmtId="0" fontId="5" fillId="0" borderId="0" xfId="0" applyFont="1"/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0" xfId="0" applyFill="1" applyBorder="1"/>
    <xf numFmtId="0" fontId="2" fillId="3" borderId="3" xfId="0" applyFont="1" applyFill="1" applyBorder="1" applyAlignment="1">
      <alignment horizontal="centerContinuous" vertical="center"/>
    </xf>
    <xf numFmtId="0" fontId="0" fillId="3" borderId="4" xfId="0" applyFill="1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0" xfId="0" applyFill="1"/>
    <xf numFmtId="0" fontId="0" fillId="0" borderId="1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11" xfId="0" applyFill="1" applyBorder="1"/>
    <xf numFmtId="164" fontId="0" fillId="0" borderId="0" xfId="1" applyNumberFormat="1" applyFont="1" applyFill="1"/>
    <xf numFmtId="164" fontId="0" fillId="0" borderId="14" xfId="1" applyNumberFormat="1" applyFont="1" applyFill="1" applyBorder="1"/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64" fontId="0" fillId="0" borderId="1" xfId="1" applyNumberFormat="1" applyFont="1" applyFill="1" applyBorder="1"/>
    <xf numFmtId="164" fontId="0" fillId="0" borderId="1" xfId="0" applyNumberFormat="1" applyFill="1" applyBorder="1"/>
    <xf numFmtId="164" fontId="0" fillId="0" borderId="8" xfId="1" applyNumberFormat="1" applyFont="1" applyFill="1" applyBorder="1"/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64" fontId="0" fillId="0" borderId="13" xfId="1" applyNumberFormat="1" applyFont="1" applyFill="1" applyBorder="1"/>
    <xf numFmtId="164" fontId="0" fillId="0" borderId="13" xfId="0" applyNumberFormat="1" applyFill="1" applyBorder="1"/>
    <xf numFmtId="0" fontId="4" fillId="0" borderId="1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64" fontId="3" fillId="0" borderId="2" xfId="1" applyNumberFormat="1" applyFont="1" applyFill="1" applyBorder="1"/>
    <xf numFmtId="164" fontId="3" fillId="0" borderId="8" xfId="1" applyNumberFormat="1" applyFont="1" applyFill="1" applyBorder="1"/>
    <xf numFmtId="0" fontId="6" fillId="0" borderId="0" xfId="0" applyFont="1" applyFill="1"/>
    <xf numFmtId="0" fontId="0" fillId="3" borderId="9" xfId="0" applyFill="1" applyBorder="1"/>
    <xf numFmtId="0" fontId="0" fillId="3" borderId="0" xfId="0" applyFill="1" applyBorder="1"/>
    <xf numFmtId="0" fontId="0" fillId="3" borderId="10" xfId="0" applyFill="1" applyBorder="1"/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tabSelected="1" workbookViewId="0">
      <selection activeCell="I11" sqref="I11"/>
    </sheetView>
  </sheetViews>
  <sheetFormatPr defaultRowHeight="15" x14ac:dyDescent="0.25"/>
  <cols>
    <col min="2" max="2" width="27.7109375" bestFit="1" customWidth="1"/>
    <col min="3" max="3" width="15.5703125" bestFit="1" customWidth="1"/>
    <col min="4" max="4" width="13.140625" customWidth="1"/>
    <col min="5" max="5" width="12.28515625" customWidth="1"/>
    <col min="6" max="6" width="19.5703125" customWidth="1"/>
    <col min="7" max="7" width="14.28515625" customWidth="1"/>
    <col min="8" max="8" width="14.42578125" customWidth="1"/>
    <col min="9" max="9" width="27.7109375" bestFit="1" customWidth="1"/>
    <col min="10" max="10" width="15.5703125" bestFit="1" customWidth="1"/>
    <col min="11" max="11" width="13.28515625" customWidth="1"/>
    <col min="12" max="12" width="11.5703125" customWidth="1"/>
    <col min="13" max="13" width="18.28515625" customWidth="1"/>
  </cols>
  <sheetData>
    <row r="1" spans="2:7" x14ac:dyDescent="0.25">
      <c r="B1" s="8" t="s">
        <v>17</v>
      </c>
    </row>
    <row r="3" spans="2:7" ht="15.75" thickBot="1" x14ac:dyDescent="0.3"/>
    <row r="4" spans="2:7" ht="15.75" thickBot="1" x14ac:dyDescent="0.3">
      <c r="B4" s="1" t="s">
        <v>14</v>
      </c>
      <c r="C4" s="2"/>
      <c r="D4" s="2"/>
      <c r="E4" s="2"/>
      <c r="F4" s="3"/>
    </row>
    <row r="5" spans="2:7" ht="45" x14ac:dyDescent="0.25">
      <c r="B5" s="9" t="s">
        <v>0</v>
      </c>
      <c r="C5" s="10" t="s">
        <v>1</v>
      </c>
      <c r="D5" s="17" t="s">
        <v>19</v>
      </c>
      <c r="E5" s="17" t="s">
        <v>20</v>
      </c>
      <c r="F5" s="18" t="s">
        <v>18</v>
      </c>
    </row>
    <row r="6" spans="2:7" x14ac:dyDescent="0.25">
      <c r="B6" s="22" t="s">
        <v>2</v>
      </c>
      <c r="C6" s="23" t="s">
        <v>3</v>
      </c>
      <c r="D6" s="24">
        <v>3744</v>
      </c>
      <c r="E6" s="25">
        <v>2800</v>
      </c>
      <c r="F6" s="26">
        <v>6544</v>
      </c>
      <c r="G6" s="16"/>
    </row>
    <row r="7" spans="2:7" x14ac:dyDescent="0.25">
      <c r="B7" s="22" t="s">
        <v>4</v>
      </c>
      <c r="C7" s="23" t="s">
        <v>5</v>
      </c>
      <c r="D7" s="24">
        <v>1</v>
      </c>
      <c r="E7" s="25">
        <v>4</v>
      </c>
      <c r="F7" s="26">
        <v>5</v>
      </c>
      <c r="G7" s="16"/>
    </row>
    <row r="8" spans="2:7" ht="15.75" thickBot="1" x14ac:dyDescent="0.3">
      <c r="B8" s="27" t="s">
        <v>6</v>
      </c>
      <c r="C8" s="28" t="s">
        <v>7</v>
      </c>
      <c r="D8" s="29">
        <v>2659</v>
      </c>
      <c r="E8" s="30">
        <v>278</v>
      </c>
      <c r="F8" s="21">
        <v>2937</v>
      </c>
      <c r="G8" s="16"/>
    </row>
    <row r="9" spans="2:7" x14ac:dyDescent="0.25">
      <c r="B9" s="31" t="s">
        <v>8</v>
      </c>
      <c r="C9" s="32"/>
      <c r="D9" s="33">
        <f>SUM(D6:D8)</f>
        <v>6404</v>
      </c>
      <c r="E9" s="33">
        <f t="shared" ref="E9:F9" si="0">SUM(E6:E8)</f>
        <v>3082</v>
      </c>
      <c r="F9" s="34">
        <f t="shared" si="0"/>
        <v>9486</v>
      </c>
      <c r="G9" s="16"/>
    </row>
    <row r="10" spans="2:7" ht="15.75" thickBot="1" x14ac:dyDescent="0.3">
      <c r="B10" s="4"/>
      <c r="C10" s="11"/>
      <c r="D10" s="11"/>
      <c r="E10" s="11"/>
      <c r="F10" s="12"/>
    </row>
    <row r="11" spans="2:7" ht="15.75" thickBot="1" x14ac:dyDescent="0.3">
      <c r="B11" s="13" t="s">
        <v>13</v>
      </c>
      <c r="C11" s="14"/>
      <c r="D11" s="14"/>
      <c r="E11" s="14"/>
      <c r="F11" s="15"/>
    </row>
    <row r="12" spans="2:7" ht="45" x14ac:dyDescent="0.25">
      <c r="B12" s="9" t="s">
        <v>0</v>
      </c>
      <c r="C12" s="10" t="s">
        <v>1</v>
      </c>
      <c r="D12" s="17" t="s">
        <v>19</v>
      </c>
      <c r="E12" s="17" t="s">
        <v>20</v>
      </c>
      <c r="F12" s="18" t="s">
        <v>18</v>
      </c>
    </row>
    <row r="13" spans="2:7" x14ac:dyDescent="0.25">
      <c r="B13" s="19" t="s">
        <v>12</v>
      </c>
      <c r="C13" s="23" t="s">
        <v>15</v>
      </c>
      <c r="D13" s="20">
        <v>34419</v>
      </c>
      <c r="E13" s="20">
        <v>46074</v>
      </c>
      <c r="F13" s="26">
        <v>80493</v>
      </c>
      <c r="G13" s="35"/>
    </row>
    <row r="14" spans="2:7" ht="15.75" thickBot="1" x14ac:dyDescent="0.3">
      <c r="B14" s="27" t="s">
        <v>9</v>
      </c>
      <c r="C14" s="28" t="s">
        <v>10</v>
      </c>
      <c r="D14" s="29">
        <v>1074</v>
      </c>
      <c r="E14" s="30">
        <v>800</v>
      </c>
      <c r="F14" s="21">
        <v>1874</v>
      </c>
      <c r="G14" s="16"/>
    </row>
    <row r="15" spans="2:7" x14ac:dyDescent="0.25">
      <c r="B15" s="31" t="s">
        <v>16</v>
      </c>
      <c r="C15" s="32"/>
      <c r="D15" s="33">
        <f>SUM(D13:D14)</f>
        <v>35493</v>
      </c>
      <c r="E15" s="33">
        <f>SUM(E13:E14)</f>
        <v>46874</v>
      </c>
      <c r="F15" s="34">
        <f>SUM(F13:F14)</f>
        <v>82367</v>
      </c>
      <c r="G15" s="16"/>
    </row>
    <row r="16" spans="2:7" ht="8.25" customHeight="1" x14ac:dyDescent="0.25">
      <c r="B16" s="36"/>
      <c r="C16" s="37"/>
      <c r="D16" s="37"/>
      <c r="E16" s="37"/>
      <c r="F16" s="38"/>
      <c r="G16" s="16"/>
    </row>
    <row r="17" spans="2:6" ht="15.75" thickBot="1" x14ac:dyDescent="0.3">
      <c r="B17" s="5" t="s">
        <v>11</v>
      </c>
      <c r="C17" s="6"/>
      <c r="D17" s="7">
        <f>D9+D15</f>
        <v>41897</v>
      </c>
      <c r="E17" s="7">
        <f>E9+E15</f>
        <v>49956</v>
      </c>
      <c r="F17" s="7">
        <f>F9+F15</f>
        <v>91853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ECF9D527768241AD5A0852CBFBB79D" ma:contentTypeVersion="28" ma:contentTypeDescription="" ma:contentTypeScope="" ma:versionID="25c2c8d7475b94be9033807a831c385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2022-08-05T07:00:00+00:00</OpenedDate>
    <SignificantOrder xmlns="dc463f71-b30c-4ab2-9473-d307f9d35888">false</SignificantOrder>
    <Date1 xmlns="dc463f71-b30c-4ab2-9473-d307f9d35888">2022-08-05T07:00:00+00:00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220590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B3B7D15-442A-4204-BBCD-0BBD17CE386D}"/>
</file>

<file path=customXml/itemProps2.xml><?xml version="1.0" encoding="utf-8"?>
<ds:datastoreItem xmlns:ds="http://schemas.openxmlformats.org/officeDocument/2006/customXml" ds:itemID="{1526726F-760D-4F2C-92CB-1EDEC1438313}"/>
</file>

<file path=customXml/itemProps3.xml><?xml version="1.0" encoding="utf-8"?>
<ds:datastoreItem xmlns:ds="http://schemas.openxmlformats.org/officeDocument/2006/customXml" ds:itemID="{D47D4E0A-A621-48A1-9286-D9BC3B783EDD}"/>
</file>

<file path=customXml/itemProps4.xml><?xml version="1.0" encoding="utf-8"?>
<ds:datastoreItem xmlns:ds="http://schemas.openxmlformats.org/officeDocument/2006/customXml" ds:itemID="{0909EBC2-18BB-4A75-B21B-E17F290043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 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 Marina</dc:creator>
  <cp:lastModifiedBy>Puget Sound Energy</cp:lastModifiedBy>
  <dcterms:created xsi:type="dcterms:W3CDTF">2020-06-18T23:19:46Z</dcterms:created>
  <dcterms:modified xsi:type="dcterms:W3CDTF">2022-08-05T17:26:58Z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0x0101006E56B4D1795A2E4DB2F0B01679ED314A008AECF9D527768241AD5A0852CBFBB79D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