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sindisposal.sharepoint.com/sites/AccountingTeam/Shared Documents/Rate Making/WUTC/BDI - Tariff 94/PLP-Surcharge/2021/"/>
    </mc:Choice>
  </mc:AlternateContent>
  <xr:revisionPtr revIDLastSave="6" documentId="11_4310FD46E8084F127B810A31DBF2456C7E356D70" xr6:coauthVersionLast="47" xr6:coauthVersionMax="47" xr10:uidLastSave="{515C3EBD-92B6-47DD-A21D-D8C727473AE8}"/>
  <bookViews>
    <workbookView xWindow="22932" yWindow="-108" windowWidth="23256" windowHeight="12576" tabRatio="875" firstSheet="10" activeTab="18" xr2:uid="{00000000-000D-0000-FFFF-FFFF00000000}"/>
  </bookViews>
  <sheets>
    <sheet name="PriceoutSummary" sheetId="30" r:id="rId1"/>
    <sheet name="PLP_AmortRev_Calculation" sheetId="29" r:id="rId2"/>
    <sheet name="PLP-ExpenseRecovery_Calculation" sheetId="28" r:id="rId3"/>
    <sheet name="RegDeferredAssetAmort" sheetId="27" r:id="rId4"/>
    <sheet name="PLP_RevReceived" sheetId="26" r:id="rId5"/>
    <sheet name="ExpenseRev_PreviousTestPeriod" sheetId="24" r:id="rId6"/>
    <sheet name="AmortRev_PreviousTestPeriod" sheetId="25" r:id="rId7"/>
    <sheet name="PLP_Invoices" sheetId="14" r:id="rId8"/>
    <sheet name="CommercialCustomers" sheetId="23" r:id="rId9"/>
    <sheet name="ResidentialCustomers" sheetId="19" r:id="rId10"/>
    <sheet name="DropBox_Tons" sheetId="20" r:id="rId11"/>
    <sheet name="ResidentialPacker_Tons" sheetId="21" r:id="rId12"/>
    <sheet name="CommercialPacker_Tons" sheetId="22" r:id="rId13"/>
    <sheet name="Tonnage_FitTest" sheetId="16" r:id="rId14"/>
    <sheet name="Customers" sheetId="17" r:id="rId15"/>
    <sheet name="GL_PLP_Revenue" sheetId="5" r:id="rId16"/>
    <sheet name="GL_DisposalExpense" sheetId="6" r:id="rId17"/>
    <sheet name="DisposalWeight" sheetId="7" r:id="rId18"/>
    <sheet name="Units" sheetId="31" r:id="rId19"/>
    <sheet name="Notes_Instructions" sheetId="2" r:id="rId20"/>
  </sheets>
  <externalReferences>
    <externalReference r:id="rId21"/>
  </externalReferences>
  <definedNames>
    <definedName name="_xlnm._FilterDatabase" localSheetId="14" hidden="1">Customers!$A$1:$G$257</definedName>
    <definedName name="_xlnm._FilterDatabase" localSheetId="17" hidden="1">DisposalWeight!$A$1:$M$211</definedName>
    <definedName name="_xlnm._FilterDatabase" localSheetId="18" hidden="1">Units!$A$1:$I$2708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6" l="1"/>
  <c r="E7" i="16"/>
  <c r="F7" i="16"/>
  <c r="G7" i="16"/>
  <c r="H7" i="16"/>
  <c r="I7" i="16"/>
  <c r="C7" i="16"/>
  <c r="G14" i="30" l="1"/>
  <c r="C2" i="16" l="1"/>
  <c r="D2" i="16"/>
  <c r="E2" i="16"/>
  <c r="F2" i="16"/>
  <c r="G2" i="16"/>
  <c r="H2" i="16"/>
  <c r="I2" i="16"/>
  <c r="C3" i="16"/>
  <c r="D3" i="16"/>
  <c r="E3" i="16"/>
  <c r="F3" i="16"/>
  <c r="G3" i="16"/>
  <c r="H3" i="16"/>
  <c r="I3" i="16"/>
  <c r="C4" i="16"/>
  <c r="D4" i="16"/>
  <c r="E4" i="16"/>
  <c r="F4" i="16"/>
  <c r="G4" i="16"/>
  <c r="H4" i="16"/>
  <c r="I4" i="16"/>
  <c r="C9" i="16"/>
  <c r="D9" i="16"/>
  <c r="E9" i="16"/>
  <c r="F9" i="16"/>
  <c r="G9" i="16"/>
  <c r="H9" i="16"/>
  <c r="I9" i="16"/>
  <c r="J7" i="16" l="1"/>
  <c r="J3" i="16"/>
  <c r="G5" i="16"/>
  <c r="E5" i="16"/>
  <c r="D5" i="16"/>
  <c r="J4" i="16"/>
  <c r="J2" i="16"/>
  <c r="F5" i="16"/>
  <c r="C5" i="16"/>
  <c r="I5" i="16"/>
  <c r="H5" i="16"/>
  <c r="G15" i="30" l="1"/>
  <c r="G16" i="30"/>
  <c r="B16" i="29"/>
  <c r="G17" i="30" l="1"/>
  <c r="C4" i="23"/>
  <c r="D4" i="23"/>
  <c r="E4" i="23"/>
  <c r="F4" i="23"/>
  <c r="G4" i="23"/>
  <c r="H4" i="23"/>
  <c r="I4" i="23"/>
  <c r="J4" i="23"/>
  <c r="K4" i="23"/>
  <c r="L4" i="23"/>
  <c r="M4" i="23"/>
  <c r="N4" i="23"/>
  <c r="C4" i="19"/>
  <c r="D4" i="19"/>
  <c r="E4" i="19"/>
  <c r="F4" i="19"/>
  <c r="G4" i="19"/>
  <c r="H4" i="19"/>
  <c r="I4" i="19"/>
  <c r="J4" i="19"/>
  <c r="K4" i="19"/>
  <c r="L4" i="19"/>
  <c r="M4" i="19"/>
  <c r="N4" i="19"/>
  <c r="C7" i="20"/>
  <c r="D7" i="20"/>
  <c r="E7" i="20"/>
  <c r="F7" i="20"/>
  <c r="G7" i="20"/>
  <c r="H7" i="20"/>
  <c r="I7" i="20"/>
  <c r="J7" i="20"/>
  <c r="K7" i="20"/>
  <c r="L7" i="20"/>
  <c r="M7" i="20"/>
  <c r="N7" i="20"/>
  <c r="C8" i="20"/>
  <c r="D8" i="20"/>
  <c r="E8" i="20"/>
  <c r="F8" i="20"/>
  <c r="G8" i="20"/>
  <c r="H8" i="20"/>
  <c r="I8" i="20"/>
  <c r="J8" i="20"/>
  <c r="K8" i="20"/>
  <c r="L8" i="20"/>
  <c r="M8" i="20"/>
  <c r="N8" i="20"/>
  <c r="C9" i="20"/>
  <c r="D9" i="20"/>
  <c r="E9" i="20"/>
  <c r="F9" i="20"/>
  <c r="G9" i="20"/>
  <c r="H9" i="20"/>
  <c r="I9" i="20"/>
  <c r="J9" i="20"/>
  <c r="K9" i="20"/>
  <c r="L9" i="20"/>
  <c r="M9" i="20"/>
  <c r="N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C4" i="20"/>
  <c r="D4" i="20"/>
  <c r="E4" i="20"/>
  <c r="F4" i="20"/>
  <c r="G4" i="20"/>
  <c r="H4" i="20"/>
  <c r="I4" i="20"/>
  <c r="J4" i="20"/>
  <c r="K4" i="20"/>
  <c r="L4" i="20"/>
  <c r="M4" i="20"/>
  <c r="N4" i="20"/>
  <c r="C4" i="21"/>
  <c r="D4" i="21"/>
  <c r="E4" i="21"/>
  <c r="F4" i="21"/>
  <c r="G4" i="21"/>
  <c r="H4" i="21"/>
  <c r="I4" i="21"/>
  <c r="J4" i="21"/>
  <c r="K4" i="21"/>
  <c r="L4" i="21"/>
  <c r="M4" i="21"/>
  <c r="N4" i="21"/>
  <c r="C4" i="22"/>
  <c r="D4" i="22"/>
  <c r="E4" i="22"/>
  <c r="F4" i="22"/>
  <c r="G4" i="22"/>
  <c r="H4" i="22"/>
  <c r="I4" i="22"/>
  <c r="J4" i="22"/>
  <c r="K4" i="22"/>
  <c r="L4" i="22"/>
  <c r="M4" i="22"/>
  <c r="N4" i="22"/>
  <c r="C7" i="22"/>
  <c r="D7" i="22"/>
  <c r="E7" i="22"/>
  <c r="F7" i="22"/>
  <c r="G7" i="22"/>
  <c r="H7" i="22"/>
  <c r="I7" i="22"/>
  <c r="J7" i="22"/>
  <c r="K7" i="22"/>
  <c r="L7" i="22"/>
  <c r="M7" i="22"/>
  <c r="N7" i="22"/>
  <c r="C8" i="22"/>
  <c r="D8" i="22"/>
  <c r="E8" i="22"/>
  <c r="F8" i="22"/>
  <c r="G8" i="22"/>
  <c r="H8" i="22"/>
  <c r="I8" i="22"/>
  <c r="J8" i="22"/>
  <c r="K8" i="22"/>
  <c r="L8" i="22"/>
  <c r="M8" i="22"/>
  <c r="N8" i="22"/>
  <c r="C9" i="22"/>
  <c r="D9" i="22"/>
  <c r="E9" i="22"/>
  <c r="F9" i="22"/>
  <c r="G9" i="22"/>
  <c r="H9" i="22"/>
  <c r="I9" i="22"/>
  <c r="J9" i="22"/>
  <c r="K9" i="22"/>
  <c r="L9" i="22"/>
  <c r="M9" i="22"/>
  <c r="N9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C14" i="22"/>
  <c r="D14" i="22"/>
  <c r="E14" i="22"/>
  <c r="F14" i="22"/>
  <c r="G14" i="22"/>
  <c r="H14" i="22"/>
  <c r="I14" i="22"/>
  <c r="J14" i="22"/>
  <c r="K14" i="22"/>
  <c r="L14" i="22"/>
  <c r="M14" i="22"/>
  <c r="N14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N6" i="22"/>
  <c r="M6" i="22"/>
  <c r="L6" i="22"/>
  <c r="K6" i="22"/>
  <c r="J6" i="22"/>
  <c r="I6" i="22"/>
  <c r="H6" i="22"/>
  <c r="G6" i="22"/>
  <c r="F6" i="22"/>
  <c r="E6" i="22"/>
  <c r="D6" i="22"/>
  <c r="C6" i="22"/>
  <c r="N5" i="22"/>
  <c r="M5" i="22"/>
  <c r="L5" i="22"/>
  <c r="K5" i="22"/>
  <c r="J5" i="22"/>
  <c r="I5" i="22"/>
  <c r="H5" i="22"/>
  <c r="G5" i="22"/>
  <c r="F5" i="22"/>
  <c r="E5" i="22"/>
  <c r="D5" i="22"/>
  <c r="C5" i="22"/>
  <c r="N3" i="22"/>
  <c r="M3" i="22"/>
  <c r="L3" i="22"/>
  <c r="K3" i="22"/>
  <c r="J3" i="22"/>
  <c r="I3" i="22"/>
  <c r="H3" i="22"/>
  <c r="G3" i="22"/>
  <c r="F3" i="22"/>
  <c r="E3" i="22"/>
  <c r="D3" i="22"/>
  <c r="C3" i="22"/>
  <c r="N2" i="22"/>
  <c r="M2" i="22"/>
  <c r="L2" i="22"/>
  <c r="K2" i="22"/>
  <c r="J2" i="22"/>
  <c r="I2" i="22"/>
  <c r="H2" i="22"/>
  <c r="G2" i="22"/>
  <c r="F2" i="22"/>
  <c r="E2" i="22"/>
  <c r="D2" i="22"/>
  <c r="C2" i="22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N9" i="21"/>
  <c r="M9" i="21"/>
  <c r="L9" i="21"/>
  <c r="K9" i="21"/>
  <c r="J9" i="21"/>
  <c r="I9" i="21"/>
  <c r="H9" i="21"/>
  <c r="G9" i="21"/>
  <c r="F9" i="21"/>
  <c r="E9" i="21"/>
  <c r="D9" i="21"/>
  <c r="C9" i="21"/>
  <c r="N8" i="21"/>
  <c r="M8" i="21"/>
  <c r="L8" i="21"/>
  <c r="K8" i="21"/>
  <c r="J8" i="21"/>
  <c r="I8" i="21"/>
  <c r="H8" i="21"/>
  <c r="G8" i="21"/>
  <c r="F8" i="21"/>
  <c r="E8" i="21"/>
  <c r="D8" i="21"/>
  <c r="C8" i="21"/>
  <c r="N7" i="21"/>
  <c r="M7" i="21"/>
  <c r="L7" i="21"/>
  <c r="K7" i="21"/>
  <c r="J7" i="21"/>
  <c r="I7" i="21"/>
  <c r="H7" i="21"/>
  <c r="G7" i="21"/>
  <c r="F7" i="21"/>
  <c r="E7" i="21"/>
  <c r="D7" i="21"/>
  <c r="C7" i="21"/>
  <c r="N6" i="21"/>
  <c r="M6" i="21"/>
  <c r="L6" i="21"/>
  <c r="K6" i="21"/>
  <c r="J6" i="21"/>
  <c r="I6" i="21"/>
  <c r="H6" i="21"/>
  <c r="G6" i="21"/>
  <c r="F6" i="21"/>
  <c r="E6" i="21"/>
  <c r="D6" i="21"/>
  <c r="C6" i="21"/>
  <c r="N5" i="21"/>
  <c r="M5" i="21"/>
  <c r="L5" i="21"/>
  <c r="K5" i="21"/>
  <c r="J5" i="21"/>
  <c r="I5" i="21"/>
  <c r="H5" i="21"/>
  <c r="G5" i="21"/>
  <c r="F5" i="21"/>
  <c r="E5" i="21"/>
  <c r="D5" i="21"/>
  <c r="C5" i="21"/>
  <c r="N3" i="21"/>
  <c r="M3" i="21"/>
  <c r="L3" i="21"/>
  <c r="K3" i="21"/>
  <c r="J3" i="21"/>
  <c r="I3" i="21"/>
  <c r="H3" i="21"/>
  <c r="G3" i="21"/>
  <c r="F3" i="21"/>
  <c r="E3" i="21"/>
  <c r="D3" i="21"/>
  <c r="C3" i="21"/>
  <c r="N2" i="21"/>
  <c r="M2" i="21"/>
  <c r="L2" i="21"/>
  <c r="K2" i="21"/>
  <c r="J2" i="21"/>
  <c r="I2" i="21"/>
  <c r="H2" i="21"/>
  <c r="G2" i="21"/>
  <c r="F2" i="21"/>
  <c r="E2" i="21"/>
  <c r="D2" i="21"/>
  <c r="C2" i="21"/>
  <c r="B16" i="28"/>
  <c r="D7" i="27"/>
  <c r="D8" i="27" s="1"/>
  <c r="D9" i="27" s="1"/>
  <c r="D10" i="27" s="1"/>
  <c r="D11" i="27" s="1"/>
  <c r="D12" i="27" s="1"/>
  <c r="D13" i="27" s="1"/>
  <c r="D14" i="27" s="1"/>
  <c r="D15" i="27" s="1"/>
  <c r="C6" i="27"/>
  <c r="O4" i="19" l="1"/>
  <c r="O4" i="23"/>
  <c r="O4" i="22"/>
  <c r="O18" i="20"/>
  <c r="O17" i="20"/>
  <c r="O16" i="20"/>
  <c r="O10" i="20"/>
  <c r="O9" i="20"/>
  <c r="O8" i="20"/>
  <c r="O4" i="20"/>
  <c r="O15" i="20"/>
  <c r="O7" i="20"/>
  <c r="O20" i="20"/>
  <c r="O19" i="20"/>
  <c r="O14" i="20"/>
  <c r="O13" i="20"/>
  <c r="O12" i="20"/>
  <c r="O11" i="20"/>
  <c r="O4" i="21"/>
  <c r="O18" i="22"/>
  <c r="O16" i="22"/>
  <c r="O10" i="22"/>
  <c r="O8" i="22"/>
  <c r="O12" i="22"/>
  <c r="O19" i="22"/>
  <c r="O17" i="22"/>
  <c r="O15" i="22"/>
  <c r="O14" i="22"/>
  <c r="O13" i="22"/>
  <c r="O11" i="22"/>
  <c r="O9" i="22"/>
  <c r="O7" i="22"/>
  <c r="E6" i="27"/>
  <c r="C7" i="27" s="1"/>
  <c r="S16" i="26"/>
  <c r="S17" i="26"/>
  <c r="S18" i="26"/>
  <c r="L18" i="26"/>
  <c r="K18" i="26"/>
  <c r="L17" i="26"/>
  <c r="K17" i="26"/>
  <c r="L16" i="26"/>
  <c r="K16" i="26"/>
  <c r="L15" i="26"/>
  <c r="K15" i="26"/>
  <c r="L14" i="26"/>
  <c r="K14" i="26"/>
  <c r="L13" i="26"/>
  <c r="K13" i="26"/>
  <c r="L12" i="26"/>
  <c r="K12" i="26"/>
  <c r="L11" i="26"/>
  <c r="K11" i="26"/>
  <c r="L10" i="26"/>
  <c r="K10" i="26"/>
  <c r="L9" i="26"/>
  <c r="K9" i="26"/>
  <c r="L8" i="26"/>
  <c r="K8" i="26"/>
  <c r="J8" i="26"/>
  <c r="L7" i="26"/>
  <c r="K7" i="26"/>
  <c r="L6" i="26"/>
  <c r="K6" i="26"/>
  <c r="J6" i="26"/>
  <c r="L5" i="26"/>
  <c r="K5" i="26"/>
  <c r="J5" i="26"/>
  <c r="L4" i="26"/>
  <c r="K4" i="26"/>
  <c r="J4" i="26"/>
  <c r="I3" i="26"/>
  <c r="L3" i="26" s="1"/>
  <c r="O3" i="26" s="1"/>
  <c r="H3" i="26"/>
  <c r="K3" i="26" s="1"/>
  <c r="N3" i="26" s="1"/>
  <c r="G3" i="26"/>
  <c r="J3" i="26" s="1"/>
  <c r="M3" i="26" s="1"/>
  <c r="B16" i="24"/>
  <c r="B16" i="25"/>
  <c r="N6" i="20"/>
  <c r="M6" i="20"/>
  <c r="L6" i="20"/>
  <c r="K6" i="20"/>
  <c r="J6" i="20"/>
  <c r="I6" i="20"/>
  <c r="H6" i="20"/>
  <c r="G6" i="20"/>
  <c r="F6" i="20"/>
  <c r="E6" i="20"/>
  <c r="D6" i="20"/>
  <c r="C6" i="20"/>
  <c r="N5" i="20"/>
  <c r="M5" i="20"/>
  <c r="L5" i="20"/>
  <c r="K5" i="20"/>
  <c r="J5" i="20"/>
  <c r="I5" i="20"/>
  <c r="H5" i="20"/>
  <c r="G5" i="20"/>
  <c r="F5" i="20"/>
  <c r="E5" i="20"/>
  <c r="D5" i="20"/>
  <c r="C5" i="20"/>
  <c r="N3" i="20"/>
  <c r="M3" i="20"/>
  <c r="L3" i="20"/>
  <c r="K3" i="20"/>
  <c r="J3" i="20"/>
  <c r="I3" i="20"/>
  <c r="H3" i="20"/>
  <c r="G3" i="20"/>
  <c r="F3" i="20"/>
  <c r="E3" i="20"/>
  <c r="D3" i="20"/>
  <c r="C3" i="20"/>
  <c r="N2" i="20"/>
  <c r="M2" i="20"/>
  <c r="L2" i="20"/>
  <c r="K2" i="20"/>
  <c r="J2" i="20"/>
  <c r="I2" i="20"/>
  <c r="H2" i="20"/>
  <c r="G2" i="20"/>
  <c r="F2" i="20"/>
  <c r="E2" i="20"/>
  <c r="D2" i="20"/>
  <c r="C2" i="20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N9" i="19"/>
  <c r="M9" i="19"/>
  <c r="L9" i="19"/>
  <c r="K9" i="19"/>
  <c r="J9" i="19"/>
  <c r="I9" i="19"/>
  <c r="H9" i="19"/>
  <c r="G9" i="19"/>
  <c r="F9" i="19"/>
  <c r="E9" i="19"/>
  <c r="D9" i="19"/>
  <c r="C9" i="19"/>
  <c r="N8" i="19"/>
  <c r="M8" i="19"/>
  <c r="L8" i="19"/>
  <c r="K8" i="19"/>
  <c r="J8" i="19"/>
  <c r="I8" i="19"/>
  <c r="H8" i="19"/>
  <c r="G8" i="19"/>
  <c r="F8" i="19"/>
  <c r="E8" i="19"/>
  <c r="D8" i="19"/>
  <c r="C8" i="19"/>
  <c r="N7" i="19"/>
  <c r="M7" i="19"/>
  <c r="L7" i="19"/>
  <c r="K7" i="19"/>
  <c r="J7" i="19"/>
  <c r="I7" i="19"/>
  <c r="H7" i="19"/>
  <c r="G7" i="19"/>
  <c r="F7" i="19"/>
  <c r="E7" i="19"/>
  <c r="D7" i="19"/>
  <c r="C7" i="19"/>
  <c r="N6" i="19"/>
  <c r="M6" i="19"/>
  <c r="L6" i="19"/>
  <c r="K6" i="19"/>
  <c r="J6" i="19"/>
  <c r="I6" i="19"/>
  <c r="H6" i="19"/>
  <c r="G6" i="19"/>
  <c r="F6" i="19"/>
  <c r="E6" i="19"/>
  <c r="D6" i="19"/>
  <c r="C6" i="19"/>
  <c r="N5" i="19"/>
  <c r="M5" i="19"/>
  <c r="L5" i="19"/>
  <c r="K5" i="19"/>
  <c r="J5" i="19"/>
  <c r="I5" i="19"/>
  <c r="H5" i="19"/>
  <c r="G5" i="19"/>
  <c r="F5" i="19"/>
  <c r="E5" i="19"/>
  <c r="D5" i="19"/>
  <c r="C5" i="19"/>
  <c r="N3" i="19"/>
  <c r="M3" i="19"/>
  <c r="L3" i="19"/>
  <c r="K3" i="19"/>
  <c r="J3" i="19"/>
  <c r="I3" i="19"/>
  <c r="H3" i="19"/>
  <c r="G3" i="19"/>
  <c r="F3" i="19"/>
  <c r="E3" i="19"/>
  <c r="D3" i="19"/>
  <c r="C3" i="19"/>
  <c r="N2" i="19"/>
  <c r="M2" i="19"/>
  <c r="L2" i="19"/>
  <c r="K2" i="19"/>
  <c r="J2" i="19"/>
  <c r="I2" i="19"/>
  <c r="H2" i="19"/>
  <c r="G2" i="19"/>
  <c r="F2" i="19"/>
  <c r="E2" i="19"/>
  <c r="D2" i="19"/>
  <c r="C2" i="19"/>
  <c r="N20" i="23"/>
  <c r="M20" i="23"/>
  <c r="L20" i="23"/>
  <c r="K20" i="23"/>
  <c r="J20" i="23"/>
  <c r="I20" i="23"/>
  <c r="H20" i="23"/>
  <c r="G20" i="23"/>
  <c r="F20" i="23"/>
  <c r="E20" i="23"/>
  <c r="D20" i="23"/>
  <c r="C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N9" i="23"/>
  <c r="M9" i="23"/>
  <c r="L9" i="23"/>
  <c r="K9" i="23"/>
  <c r="J9" i="23"/>
  <c r="I9" i="23"/>
  <c r="H9" i="23"/>
  <c r="G9" i="23"/>
  <c r="F9" i="23"/>
  <c r="E9" i="23"/>
  <c r="D9" i="23"/>
  <c r="C9" i="23"/>
  <c r="N8" i="23"/>
  <c r="M8" i="23"/>
  <c r="L8" i="23"/>
  <c r="K8" i="23"/>
  <c r="J8" i="23"/>
  <c r="I8" i="23"/>
  <c r="H8" i="23"/>
  <c r="G8" i="23"/>
  <c r="F8" i="23"/>
  <c r="E8" i="23"/>
  <c r="D8" i="23"/>
  <c r="C8" i="23"/>
  <c r="N7" i="23"/>
  <c r="M7" i="23"/>
  <c r="L7" i="23"/>
  <c r="K7" i="23"/>
  <c r="J7" i="23"/>
  <c r="I7" i="23"/>
  <c r="H7" i="23"/>
  <c r="G7" i="23"/>
  <c r="F7" i="23"/>
  <c r="E7" i="23"/>
  <c r="D7" i="23"/>
  <c r="C7" i="23"/>
  <c r="N6" i="23"/>
  <c r="M6" i="23"/>
  <c r="L6" i="23"/>
  <c r="K6" i="23"/>
  <c r="J6" i="23"/>
  <c r="I6" i="23"/>
  <c r="H6" i="23"/>
  <c r="G6" i="23"/>
  <c r="F6" i="23"/>
  <c r="E6" i="23"/>
  <c r="D6" i="23"/>
  <c r="C6" i="23"/>
  <c r="N5" i="23"/>
  <c r="M5" i="23"/>
  <c r="L5" i="23"/>
  <c r="K5" i="23"/>
  <c r="J5" i="23"/>
  <c r="I5" i="23"/>
  <c r="H5" i="23"/>
  <c r="G5" i="23"/>
  <c r="F5" i="23"/>
  <c r="E5" i="23"/>
  <c r="D5" i="23"/>
  <c r="C5" i="23"/>
  <c r="N3" i="23"/>
  <c r="M3" i="23"/>
  <c r="L3" i="23"/>
  <c r="K3" i="23"/>
  <c r="J3" i="23"/>
  <c r="I3" i="23"/>
  <c r="H3" i="23"/>
  <c r="G3" i="23"/>
  <c r="F3" i="23"/>
  <c r="E3" i="23"/>
  <c r="D3" i="23"/>
  <c r="C3" i="23"/>
  <c r="N2" i="23"/>
  <c r="M2" i="23"/>
  <c r="L2" i="23"/>
  <c r="K2" i="23"/>
  <c r="J2" i="23"/>
  <c r="I2" i="23"/>
  <c r="H2" i="23"/>
  <c r="G2" i="23"/>
  <c r="F2" i="23"/>
  <c r="E2" i="23"/>
  <c r="D2" i="23"/>
  <c r="C2" i="23"/>
  <c r="O1" i="23"/>
  <c r="O1" i="22"/>
  <c r="O1" i="21"/>
  <c r="O1" i="20"/>
  <c r="O1" i="19"/>
  <c r="Q3" i="26" l="1"/>
  <c r="N9" i="26"/>
  <c r="N10" i="26"/>
  <c r="N11" i="26"/>
  <c r="N12" i="26"/>
  <c r="N5" i="26"/>
  <c r="N13" i="26"/>
  <c r="N6" i="26"/>
  <c r="N14" i="26"/>
  <c r="N7" i="26"/>
  <c r="N15" i="26"/>
  <c r="N8" i="26"/>
  <c r="N4" i="26"/>
  <c r="P6" i="26"/>
  <c r="Q9" i="26"/>
  <c r="Q13" i="26"/>
  <c r="R3" i="26"/>
  <c r="O5" i="26"/>
  <c r="O13" i="26"/>
  <c r="O6" i="26"/>
  <c r="O14" i="26"/>
  <c r="O7" i="26"/>
  <c r="O15" i="26"/>
  <c r="O8" i="26"/>
  <c r="O4" i="26"/>
  <c r="O9" i="26"/>
  <c r="O10" i="26"/>
  <c r="O11" i="26"/>
  <c r="O12" i="26"/>
  <c r="Q6" i="26"/>
  <c r="R9" i="26"/>
  <c r="R13" i="26"/>
  <c r="R6" i="26"/>
  <c r="Q10" i="26"/>
  <c r="Q14" i="26"/>
  <c r="Q4" i="26"/>
  <c r="Q7" i="26"/>
  <c r="R10" i="26"/>
  <c r="R14" i="26"/>
  <c r="R4" i="26"/>
  <c r="R7" i="26"/>
  <c r="Q11" i="26"/>
  <c r="Q15" i="26"/>
  <c r="P5" i="26"/>
  <c r="P8" i="26"/>
  <c r="R11" i="26"/>
  <c r="R15" i="26"/>
  <c r="Q5" i="26"/>
  <c r="Q8" i="26"/>
  <c r="Q12" i="26"/>
  <c r="P3" i="26"/>
  <c r="P4" i="26" s="1"/>
  <c r="M8" i="26"/>
  <c r="M4" i="26"/>
  <c r="M5" i="26"/>
  <c r="M6" i="26"/>
  <c r="R5" i="26"/>
  <c r="R8" i="26"/>
  <c r="R12" i="26"/>
  <c r="O2" i="23"/>
  <c r="O7" i="23"/>
  <c r="O11" i="23"/>
  <c r="O15" i="23"/>
  <c r="O19" i="23"/>
  <c r="O9" i="23"/>
  <c r="O10" i="23"/>
  <c r="O18" i="23"/>
  <c r="O17" i="23"/>
  <c r="O6" i="23"/>
  <c r="O12" i="23"/>
  <c r="O13" i="23"/>
  <c r="O14" i="23"/>
  <c r="O16" i="23"/>
  <c r="O20" i="23"/>
  <c r="O3" i="23"/>
  <c r="O5" i="23"/>
  <c r="O8" i="23"/>
  <c r="F6" i="27"/>
  <c r="H6" i="27" s="1"/>
  <c r="E7" i="27"/>
  <c r="C8" i="27" s="1"/>
  <c r="P2" i="23"/>
  <c r="O2" i="19"/>
  <c r="G4" i="28" l="1"/>
  <c r="G4" i="29"/>
  <c r="F4" i="30" s="1"/>
  <c r="P6" i="23"/>
  <c r="E8" i="27"/>
  <c r="C9" i="27" s="1"/>
  <c r="F7" i="27"/>
  <c r="H7" i="27" s="1"/>
  <c r="D21" i="23"/>
  <c r="D22" i="23" s="1"/>
  <c r="F21" i="23"/>
  <c r="F22" i="23" s="1"/>
  <c r="N21" i="23"/>
  <c r="N22" i="23" s="1"/>
  <c r="K21" i="23"/>
  <c r="K22" i="23" s="1"/>
  <c r="M21" i="23"/>
  <c r="M22" i="23" s="1"/>
  <c r="E21" i="23"/>
  <c r="E22" i="23" s="1"/>
  <c r="G21" i="20"/>
  <c r="O5" i="20"/>
  <c r="J21" i="20"/>
  <c r="M20" i="21"/>
  <c r="P2" i="21"/>
  <c r="B8" i="28" s="1"/>
  <c r="B8" i="29" s="1"/>
  <c r="G20" i="21"/>
  <c r="O10" i="21"/>
  <c r="O3" i="21"/>
  <c r="O6" i="21"/>
  <c r="D20" i="21"/>
  <c r="O7" i="21"/>
  <c r="G20" i="22"/>
  <c r="J20" i="22"/>
  <c r="K20" i="22"/>
  <c r="O6" i="22"/>
  <c r="C21" i="23"/>
  <c r="C22" i="23" s="1"/>
  <c r="L21" i="23"/>
  <c r="L22" i="23" s="1"/>
  <c r="I21" i="23"/>
  <c r="I22" i="23" s="1"/>
  <c r="H21" i="23"/>
  <c r="H22" i="23" s="1"/>
  <c r="J21" i="23"/>
  <c r="J22" i="23" s="1"/>
  <c r="G21" i="23"/>
  <c r="G22" i="23" s="1"/>
  <c r="O5" i="21"/>
  <c r="O9" i="19"/>
  <c r="O18" i="19"/>
  <c r="H21" i="19"/>
  <c r="F20" i="21"/>
  <c r="E21" i="20"/>
  <c r="D21" i="20"/>
  <c r="I21" i="20"/>
  <c r="D20" i="22"/>
  <c r="P2" i="22"/>
  <c r="B9" i="28" s="1"/>
  <c r="O2" i="22"/>
  <c r="I20" i="22"/>
  <c r="O14" i="21"/>
  <c r="O8" i="21"/>
  <c r="O8" i="19"/>
  <c r="P2" i="19"/>
  <c r="H20" i="21"/>
  <c r="L21" i="19"/>
  <c r="N20" i="21"/>
  <c r="J21" i="19"/>
  <c r="O5" i="22"/>
  <c r="E21" i="19"/>
  <c r="O16" i="21"/>
  <c r="O7" i="19"/>
  <c r="O12" i="19"/>
  <c r="C20" i="21"/>
  <c r="O16" i="19"/>
  <c r="G21" i="19"/>
  <c r="N20" i="22"/>
  <c r="E20" i="21"/>
  <c r="L20" i="21"/>
  <c r="O19" i="21"/>
  <c r="O17" i="21"/>
  <c r="P2" i="20"/>
  <c r="B10" i="28" s="1"/>
  <c r="C21" i="20"/>
  <c r="O2" i="20"/>
  <c r="F21" i="19"/>
  <c r="O19" i="19"/>
  <c r="O2" i="21"/>
  <c r="I21" i="19"/>
  <c r="F21" i="20"/>
  <c r="L21" i="20"/>
  <c r="K21" i="19"/>
  <c r="O3" i="22"/>
  <c r="E20" i="22"/>
  <c r="F20" i="22"/>
  <c r="O9" i="21"/>
  <c r="K20" i="21"/>
  <c r="O13" i="21"/>
  <c r="O3" i="20"/>
  <c r="O6" i="20"/>
  <c r="O15" i="19"/>
  <c r="O6" i="19"/>
  <c r="O14" i="19"/>
  <c r="M21" i="20"/>
  <c r="H21" i="20"/>
  <c r="J20" i="21"/>
  <c r="C20" i="22"/>
  <c r="O15" i="21"/>
  <c r="D21" i="19"/>
  <c r="I20" i="21"/>
  <c r="O20" i="19"/>
  <c r="O5" i="19"/>
  <c r="O13" i="19"/>
  <c r="N21" i="19"/>
  <c r="O11" i="19"/>
  <c r="M20" i="22"/>
  <c r="H20" i="22"/>
  <c r="O18" i="21"/>
  <c r="O12" i="21"/>
  <c r="K21" i="20"/>
  <c r="O3" i="19"/>
  <c r="C21" i="19"/>
  <c r="O17" i="19"/>
  <c r="M21" i="19"/>
  <c r="L20" i="22"/>
  <c r="O11" i="21"/>
  <c r="O10" i="19"/>
  <c r="N21" i="20"/>
  <c r="G3" i="28" l="1"/>
  <c r="G3" i="29"/>
  <c r="F3" i="30" s="1"/>
  <c r="B10" i="29"/>
  <c r="F5" i="28"/>
  <c r="B9" i="29"/>
  <c r="B6" i="29"/>
  <c r="F8" i="27"/>
  <c r="H8" i="27" s="1"/>
  <c r="E9" i="27"/>
  <c r="C10" i="27" s="1"/>
  <c r="O21" i="23"/>
  <c r="O21" i="19"/>
  <c r="P6" i="21"/>
  <c r="P6" i="22"/>
  <c r="O21" i="20"/>
  <c r="P6" i="19"/>
  <c r="O20" i="21"/>
  <c r="P6" i="20"/>
  <c r="O20" i="22"/>
  <c r="S6" i="26" l="1"/>
  <c r="F5" i="29"/>
  <c r="E5" i="30"/>
  <c r="B6" i="28"/>
  <c r="E10" i="27"/>
  <c r="C11" i="27" s="1"/>
  <c r="F9" i="27"/>
  <c r="H9" i="27" s="1"/>
  <c r="N21" i="26"/>
  <c r="S8" i="26"/>
  <c r="S5" i="26"/>
  <c r="Q22" i="26"/>
  <c r="O21" i="26"/>
  <c r="S4" i="26"/>
  <c r="R22" i="26"/>
  <c r="J5" i="16"/>
  <c r="J10" i="16" l="1"/>
  <c r="F10" i="27"/>
  <c r="H10" i="27" s="1"/>
  <c r="B5" i="29" s="1"/>
  <c r="B7" i="29" s="1"/>
  <c r="B11" i="29" s="1"/>
  <c r="E11" i="27"/>
  <c r="C12" i="27" s="1"/>
  <c r="F8" i="14"/>
  <c r="F9" i="14"/>
  <c r="F10" i="14"/>
  <c r="F11" i="14"/>
  <c r="F12" i="14"/>
  <c r="F13" i="14"/>
  <c r="F14" i="14"/>
  <c r="F15" i="14"/>
  <c r="F16" i="14"/>
  <c r="F17" i="14"/>
  <c r="F18" i="14"/>
  <c r="E19" i="14"/>
  <c r="D19" i="14"/>
  <c r="F7" i="14"/>
  <c r="F11" i="27" l="1"/>
  <c r="E12" i="27"/>
  <c r="C13" i="27" s="1"/>
  <c r="F19" i="14"/>
  <c r="B5" i="28" s="1"/>
  <c r="B7" i="28" s="1"/>
  <c r="B11" i="28" s="1"/>
  <c r="E13" i="27" l="1"/>
  <c r="C14" i="27" s="1"/>
  <c r="F13" i="27"/>
  <c r="F12" i="27"/>
  <c r="E14" i="27" l="1"/>
  <c r="C15" i="27" s="1"/>
  <c r="E15" i="27" l="1"/>
  <c r="F15" i="27" s="1"/>
  <c r="F14" i="27"/>
  <c r="B7" i="24" l="1"/>
  <c r="B11" i="24" l="1"/>
  <c r="B13" i="24" s="1"/>
  <c r="B17" i="24" s="1"/>
  <c r="B18" i="24" s="1"/>
  <c r="B21" i="24" s="1"/>
  <c r="B7" i="25"/>
  <c r="B19" i="24" l="1"/>
  <c r="B11" i="25"/>
  <c r="B13" i="25" s="1"/>
  <c r="B17" i="25" s="1"/>
  <c r="B18" i="25" s="1"/>
  <c r="B21" i="25" s="1"/>
  <c r="B20" i="24"/>
  <c r="B22" i="24" l="1"/>
  <c r="T21" i="26" s="1"/>
  <c r="B20" i="25"/>
  <c r="B19" i="25"/>
  <c r="B22" i="25" l="1"/>
  <c r="T22" i="26" s="1"/>
  <c r="J7" i="26"/>
  <c r="P7" i="26" l="1"/>
  <c r="M7" i="26"/>
  <c r="S7" i="26" s="1"/>
  <c r="J18" i="26"/>
  <c r="J12" i="26"/>
  <c r="J16" i="26"/>
  <c r="J17" i="26"/>
  <c r="J10" i="26"/>
  <c r="J14" i="26"/>
  <c r="J15" i="26"/>
  <c r="J11" i="26"/>
  <c r="J13" i="26"/>
  <c r="J9" i="26"/>
  <c r="P14" i="26" l="1"/>
  <c r="M14" i="26"/>
  <c r="P10" i="26"/>
  <c r="M10" i="26"/>
  <c r="P9" i="26"/>
  <c r="P22" i="26" s="1"/>
  <c r="S22" i="26" s="1"/>
  <c r="U22" i="26" s="1"/>
  <c r="B12" i="29" s="1"/>
  <c r="B13" i="29" s="1"/>
  <c r="B17" i="29" s="1"/>
  <c r="B18" i="29" s="1"/>
  <c r="M9" i="26"/>
  <c r="S9" i="26" s="1"/>
  <c r="P13" i="26"/>
  <c r="M13" i="26"/>
  <c r="S13" i="26" s="1"/>
  <c r="P15" i="26"/>
  <c r="M15" i="26"/>
  <c r="P12" i="26"/>
  <c r="M12" i="26"/>
  <c r="S12" i="26" s="1"/>
  <c r="P11" i="26"/>
  <c r="M11" i="26"/>
  <c r="S11" i="26" s="1"/>
  <c r="S10" i="26"/>
  <c r="S14" i="26"/>
  <c r="M21" i="26" l="1"/>
  <c r="S21" i="26" s="1"/>
  <c r="U21" i="26" s="1"/>
  <c r="B12" i="28" s="1"/>
  <c r="B13" i="28" s="1"/>
  <c r="B17" i="28" s="1"/>
  <c r="B18" i="28" s="1"/>
  <c r="B19" i="29"/>
  <c r="B20" i="29"/>
  <c r="H4" i="29" s="1"/>
  <c r="E4" i="29" s="1"/>
  <c r="B4" i="30" s="1"/>
  <c r="B21" i="29"/>
  <c r="E5" i="29" s="1"/>
  <c r="S15" i="26"/>
  <c r="U23" i="26" l="1"/>
  <c r="B19" i="28"/>
  <c r="B21" i="28"/>
  <c r="E5" i="28" s="1"/>
  <c r="B20" i="28"/>
  <c r="H4" i="28" s="1"/>
  <c r="E4" i="28" s="1"/>
  <c r="C4" i="30" s="1"/>
  <c r="D4" i="30" s="1"/>
  <c r="G4" i="30" s="1"/>
  <c r="B5" i="30"/>
  <c r="H5" i="29"/>
  <c r="H3" i="29"/>
  <c r="B22" i="29"/>
  <c r="H6" i="29" l="1"/>
  <c r="G8" i="30" s="1"/>
  <c r="E3" i="29"/>
  <c r="B3" i="30" s="1"/>
  <c r="C5" i="30"/>
  <c r="D5" i="30" s="1"/>
  <c r="G5" i="30" s="1"/>
  <c r="H5" i="28"/>
  <c r="B22" i="28"/>
  <c r="H3" i="28"/>
  <c r="E3" i="28" l="1"/>
  <c r="C3" i="30" s="1"/>
  <c r="D3" i="30" s="1"/>
  <c r="G3" i="30" s="1"/>
  <c r="G6" i="30" s="1"/>
  <c r="H6" i="28"/>
  <c r="G9" i="30" s="1"/>
  <c r="G10" i="30" l="1"/>
  <c r="G19" i="30"/>
</calcChain>
</file>

<file path=xl/sharedStrings.xml><?xml version="1.0" encoding="utf-8"?>
<sst xmlns="http://schemas.openxmlformats.org/spreadsheetml/2006/main" count="19966" uniqueCount="393">
  <si>
    <t>Priceout</t>
  </si>
  <si>
    <t>Annual Tons</t>
  </si>
  <si>
    <t>Average Monthly Customer Count</t>
  </si>
  <si>
    <t>Anticipated Annual Revenue</t>
  </si>
  <si>
    <t>Line Of Service</t>
  </si>
  <si>
    <t>Amort Rev</t>
  </si>
  <si>
    <t>Expense Recovery</t>
  </si>
  <si>
    <t>Total Surcharge</t>
  </si>
  <si>
    <t>RESIDENTIAL (Per Customer Account Per Month)</t>
  </si>
  <si>
    <t>COMMERCIAL (Per Customer Account Per Month)</t>
  </si>
  <si>
    <t>INDUSTRIAL Per ton</t>
  </si>
  <si>
    <t>Total Revenue</t>
  </si>
  <si>
    <t>Check: Amort Revenue Requirement</t>
  </si>
  <si>
    <t>Check: Expense Recovery Revenue Requirement</t>
  </si>
  <si>
    <t>Net to Priceout Summary</t>
  </si>
  <si>
    <t>Regulated Revenue from Test Period, Excluding PLP</t>
  </si>
  <si>
    <t>BDI-03-BEN_WUTC</t>
  </si>
  <si>
    <t>BDI-02-FRAN_WUTC</t>
  </si>
  <si>
    <t>BDI-04-WALLA_WUTC</t>
  </si>
  <si>
    <t>PLP Surcharge as Percentage of Test Period Regulated Revenue</t>
  </si>
  <si>
    <t>Deferred Asset Interest Surcharge</t>
  </si>
  <si>
    <t>Basin Disposal, Inc.</t>
  </si>
  <si>
    <t>PLP Superfund Surcharge</t>
  </si>
  <si>
    <t>Inputs</t>
  </si>
  <si>
    <t>Test Period: October 1, 2019 thru September 30, 2020</t>
  </si>
  <si>
    <t>Total PLP Amortization Revenue for period</t>
  </si>
  <si>
    <t>Total Tonnage for period</t>
  </si>
  <si>
    <t>PLP Superfund Amortized Revenue per ton</t>
  </si>
  <si>
    <t>Total Regulated Residential Tonnage for period</t>
  </si>
  <si>
    <t>Total Regulated Commercial Tonnage for period</t>
  </si>
  <si>
    <t>Regulated Dropbox Tonnage for period</t>
  </si>
  <si>
    <t>Total Regulated PLP Superfund expense for period</t>
  </si>
  <si>
    <t>Adjustment from Previous Test Period</t>
  </si>
  <si>
    <t>Adjusted Regulated Revenue Requirement</t>
  </si>
  <si>
    <t>B&amp;O Tax</t>
  </si>
  <si>
    <t>WUTC Fees</t>
  </si>
  <si>
    <t>Factor</t>
  </si>
  <si>
    <t>PLP Superfund Revenue Requirement</t>
  </si>
  <si>
    <t>PLP Superfund Surcharge per ton</t>
  </si>
  <si>
    <t>Residential l Revenue Requirement</t>
  </si>
  <si>
    <t>Commercial Revenue Requirement</t>
  </si>
  <si>
    <t>Dropbox Revenue Requirement</t>
  </si>
  <si>
    <t>Check number</t>
  </si>
  <si>
    <t>Total PLP Superfund expense for test period</t>
  </si>
  <si>
    <t>Total Tonnage for test period</t>
  </si>
  <si>
    <t>PLP Superfund expense per ton</t>
  </si>
  <si>
    <t>Total Regulated Residential Tonnage for test period</t>
  </si>
  <si>
    <t>Total Regulated Commercial Tonnage for test period</t>
  </si>
  <si>
    <t>Regulated Dropbox Tonnage for test period</t>
  </si>
  <si>
    <t>Total Regulated PLP Superfund expense for test period</t>
  </si>
  <si>
    <r>
      <rPr>
        <b/>
        <sz val="11"/>
        <color theme="1"/>
        <rFont val="Calibri"/>
        <family val="2"/>
        <scheme val="minor"/>
      </rPr>
      <t xml:space="preserve"> Regulated</t>
    </r>
    <r>
      <rPr>
        <sz val="11"/>
        <color theme="1"/>
        <rFont val="Calibri"/>
        <family val="2"/>
        <scheme val="minor"/>
      </rPr>
      <t xml:space="preserve"> Deferred Asset Amortization</t>
    </r>
  </si>
  <si>
    <t>Amortization timeline</t>
  </si>
  <si>
    <t>Year</t>
  </si>
  <si>
    <t>Begin Bal.</t>
  </si>
  <si>
    <t>Yearly Depn</t>
  </si>
  <si>
    <t>Ending Bal</t>
  </si>
  <si>
    <t>Average Investment</t>
  </si>
  <si>
    <t>FERC Rate</t>
  </si>
  <si>
    <t>Interest cost</t>
  </si>
  <si>
    <t>Year 1</t>
  </si>
  <si>
    <t>Q12018</t>
  </si>
  <si>
    <t>Year 2</t>
  </si>
  <si>
    <t>Q42018</t>
  </si>
  <si>
    <t>Year 3</t>
  </si>
  <si>
    <t>Q42019</t>
  </si>
  <si>
    <t>Year 4</t>
  </si>
  <si>
    <t>Q42020</t>
  </si>
  <si>
    <t>Year 5</t>
  </si>
  <si>
    <t>Q42021</t>
  </si>
  <si>
    <t>Year 6</t>
  </si>
  <si>
    <t>Q42022</t>
  </si>
  <si>
    <t>Year 7</t>
  </si>
  <si>
    <t>Q42023</t>
  </si>
  <si>
    <t>Year 8</t>
  </si>
  <si>
    <t>Q42024</t>
  </si>
  <si>
    <t>Year 9</t>
  </si>
  <si>
    <t>Q42025</t>
  </si>
  <si>
    <t>Year 10</t>
  </si>
  <si>
    <t>Q42026</t>
  </si>
  <si>
    <t>https://www.ferc.gov/enforcement-legal/enforcement/interest-calculation-rates-and-methodology</t>
  </si>
  <si>
    <t>Updated rate for new year</t>
  </si>
  <si>
    <t>EXPENSE RECOVERY</t>
  </si>
  <si>
    <t>AMORT REVENUE</t>
  </si>
  <si>
    <t>Pct of Surcharge Rev Allocated to Expense Recovery</t>
  </si>
  <si>
    <t>Surcharge Revenue Collected Attributed to Expense Recovery</t>
  </si>
  <si>
    <t>Surcharge Revenue Collected Attributed to Amortized Revenue</t>
  </si>
  <si>
    <t>TOTAL COLLECTED</t>
  </si>
  <si>
    <t>Previous Revenue Requirement</t>
  </si>
  <si>
    <t>Adjustment to Current Test Period Revenue</t>
  </si>
  <si>
    <t>RES</t>
  </si>
  <si>
    <t>COM</t>
  </si>
  <si>
    <t>IND</t>
  </si>
  <si>
    <t>Expense Recovery Period</t>
  </si>
  <si>
    <t>2019_10</t>
  </si>
  <si>
    <t>2019_11</t>
  </si>
  <si>
    <t>2019_12</t>
  </si>
  <si>
    <t>Amortization Revenue Period</t>
  </si>
  <si>
    <t>2020_01</t>
  </si>
  <si>
    <t>2020_02</t>
  </si>
  <si>
    <t>2020_03</t>
  </si>
  <si>
    <t>2020_04</t>
  </si>
  <si>
    <t>2020_05</t>
  </si>
  <si>
    <t>2020_06</t>
  </si>
  <si>
    <t>2020_07</t>
  </si>
  <si>
    <t>2020_08</t>
  </si>
  <si>
    <t>2020_09</t>
  </si>
  <si>
    <t>2020_10</t>
  </si>
  <si>
    <t>2020_11</t>
  </si>
  <si>
    <t>2020_12</t>
  </si>
  <si>
    <t>ANNUALIZED PLP SURCHARGE - EXPENSE RECOVERY REVENUE</t>
  </si>
  <si>
    <t>ANNUALIZED PLP SURCHARGE - AMORTIZATION REVENUE</t>
  </si>
  <si>
    <t xml:space="preserve">I updated all the fields in yellow. </t>
  </si>
  <si>
    <t>&lt;---Updated using previous year</t>
  </si>
  <si>
    <t xml:space="preserve">PLP Legal/Environmental Invoice Summary </t>
  </si>
  <si>
    <t>Prepared by Francisco Alcala</t>
  </si>
  <si>
    <t>PLP Legal/Environmental Invoice Summary</t>
  </si>
  <si>
    <t>Service Month</t>
  </si>
  <si>
    <t>Monthly Invoices</t>
  </si>
  <si>
    <t>Prof Services</t>
  </si>
  <si>
    <t>Costs</t>
  </si>
  <si>
    <t>Totalservices</t>
  </si>
  <si>
    <t>TOTAL</t>
  </si>
  <si>
    <t>Commercial</t>
  </si>
  <si>
    <t>BillingGroup</t>
  </si>
  <si>
    <t>Regulated</t>
  </si>
  <si>
    <t>BDI-BECHTEL</t>
  </si>
  <si>
    <t>Nonregulated</t>
  </si>
  <si>
    <t>BDI-01-PASCO</t>
  </si>
  <si>
    <t>BDI-08-CONNELL_DIRECT_BILL</t>
  </si>
  <si>
    <t>BDI-09-KAHLOTUS_DIRECT_BILL</t>
  </si>
  <si>
    <t>BDI-11-KENNEWICK</t>
  </si>
  <si>
    <t>BDI-12_RICHLAND_REC</t>
  </si>
  <si>
    <t>BDI-16_WAITSBURG_DIRECT_BILL</t>
  </si>
  <si>
    <t>BDI-24_YAKCO_RECYCLE</t>
  </si>
  <si>
    <t>BDI-BEN_CONTRACT</t>
  </si>
  <si>
    <t>BDI-DAYTON_DIRECT_BILL</t>
  </si>
  <si>
    <t>BDI-FRAN_CONTRACT</t>
  </si>
  <si>
    <t>BDI-KAHLOTUS_CITY_BILL</t>
  </si>
  <si>
    <t>BDI-MESA_CITY_BILL</t>
  </si>
  <si>
    <t>BDI-PROSSER_CITY_BILL</t>
  </si>
  <si>
    <t>BDI-PROSSER_TRANSFER</t>
  </si>
  <si>
    <t>BDI-WAITSBURG_CITY_BILL</t>
  </si>
  <si>
    <t>BDI Customers</t>
  </si>
  <si>
    <t>BDI+ED's Customers</t>
  </si>
  <si>
    <t>Residential</t>
  </si>
  <si>
    <t>INDUSTRIAL</t>
  </si>
  <si>
    <t>MEEK'S UNITARY WEIGHTS</t>
  </si>
  <si>
    <t>RESIDENTIAL</t>
  </si>
  <si>
    <t>COMMERCIAL</t>
  </si>
  <si>
    <t>Total Tonnage</t>
  </si>
  <si>
    <t>GL CALCULATED WEIGHT</t>
  </si>
  <si>
    <t>GL DISP EXPENSE</t>
  </si>
  <si>
    <t>DISPOSAL COST/TON</t>
  </si>
  <si>
    <t>Total Tons</t>
  </si>
  <si>
    <t>VARIANCE</t>
  </si>
  <si>
    <t>Company</t>
  </si>
  <si>
    <t>PERIOD_Month</t>
  </si>
  <si>
    <t>PERIOD_Year</t>
  </si>
  <si>
    <t>Period</t>
  </si>
  <si>
    <t>CustomerType</t>
  </si>
  <si>
    <t>CustomerCount</t>
  </si>
  <si>
    <t>BDI</t>
  </si>
  <si>
    <t>PASS THRU</t>
  </si>
  <si>
    <t>BDI-13_W_RICHLAND_DIRECT_BILL</t>
  </si>
  <si>
    <t>BDI-WW_CONTRACT</t>
  </si>
  <si>
    <t>EDS</t>
  </si>
  <si>
    <t>EDS-03-BEN_CO</t>
  </si>
  <si>
    <t>EDS-12_RICHLAND</t>
  </si>
  <si>
    <t>EDS-13-WR_DIRECT_BILL</t>
  </si>
  <si>
    <t>EDS-14-BENTON_CITY</t>
  </si>
  <si>
    <t>EDS-BC TRANSFER</t>
  </si>
  <si>
    <t>EDS-WR_CITY_BILLED</t>
  </si>
  <si>
    <t>PERIOD</t>
  </si>
  <si>
    <t>AREA</t>
  </si>
  <si>
    <t>BillingCompany</t>
  </si>
  <si>
    <t>Res_Tons</t>
  </si>
  <si>
    <t>Com_Tons</t>
  </si>
  <si>
    <t>Total_Packer_Tons</t>
  </si>
  <si>
    <t>DB_PassThru_MSW_Tons</t>
  </si>
  <si>
    <t>DB_PassThru_Green_Tons</t>
  </si>
  <si>
    <t>DB_PassThru_DBNFAsb_Tons</t>
  </si>
  <si>
    <t>DB_PassThru_Roos_Tons</t>
  </si>
  <si>
    <t>Total_PassThru_DB_Tons</t>
  </si>
  <si>
    <t>Total_Tons</t>
  </si>
  <si>
    <t>PASCO</t>
  </si>
  <si>
    <t>TransactionCode</t>
  </si>
  <si>
    <t>TransGroup</t>
  </si>
  <si>
    <t>EffectiveUnits</t>
  </si>
  <si>
    <t>Rate</t>
  </si>
  <si>
    <t>TotalRev</t>
  </si>
  <si>
    <t>COM_64GAL_1X</t>
  </si>
  <si>
    <t>FIN</t>
  </si>
  <si>
    <t>FEE</t>
  </si>
  <si>
    <t>NULL</t>
  </si>
  <si>
    <t>RES_64GAL_1X</t>
  </si>
  <si>
    <t>RES_BRINGIN_CART</t>
  </si>
  <si>
    <t>ROL_RENT_30YD</t>
  </si>
  <si>
    <t>TEMP_RO_30YD_BRINGIN</t>
  </si>
  <si>
    <t>MISC_REPLACE_CART</t>
  </si>
  <si>
    <t>RENT_30YD</t>
  </si>
  <si>
    <t>TEMP_8.0YD_FEL</t>
  </si>
  <si>
    <t>FEL_3.0YD_1X</t>
  </si>
  <si>
    <t>FEL_6.0YD_1X</t>
  </si>
  <si>
    <t>FEL_8.0YD_1X</t>
  </si>
  <si>
    <t>FEL_4.0YD_1X</t>
  </si>
  <si>
    <t>ROL_RENT_15YD</t>
  </si>
  <si>
    <t>FEL_1.5YD_1X</t>
  </si>
  <si>
    <t>FEL_8.0YD_2X</t>
  </si>
  <si>
    <t>RES_RESTART_SVC_RES</t>
  </si>
  <si>
    <t>ROL_50YD_HAUL</t>
  </si>
  <si>
    <t>TEMP_3.0YD_FEL</t>
  </si>
  <si>
    <t>TEMP_RO_50YD_HAUL</t>
  </si>
  <si>
    <t>RES_32GAL_1X</t>
  </si>
  <si>
    <t>RES_DUPLEX</t>
  </si>
  <si>
    <t>RENT_1.5YD</t>
  </si>
  <si>
    <t>ROL_30YD_BRINGIN</t>
  </si>
  <si>
    <t>COM_BRINGIN_CONT</t>
  </si>
  <si>
    <t>TEMP_4.0YD_FEL</t>
  </si>
  <si>
    <t>TEMP_RO_20YD_HAUL</t>
  </si>
  <si>
    <t>COM_DEL_CONT</t>
  </si>
  <si>
    <t>RES_DEL_CART</t>
  </si>
  <si>
    <t>RES_EXTRA_CAN</t>
  </si>
  <si>
    <t>ROL_20YD_HAUL</t>
  </si>
  <si>
    <t>ROL_40YD_BRINGIN</t>
  </si>
  <si>
    <t>MISC_TIME_CHARGE</t>
  </si>
  <si>
    <t>TIP_ROLLOFF</t>
  </si>
  <si>
    <t>RES_EXTRA_BAG/BOX/MISC</t>
  </si>
  <si>
    <t>TEMP_RO_40YD_BRINGIN</t>
  </si>
  <si>
    <t>I_CONCRETE</t>
  </si>
  <si>
    <t>RES_RETURN_TRIP</t>
  </si>
  <si>
    <t>COM_300GAL_EOW</t>
  </si>
  <si>
    <t>TEMP_RO_50YD_DELIVER</t>
  </si>
  <si>
    <t>TEMP_SM_CONT_DEL</t>
  </si>
  <si>
    <t>FEL_1.5YD_EOW</t>
  </si>
  <si>
    <t>MISC_RET_CHECK_FEE</t>
  </si>
  <si>
    <t>RENT_4YD</t>
  </si>
  <si>
    <t>ROL_TRIP_CHARGE</t>
  </si>
  <si>
    <t>TEMP_RO_30YD_HAUL</t>
  </si>
  <si>
    <t>FEL_4.0YD_EOW</t>
  </si>
  <si>
    <t>ROL_30YD_HAUL</t>
  </si>
  <si>
    <t>RENT_40YD</t>
  </si>
  <si>
    <t>COM_EXTRA_YARDS</t>
  </si>
  <si>
    <t>RENT_11YD</t>
  </si>
  <si>
    <t>COM_96GAL_1X</t>
  </si>
  <si>
    <t>FEL_8.0YD_EOW</t>
  </si>
  <si>
    <t>FEL_2.0YD_EOW</t>
  </si>
  <si>
    <t>FEL_6.0YD_EOW</t>
  </si>
  <si>
    <t>MISC_CARRYOUT_25FT_PLUS</t>
  </si>
  <si>
    <t>FEL_2.0YD_1X</t>
  </si>
  <si>
    <t>RES_EXTRA_YDS</t>
  </si>
  <si>
    <t>ROL_RENT_20YD</t>
  </si>
  <si>
    <t>COM_300GAL_1X</t>
  </si>
  <si>
    <t>ROL_20YD_BRINGIN</t>
  </si>
  <si>
    <t>RES_64GAL_1XMONTH</t>
  </si>
  <si>
    <t>ROL_11YD_HAUL</t>
  </si>
  <si>
    <t>I_TIRE_TRUCK</t>
  </si>
  <si>
    <t>TEMP_RO_20YD_DELIVER</t>
  </si>
  <si>
    <t>TIP_ROOSELVELT</t>
  </si>
  <si>
    <t>RENT_50YD</t>
  </si>
  <si>
    <t>COM_BRINGIN_CART</t>
  </si>
  <si>
    <t>TEMP_RO_11YD_BRINGIN</t>
  </si>
  <si>
    <t>ROL_COMP35YD_HAUL</t>
  </si>
  <si>
    <t>TEMP_RO_30YD_DELIVER</t>
  </si>
  <si>
    <t>RENT_6YD</t>
  </si>
  <si>
    <t>RES_EXTRA_DUMP</t>
  </si>
  <si>
    <t>ROL_15YD_HAUL</t>
  </si>
  <si>
    <t>RES_DRIVE_IN</t>
  </si>
  <si>
    <t>FEL_2.0YD_SPEC_PICK_UP</t>
  </si>
  <si>
    <t>FEL_1.0YD_1X</t>
  </si>
  <si>
    <t>FEL_3.0YD_EOW</t>
  </si>
  <si>
    <t>I_TIRE_PASSENGER</t>
  </si>
  <si>
    <t>TEMP_6.0YD_FEL</t>
  </si>
  <si>
    <t>MISC_MILEAGE</t>
  </si>
  <si>
    <t>RES_96GAL_ADDTL_CART</t>
  </si>
  <si>
    <t>FEL_4.0YD_2X</t>
  </si>
  <si>
    <t>ROL_40YD_HAUL</t>
  </si>
  <si>
    <t>MISC_EXTRA_YDS</t>
  </si>
  <si>
    <t>COM_96GAL_EOW</t>
  </si>
  <si>
    <t>ROL_RENT_40YD</t>
  </si>
  <si>
    <t>COM-MISC</t>
  </si>
  <si>
    <t>I_APPLIANCE</t>
  </si>
  <si>
    <t>ROL_COMP30YD_HAUL</t>
  </si>
  <si>
    <t>COM_RESTART_SVC</t>
  </si>
  <si>
    <t>RES_EXTRA_UNIT</t>
  </si>
  <si>
    <t>TEMP_RO_50YD_BRINGIN</t>
  </si>
  <si>
    <t>MISC_EXTRAS</t>
  </si>
  <si>
    <t>RENT_20YD</t>
  </si>
  <si>
    <t>ROL_RENT_11YD</t>
  </si>
  <si>
    <t>ROL_REDELIVER_BOX</t>
  </si>
  <si>
    <t>RES_OVERFULL</t>
  </si>
  <si>
    <t>COM_DRIVE_IN</t>
  </si>
  <si>
    <t>MISC_DRIVE_IN</t>
  </si>
  <si>
    <t>TIP_FINLEY_BUTTES</t>
  </si>
  <si>
    <t>RENT_8YD</t>
  </si>
  <si>
    <t>ROL_MOVE_CHG</t>
  </si>
  <si>
    <t>COM_32GAL_1X</t>
  </si>
  <si>
    <t>TEMP_RO_20YD_BRINGIN</t>
  </si>
  <si>
    <t>ROL_30YD_2ND_HAUL</t>
  </si>
  <si>
    <t>COM_DEL_CART</t>
  </si>
  <si>
    <t>MISC_SHARPS</t>
  </si>
  <si>
    <t>I_FREON_APPLIANCE</t>
  </si>
  <si>
    <t>RES_96GAL_1X</t>
  </si>
  <si>
    <t>RES_REDELIVER_CART</t>
  </si>
  <si>
    <t>TEMP_RO_40YD_DELIVER</t>
  </si>
  <si>
    <t>TEMP_RO_11YD_DELIVER</t>
  </si>
  <si>
    <t>SM_CONT_CHANGE_OUT</t>
  </si>
  <si>
    <t>ROL_20YD_DELIVER</t>
  </si>
  <si>
    <t>FEL_6.0YD_SPEC_PICK_UP</t>
  </si>
  <si>
    <t>RENT_3YD</t>
  </si>
  <si>
    <t>COM_RETURN_TRIP</t>
  </si>
  <si>
    <t>FEL_8.0YD_SPEC_PICK_UP</t>
  </si>
  <si>
    <t>MISC_FURN</t>
  </si>
  <si>
    <t>ROL_30YD_DELIVER</t>
  </si>
  <si>
    <t>ROL_40YD_DELIVER</t>
  </si>
  <si>
    <t>TEMP_300_GAL</t>
  </si>
  <si>
    <t>RES_SPEC_PICK_UP</t>
  </si>
  <si>
    <t>TEMP_RO_11YD_HAUL</t>
  </si>
  <si>
    <t>ROL_11YD_BRINGIN</t>
  </si>
  <si>
    <t>FEL_4.0YD_SPEC_PICK_UP</t>
  </si>
  <si>
    <t>RES_32GAL_1XMONTH</t>
  </si>
  <si>
    <t>MISC_CARRYOUT_25FT</t>
  </si>
  <si>
    <t>TEMP_1.5YD_FEL</t>
  </si>
  <si>
    <t>ROL_20YD_2ND_HAUL</t>
  </si>
  <si>
    <t>FEL_3.0YD_SPEC_PICK_UP</t>
  </si>
  <si>
    <t>ROL_RENT_50YD</t>
  </si>
  <si>
    <t>FEL_1.5YD_SPEC_PICK_UP</t>
  </si>
  <si>
    <t>COM_EXTRA</t>
  </si>
  <si>
    <t>TEMP_RO_40YD_HAUL</t>
  </si>
  <si>
    <t>RES_2-32GAL_RES_1X</t>
  </si>
  <si>
    <t>ROL_50YD_DELIVER</t>
  </si>
  <si>
    <t>ROL_50YD_BRINGIN</t>
  </si>
  <si>
    <t>TIP_TONNAGE</t>
  </si>
  <si>
    <t>MISC_MOVE_CHG</t>
  </si>
  <si>
    <t>RENT_2YD</t>
  </si>
  <si>
    <t>MISC_OPEN_GATE</t>
  </si>
  <si>
    <t>FEL_6.0YD_5X</t>
  </si>
  <si>
    <t>TEMP_2.0YD_FEL</t>
  </si>
  <si>
    <t>COM_REDELIVER_CONT</t>
  </si>
  <si>
    <t>COM_MISC_CHARGE</t>
  </si>
  <si>
    <t>COM_EXTRA_CAN</t>
  </si>
  <si>
    <t>RES_96GAL_SPEC_PICK_UP</t>
  </si>
  <si>
    <t>Test Period</t>
  </si>
  <si>
    <t>Set Data Pull to Run for test period.  October of the previous year though the end of September of the current year.</t>
  </si>
  <si>
    <t>Customer Counts by Type 12 Month Rolling Test</t>
  </si>
  <si>
    <t>sELECT * FROM MASS_OPS.dbo.vCustomerCountByCompanyByServiceGroup_12MonthRollingTest</t>
  </si>
  <si>
    <t>GL Disposal Expense 12 Month Rolling Test</t>
  </si>
  <si>
    <t>GL PLP Revenue Collected 12 Month Rolling Test</t>
  </si>
  <si>
    <t>Disposal Weight 12 Month Rolling Test</t>
  </si>
  <si>
    <t>sELECT * FROM MASS_OPS.dbo.vDisposalWeight_12MonthRollingTest</t>
  </si>
  <si>
    <t>2021_01</t>
  </si>
  <si>
    <t>2021_02</t>
  </si>
  <si>
    <t>2021_03</t>
  </si>
  <si>
    <t>2021_04</t>
  </si>
  <si>
    <t>2021_05</t>
  </si>
  <si>
    <t>2021_06</t>
  </si>
  <si>
    <t>2021_07</t>
  </si>
  <si>
    <t>2021_08</t>
  </si>
  <si>
    <t>2021_09</t>
  </si>
  <si>
    <t>2021_10</t>
  </si>
  <si>
    <t>2021_11</t>
  </si>
  <si>
    <t>2021_12</t>
  </si>
  <si>
    <t>PricingArea</t>
  </si>
  <si>
    <t>BDI-12_REC-RICHLAND</t>
  </si>
  <si>
    <t>Account</t>
  </si>
  <si>
    <t>Subaccount</t>
  </si>
  <si>
    <t>Revenue Reduction - Disposal to Transfer Station</t>
  </si>
  <si>
    <t>000-000-000</t>
  </si>
  <si>
    <t>Prepared on: 10/14/2021</t>
  </si>
  <si>
    <t>149840/149839</t>
  </si>
  <si>
    <t>149909/149918</t>
  </si>
  <si>
    <t>000-300-231</t>
  </si>
  <si>
    <t>40000</t>
  </si>
  <si>
    <t>BDI -</t>
  </si>
  <si>
    <t>000-200-231</t>
  </si>
  <si>
    <t>000-300-412</t>
  </si>
  <si>
    <t>40100</t>
  </si>
  <si>
    <t>000-200-412</t>
  </si>
  <si>
    <t>000-100-412</t>
  </si>
  <si>
    <t>000-300-212</t>
  </si>
  <si>
    <t>000-200-212</t>
  </si>
  <si>
    <t>000-100-212</t>
  </si>
  <si>
    <t>000-300-111</t>
  </si>
  <si>
    <t>000-200-111</t>
  </si>
  <si>
    <t>000-100-111</t>
  </si>
  <si>
    <t>Period ID</t>
  </si>
  <si>
    <t>Source ID</t>
  </si>
  <si>
    <t>Branch</t>
  </si>
  <si>
    <t>RESIDENTIAL - PLP</t>
  </si>
  <si>
    <t>COMMERCIAL - PLP</t>
  </si>
  <si>
    <t>INDUSTRIAL - PLP</t>
  </si>
  <si>
    <t>Transaction Total</t>
  </si>
  <si>
    <t>Account Description</t>
  </si>
  <si>
    <t>Test Period: October 1, 2020 thru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</si>
</sst>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0.0%"/>
    <numFmt numFmtId="167" formatCode="_(* #,##0_);_(* \(#,##0\);_(* &quot;-&quot;??_);_(@_)"/>
    <numFmt numFmtId="168" formatCode="&quot;$&quot;#,##0.000_);\(&quot;$&quot;#,##0.000\)"/>
    <numFmt numFmtId="169" formatCode="_(&quot;$&quot;* #,##0.000_);_(&quot;$&quot;* \(#,##0.000\);_(&quot;$&quot;* &quot;-&quot;??_);_(@_)"/>
    <numFmt numFmtId="170" formatCode="&quot;$&quot;#,##0"/>
    <numFmt numFmtId="171" formatCode="m\/d\/yyyy"/>
    <numFmt numFmtId="172" formatCode="#,##0.00;[Red]\-#,##0.00"/>
    <numFmt numFmtId="173" formatCode="mm\/dd\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Alignment="0"/>
    <xf numFmtId="0" fontId="7" fillId="15" borderId="22" applyAlignment="0"/>
    <xf numFmtId="171" fontId="7" fillId="15" borderId="22"/>
    <xf numFmtId="172" fontId="7" fillId="15" borderId="22"/>
    <xf numFmtId="0" fontId="5" fillId="16" borderId="1" applyAlignment="0"/>
    <xf numFmtId="173" fontId="7" fillId="15" borderId="22"/>
    <xf numFmtId="0" fontId="10" fillId="0" borderId="0" applyAlignment="0"/>
  </cellStyleXfs>
  <cellXfs count="137">
    <xf numFmtId="0" fontId="0" fillId="0" borderId="0" xfId="0"/>
    <xf numFmtId="0" fontId="0" fillId="0" borderId="0" xfId="0" applyAlignment="1">
      <alignment wrapText="1"/>
    </xf>
    <xf numFmtId="166" fontId="0" fillId="0" borderId="0" xfId="3" applyNumberFormat="1" applyFont="1"/>
    <xf numFmtId="1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3" fontId="0" fillId="0" borderId="1" xfId="0" applyNumberFormat="1" applyBorder="1"/>
    <xf numFmtId="3" fontId="0" fillId="0" borderId="0" xfId="0" applyNumberFormat="1"/>
    <xf numFmtId="164" fontId="0" fillId="0" borderId="1" xfId="2" applyNumberFormat="1" applyFont="1" applyBorder="1"/>
    <xf numFmtId="0" fontId="0" fillId="3" borderId="2" xfId="0" applyFill="1" applyBorder="1"/>
    <xf numFmtId="3" fontId="0" fillId="3" borderId="3" xfId="0" applyNumberFormat="1" applyFill="1" applyBorder="1"/>
    <xf numFmtId="0" fontId="2" fillId="0" borderId="9" xfId="0" applyFont="1" applyBorder="1"/>
    <xf numFmtId="3" fontId="2" fillId="0" borderId="9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14" xfId="0" applyFont="1" applyBorder="1"/>
    <xf numFmtId="3" fontId="2" fillId="0" borderId="14" xfId="0" applyNumberFormat="1" applyFont="1" applyBorder="1"/>
    <xf numFmtId="0" fontId="0" fillId="0" borderId="7" xfId="0" applyBorder="1"/>
    <xf numFmtId="3" fontId="0" fillId="0" borderId="7" xfId="0" applyNumberFormat="1" applyBorder="1"/>
    <xf numFmtId="0" fontId="2" fillId="0" borderId="6" xfId="0" applyFont="1" applyFill="1" applyBorder="1"/>
    <xf numFmtId="3" fontId="2" fillId="0" borderId="0" xfId="0" applyNumberFormat="1" applyFont="1"/>
    <xf numFmtId="0" fontId="2" fillId="0" borderId="0" xfId="0" applyFont="1"/>
    <xf numFmtId="0" fontId="6" fillId="0" borderId="6" xfId="0" applyFont="1" applyFill="1" applyBorder="1"/>
    <xf numFmtId="3" fontId="6" fillId="0" borderId="0" xfId="0" applyNumberFormat="1" applyFont="1"/>
    <xf numFmtId="0" fontId="3" fillId="0" borderId="0" xfId="0" applyFont="1" applyFill="1" applyBorder="1"/>
    <xf numFmtId="0" fontId="3" fillId="5" borderId="0" xfId="0" applyFont="1" applyFill="1" applyBorder="1"/>
    <xf numFmtId="164" fontId="3" fillId="4" borderId="0" xfId="2" applyNumberFormat="1" applyFont="1" applyFill="1" applyBorder="1"/>
    <xf numFmtId="167" fontId="3" fillId="4" borderId="0" xfId="1" applyNumberFormat="1" applyFont="1" applyFill="1" applyBorder="1"/>
    <xf numFmtId="168" fontId="3" fillId="5" borderId="0" xfId="2" applyNumberFormat="1" applyFont="1" applyFill="1" applyBorder="1"/>
    <xf numFmtId="164" fontId="3" fillId="5" borderId="0" xfId="2" applyNumberFormat="1" applyFont="1" applyFill="1" applyBorder="1"/>
    <xf numFmtId="10" fontId="3" fillId="5" borderId="0" xfId="3" applyNumberFormat="1" applyFont="1" applyFill="1" applyBorder="1"/>
    <xf numFmtId="169" fontId="3" fillId="5" borderId="0" xfId="2" applyNumberFormat="1" applyFont="1" applyFill="1" applyBorder="1"/>
    <xf numFmtId="44" fontId="3" fillId="5" borderId="0" xfId="2" applyNumberFormat="1" applyFont="1" applyFill="1" applyBorder="1"/>
    <xf numFmtId="7" fontId="3" fillId="5" borderId="0" xfId="2" applyNumberFormat="1" applyFont="1" applyFill="1" applyBorder="1"/>
    <xf numFmtId="165" fontId="0" fillId="8" borderId="0" xfId="0" applyNumberFormat="1" applyFill="1"/>
    <xf numFmtId="166" fontId="0" fillId="0" borderId="0" xfId="3" applyNumberFormat="1" applyFont="1" applyAlignment="1">
      <alignment horizontal="center"/>
    </xf>
    <xf numFmtId="0" fontId="0" fillId="9" borderId="0" xfId="0" applyFill="1"/>
    <xf numFmtId="170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Fill="1"/>
    <xf numFmtId="164" fontId="0" fillId="0" borderId="0" xfId="0" applyNumberFormat="1" applyFont="1" applyFill="1"/>
    <xf numFmtId="0" fontId="0" fillId="0" borderId="0" xfId="0" applyFill="1"/>
    <xf numFmtId="44" fontId="0" fillId="0" borderId="0" xfId="0" applyNumberFormat="1" applyFill="1"/>
    <xf numFmtId="0" fontId="0" fillId="10" borderId="0" xfId="0" applyFill="1"/>
    <xf numFmtId="0" fontId="0" fillId="10" borderId="0" xfId="0" applyFill="1" applyAlignment="1">
      <alignment wrapText="1"/>
    </xf>
    <xf numFmtId="0" fontId="0" fillId="11" borderId="0" xfId="0" applyFill="1"/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44" fontId="0" fillId="11" borderId="0" xfId="2" applyFont="1" applyFill="1"/>
    <xf numFmtId="44" fontId="0" fillId="11" borderId="0" xfId="0" applyNumberFormat="1" applyFill="1"/>
    <xf numFmtId="44" fontId="0" fillId="11" borderId="0" xfId="2" applyFont="1" applyFill="1" applyAlignment="1">
      <alignment wrapText="1"/>
    </xf>
    <xf numFmtId="10" fontId="0" fillId="12" borderId="0" xfId="3" applyNumberFormat="1" applyFont="1" applyFill="1" applyAlignment="1">
      <alignment wrapText="1"/>
    </xf>
    <xf numFmtId="44" fontId="0" fillId="11" borderId="0" xfId="0" applyNumberFormat="1" applyFill="1" applyAlignment="1">
      <alignment wrapText="1"/>
    </xf>
    <xf numFmtId="0" fontId="8" fillId="0" borderId="0" xfId="4"/>
    <xf numFmtId="0" fontId="0" fillId="0" borderId="0" xfId="0" applyFont="1"/>
    <xf numFmtId="0" fontId="2" fillId="8" borderId="0" xfId="0" applyFont="1" applyFill="1"/>
    <xf numFmtId="44" fontId="2" fillId="8" borderId="0" xfId="0" applyNumberFormat="1" applyFont="1" applyFill="1" applyAlignment="1">
      <alignment horizontal="right"/>
    </xf>
    <xf numFmtId="0" fontId="0" fillId="8" borderId="0" xfId="0" applyFill="1" applyAlignment="1">
      <alignment horizontal="left"/>
    </xf>
    <xf numFmtId="3" fontId="0" fillId="13" borderId="0" xfId="0" applyNumberFormat="1" applyFill="1" applyAlignment="1">
      <alignment wrapText="1"/>
    </xf>
    <xf numFmtId="3" fontId="0" fillId="0" borderId="0" xfId="0" applyNumberFormat="1" applyAlignment="1">
      <alignment wrapText="1"/>
    </xf>
    <xf numFmtId="170" fontId="0" fillId="0" borderId="0" xfId="0" applyNumberFormat="1" applyAlignment="1">
      <alignment wrapText="1"/>
    </xf>
    <xf numFmtId="0" fontId="0" fillId="8" borderId="0" xfId="0" applyFont="1" applyFill="1"/>
    <xf numFmtId="164" fontId="0" fillId="12" borderId="0" xfId="2" applyNumberFormat="1" applyFont="1" applyFill="1"/>
    <xf numFmtId="167" fontId="0" fillId="12" borderId="0" xfId="1" applyNumberFormat="1" applyFont="1" applyFill="1"/>
    <xf numFmtId="0" fontId="0" fillId="8" borderId="17" xfId="0" applyFill="1" applyBorder="1" applyAlignment="1">
      <alignment horizontal="left"/>
    </xf>
    <xf numFmtId="44" fontId="0" fillId="8" borderId="18" xfId="0" applyNumberFormat="1" applyFill="1" applyBorder="1"/>
    <xf numFmtId="0" fontId="0" fillId="0" borderId="18" xfId="0" applyBorder="1" applyAlignment="1">
      <alignment wrapText="1"/>
    </xf>
    <xf numFmtId="170" fontId="0" fillId="0" borderId="19" xfId="0" applyNumberFormat="1" applyBorder="1" applyAlignment="1">
      <alignment wrapText="1"/>
    </xf>
    <xf numFmtId="7" fontId="0" fillId="8" borderId="0" xfId="2" applyNumberFormat="1" applyFont="1" applyFill="1"/>
    <xf numFmtId="164" fontId="0" fillId="8" borderId="0" xfId="2" applyNumberFormat="1" applyFont="1" applyFill="1"/>
    <xf numFmtId="10" fontId="0" fillId="8" borderId="0" xfId="3" applyNumberFormat="1" applyFont="1" applyFill="1"/>
    <xf numFmtId="44" fontId="0" fillId="8" borderId="0" xfId="2" applyNumberFormat="1" applyFont="1" applyFill="1"/>
    <xf numFmtId="0" fontId="2" fillId="0" borderId="5" xfId="0" applyFont="1" applyBorder="1" applyAlignment="1">
      <alignment horizontal="left" indent="1"/>
    </xf>
    <xf numFmtId="168" fontId="0" fillId="8" borderId="0" xfId="2" applyNumberFormat="1" applyFont="1" applyFill="1"/>
    <xf numFmtId="169" fontId="0" fillId="8" borderId="0" xfId="2" applyNumberFormat="1" applyFont="1" applyFill="1"/>
    <xf numFmtId="0" fontId="2" fillId="8" borderId="0" xfId="0" applyFont="1" applyFill="1" applyBorder="1" applyAlignment="1">
      <alignment horizontal="center"/>
    </xf>
    <xf numFmtId="10" fontId="4" fillId="0" borderId="1" xfId="3" applyNumberFormat="1" applyFont="1" applyBorder="1" applyAlignment="1">
      <alignment horizontal="center" vertical="center"/>
    </xf>
    <xf numFmtId="10" fontId="0" fillId="0" borderId="0" xfId="3" applyNumberFormat="1" applyFont="1"/>
    <xf numFmtId="0" fontId="0" fillId="0" borderId="0" xfId="0" applyAlignment="1">
      <alignment horizontal="center"/>
    </xf>
    <xf numFmtId="0" fontId="9" fillId="0" borderId="0" xfId="0" applyFont="1"/>
    <xf numFmtId="165" fontId="0" fillId="14" borderId="0" xfId="0" applyNumberFormat="1" applyFill="1"/>
    <xf numFmtId="0" fontId="9" fillId="14" borderId="0" xfId="0" applyFont="1" applyFill="1"/>
    <xf numFmtId="44" fontId="3" fillId="4" borderId="0" xfId="2" applyFont="1" applyFill="1" applyBorder="1"/>
    <xf numFmtId="0" fontId="0" fillId="0" borderId="0" xfId="0" quotePrefix="1"/>
    <xf numFmtId="43" fontId="0" fillId="0" borderId="0" xfId="1" applyFont="1"/>
    <xf numFmtId="43" fontId="0" fillId="0" borderId="1" xfId="1" applyFont="1" applyBorder="1" applyAlignment="1">
      <alignment horizontal="right"/>
    </xf>
    <xf numFmtId="0" fontId="0" fillId="0" borderId="0" xfId="0" applyAlignment="1">
      <alignment horizontal="left"/>
    </xf>
    <xf numFmtId="1" fontId="7" fillId="15" borderId="22" xfId="6" applyNumberFormat="1" applyFont="1" applyFill="1" applyBorder="1"/>
    <xf numFmtId="0" fontId="10" fillId="0" borderId="0" xfId="5" applyNumberFormat="1" applyFont="1" applyFill="1" applyBorder="1"/>
    <xf numFmtId="0" fontId="7" fillId="15" borderId="22" xfId="6" applyFont="1" applyFill="1" applyBorder="1"/>
    <xf numFmtId="49" fontId="7" fillId="15" borderId="22" xfId="6" applyNumberFormat="1" applyFont="1" applyFill="1" applyBorder="1"/>
    <xf numFmtId="0" fontId="10" fillId="0" borderId="0" xfId="5" applyNumberFormat="1" applyFont="1" applyFill="1" applyBorder="1" applyAlignment="1">
      <alignment horizontal="left"/>
    </xf>
    <xf numFmtId="0" fontId="5" fillId="16" borderId="7" xfId="9" applyFont="1" applyFill="1" applyBorder="1"/>
    <xf numFmtId="0" fontId="7" fillId="15" borderId="23" xfId="6" applyFont="1" applyFill="1" applyBorder="1"/>
    <xf numFmtId="49" fontId="7" fillId="15" borderId="23" xfId="6" applyNumberFormat="1" applyFont="1" applyFill="1" applyBorder="1"/>
    <xf numFmtId="1" fontId="7" fillId="15" borderId="23" xfId="6" applyNumberFormat="1" applyFont="1" applyFill="1" applyBorder="1"/>
    <xf numFmtId="0" fontId="5" fillId="16" borderId="7" xfId="9" applyFont="1" applyFill="1" applyBorder="1" applyAlignment="1">
      <alignment horizontal="left"/>
    </xf>
    <xf numFmtId="172" fontId="7" fillId="15" borderId="22" xfId="8" applyNumberFormat="1" applyFont="1" applyFill="1" applyBorder="1" applyAlignment="1">
      <alignment horizontal="left"/>
    </xf>
    <xf numFmtId="49" fontId="10" fillId="0" borderId="0" xfId="5" applyNumberFormat="1" applyFont="1" applyFill="1" applyBorder="1" applyAlignment="1">
      <alignment horizontal="left"/>
    </xf>
    <xf numFmtId="4" fontId="2" fillId="0" borderId="0" xfId="0" quotePrefix="1" applyNumberFormat="1" applyFont="1"/>
    <xf numFmtId="43" fontId="0" fillId="0" borderId="0" xfId="0" applyNumberFormat="1"/>
    <xf numFmtId="0" fontId="2" fillId="0" borderId="0" xfId="0" quotePrefix="1" applyFont="1"/>
    <xf numFmtId="0" fontId="5" fillId="16" borderId="1" xfId="9" applyNumberFormat="1" applyFont="1" applyFill="1" applyBorder="1"/>
    <xf numFmtId="0" fontId="2" fillId="8" borderId="16" xfId="0" applyFont="1" applyFill="1" applyBorder="1" applyAlignment="1">
      <alignment horizontal="center"/>
    </xf>
    <xf numFmtId="0" fontId="0" fillId="12" borderId="0" xfId="0" applyFont="1" applyFill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6" borderId="0" xfId="0" applyFill="1" applyAlignment="1">
      <alignment horizontal="center" vertical="center" textRotation="90"/>
    </xf>
    <xf numFmtId="0" fontId="0" fillId="7" borderId="0" xfId="0" applyFill="1" applyAlignment="1">
      <alignment horizontal="center" vertical="center" textRotation="90"/>
    </xf>
    <xf numFmtId="0" fontId="0" fillId="0" borderId="0" xfId="0" applyAlignment="1">
      <alignment horizontal="center"/>
    </xf>
    <xf numFmtId="0" fontId="3" fillId="4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0" fillId="0" borderId="1" xfId="0" applyBorder="1" applyAlignment="1"/>
    <xf numFmtId="0" fontId="2" fillId="0" borderId="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3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3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</cellXfs>
  <cellStyles count="12">
    <cellStyle name="Comma" xfId="1" builtinId="3"/>
    <cellStyle name="Currency" xfId="2" builtinId="4"/>
    <cellStyle name="Hyperlink" xfId="4" builtinId="8"/>
    <cellStyle name="Normal" xfId="0" builtinId="0"/>
    <cellStyle name="Normal 2" xfId="5" xr:uid="{00000000-0005-0000-0000-000004000000}"/>
    <cellStyle name="Normal 5" xfId="11" xr:uid="{00000000-0005-0000-0000-000005000000}"/>
    <cellStyle name="Percent" xfId="3" builtinId="5"/>
    <cellStyle name="Style 1" xfId="6" xr:uid="{00000000-0005-0000-0000-000007000000}"/>
    <cellStyle name="Style 2" xfId="9" xr:uid="{00000000-0005-0000-0000-000008000000}"/>
    <cellStyle name="Style 3" xfId="10" xr:uid="{00000000-0005-0000-0000-000009000000}"/>
    <cellStyle name="Style 4" xfId="8" xr:uid="{00000000-0005-0000-0000-00000A000000}"/>
    <cellStyle name="Style 5" xfId="7" xr:uid="{00000000-0005-0000-0000-00000B000000}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72" formatCode="#,##0.00;[Red]\-#,##0.00"/>
      <fill>
        <patternFill patternType="solid">
          <fgColor rgb="FF000000"/>
          <bgColor rgb="FFFFFFF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scheme val="none"/>
      </font>
      <numFmt numFmtId="0" formatCode="General"/>
      <fill>
        <patternFill patternType="solid">
          <fgColor rgb="FF000000"/>
          <bgColor rgb="FFFFFFFF"/>
        </patternFill>
      </fill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border outline="0">
        <top style="thin">
          <color rgb="FFD0D7E5"/>
        </top>
      </border>
    </dxf>
    <dxf>
      <border outline="0">
        <top style="thin">
          <color indexed="64"/>
        </top>
        <bottom style="thin">
          <color rgb="FFD0D7E5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00008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0</xdr:row>
      <xdr:rowOff>0</xdr:rowOff>
    </xdr:from>
    <xdr:to>
      <xdr:col>27</xdr:col>
      <xdr:colOff>283680</xdr:colOff>
      <xdr:row>21</xdr:row>
      <xdr:rowOff>50465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10799280" cy="424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247650</xdr:rowOff>
    </xdr:from>
    <xdr:to>
      <xdr:col>21</xdr:col>
      <xdr:colOff>57150</xdr:colOff>
      <xdr:row>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8705850" y="247650"/>
          <a:ext cx="6667500" cy="1771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Select * from MASS_OPS.dbo.vEquivalentUnits_12MonthRollingTest</a:t>
          </a: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where 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TransactionCode not like '%PLP%'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and BillingGroup in ('BDI-03-BEN_WUTC','BDI-02-FRAN_WUTC','BDI-04-WALLA_WUTC','BDI-BECHTEL')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IAL%20FOLDER\CITIES-Fuel%20Surcharge-Rates-Etc\_MasterData_RateCase\BDI-PLP_Surcharge\2018Filing\BDI_PLP_ComplianceFiling_Eff2019%20(DA%2013%20Nov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outSummary"/>
      <sheetName val="PLP_AmortRev_Calculation"/>
      <sheetName val="PLP-ExpenseRecovery_Calculation"/>
      <sheetName val="RegDeferredAssetAmort"/>
      <sheetName val="PLP_RevReceived"/>
      <sheetName val="ExpenseRecovery_PreviousTestPer"/>
      <sheetName val="AmortRev_PreviousTestPer"/>
      <sheetName val="PLP_Invoices"/>
      <sheetName val="SurchargeAmount(variance test)"/>
      <sheetName val="CommercialCustomers"/>
      <sheetName val="ResidentialRearLoader"/>
      <sheetName val="ResidentialCustomers"/>
      <sheetName val="DropBox_Tons"/>
      <sheetName val="ResidentialPacker_Tons"/>
      <sheetName val="CommercialPacker_Tons"/>
      <sheetName val="Tonnage_FitTest"/>
      <sheetName val="CustomerCounts"/>
      <sheetName val="GL-Data_DisposalCosts"/>
      <sheetName val="Sheet26"/>
      <sheetName val="GL_PLPRev"/>
      <sheetName val="GL_PLPExpenses"/>
      <sheetName val="Units"/>
      <sheetName val="WeightReference"/>
      <sheetName val="Lookup_Routes"/>
      <sheetName val="Lookup_Service"/>
      <sheetName val="Notes"/>
    </sheetNames>
    <sheetDataSet>
      <sheetData sheetId="0"/>
      <sheetData sheetId="1"/>
      <sheetData sheetId="2">
        <row r="8">
          <cell r="B8">
            <v>6491.8699306735007</v>
          </cell>
        </row>
      </sheetData>
      <sheetData sheetId="3">
        <row r="7">
          <cell r="H7">
            <v>14967.512503999998</v>
          </cell>
        </row>
      </sheetData>
      <sheetData sheetId="4">
        <row r="21">
          <cell r="U21">
            <v>8713.5922619246558</v>
          </cell>
        </row>
      </sheetData>
      <sheetData sheetId="5"/>
      <sheetData sheetId="6"/>
      <sheetData sheetId="7">
        <row r="18">
          <cell r="F18">
            <v>420037.32000000007</v>
          </cell>
        </row>
      </sheetData>
      <sheetData sheetId="8"/>
      <sheetData sheetId="9"/>
      <sheetData sheetId="10"/>
      <sheetData sheetId="11"/>
      <sheetData sheetId="12">
        <row r="2">
          <cell r="P2">
            <v>21238.556999999997</v>
          </cell>
        </row>
      </sheetData>
      <sheetData sheetId="13">
        <row r="2">
          <cell r="P2">
            <v>6491.8699306735007</v>
          </cell>
        </row>
      </sheetData>
      <sheetData sheetId="14">
        <row r="2">
          <cell r="P2">
            <v>4839.5785488152887</v>
          </cell>
        </row>
      </sheetData>
      <sheetData sheetId="15">
        <row r="1">
          <cell r="O1" t="str">
            <v>TOTAL</v>
          </cell>
        </row>
      </sheetData>
      <sheetData sheetId="16">
        <row r="1">
          <cell r="E1" t="str">
            <v>Period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24" displayName="Table24" ref="A1:F182" totalsRowShown="0" headerRowDxfId="9" headerRowBorderDxfId="8" tableBorderDxfId="7" totalsRowBorderDxfId="6" headerRowCellStyle="Style 2">
  <tableColumns count="6">
    <tableColumn id="7" xr3:uid="{00000000-0010-0000-0000-000007000000}" name="Period ID" dataDxfId="5" dataCellStyle="Style 1"/>
    <tableColumn id="1" xr3:uid="{00000000-0010-0000-0000-000001000000}" name="Branch" dataDxfId="4" dataCellStyle="Style 1"/>
    <tableColumn id="2" xr3:uid="{00000000-0010-0000-0000-000002000000}" name="Account" dataDxfId="3" dataCellStyle="Style 1"/>
    <tableColumn id="3" xr3:uid="{00000000-0010-0000-0000-000003000000}" name="Subaccount" dataDxfId="2" dataCellStyle="Style 1"/>
    <tableColumn id="6" xr3:uid="{00000000-0010-0000-0000-000006000000}" name="Source ID" dataDxfId="1" dataCellStyle="Style 1"/>
    <tableColumn id="5" xr3:uid="{00000000-0010-0000-0000-000005000000}" name="Transaction Total" dataDxfId="0" dataCellStyle="Style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erc.gov/enforcement-legal/enforcement/interest-calculation-rates-and-methodology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workbookViewId="0">
      <selection activeCell="B16" sqref="B16"/>
    </sheetView>
  </sheetViews>
  <sheetFormatPr defaultRowHeight="14.4" x14ac:dyDescent="0.3"/>
  <cols>
    <col min="1" max="1" width="45.33203125" bestFit="1" customWidth="1"/>
    <col min="2" max="4" width="22.88671875" customWidth="1"/>
    <col min="5" max="5" width="17.33203125" customWidth="1"/>
    <col min="6" max="6" width="10.33203125" customWidth="1"/>
    <col min="7" max="7" width="11.44140625" customWidth="1"/>
  </cols>
  <sheetData>
    <row r="1" spans="1:7" ht="57.6" x14ac:dyDescent="0.3">
      <c r="A1" s="111" t="s">
        <v>0</v>
      </c>
      <c r="B1" s="111"/>
      <c r="C1" s="83"/>
      <c r="D1" s="83"/>
      <c r="E1" s="1" t="s">
        <v>1</v>
      </c>
      <c r="F1" s="1" t="s">
        <v>2</v>
      </c>
      <c r="G1" s="1" t="s">
        <v>3</v>
      </c>
    </row>
    <row r="2" spans="1:7" x14ac:dyDescent="0.3">
      <c r="A2" s="63" t="s">
        <v>4</v>
      </c>
      <c r="B2" s="64" t="s">
        <v>5</v>
      </c>
      <c r="C2" s="64" t="s">
        <v>6</v>
      </c>
      <c r="D2" s="64" t="s">
        <v>7</v>
      </c>
      <c r="E2" s="1"/>
      <c r="F2" s="1"/>
      <c r="G2" s="1"/>
    </row>
    <row r="3" spans="1:7" x14ac:dyDescent="0.3">
      <c r="A3" s="65" t="s">
        <v>8</v>
      </c>
      <c r="B3" s="41">
        <f>PLP_AmortRev_Calculation!E3</f>
        <v>1.3151038538283135E-2</v>
      </c>
      <c r="C3" s="41">
        <f>'PLP-ExpenseRecovery_Calculation'!E3</f>
        <v>3.4908182879776012E-2</v>
      </c>
      <c r="D3" s="41">
        <f>+B3+C3</f>
        <v>4.8059221418059149E-2</v>
      </c>
      <c r="E3" s="66"/>
      <c r="F3" s="67">
        <f>PLP_AmortRev_Calculation!G3</f>
        <v>5264.916666666667</v>
      </c>
      <c r="G3" s="68">
        <f>+D3*F3*12</f>
        <v>3036.3335499715595</v>
      </c>
    </row>
    <row r="4" spans="1:7" x14ac:dyDescent="0.3">
      <c r="A4" s="65" t="s">
        <v>9</v>
      </c>
      <c r="B4" s="41">
        <f>PLP_AmortRev_Calculation!E4</f>
        <v>5.8345977853514724E-2</v>
      </c>
      <c r="C4" s="41">
        <f>'PLP-ExpenseRecovery_Calculation'!E4</f>
        <v>0.15487385724563088</v>
      </c>
      <c r="D4" s="41">
        <f t="shared" ref="D4:D5" si="0">+B4+C4</f>
        <v>0.2132198350991456</v>
      </c>
      <c r="E4" s="66"/>
      <c r="F4" s="67">
        <f>PLP_AmortRev_Calculation!G4</f>
        <v>774.16666666666663</v>
      </c>
      <c r="G4" s="68">
        <f>+D4*F4*12</f>
        <v>1980.8122680710626</v>
      </c>
    </row>
    <row r="5" spans="1:7" ht="15" thickBot="1" x14ac:dyDescent="0.35">
      <c r="A5" s="65" t="s">
        <v>10</v>
      </c>
      <c r="B5" s="41">
        <f>PLP_AmortRev_Calculation!E5</f>
        <v>9.5977713016228691E-2</v>
      </c>
      <c r="C5" s="41">
        <f>'PLP-ExpenseRecovery_Calculation'!E5</f>
        <v>0.25476372444655343</v>
      </c>
      <c r="D5" s="41">
        <f t="shared" si="0"/>
        <v>0.35074143746278214</v>
      </c>
      <c r="E5" s="67">
        <f>PLP_AmortRev_Calculation!B10</f>
        <v>33714.869999999995</v>
      </c>
      <c r="F5" s="66"/>
      <c r="G5" s="68">
        <f>+E5*D5</f>
        <v>11825.201967670828</v>
      </c>
    </row>
    <row r="6" spans="1:7" ht="15" thickBot="1" x14ac:dyDescent="0.35">
      <c r="A6" s="72" t="s">
        <v>11</v>
      </c>
      <c r="B6" s="73"/>
      <c r="C6" s="73"/>
      <c r="D6" s="73"/>
      <c r="E6" s="74"/>
      <c r="F6" s="74"/>
      <c r="G6" s="75">
        <f>SUM(G3:G5)</f>
        <v>16842.347785713449</v>
      </c>
    </row>
    <row r="8" spans="1:7" x14ac:dyDescent="0.3">
      <c r="E8" s="46" t="s">
        <v>12</v>
      </c>
      <c r="G8" s="44">
        <f>PLP_AmortRev_Calculation!H6</f>
        <v>4608.7797153087995</v>
      </c>
    </row>
    <row r="9" spans="1:7" x14ac:dyDescent="0.3">
      <c r="E9" s="46" t="s">
        <v>13</v>
      </c>
      <c r="G9" s="44">
        <f>'PLP-ExpenseRecovery_Calculation'!H6</f>
        <v>12233.56807040465</v>
      </c>
    </row>
    <row r="10" spans="1:7" x14ac:dyDescent="0.3">
      <c r="E10" s="46" t="s">
        <v>14</v>
      </c>
      <c r="G10" s="44">
        <f>+G6-G8-G9</f>
        <v>0</v>
      </c>
    </row>
    <row r="13" spans="1:7" x14ac:dyDescent="0.3">
      <c r="E13" s="46" t="s">
        <v>15</v>
      </c>
    </row>
    <row r="14" spans="1:7" x14ac:dyDescent="0.3">
      <c r="E14" s="31" t="s">
        <v>16</v>
      </c>
      <c r="F14" s="94" t="s">
        <v>125</v>
      </c>
      <c r="G14" s="68">
        <f>SUMIFS(Units!I:I,Units!E:E,F14)+SUMIFS(Units!I:I,Units!E:E,E14)</f>
        <v>888420.93</v>
      </c>
    </row>
    <row r="15" spans="1:7" x14ac:dyDescent="0.3">
      <c r="E15" s="31" t="s">
        <v>17</v>
      </c>
      <c r="G15" s="68">
        <f>SUMIFS(Units!I:I,Units!E:E,E15)</f>
        <v>2504640.7000000002</v>
      </c>
    </row>
    <row r="16" spans="1:7" x14ac:dyDescent="0.3">
      <c r="E16" s="31" t="s">
        <v>18</v>
      </c>
      <c r="G16" s="68">
        <f>SUMIFS(Units!I:I,Units!E:E,E16)</f>
        <v>1723259.600000002</v>
      </c>
    </row>
    <row r="17" spans="5:10" x14ac:dyDescent="0.3">
      <c r="G17" s="68">
        <f>SUM(G14:G16)</f>
        <v>5116321.2300000023</v>
      </c>
      <c r="J17" s="85"/>
    </row>
    <row r="19" spans="5:10" x14ac:dyDescent="0.3">
      <c r="E19" s="46" t="s">
        <v>19</v>
      </c>
      <c r="G19" s="2">
        <f>+G6/G17</f>
        <v>3.2918863043541625E-3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P22"/>
  <sheetViews>
    <sheetView zoomScale="85" zoomScaleNormal="85" workbookViewId="0">
      <selection activeCell="M26" sqref="M26"/>
    </sheetView>
  </sheetViews>
  <sheetFormatPr defaultRowHeight="14.4" x14ac:dyDescent="0.3"/>
  <cols>
    <col min="1" max="1" width="12.5546875" customWidth="1"/>
    <col min="2" max="2" width="31.88671875" bestFit="1" customWidth="1"/>
  </cols>
  <sheetData>
    <row r="1" spans="1:16" ht="15" thickBot="1" x14ac:dyDescent="0.35">
      <c r="A1" t="s">
        <v>144</v>
      </c>
      <c r="B1" t="s">
        <v>123</v>
      </c>
      <c r="C1" t="s">
        <v>106</v>
      </c>
      <c r="D1" t="s">
        <v>107</v>
      </c>
      <c r="E1" t="s">
        <v>108</v>
      </c>
      <c r="F1" t="s">
        <v>349</v>
      </c>
      <c r="G1" t="s">
        <v>350</v>
      </c>
      <c r="H1" t="s">
        <v>351</v>
      </c>
      <c r="I1" t="s">
        <v>352</v>
      </c>
      <c r="J1" t="s">
        <v>353</v>
      </c>
      <c r="K1" t="s">
        <v>354</v>
      </c>
      <c r="L1" t="s">
        <v>355</v>
      </c>
      <c r="M1" t="s">
        <v>356</v>
      </c>
      <c r="N1" t="s">
        <v>357</v>
      </c>
      <c r="O1" t="str">
        <f>[1]Tonnage_FitTest!O1</f>
        <v>TOTAL</v>
      </c>
    </row>
    <row r="2" spans="1:16" ht="22.5" customHeight="1" x14ac:dyDescent="0.3">
      <c r="A2" s="121" t="s">
        <v>124</v>
      </c>
      <c r="B2" s="18" t="s">
        <v>17</v>
      </c>
      <c r="C2" s="19">
        <f>SUMIFS(Customers!$G:$G,Customers!$F:$F,$A$1,Customers!$B:$B,$B2,Customers!$E:$E,C$1)</f>
        <v>3120</v>
      </c>
      <c r="D2" s="19">
        <f>SUMIFS(Customers!$G:$G,Customers!$F:$F,$A$1,Customers!$B:$B,$B2,Customers!$E:$E,D$1)</f>
        <v>3123</v>
      </c>
      <c r="E2" s="19">
        <f>SUMIFS(Customers!$G:$G,Customers!$F:$F,$A$1,Customers!$B:$B,$B2,Customers!$E:$E,E$1)</f>
        <v>3076</v>
      </c>
      <c r="F2" s="19">
        <f>SUMIFS(Customers!$G:$G,Customers!$F:$F,$A$1,Customers!$B:$B,$B2,Customers!$E:$E,F$1)</f>
        <v>3083</v>
      </c>
      <c r="G2" s="19">
        <f>SUMIFS(Customers!$G:$G,Customers!$F:$F,$A$1,Customers!$B:$B,$B2,Customers!$E:$E,G$1)</f>
        <v>3047</v>
      </c>
      <c r="H2" s="19">
        <f>SUMIFS(Customers!$G:$G,Customers!$F:$F,$A$1,Customers!$B:$B,$B2,Customers!$E:$E,H$1)</f>
        <v>3168</v>
      </c>
      <c r="I2" s="19">
        <f>SUMIFS(Customers!$G:$G,Customers!$F:$F,$A$1,Customers!$B:$B,$B2,Customers!$E:$E,I$1)</f>
        <v>3171</v>
      </c>
      <c r="J2" s="19">
        <f>SUMIFS(Customers!$G:$G,Customers!$F:$F,$A$1,Customers!$B:$B,$B2,Customers!$E:$E,J$1)</f>
        <v>3194</v>
      </c>
      <c r="K2" s="19">
        <f>SUMIFS(Customers!$G:$G,Customers!$F:$F,$A$1,Customers!$B:$B,$B2,Customers!$E:$E,K$1)</f>
        <v>3133</v>
      </c>
      <c r="L2" s="19">
        <f>SUMIFS(Customers!$G:$G,Customers!$F:$F,$A$1,Customers!$B:$B,$B2,Customers!$E:$E,L$1)</f>
        <v>3176</v>
      </c>
      <c r="M2" s="19">
        <f>SUMIFS(Customers!$G:$G,Customers!$F:$F,$A$1,Customers!$B:$B,$B2,Customers!$E:$E,M$1)</f>
        <v>3180</v>
      </c>
      <c r="N2" s="19">
        <f>SUMIFS(Customers!$G:$G,Customers!$F:$F,$A$1,Customers!$B:$B,$B2,Customers!$E:$E,N$1)</f>
        <v>3142</v>
      </c>
      <c r="O2" s="19">
        <f>SUM(C2:N2)</f>
        <v>37613</v>
      </c>
      <c r="P2" s="125">
        <f>SUM(C2:N5)</f>
        <v>63179</v>
      </c>
    </row>
    <row r="3" spans="1:16" ht="22.5" customHeight="1" x14ac:dyDescent="0.3">
      <c r="A3" s="122"/>
      <c r="B3" s="20" t="s">
        <v>16</v>
      </c>
      <c r="C3" s="21">
        <f>SUMIFS(Customers!$G:$G,Customers!$F:$F,$A$1,Customers!$B:$B,$B3,Customers!$E:$E,C$1)</f>
        <v>863</v>
      </c>
      <c r="D3" s="21">
        <f>SUMIFS(Customers!$G:$G,Customers!$F:$F,$A$1,Customers!$B:$B,$B3,Customers!$E:$E,D$1)</f>
        <v>854</v>
      </c>
      <c r="E3" s="21">
        <f>SUMIFS(Customers!$G:$G,Customers!$F:$F,$A$1,Customers!$B:$B,$B3,Customers!$E:$E,E$1)</f>
        <v>852</v>
      </c>
      <c r="F3" s="21">
        <f>SUMIFS(Customers!$G:$G,Customers!$F:$F,$A$1,Customers!$B:$B,$B3,Customers!$E:$E,F$1)</f>
        <v>859</v>
      </c>
      <c r="G3" s="21">
        <f>SUMIFS(Customers!$G:$G,Customers!$F:$F,$A$1,Customers!$B:$B,$B3,Customers!$E:$E,G$1)</f>
        <v>836</v>
      </c>
      <c r="H3" s="21">
        <f>SUMIFS(Customers!$G:$G,Customers!$F:$F,$A$1,Customers!$B:$B,$B3,Customers!$E:$E,H$1)</f>
        <v>850</v>
      </c>
      <c r="I3" s="21">
        <f>SUMIFS(Customers!$G:$G,Customers!$F:$F,$A$1,Customers!$B:$B,$B3,Customers!$E:$E,I$1)</f>
        <v>858</v>
      </c>
      <c r="J3" s="21">
        <f>SUMIFS(Customers!$G:$G,Customers!$F:$F,$A$1,Customers!$B:$B,$B3,Customers!$E:$E,J$1)</f>
        <v>851</v>
      </c>
      <c r="K3" s="21">
        <f>SUMIFS(Customers!$G:$G,Customers!$F:$F,$A$1,Customers!$B:$B,$B3,Customers!$E:$E,K$1)</f>
        <v>855</v>
      </c>
      <c r="L3" s="21">
        <f>SUMIFS(Customers!$G:$G,Customers!$F:$F,$A$1,Customers!$B:$B,$B3,Customers!$E:$E,L$1)</f>
        <v>848</v>
      </c>
      <c r="M3" s="21">
        <f>SUMIFS(Customers!$G:$G,Customers!$F:$F,$A$1,Customers!$B:$B,$B3,Customers!$E:$E,M$1)</f>
        <v>847</v>
      </c>
      <c r="N3" s="21">
        <f>SUMIFS(Customers!$G:$G,Customers!$F:$F,$A$1,Customers!$B:$B,$B3,Customers!$E:$E,N$1)</f>
        <v>861</v>
      </c>
      <c r="O3" s="21">
        <f>SUM(C3:N3)</f>
        <v>10234</v>
      </c>
      <c r="P3" s="126"/>
    </row>
    <row r="4" spans="1:16" ht="22.5" customHeight="1" x14ac:dyDescent="0.3">
      <c r="A4" s="123"/>
      <c r="B4" s="80" t="s">
        <v>125</v>
      </c>
      <c r="C4" s="21">
        <f>SUMIFS(Customers!$G:$G,Customers!$F:$F,$A$1,Customers!$B:$B,$B4,Customers!$E:$E,C$1)</f>
        <v>0</v>
      </c>
      <c r="D4" s="21">
        <f>SUMIFS(Customers!$G:$G,Customers!$F:$F,$A$1,Customers!$B:$B,$B4,Customers!$E:$E,D$1)</f>
        <v>0</v>
      </c>
      <c r="E4" s="21">
        <f>SUMIFS(Customers!$G:$G,Customers!$F:$F,$A$1,Customers!$B:$B,$B4,Customers!$E:$E,E$1)</f>
        <v>0</v>
      </c>
      <c r="F4" s="21">
        <f>SUMIFS(Customers!$G:$G,Customers!$F:$F,$A$1,Customers!$B:$B,$B4,Customers!$E:$E,F$1)</f>
        <v>0</v>
      </c>
      <c r="G4" s="21">
        <f>SUMIFS(Customers!$G:$G,Customers!$F:$F,$A$1,Customers!$B:$B,$B4,Customers!$E:$E,G$1)</f>
        <v>0</v>
      </c>
      <c r="H4" s="21">
        <f>SUMIFS(Customers!$G:$G,Customers!$F:$F,$A$1,Customers!$B:$B,$B4,Customers!$E:$E,H$1)</f>
        <v>0</v>
      </c>
      <c r="I4" s="21">
        <f>SUMIFS(Customers!$G:$G,Customers!$F:$F,$A$1,Customers!$B:$B,$B4,Customers!$E:$E,I$1)</f>
        <v>0</v>
      </c>
      <c r="J4" s="21">
        <f>SUMIFS(Customers!$G:$G,Customers!$F:$F,$A$1,Customers!$B:$B,$B4,Customers!$E:$E,J$1)</f>
        <v>0</v>
      </c>
      <c r="K4" s="21">
        <f>SUMIFS(Customers!$G:$G,Customers!$F:$F,$A$1,Customers!$B:$B,$B4,Customers!$E:$E,K$1)</f>
        <v>0</v>
      </c>
      <c r="L4" s="21">
        <f>SUMIFS(Customers!$G:$G,Customers!$F:$F,$A$1,Customers!$B:$B,$B4,Customers!$E:$E,L$1)</f>
        <v>0</v>
      </c>
      <c r="M4" s="21">
        <f>SUMIFS(Customers!$G:$G,Customers!$F:$F,$A$1,Customers!$B:$B,$B4,Customers!$E:$E,M$1)</f>
        <v>0</v>
      </c>
      <c r="N4" s="21">
        <f>SUMIFS(Customers!$G:$G,Customers!$F:$F,$A$1,Customers!$B:$B,$B4,Customers!$E:$E,N$1)</f>
        <v>0</v>
      </c>
      <c r="O4" s="21">
        <f>SUM(C4:N4)</f>
        <v>0</v>
      </c>
      <c r="P4" s="127"/>
    </row>
    <row r="5" spans="1:16" ht="22.5" customHeight="1" thickBot="1" x14ac:dyDescent="0.35">
      <c r="A5" s="124"/>
      <c r="B5" s="22" t="s">
        <v>18</v>
      </c>
      <c r="C5" s="23">
        <f>SUMIFS(Customers!$G:$G,Customers!$F:$F,$A$1,Customers!$B:$B,$B5,Customers!$E:$E,C$1)</f>
        <v>1238</v>
      </c>
      <c r="D5" s="23">
        <f>SUMIFS(Customers!$G:$G,Customers!$F:$F,$A$1,Customers!$B:$B,$B5,Customers!$E:$E,D$1)</f>
        <v>1246</v>
      </c>
      <c r="E5" s="23">
        <f>SUMIFS(Customers!$G:$G,Customers!$F:$F,$A$1,Customers!$B:$B,$B5,Customers!$E:$E,E$1)</f>
        <v>1371</v>
      </c>
      <c r="F5" s="23">
        <f>SUMIFS(Customers!$G:$G,Customers!$F:$F,$A$1,Customers!$B:$B,$B5,Customers!$E:$E,F$1)</f>
        <v>1250</v>
      </c>
      <c r="G5" s="23">
        <f>SUMIFS(Customers!$G:$G,Customers!$F:$F,$A$1,Customers!$B:$B,$B5,Customers!$E:$E,G$1)</f>
        <v>1264</v>
      </c>
      <c r="H5" s="23">
        <f>SUMIFS(Customers!$G:$G,Customers!$F:$F,$A$1,Customers!$B:$B,$B5,Customers!$E:$E,H$1)</f>
        <v>1351</v>
      </c>
      <c r="I5" s="23">
        <f>SUMIFS(Customers!$G:$G,Customers!$F:$F,$A$1,Customers!$B:$B,$B5,Customers!$E:$E,I$1)</f>
        <v>1290</v>
      </c>
      <c r="J5" s="23">
        <f>SUMIFS(Customers!$G:$G,Customers!$F:$F,$A$1,Customers!$B:$B,$B5,Customers!$E:$E,J$1)</f>
        <v>1286</v>
      </c>
      <c r="K5" s="23">
        <f>SUMIFS(Customers!$G:$G,Customers!$F:$F,$A$1,Customers!$B:$B,$B5,Customers!$E:$E,K$1)</f>
        <v>1257</v>
      </c>
      <c r="L5" s="23">
        <f>SUMIFS(Customers!$G:$G,Customers!$F:$F,$A$1,Customers!$B:$B,$B5,Customers!$E:$E,L$1)</f>
        <v>1273</v>
      </c>
      <c r="M5" s="23">
        <f>SUMIFS(Customers!$G:$G,Customers!$F:$F,$A$1,Customers!$B:$B,$B5,Customers!$E:$E,M$1)</f>
        <v>1265</v>
      </c>
      <c r="N5" s="23">
        <f>SUMIFS(Customers!$G:$G,Customers!$F:$F,$A$1,Customers!$B:$B,$B5,Customers!$E:$E,N$1)</f>
        <v>1241</v>
      </c>
      <c r="O5" s="23">
        <f>SUM(C5:N5)</f>
        <v>15332</v>
      </c>
      <c r="P5" s="128"/>
    </row>
    <row r="6" spans="1:16" x14ac:dyDescent="0.3">
      <c r="A6" s="129" t="s">
        <v>126</v>
      </c>
      <c r="B6" s="24" t="s">
        <v>127</v>
      </c>
      <c r="C6" s="25">
        <f>SUMIFS(Customers!$G:$G,Customers!$F:$F,$A$1,Customers!$B:$B,$B6,Customers!$E:$E,C$1)</f>
        <v>18981</v>
      </c>
      <c r="D6" s="25">
        <f>SUMIFS(Customers!$G:$G,Customers!$F:$F,$A$1,Customers!$B:$B,$B6,Customers!$E:$E,D$1)</f>
        <v>18944</v>
      </c>
      <c r="E6" s="25">
        <f>SUMIFS(Customers!$G:$G,Customers!$F:$F,$A$1,Customers!$B:$B,$B6,Customers!$E:$E,E$1)</f>
        <v>18992</v>
      </c>
      <c r="F6" s="25">
        <f>SUMIFS(Customers!$G:$G,Customers!$F:$F,$A$1,Customers!$B:$B,$B6,Customers!$E:$E,F$1)</f>
        <v>19009</v>
      </c>
      <c r="G6" s="25">
        <f>SUMIFS(Customers!$G:$G,Customers!$F:$F,$A$1,Customers!$B:$B,$B6,Customers!$E:$E,G$1)</f>
        <v>19014</v>
      </c>
      <c r="H6" s="25">
        <f>SUMIFS(Customers!$G:$G,Customers!$F:$F,$A$1,Customers!$B:$B,$B6,Customers!$E:$E,H$1)</f>
        <v>19282</v>
      </c>
      <c r="I6" s="25">
        <f>SUMIFS(Customers!$G:$G,Customers!$F:$F,$A$1,Customers!$B:$B,$B6,Customers!$E:$E,I$1)</f>
        <v>19479</v>
      </c>
      <c r="J6" s="25">
        <f>SUMIFS(Customers!$G:$G,Customers!$F:$F,$A$1,Customers!$B:$B,$B6,Customers!$E:$E,J$1)</f>
        <v>19427</v>
      </c>
      <c r="K6" s="25">
        <f>SUMIFS(Customers!$G:$G,Customers!$F:$F,$A$1,Customers!$B:$B,$B6,Customers!$E:$E,K$1)</f>
        <v>19365</v>
      </c>
      <c r="L6" s="25">
        <f>SUMIFS(Customers!$G:$G,Customers!$F:$F,$A$1,Customers!$B:$B,$B6,Customers!$E:$E,L$1)</f>
        <v>19677</v>
      </c>
      <c r="M6" s="25">
        <f>SUMIFS(Customers!$G:$G,Customers!$F:$F,$A$1,Customers!$B:$B,$B6,Customers!$E:$E,M$1)</f>
        <v>19582</v>
      </c>
      <c r="N6" s="25">
        <f>SUMIFS(Customers!$G:$G,Customers!$F:$F,$A$1,Customers!$B:$B,$B6,Customers!$E:$E,N$1)</f>
        <v>19711</v>
      </c>
      <c r="O6" s="25">
        <f>SUM(C6:N6)</f>
        <v>231463</v>
      </c>
      <c r="P6" s="131">
        <f>SUM(O6:O20)</f>
        <v>279150</v>
      </c>
    </row>
    <row r="7" spans="1:16" x14ac:dyDescent="0.3">
      <c r="A7" s="130"/>
      <c r="B7" s="11" t="s">
        <v>128</v>
      </c>
      <c r="C7" s="13">
        <f>SUMIFS(Customers!$G:$G,Customers!$F:$F,$A$1,Customers!$B:$B,$B7,Customers!$E:$E,C$1)</f>
        <v>632</v>
      </c>
      <c r="D7" s="13">
        <f>SUMIFS(Customers!$G:$G,Customers!$F:$F,$A$1,Customers!$B:$B,$B7,Customers!$E:$E,D$1)</f>
        <v>631</v>
      </c>
      <c r="E7" s="13">
        <f>SUMIFS(Customers!$G:$G,Customers!$F:$F,$A$1,Customers!$B:$B,$B7,Customers!$E:$E,E$1)</f>
        <v>636</v>
      </c>
      <c r="F7" s="13">
        <f>SUMIFS(Customers!$G:$G,Customers!$F:$F,$A$1,Customers!$B:$B,$B7,Customers!$E:$E,F$1)</f>
        <v>632</v>
      </c>
      <c r="G7" s="13">
        <f>SUMIFS(Customers!$G:$G,Customers!$F:$F,$A$1,Customers!$B:$B,$B7,Customers!$E:$E,G$1)</f>
        <v>633</v>
      </c>
      <c r="H7" s="13">
        <f>SUMIFS(Customers!$G:$G,Customers!$F:$F,$A$1,Customers!$B:$B,$B7,Customers!$E:$E,H$1)</f>
        <v>647</v>
      </c>
      <c r="I7" s="13">
        <f>SUMIFS(Customers!$G:$G,Customers!$F:$F,$A$1,Customers!$B:$B,$B7,Customers!$E:$E,I$1)</f>
        <v>643</v>
      </c>
      <c r="J7" s="13">
        <f>SUMIFS(Customers!$G:$G,Customers!$F:$F,$A$1,Customers!$B:$B,$B7,Customers!$E:$E,J$1)</f>
        <v>646</v>
      </c>
      <c r="K7" s="13">
        <f>SUMIFS(Customers!$G:$G,Customers!$F:$F,$A$1,Customers!$B:$B,$B7,Customers!$E:$E,K$1)</f>
        <v>642</v>
      </c>
      <c r="L7" s="13">
        <f>SUMIFS(Customers!$G:$G,Customers!$F:$F,$A$1,Customers!$B:$B,$B7,Customers!$E:$E,L$1)</f>
        <v>650</v>
      </c>
      <c r="M7" s="13">
        <f>SUMIFS(Customers!$G:$G,Customers!$F:$F,$A$1,Customers!$B:$B,$B7,Customers!$E:$E,M$1)</f>
        <v>652</v>
      </c>
      <c r="N7" s="13">
        <f>SUMIFS(Customers!$G:$G,Customers!$F:$F,$A$1,Customers!$B:$B,$B7,Customers!$E:$E,N$1)</f>
        <v>660</v>
      </c>
      <c r="O7" s="13">
        <f t="shared" ref="O7:O20" si="0">SUM(C7:N7)</f>
        <v>7704</v>
      </c>
      <c r="P7" s="132"/>
    </row>
    <row r="8" spans="1:16" x14ac:dyDescent="0.3">
      <c r="A8" s="130"/>
      <c r="B8" s="11" t="s">
        <v>129</v>
      </c>
      <c r="C8" s="13">
        <f>SUMIFS(Customers!$G:$G,Customers!$F:$F,$A$1,Customers!$B:$B,$B8,Customers!$E:$E,C$1)</f>
        <v>0</v>
      </c>
      <c r="D8" s="13">
        <f>SUMIFS(Customers!$G:$G,Customers!$F:$F,$A$1,Customers!$B:$B,$B8,Customers!$E:$E,D$1)</f>
        <v>0</v>
      </c>
      <c r="E8" s="13">
        <f>SUMIFS(Customers!$G:$G,Customers!$F:$F,$A$1,Customers!$B:$B,$B8,Customers!$E:$E,E$1)</f>
        <v>0</v>
      </c>
      <c r="F8" s="13">
        <f>SUMIFS(Customers!$G:$G,Customers!$F:$F,$A$1,Customers!$B:$B,$B8,Customers!$E:$E,F$1)</f>
        <v>0</v>
      </c>
      <c r="G8" s="13">
        <f>SUMIFS(Customers!$G:$G,Customers!$F:$F,$A$1,Customers!$B:$B,$B8,Customers!$E:$E,G$1)</f>
        <v>0</v>
      </c>
      <c r="H8" s="13">
        <f>SUMIFS(Customers!$G:$G,Customers!$F:$F,$A$1,Customers!$B:$B,$B8,Customers!$E:$E,H$1)</f>
        <v>0</v>
      </c>
      <c r="I8" s="13">
        <f>SUMIFS(Customers!$G:$G,Customers!$F:$F,$A$1,Customers!$B:$B,$B8,Customers!$E:$E,I$1)</f>
        <v>0</v>
      </c>
      <c r="J8" s="13">
        <f>SUMIFS(Customers!$G:$G,Customers!$F:$F,$A$1,Customers!$B:$B,$B8,Customers!$E:$E,J$1)</f>
        <v>0</v>
      </c>
      <c r="K8" s="13">
        <f>SUMIFS(Customers!$G:$G,Customers!$F:$F,$A$1,Customers!$B:$B,$B8,Customers!$E:$E,K$1)</f>
        <v>0</v>
      </c>
      <c r="L8" s="13">
        <f>SUMIFS(Customers!$G:$G,Customers!$F:$F,$A$1,Customers!$B:$B,$B8,Customers!$E:$E,L$1)</f>
        <v>0</v>
      </c>
      <c r="M8" s="13">
        <f>SUMIFS(Customers!$G:$G,Customers!$F:$F,$A$1,Customers!$B:$B,$B8,Customers!$E:$E,M$1)</f>
        <v>0</v>
      </c>
      <c r="N8" s="13">
        <f>SUMIFS(Customers!$G:$G,Customers!$F:$F,$A$1,Customers!$B:$B,$B8,Customers!$E:$E,N$1)</f>
        <v>0</v>
      </c>
      <c r="O8" s="13">
        <f t="shared" si="0"/>
        <v>0</v>
      </c>
      <c r="P8" s="132"/>
    </row>
    <row r="9" spans="1:16" x14ac:dyDescent="0.3">
      <c r="A9" s="130"/>
      <c r="B9" s="11" t="s">
        <v>130</v>
      </c>
      <c r="C9" s="13">
        <f>SUMIFS(Customers!$G:$G,Customers!$F:$F,$A$1,Customers!$B:$B,$B9,Customers!$E:$E,C$1)</f>
        <v>0</v>
      </c>
      <c r="D9" s="13">
        <f>SUMIFS(Customers!$G:$G,Customers!$F:$F,$A$1,Customers!$B:$B,$B9,Customers!$E:$E,D$1)</f>
        <v>0</v>
      </c>
      <c r="E9" s="13">
        <f>SUMIFS(Customers!$G:$G,Customers!$F:$F,$A$1,Customers!$B:$B,$B9,Customers!$E:$E,E$1)</f>
        <v>0</v>
      </c>
      <c r="F9" s="13">
        <f>SUMIFS(Customers!$G:$G,Customers!$F:$F,$A$1,Customers!$B:$B,$B9,Customers!$E:$E,F$1)</f>
        <v>0</v>
      </c>
      <c r="G9" s="13">
        <f>SUMIFS(Customers!$G:$G,Customers!$F:$F,$A$1,Customers!$B:$B,$B9,Customers!$E:$E,G$1)</f>
        <v>0</v>
      </c>
      <c r="H9" s="13">
        <f>SUMIFS(Customers!$G:$G,Customers!$F:$F,$A$1,Customers!$B:$B,$B9,Customers!$E:$E,H$1)</f>
        <v>0</v>
      </c>
      <c r="I9" s="13">
        <f>SUMIFS(Customers!$G:$G,Customers!$F:$F,$A$1,Customers!$B:$B,$B9,Customers!$E:$E,I$1)</f>
        <v>0</v>
      </c>
      <c r="J9" s="13">
        <f>SUMIFS(Customers!$G:$G,Customers!$F:$F,$A$1,Customers!$B:$B,$B9,Customers!$E:$E,J$1)</f>
        <v>0</v>
      </c>
      <c r="K9" s="13">
        <f>SUMIFS(Customers!$G:$G,Customers!$F:$F,$A$1,Customers!$B:$B,$B9,Customers!$E:$E,K$1)</f>
        <v>0</v>
      </c>
      <c r="L9" s="13">
        <f>SUMIFS(Customers!$G:$G,Customers!$F:$F,$A$1,Customers!$B:$B,$B9,Customers!$E:$E,L$1)</f>
        <v>0</v>
      </c>
      <c r="M9" s="13">
        <f>SUMIFS(Customers!$G:$G,Customers!$F:$F,$A$1,Customers!$B:$B,$B9,Customers!$E:$E,M$1)</f>
        <v>0</v>
      </c>
      <c r="N9" s="13">
        <f>SUMIFS(Customers!$G:$G,Customers!$F:$F,$A$1,Customers!$B:$B,$B9,Customers!$E:$E,N$1)</f>
        <v>0</v>
      </c>
      <c r="O9" s="13">
        <f t="shared" si="0"/>
        <v>0</v>
      </c>
      <c r="P9" s="132"/>
    </row>
    <row r="10" spans="1:16" x14ac:dyDescent="0.3">
      <c r="A10" s="130"/>
      <c r="B10" s="11" t="s">
        <v>131</v>
      </c>
      <c r="C10" s="13">
        <f>SUMIFS(Customers!$G:$G,Customers!$F:$F,$A$1,Customers!$B:$B,$B10,Customers!$E:$E,C$1)</f>
        <v>0</v>
      </c>
      <c r="D10" s="13">
        <f>SUMIFS(Customers!$G:$G,Customers!$F:$F,$A$1,Customers!$B:$B,$B10,Customers!$E:$E,D$1)</f>
        <v>0</v>
      </c>
      <c r="E10" s="13">
        <f>SUMIFS(Customers!$G:$G,Customers!$F:$F,$A$1,Customers!$B:$B,$B10,Customers!$E:$E,E$1)</f>
        <v>0</v>
      </c>
      <c r="F10" s="13">
        <f>SUMIFS(Customers!$G:$G,Customers!$F:$F,$A$1,Customers!$B:$B,$B10,Customers!$E:$E,F$1)</f>
        <v>0</v>
      </c>
      <c r="G10" s="13">
        <f>SUMIFS(Customers!$G:$G,Customers!$F:$F,$A$1,Customers!$B:$B,$B10,Customers!$E:$E,G$1)</f>
        <v>0</v>
      </c>
      <c r="H10" s="13">
        <f>SUMIFS(Customers!$G:$G,Customers!$F:$F,$A$1,Customers!$B:$B,$B10,Customers!$E:$E,H$1)</f>
        <v>0</v>
      </c>
      <c r="I10" s="13">
        <f>SUMIFS(Customers!$G:$G,Customers!$F:$F,$A$1,Customers!$B:$B,$B10,Customers!$E:$E,I$1)</f>
        <v>0</v>
      </c>
      <c r="J10" s="13">
        <f>SUMIFS(Customers!$G:$G,Customers!$F:$F,$A$1,Customers!$B:$B,$B10,Customers!$E:$E,J$1)</f>
        <v>0</v>
      </c>
      <c r="K10" s="13">
        <f>SUMIFS(Customers!$G:$G,Customers!$F:$F,$A$1,Customers!$B:$B,$B10,Customers!$E:$E,K$1)</f>
        <v>0</v>
      </c>
      <c r="L10" s="13">
        <f>SUMIFS(Customers!$G:$G,Customers!$F:$F,$A$1,Customers!$B:$B,$B10,Customers!$E:$E,L$1)</f>
        <v>0</v>
      </c>
      <c r="M10" s="13">
        <f>SUMIFS(Customers!$G:$G,Customers!$F:$F,$A$1,Customers!$B:$B,$B10,Customers!$E:$E,M$1)</f>
        <v>0</v>
      </c>
      <c r="N10" s="13">
        <f>SUMIFS(Customers!$G:$G,Customers!$F:$F,$A$1,Customers!$B:$B,$B10,Customers!$E:$E,N$1)</f>
        <v>0</v>
      </c>
      <c r="O10" s="13">
        <f t="shared" si="0"/>
        <v>0</v>
      </c>
      <c r="P10" s="132"/>
    </row>
    <row r="11" spans="1:16" x14ac:dyDescent="0.3">
      <c r="A11" s="130"/>
      <c r="B11" s="11" t="s">
        <v>132</v>
      </c>
      <c r="C11" s="13">
        <f>SUMIFS(Customers!$G:$G,Customers!$F:$F,$A$1,Customers!$B:$B,$B11,Customers!$E:$E,C$1)</f>
        <v>465</v>
      </c>
      <c r="D11" s="13">
        <f>SUMIFS(Customers!$G:$G,Customers!$F:$F,$A$1,Customers!$B:$B,$B11,Customers!$E:$E,D$1)</f>
        <v>474</v>
      </c>
      <c r="E11" s="13">
        <f>SUMIFS(Customers!$G:$G,Customers!$F:$F,$A$1,Customers!$B:$B,$B11,Customers!$E:$E,E$1)</f>
        <v>487</v>
      </c>
      <c r="F11" s="13">
        <f>SUMIFS(Customers!$G:$G,Customers!$F:$F,$A$1,Customers!$B:$B,$B11,Customers!$E:$E,F$1)</f>
        <v>484</v>
      </c>
      <c r="G11" s="13">
        <f>SUMIFS(Customers!$G:$G,Customers!$F:$F,$A$1,Customers!$B:$B,$B11,Customers!$E:$E,G$1)</f>
        <v>465</v>
      </c>
      <c r="H11" s="13">
        <f>SUMIFS(Customers!$G:$G,Customers!$F:$F,$A$1,Customers!$B:$B,$B11,Customers!$E:$E,H$1)</f>
        <v>478</v>
      </c>
      <c r="I11" s="13">
        <f>SUMIFS(Customers!$G:$G,Customers!$F:$F,$A$1,Customers!$B:$B,$B11,Customers!$E:$E,I$1)</f>
        <v>470</v>
      </c>
      <c r="J11" s="13">
        <f>SUMIFS(Customers!$G:$G,Customers!$F:$F,$A$1,Customers!$B:$B,$B11,Customers!$E:$E,J$1)</f>
        <v>467</v>
      </c>
      <c r="K11" s="13">
        <f>SUMIFS(Customers!$G:$G,Customers!$F:$F,$A$1,Customers!$B:$B,$B11,Customers!$E:$E,K$1)</f>
        <v>463</v>
      </c>
      <c r="L11" s="13">
        <f>SUMIFS(Customers!$G:$G,Customers!$F:$F,$A$1,Customers!$B:$B,$B11,Customers!$E:$E,L$1)</f>
        <v>475</v>
      </c>
      <c r="M11" s="13">
        <f>SUMIFS(Customers!$G:$G,Customers!$F:$F,$A$1,Customers!$B:$B,$B11,Customers!$E:$E,M$1)</f>
        <v>466</v>
      </c>
      <c r="N11" s="13">
        <f>SUMIFS(Customers!$G:$G,Customers!$F:$F,$A$1,Customers!$B:$B,$B11,Customers!$E:$E,N$1)</f>
        <v>464</v>
      </c>
      <c r="O11" s="13">
        <f t="shared" si="0"/>
        <v>5658</v>
      </c>
      <c r="P11" s="132"/>
    </row>
    <row r="12" spans="1:16" x14ac:dyDescent="0.3">
      <c r="A12" s="130"/>
      <c r="B12" s="11" t="s">
        <v>133</v>
      </c>
      <c r="C12" s="13">
        <f>SUMIFS(Customers!$G:$G,Customers!$F:$F,$A$1,Customers!$B:$B,$B12,Customers!$E:$E,C$1)</f>
        <v>0</v>
      </c>
      <c r="D12" s="13">
        <f>SUMIFS(Customers!$G:$G,Customers!$F:$F,$A$1,Customers!$B:$B,$B12,Customers!$E:$E,D$1)</f>
        <v>0</v>
      </c>
      <c r="E12" s="13">
        <f>SUMIFS(Customers!$G:$G,Customers!$F:$F,$A$1,Customers!$B:$B,$B12,Customers!$E:$E,E$1)</f>
        <v>0</v>
      </c>
      <c r="F12" s="13">
        <f>SUMIFS(Customers!$G:$G,Customers!$F:$F,$A$1,Customers!$B:$B,$B12,Customers!$E:$E,F$1)</f>
        <v>0</v>
      </c>
      <c r="G12" s="13">
        <f>SUMIFS(Customers!$G:$G,Customers!$F:$F,$A$1,Customers!$B:$B,$B12,Customers!$E:$E,G$1)</f>
        <v>0</v>
      </c>
      <c r="H12" s="13">
        <f>SUMIFS(Customers!$G:$G,Customers!$F:$F,$A$1,Customers!$B:$B,$B12,Customers!$E:$E,H$1)</f>
        <v>0</v>
      </c>
      <c r="I12" s="13">
        <f>SUMIFS(Customers!$G:$G,Customers!$F:$F,$A$1,Customers!$B:$B,$B12,Customers!$E:$E,I$1)</f>
        <v>0</v>
      </c>
      <c r="J12" s="13">
        <f>SUMIFS(Customers!$G:$G,Customers!$F:$F,$A$1,Customers!$B:$B,$B12,Customers!$E:$E,J$1)</f>
        <v>0</v>
      </c>
      <c r="K12" s="13">
        <f>SUMIFS(Customers!$G:$G,Customers!$F:$F,$A$1,Customers!$B:$B,$B12,Customers!$E:$E,K$1)</f>
        <v>0</v>
      </c>
      <c r="L12" s="13">
        <f>SUMIFS(Customers!$G:$G,Customers!$F:$F,$A$1,Customers!$B:$B,$B12,Customers!$E:$E,L$1)</f>
        <v>0</v>
      </c>
      <c r="M12" s="13">
        <f>SUMIFS(Customers!$G:$G,Customers!$F:$F,$A$1,Customers!$B:$B,$B12,Customers!$E:$E,M$1)</f>
        <v>0</v>
      </c>
      <c r="N12" s="13">
        <f>SUMIFS(Customers!$G:$G,Customers!$F:$F,$A$1,Customers!$B:$B,$B12,Customers!$E:$E,N$1)</f>
        <v>0</v>
      </c>
      <c r="O12" s="13">
        <f t="shared" si="0"/>
        <v>0</v>
      </c>
      <c r="P12" s="132"/>
    </row>
    <row r="13" spans="1:16" x14ac:dyDescent="0.3">
      <c r="A13" s="130"/>
      <c r="B13" s="11" t="s">
        <v>134</v>
      </c>
      <c r="C13" s="13">
        <f>SUMIFS(Customers!$G:$G,Customers!$F:$F,$A$1,Customers!$B:$B,$B13,Customers!$E:$E,C$1)</f>
        <v>0</v>
      </c>
      <c r="D13" s="13">
        <f>SUMIFS(Customers!$G:$G,Customers!$F:$F,$A$1,Customers!$B:$B,$B13,Customers!$E:$E,D$1)</f>
        <v>0</v>
      </c>
      <c r="E13" s="13">
        <f>SUMIFS(Customers!$G:$G,Customers!$F:$F,$A$1,Customers!$B:$B,$B13,Customers!$E:$E,E$1)</f>
        <v>0</v>
      </c>
      <c r="F13" s="13">
        <f>SUMIFS(Customers!$G:$G,Customers!$F:$F,$A$1,Customers!$B:$B,$B13,Customers!$E:$E,F$1)</f>
        <v>0</v>
      </c>
      <c r="G13" s="13">
        <f>SUMIFS(Customers!$G:$G,Customers!$F:$F,$A$1,Customers!$B:$B,$B13,Customers!$E:$E,G$1)</f>
        <v>0</v>
      </c>
      <c r="H13" s="13">
        <f>SUMIFS(Customers!$G:$G,Customers!$F:$F,$A$1,Customers!$B:$B,$B13,Customers!$E:$E,H$1)</f>
        <v>0</v>
      </c>
      <c r="I13" s="13">
        <f>SUMIFS(Customers!$G:$G,Customers!$F:$F,$A$1,Customers!$B:$B,$B13,Customers!$E:$E,I$1)</f>
        <v>0</v>
      </c>
      <c r="J13" s="13">
        <f>SUMIFS(Customers!$G:$G,Customers!$F:$F,$A$1,Customers!$B:$B,$B13,Customers!$E:$E,J$1)</f>
        <v>0</v>
      </c>
      <c r="K13" s="13">
        <f>SUMIFS(Customers!$G:$G,Customers!$F:$F,$A$1,Customers!$B:$B,$B13,Customers!$E:$E,K$1)</f>
        <v>0</v>
      </c>
      <c r="L13" s="13">
        <f>SUMIFS(Customers!$G:$G,Customers!$F:$F,$A$1,Customers!$B:$B,$B13,Customers!$E:$E,L$1)</f>
        <v>0</v>
      </c>
      <c r="M13" s="13">
        <f>SUMIFS(Customers!$G:$G,Customers!$F:$F,$A$1,Customers!$B:$B,$B13,Customers!$E:$E,M$1)</f>
        <v>0</v>
      </c>
      <c r="N13" s="13">
        <f>SUMIFS(Customers!$G:$G,Customers!$F:$F,$A$1,Customers!$B:$B,$B13,Customers!$E:$E,N$1)</f>
        <v>0</v>
      </c>
      <c r="O13" s="13">
        <f t="shared" si="0"/>
        <v>0</v>
      </c>
      <c r="P13" s="132"/>
    </row>
    <row r="14" spans="1:16" x14ac:dyDescent="0.3">
      <c r="A14" s="130"/>
      <c r="B14" s="11" t="s">
        <v>135</v>
      </c>
      <c r="C14" s="13">
        <f>SUMIFS(Customers!$G:$G,Customers!$F:$F,$A$1,Customers!$B:$B,$B14,Customers!$E:$E,C$1)</f>
        <v>967</v>
      </c>
      <c r="D14" s="13">
        <f>SUMIFS(Customers!$G:$G,Customers!$F:$F,$A$1,Customers!$B:$B,$B14,Customers!$E:$E,D$1)</f>
        <v>959</v>
      </c>
      <c r="E14" s="13">
        <f>SUMIFS(Customers!$G:$G,Customers!$F:$F,$A$1,Customers!$B:$B,$B14,Customers!$E:$E,E$1)</f>
        <v>969</v>
      </c>
      <c r="F14" s="13">
        <f>SUMIFS(Customers!$G:$G,Customers!$F:$F,$A$1,Customers!$B:$B,$B14,Customers!$E:$E,F$1)</f>
        <v>971</v>
      </c>
      <c r="G14" s="13">
        <f>SUMIFS(Customers!$G:$G,Customers!$F:$F,$A$1,Customers!$B:$B,$B14,Customers!$E:$E,G$1)</f>
        <v>963</v>
      </c>
      <c r="H14" s="13">
        <f>SUMIFS(Customers!$G:$G,Customers!$F:$F,$A$1,Customers!$B:$B,$B14,Customers!$E:$E,H$1)</f>
        <v>971</v>
      </c>
      <c r="I14" s="13">
        <f>SUMIFS(Customers!$G:$G,Customers!$F:$F,$A$1,Customers!$B:$B,$B14,Customers!$E:$E,I$1)</f>
        <v>989</v>
      </c>
      <c r="J14" s="13">
        <f>SUMIFS(Customers!$G:$G,Customers!$F:$F,$A$1,Customers!$B:$B,$B14,Customers!$E:$E,J$1)</f>
        <v>983</v>
      </c>
      <c r="K14" s="13">
        <f>SUMIFS(Customers!$G:$G,Customers!$F:$F,$A$1,Customers!$B:$B,$B14,Customers!$E:$E,K$1)</f>
        <v>981</v>
      </c>
      <c r="L14" s="13">
        <f>SUMIFS(Customers!$G:$G,Customers!$F:$F,$A$1,Customers!$B:$B,$B14,Customers!$E:$E,L$1)</f>
        <v>988</v>
      </c>
      <c r="M14" s="13">
        <f>SUMIFS(Customers!$G:$G,Customers!$F:$F,$A$1,Customers!$B:$B,$B14,Customers!$E:$E,M$1)</f>
        <v>986</v>
      </c>
      <c r="N14" s="13">
        <f>SUMIFS(Customers!$G:$G,Customers!$F:$F,$A$1,Customers!$B:$B,$B14,Customers!$E:$E,N$1)</f>
        <v>997</v>
      </c>
      <c r="O14" s="13">
        <f t="shared" si="0"/>
        <v>11724</v>
      </c>
      <c r="P14" s="132"/>
    </row>
    <row r="15" spans="1:16" x14ac:dyDescent="0.3">
      <c r="A15" s="130"/>
      <c r="B15" s="11" t="s">
        <v>136</v>
      </c>
      <c r="C15" s="13">
        <f>SUMIFS(Customers!$G:$G,Customers!$F:$F,$A$1,Customers!$B:$B,$B15,Customers!$E:$E,C$1)</f>
        <v>0</v>
      </c>
      <c r="D15" s="13">
        <f>SUMIFS(Customers!$G:$G,Customers!$F:$F,$A$1,Customers!$B:$B,$B15,Customers!$E:$E,D$1)</f>
        <v>0</v>
      </c>
      <c r="E15" s="13">
        <f>SUMIFS(Customers!$G:$G,Customers!$F:$F,$A$1,Customers!$B:$B,$B15,Customers!$E:$E,E$1)</f>
        <v>0</v>
      </c>
      <c r="F15" s="13">
        <f>SUMIFS(Customers!$G:$G,Customers!$F:$F,$A$1,Customers!$B:$B,$B15,Customers!$E:$E,F$1)</f>
        <v>0</v>
      </c>
      <c r="G15" s="13">
        <f>SUMIFS(Customers!$G:$G,Customers!$F:$F,$A$1,Customers!$B:$B,$B15,Customers!$E:$E,G$1)</f>
        <v>0</v>
      </c>
      <c r="H15" s="13">
        <f>SUMIFS(Customers!$G:$G,Customers!$F:$F,$A$1,Customers!$B:$B,$B15,Customers!$E:$E,H$1)</f>
        <v>0</v>
      </c>
      <c r="I15" s="13">
        <f>SUMIFS(Customers!$G:$G,Customers!$F:$F,$A$1,Customers!$B:$B,$B15,Customers!$E:$E,I$1)</f>
        <v>0</v>
      </c>
      <c r="J15" s="13">
        <f>SUMIFS(Customers!$G:$G,Customers!$F:$F,$A$1,Customers!$B:$B,$B15,Customers!$E:$E,J$1)</f>
        <v>0</v>
      </c>
      <c r="K15" s="13">
        <f>SUMIFS(Customers!$G:$G,Customers!$F:$F,$A$1,Customers!$B:$B,$B15,Customers!$E:$E,K$1)</f>
        <v>0</v>
      </c>
      <c r="L15" s="13">
        <f>SUMIFS(Customers!$G:$G,Customers!$F:$F,$A$1,Customers!$B:$B,$B15,Customers!$E:$E,L$1)</f>
        <v>0</v>
      </c>
      <c r="M15" s="13">
        <f>SUMIFS(Customers!$G:$G,Customers!$F:$F,$A$1,Customers!$B:$B,$B15,Customers!$E:$E,M$1)</f>
        <v>0</v>
      </c>
      <c r="N15" s="13">
        <f>SUMIFS(Customers!$G:$G,Customers!$F:$F,$A$1,Customers!$B:$B,$B15,Customers!$E:$E,N$1)</f>
        <v>0</v>
      </c>
      <c r="O15" s="13">
        <f t="shared" si="0"/>
        <v>0</v>
      </c>
      <c r="P15" s="132"/>
    </row>
    <row r="16" spans="1:16" x14ac:dyDescent="0.3">
      <c r="A16" s="130"/>
      <c r="B16" s="11" t="s">
        <v>137</v>
      </c>
      <c r="C16" s="13">
        <f>SUMIFS(Customers!$G:$G,Customers!$F:$F,$A$1,Customers!$B:$B,$B16,Customers!$E:$E,C$1)</f>
        <v>75</v>
      </c>
      <c r="D16" s="13">
        <f>SUMIFS(Customers!$G:$G,Customers!$F:$F,$A$1,Customers!$B:$B,$B16,Customers!$E:$E,D$1)</f>
        <v>75</v>
      </c>
      <c r="E16" s="13">
        <f>SUMIFS(Customers!$G:$G,Customers!$F:$F,$A$1,Customers!$B:$B,$B16,Customers!$E:$E,E$1)</f>
        <v>75</v>
      </c>
      <c r="F16" s="13">
        <f>SUMIFS(Customers!$G:$G,Customers!$F:$F,$A$1,Customers!$B:$B,$B16,Customers!$E:$E,F$1)</f>
        <v>75</v>
      </c>
      <c r="G16" s="13">
        <f>SUMIFS(Customers!$G:$G,Customers!$F:$F,$A$1,Customers!$B:$B,$B16,Customers!$E:$E,G$1)</f>
        <v>75</v>
      </c>
      <c r="H16" s="13">
        <f>SUMIFS(Customers!$G:$G,Customers!$F:$F,$A$1,Customers!$B:$B,$B16,Customers!$E:$E,H$1)</f>
        <v>75</v>
      </c>
      <c r="I16" s="13">
        <f>SUMIFS(Customers!$G:$G,Customers!$F:$F,$A$1,Customers!$B:$B,$B16,Customers!$E:$E,I$1)</f>
        <v>75</v>
      </c>
      <c r="J16" s="13">
        <f>SUMIFS(Customers!$G:$G,Customers!$F:$F,$A$1,Customers!$B:$B,$B16,Customers!$E:$E,J$1)</f>
        <v>75</v>
      </c>
      <c r="K16" s="13">
        <f>SUMIFS(Customers!$G:$G,Customers!$F:$F,$A$1,Customers!$B:$B,$B16,Customers!$E:$E,K$1)</f>
        <v>75</v>
      </c>
      <c r="L16" s="13">
        <f>SUMIFS(Customers!$G:$G,Customers!$F:$F,$A$1,Customers!$B:$B,$B16,Customers!$E:$E,L$1)</f>
        <v>75</v>
      </c>
      <c r="M16" s="13">
        <f>SUMIFS(Customers!$G:$G,Customers!$F:$F,$A$1,Customers!$B:$B,$B16,Customers!$E:$E,M$1)</f>
        <v>76</v>
      </c>
      <c r="N16" s="13">
        <f>SUMIFS(Customers!$G:$G,Customers!$F:$F,$A$1,Customers!$B:$B,$B16,Customers!$E:$E,N$1)</f>
        <v>75</v>
      </c>
      <c r="O16" s="13">
        <f t="shared" si="0"/>
        <v>901</v>
      </c>
      <c r="P16" s="132"/>
    </row>
    <row r="17" spans="1:16" x14ac:dyDescent="0.3">
      <c r="A17" s="130"/>
      <c r="B17" s="11" t="s">
        <v>138</v>
      </c>
      <c r="C17" s="13">
        <f>SUMIFS(Customers!$G:$G,Customers!$F:$F,$A$1,Customers!$B:$B,$B17,Customers!$E:$E,C$1)</f>
        <v>126</v>
      </c>
      <c r="D17" s="13">
        <f>SUMIFS(Customers!$G:$G,Customers!$F:$F,$A$1,Customers!$B:$B,$B17,Customers!$E:$E,D$1)</f>
        <v>127</v>
      </c>
      <c r="E17" s="13">
        <f>SUMIFS(Customers!$G:$G,Customers!$F:$F,$A$1,Customers!$B:$B,$B17,Customers!$E:$E,E$1)</f>
        <v>126</v>
      </c>
      <c r="F17" s="13">
        <f>SUMIFS(Customers!$G:$G,Customers!$F:$F,$A$1,Customers!$B:$B,$B17,Customers!$E:$E,F$1)</f>
        <v>123</v>
      </c>
      <c r="G17" s="13">
        <f>SUMIFS(Customers!$G:$G,Customers!$F:$F,$A$1,Customers!$B:$B,$B17,Customers!$E:$E,G$1)</f>
        <v>124</v>
      </c>
      <c r="H17" s="13">
        <f>SUMIFS(Customers!$G:$G,Customers!$F:$F,$A$1,Customers!$B:$B,$B17,Customers!$E:$E,H$1)</f>
        <v>126</v>
      </c>
      <c r="I17" s="13">
        <f>SUMIFS(Customers!$G:$G,Customers!$F:$F,$A$1,Customers!$B:$B,$B17,Customers!$E:$E,I$1)</f>
        <v>132</v>
      </c>
      <c r="J17" s="13">
        <f>SUMIFS(Customers!$G:$G,Customers!$F:$F,$A$1,Customers!$B:$B,$B17,Customers!$E:$E,J$1)</f>
        <v>131</v>
      </c>
      <c r="K17" s="13">
        <f>SUMIFS(Customers!$G:$G,Customers!$F:$F,$A$1,Customers!$B:$B,$B17,Customers!$E:$E,K$1)</f>
        <v>136</v>
      </c>
      <c r="L17" s="13">
        <f>SUMIFS(Customers!$G:$G,Customers!$F:$F,$A$1,Customers!$B:$B,$B17,Customers!$E:$E,L$1)</f>
        <v>127</v>
      </c>
      <c r="M17" s="13">
        <f>SUMIFS(Customers!$G:$G,Customers!$F:$F,$A$1,Customers!$B:$B,$B17,Customers!$E:$E,M$1)</f>
        <v>127</v>
      </c>
      <c r="N17" s="13">
        <f>SUMIFS(Customers!$G:$G,Customers!$F:$F,$A$1,Customers!$B:$B,$B17,Customers!$E:$E,N$1)</f>
        <v>135</v>
      </c>
      <c r="O17" s="13">
        <f t="shared" si="0"/>
        <v>1540</v>
      </c>
      <c r="P17" s="132"/>
    </row>
    <row r="18" spans="1:16" x14ac:dyDescent="0.3">
      <c r="A18" s="130"/>
      <c r="B18" s="11" t="s">
        <v>139</v>
      </c>
      <c r="C18" s="13">
        <f>SUMIFS(Customers!$G:$G,Customers!$F:$F,$A$1,Customers!$B:$B,$B18,Customers!$E:$E,C$1)</f>
        <v>1856</v>
      </c>
      <c r="D18" s="13">
        <f>SUMIFS(Customers!$G:$G,Customers!$F:$F,$A$1,Customers!$B:$B,$B18,Customers!$E:$E,D$1)</f>
        <v>1668</v>
      </c>
      <c r="E18" s="13">
        <f>SUMIFS(Customers!$G:$G,Customers!$F:$F,$A$1,Customers!$B:$B,$B18,Customers!$E:$E,E$1)</f>
        <v>1634</v>
      </c>
      <c r="F18" s="13">
        <f>SUMIFS(Customers!$G:$G,Customers!$F:$F,$A$1,Customers!$B:$B,$B18,Customers!$E:$E,F$1)</f>
        <v>1728</v>
      </c>
      <c r="G18" s="13">
        <f>SUMIFS(Customers!$G:$G,Customers!$F:$F,$A$1,Customers!$B:$B,$B18,Customers!$E:$E,G$1)</f>
        <v>1718</v>
      </c>
      <c r="H18" s="13">
        <f>SUMIFS(Customers!$G:$G,Customers!$F:$F,$A$1,Customers!$B:$B,$B18,Customers!$E:$E,H$1)</f>
        <v>1887</v>
      </c>
      <c r="I18" s="13">
        <f>SUMIFS(Customers!$G:$G,Customers!$F:$F,$A$1,Customers!$B:$B,$B18,Customers!$E:$E,I$1)</f>
        <v>1630</v>
      </c>
      <c r="J18" s="13">
        <f>SUMIFS(Customers!$G:$G,Customers!$F:$F,$A$1,Customers!$B:$B,$B18,Customers!$E:$E,J$1)</f>
        <v>1603</v>
      </c>
      <c r="K18" s="13">
        <f>SUMIFS(Customers!$G:$G,Customers!$F:$F,$A$1,Customers!$B:$B,$B18,Customers!$E:$E,K$1)</f>
        <v>1619</v>
      </c>
      <c r="L18" s="13">
        <f>SUMIFS(Customers!$G:$G,Customers!$F:$F,$A$1,Customers!$B:$B,$B18,Customers!$E:$E,L$1)</f>
        <v>1609</v>
      </c>
      <c r="M18" s="13">
        <f>SUMIFS(Customers!$G:$G,Customers!$F:$F,$A$1,Customers!$B:$B,$B18,Customers!$E:$E,M$1)</f>
        <v>1604</v>
      </c>
      <c r="N18" s="13">
        <f>SUMIFS(Customers!$G:$G,Customers!$F:$F,$A$1,Customers!$B:$B,$B18,Customers!$E:$E,N$1)</f>
        <v>1604</v>
      </c>
      <c r="O18" s="13">
        <f t="shared" si="0"/>
        <v>20160</v>
      </c>
      <c r="P18" s="132"/>
    </row>
    <row r="19" spans="1:16" x14ac:dyDescent="0.3">
      <c r="A19" s="130"/>
      <c r="B19" s="11" t="s">
        <v>140</v>
      </c>
      <c r="C19" s="13">
        <f>SUMIFS(Customers!$G:$G,Customers!$F:$F,$A$1,Customers!$B:$B,$B19,Customers!$E:$E,C$1)</f>
        <v>0</v>
      </c>
      <c r="D19" s="13">
        <f>SUMIFS(Customers!$G:$G,Customers!$F:$F,$A$1,Customers!$B:$B,$B19,Customers!$E:$E,D$1)</f>
        <v>0</v>
      </c>
      <c r="E19" s="13">
        <f>SUMIFS(Customers!$G:$G,Customers!$F:$F,$A$1,Customers!$B:$B,$B19,Customers!$E:$E,E$1)</f>
        <v>0</v>
      </c>
      <c r="F19" s="13">
        <f>SUMIFS(Customers!$G:$G,Customers!$F:$F,$A$1,Customers!$B:$B,$B19,Customers!$E:$E,F$1)</f>
        <v>0</v>
      </c>
      <c r="G19" s="13">
        <f>SUMIFS(Customers!$G:$G,Customers!$F:$F,$A$1,Customers!$B:$B,$B19,Customers!$E:$E,G$1)</f>
        <v>0</v>
      </c>
      <c r="H19" s="13">
        <f>SUMIFS(Customers!$G:$G,Customers!$F:$F,$A$1,Customers!$B:$B,$B19,Customers!$E:$E,H$1)</f>
        <v>0</v>
      </c>
      <c r="I19" s="13">
        <f>SUMIFS(Customers!$G:$G,Customers!$F:$F,$A$1,Customers!$B:$B,$B19,Customers!$E:$E,I$1)</f>
        <v>0</v>
      </c>
      <c r="J19" s="13">
        <f>SUMIFS(Customers!$G:$G,Customers!$F:$F,$A$1,Customers!$B:$B,$B19,Customers!$E:$E,J$1)</f>
        <v>0</v>
      </c>
      <c r="K19" s="13">
        <f>SUMIFS(Customers!$G:$G,Customers!$F:$F,$A$1,Customers!$B:$B,$B19,Customers!$E:$E,K$1)</f>
        <v>0</v>
      </c>
      <c r="L19" s="13">
        <f>SUMIFS(Customers!$G:$G,Customers!$F:$F,$A$1,Customers!$B:$B,$B19,Customers!$E:$E,L$1)</f>
        <v>0</v>
      </c>
      <c r="M19" s="13">
        <f>SUMIFS(Customers!$G:$G,Customers!$F:$F,$A$1,Customers!$B:$B,$B19,Customers!$E:$E,M$1)</f>
        <v>0</v>
      </c>
      <c r="N19" s="13">
        <f>SUMIFS(Customers!$G:$G,Customers!$F:$F,$A$1,Customers!$B:$B,$B19,Customers!$E:$E,N$1)</f>
        <v>0</v>
      </c>
      <c r="O19" s="13">
        <f t="shared" si="0"/>
        <v>0</v>
      </c>
      <c r="P19" s="132"/>
    </row>
    <row r="20" spans="1:16" x14ac:dyDescent="0.3">
      <c r="A20" s="130"/>
      <c r="B20" s="11" t="s">
        <v>141</v>
      </c>
      <c r="C20" s="13">
        <f>SUMIFS(Customers!$G:$G,Customers!$F:$F,$A$1,Customers!$B:$B,$B20,Customers!$E:$E,C$1)</f>
        <v>0</v>
      </c>
      <c r="D20" s="13">
        <f>SUMIFS(Customers!$G:$G,Customers!$F:$F,$A$1,Customers!$B:$B,$B20,Customers!$E:$E,D$1)</f>
        <v>0</v>
      </c>
      <c r="E20" s="13">
        <f>SUMIFS(Customers!$G:$G,Customers!$F:$F,$A$1,Customers!$B:$B,$B20,Customers!$E:$E,E$1)</f>
        <v>0</v>
      </c>
      <c r="F20" s="13">
        <f>SUMIFS(Customers!$G:$G,Customers!$F:$F,$A$1,Customers!$B:$B,$B20,Customers!$E:$E,F$1)</f>
        <v>0</v>
      </c>
      <c r="G20" s="13">
        <f>SUMIFS(Customers!$G:$G,Customers!$F:$F,$A$1,Customers!$B:$B,$B20,Customers!$E:$E,G$1)</f>
        <v>0</v>
      </c>
      <c r="H20" s="13">
        <f>SUMIFS(Customers!$G:$G,Customers!$F:$F,$A$1,Customers!$B:$B,$B20,Customers!$E:$E,H$1)</f>
        <v>0</v>
      </c>
      <c r="I20" s="13">
        <f>SUMIFS(Customers!$G:$G,Customers!$F:$F,$A$1,Customers!$B:$B,$B20,Customers!$E:$E,I$1)</f>
        <v>0</v>
      </c>
      <c r="J20" s="13">
        <f>SUMIFS(Customers!$G:$G,Customers!$F:$F,$A$1,Customers!$B:$B,$B20,Customers!$E:$E,J$1)</f>
        <v>0</v>
      </c>
      <c r="K20" s="13">
        <f>SUMIFS(Customers!$G:$G,Customers!$F:$F,$A$1,Customers!$B:$B,$B20,Customers!$E:$E,K$1)</f>
        <v>0</v>
      </c>
      <c r="L20" s="13">
        <f>SUMIFS(Customers!$G:$G,Customers!$F:$F,$A$1,Customers!$B:$B,$B20,Customers!$E:$E,L$1)</f>
        <v>0</v>
      </c>
      <c r="M20" s="13">
        <f>SUMIFS(Customers!$G:$G,Customers!$F:$F,$A$1,Customers!$B:$B,$B20,Customers!$E:$E,M$1)</f>
        <v>0</v>
      </c>
      <c r="N20" s="13">
        <f>SUMIFS(Customers!$G:$G,Customers!$F:$F,$A$1,Customers!$B:$B,$B20,Customers!$E:$E,N$1)</f>
        <v>0</v>
      </c>
      <c r="O20" s="13">
        <f t="shared" si="0"/>
        <v>0</v>
      </c>
      <c r="P20" s="132"/>
    </row>
    <row r="21" spans="1:16" x14ac:dyDescent="0.3">
      <c r="B21" s="26" t="s">
        <v>142</v>
      </c>
      <c r="C21" s="27">
        <f t="shared" ref="C21:O21" si="1">SUM(C2:C20)</f>
        <v>28323</v>
      </c>
      <c r="D21" s="27">
        <f t="shared" si="1"/>
        <v>28101</v>
      </c>
      <c r="E21" s="27">
        <f t="shared" si="1"/>
        <v>28218</v>
      </c>
      <c r="F21" s="27">
        <f t="shared" si="1"/>
        <v>28214</v>
      </c>
      <c r="G21" s="27">
        <f t="shared" si="1"/>
        <v>28139</v>
      </c>
      <c r="H21" s="27">
        <f t="shared" si="1"/>
        <v>28835</v>
      </c>
      <c r="I21" s="27">
        <f t="shared" si="1"/>
        <v>28737</v>
      </c>
      <c r="J21" s="27">
        <f t="shared" si="1"/>
        <v>28663</v>
      </c>
      <c r="K21" s="27">
        <f t="shared" si="1"/>
        <v>28526</v>
      </c>
      <c r="L21" s="27">
        <f t="shared" si="1"/>
        <v>28898</v>
      </c>
      <c r="M21" s="27">
        <f t="shared" si="1"/>
        <v>28785</v>
      </c>
      <c r="N21" s="27">
        <f t="shared" si="1"/>
        <v>28890</v>
      </c>
      <c r="O21" s="27">
        <f t="shared" si="1"/>
        <v>342329</v>
      </c>
      <c r="P21" s="28"/>
    </row>
    <row r="22" spans="1:16" x14ac:dyDescent="0.3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</sheetData>
  <mergeCells count="4">
    <mergeCell ref="A2:A5"/>
    <mergeCell ref="P2:P5"/>
    <mergeCell ref="A6:A20"/>
    <mergeCell ref="P6:P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P21"/>
  <sheetViews>
    <sheetView zoomScale="85" zoomScaleNormal="85" workbookViewId="0">
      <selection activeCell="Q29" sqref="Q29"/>
    </sheetView>
  </sheetViews>
  <sheetFormatPr defaultRowHeight="14.4" x14ac:dyDescent="0.3"/>
  <cols>
    <col min="1" max="1" width="15.109375" customWidth="1"/>
    <col min="2" max="2" width="31.88671875" bestFit="1" customWidth="1"/>
  </cols>
  <sheetData>
    <row r="1" spans="1:16" ht="15" thickBot="1" x14ac:dyDescent="0.35">
      <c r="A1" t="s">
        <v>145</v>
      </c>
      <c r="B1" t="s">
        <v>123</v>
      </c>
      <c r="C1" t="s">
        <v>106</v>
      </c>
      <c r="D1" t="s">
        <v>107</v>
      </c>
      <c r="E1" t="s">
        <v>108</v>
      </c>
      <c r="F1" t="s">
        <v>349</v>
      </c>
      <c r="G1" t="s">
        <v>350</v>
      </c>
      <c r="H1" t="s">
        <v>351</v>
      </c>
      <c r="I1" t="s">
        <v>352</v>
      </c>
      <c r="J1" t="s">
        <v>353</v>
      </c>
      <c r="K1" t="s">
        <v>354</v>
      </c>
      <c r="L1" t="s">
        <v>355</v>
      </c>
      <c r="M1" t="s">
        <v>356</v>
      </c>
      <c r="N1" t="s">
        <v>357</v>
      </c>
      <c r="O1" t="str">
        <f>[1]Tonnage_FitTest!O1</f>
        <v>TOTAL</v>
      </c>
    </row>
    <row r="2" spans="1:16" ht="19.5" customHeight="1" x14ac:dyDescent="0.3">
      <c r="A2" s="121" t="s">
        <v>124</v>
      </c>
      <c r="B2" s="18" t="s">
        <v>17</v>
      </c>
      <c r="C2" s="19">
        <f>SUMIFS(DisposalWeight!$L:$L,DisposalWeight!$D:$D,$B2,DisposalWeight!$A:$A,C$1)</f>
        <v>686.92</v>
      </c>
      <c r="D2" s="19">
        <f>SUMIFS(DisposalWeight!$L:$L,DisposalWeight!$D:$D,$B2,DisposalWeight!$A:$A,D$1)</f>
        <v>774.36</v>
      </c>
      <c r="E2" s="19">
        <f>SUMIFS(DisposalWeight!$L:$L,DisposalWeight!$D:$D,$B2,DisposalWeight!$A:$A,E$1)</f>
        <v>708.43</v>
      </c>
      <c r="F2" s="19">
        <f>SUMIFS(DisposalWeight!$L:$L,DisposalWeight!$D:$D,$B2,DisposalWeight!$A:$A,F$1)</f>
        <v>562.1</v>
      </c>
      <c r="G2" s="19">
        <f>SUMIFS(DisposalWeight!$L:$L,DisposalWeight!$D:$D,$B2,DisposalWeight!$A:$A,G$1)</f>
        <v>425.89</v>
      </c>
      <c r="H2" s="19">
        <f>SUMIFS(DisposalWeight!$L:$L,DisposalWeight!$D:$D,$B2,DisposalWeight!$A:$A,H$1)</f>
        <v>853.05</v>
      </c>
      <c r="I2" s="19">
        <f>SUMIFS(DisposalWeight!$L:$L,DisposalWeight!$D:$D,$B2,DisposalWeight!$A:$A,I$1)</f>
        <v>825.17</v>
      </c>
      <c r="J2" s="19">
        <f>SUMIFS(DisposalWeight!$L:$L,DisposalWeight!$D:$D,$B2,DisposalWeight!$A:$A,J$1)</f>
        <v>699.86</v>
      </c>
      <c r="K2" s="19">
        <f>SUMIFS(DisposalWeight!$L:$L,DisposalWeight!$D:$D,$B2,DisposalWeight!$A:$A,K$1)</f>
        <v>696.01</v>
      </c>
      <c r="L2" s="19">
        <f>SUMIFS(DisposalWeight!$L:$L,DisposalWeight!$D:$D,$B2,DisposalWeight!$A:$A,L$1)</f>
        <v>1025.95</v>
      </c>
      <c r="M2" s="19">
        <f>SUMIFS(DisposalWeight!$L:$L,DisposalWeight!$D:$D,$B2,DisposalWeight!$A:$A,M$1)</f>
        <v>462.74</v>
      </c>
      <c r="N2" s="19">
        <f>SUMIFS(DisposalWeight!$L:$L,DisposalWeight!$D:$D,$B2,DisposalWeight!$A:$A,N$1)</f>
        <v>971.01</v>
      </c>
      <c r="O2" s="19">
        <f>SUM(C2:N2)</f>
        <v>8691.49</v>
      </c>
      <c r="P2" s="125">
        <f>SUM(C2:N5)</f>
        <v>33714.869999999995</v>
      </c>
    </row>
    <row r="3" spans="1:16" ht="19.5" customHeight="1" x14ac:dyDescent="0.3">
      <c r="A3" s="122"/>
      <c r="B3" s="20" t="s">
        <v>16</v>
      </c>
      <c r="C3" s="21">
        <f>SUMIFS(DisposalWeight!$L:$L,DisposalWeight!$D:$D,$B3,DisposalWeight!$A:$A,C$1)</f>
        <v>227.7</v>
      </c>
      <c r="D3" s="21">
        <f>SUMIFS(DisposalWeight!$L:$L,DisposalWeight!$D:$D,$B3,DisposalWeight!$A:$A,D$1)</f>
        <v>228.3</v>
      </c>
      <c r="E3" s="21">
        <f>SUMIFS(DisposalWeight!$L:$L,DisposalWeight!$D:$D,$B3,DisposalWeight!$A:$A,E$1)</f>
        <v>228.49</v>
      </c>
      <c r="F3" s="21">
        <f>SUMIFS(DisposalWeight!$L:$L,DisposalWeight!$D:$D,$B3,DisposalWeight!$A:$A,F$1)</f>
        <v>168.55</v>
      </c>
      <c r="G3" s="21">
        <f>SUMIFS(DisposalWeight!$L:$L,DisposalWeight!$D:$D,$B3,DisposalWeight!$A:$A,G$1)</f>
        <v>107.51</v>
      </c>
      <c r="H3" s="21">
        <f>SUMIFS(DisposalWeight!$L:$L,DisposalWeight!$D:$D,$B3,DisposalWeight!$A:$A,H$1)</f>
        <v>180.25</v>
      </c>
      <c r="I3" s="21">
        <f>SUMIFS(DisposalWeight!$L:$L,DisposalWeight!$D:$D,$B3,DisposalWeight!$A:$A,I$1)</f>
        <v>235.1</v>
      </c>
      <c r="J3" s="21">
        <f>SUMIFS(DisposalWeight!$L:$L,DisposalWeight!$D:$D,$B3,DisposalWeight!$A:$A,J$1)</f>
        <v>233.19</v>
      </c>
      <c r="K3" s="21">
        <f>SUMIFS(DisposalWeight!$L:$L,DisposalWeight!$D:$D,$B3,DisposalWeight!$A:$A,K$1)</f>
        <v>338.12</v>
      </c>
      <c r="L3" s="21">
        <f>SUMIFS(DisposalWeight!$L:$L,DisposalWeight!$D:$D,$B3,DisposalWeight!$A:$A,L$1)</f>
        <v>211.78</v>
      </c>
      <c r="M3" s="21">
        <f>SUMIFS(DisposalWeight!$L:$L,DisposalWeight!$D:$D,$B3,DisposalWeight!$A:$A,M$1)</f>
        <v>263.66000000000003</v>
      </c>
      <c r="N3" s="21">
        <f>SUMIFS(DisposalWeight!$L:$L,DisposalWeight!$D:$D,$B3,DisposalWeight!$A:$A,N$1)</f>
        <v>181.68</v>
      </c>
      <c r="O3" s="21">
        <f>SUM(C3:N3)</f>
        <v>2604.33</v>
      </c>
      <c r="P3" s="126"/>
    </row>
    <row r="4" spans="1:16" ht="19.5" customHeight="1" x14ac:dyDescent="0.3">
      <c r="A4" s="123"/>
      <c r="B4" s="80" t="s">
        <v>125</v>
      </c>
      <c r="C4" s="21">
        <f>SUMIFS(DisposalWeight!$L:$L,DisposalWeight!$D:$D,$B4,DisposalWeight!$A:$A,C$1)</f>
        <v>110.13</v>
      </c>
      <c r="D4" s="21">
        <f>SUMIFS(DisposalWeight!$L:$L,DisposalWeight!$D:$D,$B4,DisposalWeight!$A:$A,D$1)</f>
        <v>108.36</v>
      </c>
      <c r="E4" s="21">
        <f>SUMIFS(DisposalWeight!$L:$L,DisposalWeight!$D:$D,$B4,DisposalWeight!$A:$A,E$1)</f>
        <v>164.32</v>
      </c>
      <c r="F4" s="21">
        <f>SUMIFS(DisposalWeight!$L:$L,DisposalWeight!$D:$D,$B4,DisposalWeight!$A:$A,F$1)</f>
        <v>117.98</v>
      </c>
      <c r="G4" s="21">
        <f>SUMIFS(DisposalWeight!$L:$L,DisposalWeight!$D:$D,$B4,DisposalWeight!$A:$A,G$1)</f>
        <v>86.4</v>
      </c>
      <c r="H4" s="21">
        <f>SUMIFS(DisposalWeight!$L:$L,DisposalWeight!$D:$D,$B4,DisposalWeight!$A:$A,H$1)</f>
        <v>119.07</v>
      </c>
      <c r="I4" s="21">
        <f>SUMIFS(DisposalWeight!$L:$L,DisposalWeight!$D:$D,$B4,DisposalWeight!$A:$A,I$1)</f>
        <v>122.83</v>
      </c>
      <c r="J4" s="21">
        <f>SUMIFS(DisposalWeight!$L:$L,DisposalWeight!$D:$D,$B4,DisposalWeight!$A:$A,J$1)</f>
        <v>99.06</v>
      </c>
      <c r="K4" s="21">
        <f>SUMIFS(DisposalWeight!$L:$L,DisposalWeight!$D:$D,$B4,DisposalWeight!$A:$A,K$1)</f>
        <v>122.02</v>
      </c>
      <c r="L4" s="21">
        <f>SUMIFS(DisposalWeight!$L:$L,DisposalWeight!$D:$D,$B4,DisposalWeight!$A:$A,L$1)</f>
        <v>189.5</v>
      </c>
      <c r="M4" s="21">
        <f>SUMIFS(DisposalWeight!$L:$L,DisposalWeight!$D:$D,$B4,DisposalWeight!$A:$A,M$1)</f>
        <v>100.08</v>
      </c>
      <c r="N4" s="21">
        <f>SUMIFS(DisposalWeight!$L:$L,DisposalWeight!$D:$D,$B4,DisposalWeight!$A:$A,N$1)</f>
        <v>65.790000000000006</v>
      </c>
      <c r="O4" s="21">
        <f>SUM(C4:N4)</f>
        <v>1405.54</v>
      </c>
      <c r="P4" s="127"/>
    </row>
    <row r="5" spans="1:16" ht="19.5" customHeight="1" thickBot="1" x14ac:dyDescent="0.35">
      <c r="A5" s="124"/>
      <c r="B5" s="22" t="s">
        <v>18</v>
      </c>
      <c r="C5" s="23">
        <f>SUMIFS(DisposalWeight!$L:$L,DisposalWeight!$D:$D,$B5,DisposalWeight!$A:$A,C$1)</f>
        <v>1075</v>
      </c>
      <c r="D5" s="23">
        <f>SUMIFS(DisposalWeight!$L:$L,DisposalWeight!$D:$D,$B5,DisposalWeight!$A:$A,D$1)</f>
        <v>1030.5</v>
      </c>
      <c r="E5" s="23">
        <f>SUMIFS(DisposalWeight!$L:$L,DisposalWeight!$D:$D,$B5,DisposalWeight!$A:$A,E$1)</f>
        <v>1026.6400000000001</v>
      </c>
      <c r="F5" s="23">
        <f>SUMIFS(DisposalWeight!$L:$L,DisposalWeight!$D:$D,$B5,DisposalWeight!$A:$A,F$1)</f>
        <v>999.81</v>
      </c>
      <c r="G5" s="23">
        <f>SUMIFS(DisposalWeight!$L:$L,DisposalWeight!$D:$D,$B5,DisposalWeight!$A:$A,G$1)</f>
        <v>947.73</v>
      </c>
      <c r="H5" s="23">
        <f>SUMIFS(DisposalWeight!$L:$L,DisposalWeight!$D:$D,$B5,DisposalWeight!$A:$A,H$1)</f>
        <v>2132.33</v>
      </c>
      <c r="I5" s="23">
        <f>SUMIFS(DisposalWeight!$L:$L,DisposalWeight!$D:$D,$B5,DisposalWeight!$A:$A,I$1)</f>
        <v>2419.9299999999998</v>
      </c>
      <c r="J5" s="23">
        <f>SUMIFS(DisposalWeight!$L:$L,DisposalWeight!$D:$D,$B5,DisposalWeight!$A:$A,J$1)</f>
        <v>2830.67</v>
      </c>
      <c r="K5" s="23">
        <f>SUMIFS(DisposalWeight!$L:$L,DisposalWeight!$D:$D,$B5,DisposalWeight!$A:$A,K$1)</f>
        <v>2663.82</v>
      </c>
      <c r="L5" s="23">
        <f>SUMIFS(DisposalWeight!$L:$L,DisposalWeight!$D:$D,$B5,DisposalWeight!$A:$A,L$1)</f>
        <v>2681.21</v>
      </c>
      <c r="M5" s="23">
        <f>SUMIFS(DisposalWeight!$L:$L,DisposalWeight!$D:$D,$B5,DisposalWeight!$A:$A,M$1)</f>
        <v>1800.67</v>
      </c>
      <c r="N5" s="23">
        <f>SUMIFS(DisposalWeight!$L:$L,DisposalWeight!$D:$D,$B5,DisposalWeight!$A:$A,N$1)</f>
        <v>1405.2</v>
      </c>
      <c r="O5" s="23">
        <f>SUM(C5:N5)</f>
        <v>21013.51</v>
      </c>
      <c r="P5" s="128"/>
    </row>
    <row r="6" spans="1:16" x14ac:dyDescent="0.3">
      <c r="A6" s="129" t="s">
        <v>126</v>
      </c>
      <c r="B6" s="24" t="s">
        <v>127</v>
      </c>
      <c r="C6" s="25">
        <f>SUMIFS(DisposalWeight!$L:$L,DisposalWeight!$D:$D,$B6,DisposalWeight!$A:$A,C$1)</f>
        <v>1670.38</v>
      </c>
      <c r="D6" s="25">
        <f>SUMIFS(DisposalWeight!$L:$L,DisposalWeight!$D:$D,$B6,DisposalWeight!$A:$A,D$1)</f>
        <v>1546.92</v>
      </c>
      <c r="E6" s="25">
        <f>SUMIFS(DisposalWeight!$L:$L,DisposalWeight!$D:$D,$B6,DisposalWeight!$A:$A,E$1)</f>
        <v>1403.75</v>
      </c>
      <c r="F6" s="25">
        <f>SUMIFS(DisposalWeight!$L:$L,DisposalWeight!$D:$D,$B6,DisposalWeight!$A:$A,F$1)</f>
        <v>1380.76</v>
      </c>
      <c r="G6" s="25">
        <f>SUMIFS(DisposalWeight!$L:$L,DisposalWeight!$D:$D,$B6,DisposalWeight!$A:$A,G$1)</f>
        <v>2938.99</v>
      </c>
      <c r="H6" s="25">
        <f>SUMIFS(DisposalWeight!$L:$L,DisposalWeight!$D:$D,$B6,DisposalWeight!$A:$A,H$1)</f>
        <v>3251.72</v>
      </c>
      <c r="I6" s="25">
        <f>SUMIFS(DisposalWeight!$L:$L,DisposalWeight!$D:$D,$B6,DisposalWeight!$A:$A,I$1)</f>
        <v>1482.89</v>
      </c>
      <c r="J6" s="25">
        <f>SUMIFS(DisposalWeight!$L:$L,DisposalWeight!$D:$D,$B6,DisposalWeight!$A:$A,J$1)</f>
        <v>1501.82</v>
      </c>
      <c r="K6" s="25">
        <f>SUMIFS(DisposalWeight!$L:$L,DisposalWeight!$D:$D,$B6,DisposalWeight!$A:$A,K$1)</f>
        <v>1931.43</v>
      </c>
      <c r="L6" s="25">
        <f>SUMIFS(DisposalWeight!$L:$L,DisposalWeight!$D:$D,$B6,DisposalWeight!$A:$A,L$1)</f>
        <v>1538.72</v>
      </c>
      <c r="M6" s="25">
        <f>SUMIFS(DisposalWeight!$L:$L,DisposalWeight!$D:$D,$B6,DisposalWeight!$A:$A,M$1)</f>
        <v>1935.71</v>
      </c>
      <c r="N6" s="25">
        <f>SUMIFS(DisposalWeight!$L:$L,DisposalWeight!$D:$D,$B6,DisposalWeight!$A:$A,N$1)</f>
        <v>1747.31</v>
      </c>
      <c r="O6" s="25">
        <f>SUM(C6:N6)</f>
        <v>22330.399999999998</v>
      </c>
      <c r="P6" s="131">
        <f>SUM(O6:O20)</f>
        <v>28118.949999999997</v>
      </c>
    </row>
    <row r="7" spans="1:16" x14ac:dyDescent="0.3">
      <c r="A7" s="130"/>
      <c r="B7" s="11" t="s">
        <v>128</v>
      </c>
      <c r="C7" s="25">
        <f>SUMIFS(DisposalWeight!$L:$L,DisposalWeight!$D:$D,$B7,DisposalWeight!$A:$A,C$1)</f>
        <v>159.04</v>
      </c>
      <c r="D7" s="25">
        <f>SUMIFS(DisposalWeight!$L:$L,DisposalWeight!$D:$D,$B7,DisposalWeight!$A:$A,D$1)</f>
        <v>125.41</v>
      </c>
      <c r="E7" s="25">
        <f>SUMIFS(DisposalWeight!$L:$L,DisposalWeight!$D:$D,$B7,DisposalWeight!$A:$A,E$1)</f>
        <v>175.48</v>
      </c>
      <c r="F7" s="25">
        <f>SUMIFS(DisposalWeight!$L:$L,DisposalWeight!$D:$D,$B7,DisposalWeight!$A:$A,F$1)</f>
        <v>146.63999999999999</v>
      </c>
      <c r="G7" s="25">
        <f>SUMIFS(DisposalWeight!$L:$L,DisposalWeight!$D:$D,$B7,DisposalWeight!$A:$A,G$1)</f>
        <v>156.66999999999999</v>
      </c>
      <c r="H7" s="25">
        <f>SUMIFS(DisposalWeight!$L:$L,DisposalWeight!$D:$D,$B7,DisposalWeight!$A:$A,H$1)</f>
        <v>171.6</v>
      </c>
      <c r="I7" s="25">
        <f>SUMIFS(DisposalWeight!$L:$L,DisposalWeight!$D:$D,$B7,DisposalWeight!$A:$A,I$1)</f>
        <v>183.61</v>
      </c>
      <c r="J7" s="25">
        <f>SUMIFS(DisposalWeight!$L:$L,DisposalWeight!$D:$D,$B7,DisposalWeight!$A:$A,J$1)</f>
        <v>158.37</v>
      </c>
      <c r="K7" s="25">
        <f>SUMIFS(DisposalWeight!$L:$L,DisposalWeight!$D:$D,$B7,DisposalWeight!$A:$A,K$1)</f>
        <v>175.12</v>
      </c>
      <c r="L7" s="25">
        <f>SUMIFS(DisposalWeight!$L:$L,DisposalWeight!$D:$D,$B7,DisposalWeight!$A:$A,L$1)</f>
        <v>164.51</v>
      </c>
      <c r="M7" s="25">
        <f>SUMIFS(DisposalWeight!$L:$L,DisposalWeight!$D:$D,$B7,DisposalWeight!$A:$A,M$1)</f>
        <v>161.08000000000001</v>
      </c>
      <c r="N7" s="25">
        <f>SUMIFS(DisposalWeight!$L:$L,DisposalWeight!$D:$D,$B7,DisposalWeight!$A:$A,N$1)</f>
        <v>159.32</v>
      </c>
      <c r="O7" s="25">
        <f t="shared" ref="O7:O20" si="0">SUM(C7:N7)</f>
        <v>1936.8499999999995</v>
      </c>
      <c r="P7" s="132"/>
    </row>
    <row r="8" spans="1:16" x14ac:dyDescent="0.3">
      <c r="A8" s="130"/>
      <c r="B8" s="11" t="s">
        <v>129</v>
      </c>
      <c r="C8" s="25">
        <f>SUMIFS(DisposalWeight!$L:$L,DisposalWeight!$D:$D,$B8,DisposalWeight!$A:$A,C$1)</f>
        <v>0</v>
      </c>
      <c r="D8" s="25">
        <f>SUMIFS(DisposalWeight!$L:$L,DisposalWeight!$D:$D,$B8,DisposalWeight!$A:$A,D$1)</f>
        <v>0</v>
      </c>
      <c r="E8" s="25">
        <f>SUMIFS(DisposalWeight!$L:$L,DisposalWeight!$D:$D,$B8,DisposalWeight!$A:$A,E$1)</f>
        <v>0</v>
      </c>
      <c r="F8" s="25">
        <f>SUMIFS(DisposalWeight!$L:$L,DisposalWeight!$D:$D,$B8,DisposalWeight!$A:$A,F$1)</f>
        <v>0</v>
      </c>
      <c r="G8" s="25">
        <f>SUMIFS(DisposalWeight!$L:$L,DisposalWeight!$D:$D,$B8,DisposalWeight!$A:$A,G$1)</f>
        <v>0</v>
      </c>
      <c r="H8" s="25">
        <f>SUMIFS(DisposalWeight!$L:$L,DisposalWeight!$D:$D,$B8,DisposalWeight!$A:$A,H$1)</f>
        <v>0</v>
      </c>
      <c r="I8" s="25">
        <f>SUMIFS(DisposalWeight!$L:$L,DisposalWeight!$D:$D,$B8,DisposalWeight!$A:$A,I$1)</f>
        <v>0.54</v>
      </c>
      <c r="J8" s="25">
        <f>SUMIFS(DisposalWeight!$L:$L,DisposalWeight!$D:$D,$B8,DisposalWeight!$A:$A,J$1)</f>
        <v>0</v>
      </c>
      <c r="K8" s="25">
        <f>SUMIFS(DisposalWeight!$L:$L,DisposalWeight!$D:$D,$B8,DisposalWeight!$A:$A,K$1)</f>
        <v>0</v>
      </c>
      <c r="L8" s="25">
        <f>SUMIFS(DisposalWeight!$L:$L,DisposalWeight!$D:$D,$B8,DisposalWeight!$A:$A,L$1)</f>
        <v>5.65</v>
      </c>
      <c r="M8" s="25">
        <f>SUMIFS(DisposalWeight!$L:$L,DisposalWeight!$D:$D,$B8,DisposalWeight!$A:$A,M$1)</f>
        <v>0</v>
      </c>
      <c r="N8" s="25">
        <f>SUMIFS(DisposalWeight!$L:$L,DisposalWeight!$D:$D,$B8,DisposalWeight!$A:$A,N$1)</f>
        <v>0</v>
      </c>
      <c r="O8" s="25">
        <f t="shared" si="0"/>
        <v>6.19</v>
      </c>
      <c r="P8" s="132"/>
    </row>
    <row r="9" spans="1:16" x14ac:dyDescent="0.3">
      <c r="A9" s="130"/>
      <c r="B9" s="11" t="s">
        <v>130</v>
      </c>
      <c r="C9" s="25">
        <f>SUMIFS(DisposalWeight!$L:$L,DisposalWeight!$D:$D,$B9,DisposalWeight!$A:$A,C$1)</f>
        <v>0</v>
      </c>
      <c r="D9" s="25">
        <f>SUMIFS(DisposalWeight!$L:$L,DisposalWeight!$D:$D,$B9,DisposalWeight!$A:$A,D$1)</f>
        <v>0</v>
      </c>
      <c r="E9" s="25">
        <f>SUMIFS(DisposalWeight!$L:$L,DisposalWeight!$D:$D,$B9,DisposalWeight!$A:$A,E$1)</f>
        <v>0</v>
      </c>
      <c r="F9" s="25">
        <f>SUMIFS(DisposalWeight!$L:$L,DisposalWeight!$D:$D,$B9,DisposalWeight!$A:$A,F$1)</f>
        <v>0</v>
      </c>
      <c r="G9" s="25">
        <f>SUMIFS(DisposalWeight!$L:$L,DisposalWeight!$D:$D,$B9,DisposalWeight!$A:$A,G$1)</f>
        <v>0</v>
      </c>
      <c r="H9" s="25">
        <f>SUMIFS(DisposalWeight!$L:$L,DisposalWeight!$D:$D,$B9,DisposalWeight!$A:$A,H$1)</f>
        <v>0</v>
      </c>
      <c r="I9" s="25">
        <f>SUMIFS(DisposalWeight!$L:$L,DisposalWeight!$D:$D,$B9,DisposalWeight!$A:$A,I$1)</f>
        <v>0</v>
      </c>
      <c r="J9" s="25">
        <f>SUMIFS(DisposalWeight!$L:$L,DisposalWeight!$D:$D,$B9,DisposalWeight!$A:$A,J$1)</f>
        <v>0</v>
      </c>
      <c r="K9" s="25">
        <f>SUMIFS(DisposalWeight!$L:$L,DisposalWeight!$D:$D,$B9,DisposalWeight!$A:$A,K$1)</f>
        <v>0</v>
      </c>
      <c r="L9" s="25">
        <f>SUMIFS(DisposalWeight!$L:$L,DisposalWeight!$D:$D,$B9,DisposalWeight!$A:$A,L$1)</f>
        <v>0</v>
      </c>
      <c r="M9" s="25">
        <f>SUMIFS(DisposalWeight!$L:$L,DisposalWeight!$D:$D,$B9,DisposalWeight!$A:$A,M$1)</f>
        <v>0</v>
      </c>
      <c r="N9" s="25">
        <f>SUMIFS(DisposalWeight!$L:$L,DisposalWeight!$D:$D,$B9,DisposalWeight!$A:$A,N$1)</f>
        <v>0</v>
      </c>
      <c r="O9" s="25">
        <f t="shared" si="0"/>
        <v>0</v>
      </c>
      <c r="P9" s="132"/>
    </row>
    <row r="10" spans="1:16" x14ac:dyDescent="0.3">
      <c r="A10" s="130"/>
      <c r="B10" s="11" t="s">
        <v>131</v>
      </c>
      <c r="C10" s="25">
        <f>SUMIFS(DisposalWeight!$L:$L,DisposalWeight!$D:$D,$B10,DisposalWeight!$A:$A,C$1)</f>
        <v>0</v>
      </c>
      <c r="D10" s="25">
        <f>SUMIFS(DisposalWeight!$L:$L,DisposalWeight!$D:$D,$B10,DisposalWeight!$A:$A,D$1)</f>
        <v>0</v>
      </c>
      <c r="E10" s="25">
        <f>SUMIFS(DisposalWeight!$L:$L,DisposalWeight!$D:$D,$B10,DisposalWeight!$A:$A,E$1)</f>
        <v>0</v>
      </c>
      <c r="F10" s="25">
        <f>SUMIFS(DisposalWeight!$L:$L,DisposalWeight!$D:$D,$B10,DisposalWeight!$A:$A,F$1)</f>
        <v>0</v>
      </c>
      <c r="G10" s="25">
        <f>SUMIFS(DisposalWeight!$L:$L,DisposalWeight!$D:$D,$B10,DisposalWeight!$A:$A,G$1)</f>
        <v>0</v>
      </c>
      <c r="H10" s="25">
        <f>SUMIFS(DisposalWeight!$L:$L,DisposalWeight!$D:$D,$B10,DisposalWeight!$A:$A,H$1)</f>
        <v>0</v>
      </c>
      <c r="I10" s="25">
        <f>SUMIFS(DisposalWeight!$L:$L,DisposalWeight!$D:$D,$B10,DisposalWeight!$A:$A,I$1)</f>
        <v>0</v>
      </c>
      <c r="J10" s="25">
        <f>SUMIFS(DisposalWeight!$L:$L,DisposalWeight!$D:$D,$B10,DisposalWeight!$A:$A,J$1)</f>
        <v>0</v>
      </c>
      <c r="K10" s="25">
        <f>SUMIFS(DisposalWeight!$L:$L,DisposalWeight!$D:$D,$B10,DisposalWeight!$A:$A,K$1)</f>
        <v>0</v>
      </c>
      <c r="L10" s="25">
        <f>SUMIFS(DisposalWeight!$L:$L,DisposalWeight!$D:$D,$B10,DisposalWeight!$A:$A,L$1)</f>
        <v>0</v>
      </c>
      <c r="M10" s="25">
        <f>SUMIFS(DisposalWeight!$L:$L,DisposalWeight!$D:$D,$B10,DisposalWeight!$A:$A,M$1)</f>
        <v>0</v>
      </c>
      <c r="N10" s="25">
        <f>SUMIFS(DisposalWeight!$L:$L,DisposalWeight!$D:$D,$B10,DisposalWeight!$A:$A,N$1)</f>
        <v>0</v>
      </c>
      <c r="O10" s="25">
        <f t="shared" si="0"/>
        <v>0</v>
      </c>
      <c r="P10" s="132"/>
    </row>
    <row r="11" spans="1:16" x14ac:dyDescent="0.3">
      <c r="A11" s="130"/>
      <c r="B11" s="11" t="s">
        <v>132</v>
      </c>
      <c r="C11" s="25">
        <f>SUMIFS(DisposalWeight!$L:$L,DisposalWeight!$D:$D,$B11,DisposalWeight!$A:$A,C$1)</f>
        <v>2.21</v>
      </c>
      <c r="D11" s="25">
        <f>SUMIFS(DisposalWeight!$L:$L,DisposalWeight!$D:$D,$B11,DisposalWeight!$A:$A,D$1)</f>
        <v>9.6300000000000008</v>
      </c>
      <c r="E11" s="25">
        <f>SUMIFS(DisposalWeight!$L:$L,DisposalWeight!$D:$D,$B11,DisposalWeight!$A:$A,E$1)</f>
        <v>3.37</v>
      </c>
      <c r="F11" s="25">
        <f>SUMIFS(DisposalWeight!$L:$L,DisposalWeight!$D:$D,$B11,DisposalWeight!$A:$A,F$1)</f>
        <v>3.46</v>
      </c>
      <c r="G11" s="25">
        <f>SUMIFS(DisposalWeight!$L:$L,DisposalWeight!$D:$D,$B11,DisposalWeight!$A:$A,G$1)</f>
        <v>4.6399999999999997</v>
      </c>
      <c r="H11" s="25">
        <f>SUMIFS(DisposalWeight!$L:$L,DisposalWeight!$D:$D,$B11,DisposalWeight!$A:$A,H$1)</f>
        <v>6.17</v>
      </c>
      <c r="I11" s="25">
        <f>SUMIFS(DisposalWeight!$L:$L,DisposalWeight!$D:$D,$B11,DisposalWeight!$A:$A,I$1)</f>
        <v>6.24</v>
      </c>
      <c r="J11" s="25">
        <f>SUMIFS(DisposalWeight!$L:$L,DisposalWeight!$D:$D,$B11,DisposalWeight!$A:$A,J$1)</f>
        <v>3.16</v>
      </c>
      <c r="K11" s="25">
        <f>SUMIFS(DisposalWeight!$L:$L,DisposalWeight!$D:$D,$B11,DisposalWeight!$A:$A,K$1)</f>
        <v>4.8499999999999996</v>
      </c>
      <c r="L11" s="25">
        <f>SUMIFS(DisposalWeight!$L:$L,DisposalWeight!$D:$D,$B11,DisposalWeight!$A:$A,L$1)</f>
        <v>2.66</v>
      </c>
      <c r="M11" s="25">
        <f>SUMIFS(DisposalWeight!$L:$L,DisposalWeight!$D:$D,$B11,DisposalWeight!$A:$A,M$1)</f>
        <v>3.06</v>
      </c>
      <c r="N11" s="25">
        <f>SUMIFS(DisposalWeight!$L:$L,DisposalWeight!$D:$D,$B11,DisposalWeight!$A:$A,N$1)</f>
        <v>3.8</v>
      </c>
      <c r="O11" s="25">
        <f t="shared" si="0"/>
        <v>53.250000000000014</v>
      </c>
      <c r="P11" s="132"/>
    </row>
    <row r="12" spans="1:16" x14ac:dyDescent="0.3">
      <c r="A12" s="130"/>
      <c r="B12" s="11" t="s">
        <v>133</v>
      </c>
      <c r="C12" s="25">
        <f>SUMIFS(DisposalWeight!$L:$L,DisposalWeight!$D:$D,$B12,DisposalWeight!$A:$A,C$1)</f>
        <v>0</v>
      </c>
      <c r="D12" s="25">
        <f>SUMIFS(DisposalWeight!$L:$L,DisposalWeight!$D:$D,$B12,DisposalWeight!$A:$A,D$1)</f>
        <v>0</v>
      </c>
      <c r="E12" s="25">
        <f>SUMIFS(DisposalWeight!$L:$L,DisposalWeight!$D:$D,$B12,DisposalWeight!$A:$A,E$1)</f>
        <v>0</v>
      </c>
      <c r="F12" s="25">
        <f>SUMIFS(DisposalWeight!$L:$L,DisposalWeight!$D:$D,$B12,DisposalWeight!$A:$A,F$1)</f>
        <v>0</v>
      </c>
      <c r="G12" s="25">
        <f>SUMIFS(DisposalWeight!$L:$L,DisposalWeight!$D:$D,$B12,DisposalWeight!$A:$A,G$1)</f>
        <v>0</v>
      </c>
      <c r="H12" s="25">
        <f>SUMIFS(DisposalWeight!$L:$L,DisposalWeight!$D:$D,$B12,DisposalWeight!$A:$A,H$1)</f>
        <v>0</v>
      </c>
      <c r="I12" s="25">
        <f>SUMIFS(DisposalWeight!$L:$L,DisposalWeight!$D:$D,$B12,DisposalWeight!$A:$A,I$1)</f>
        <v>0</v>
      </c>
      <c r="J12" s="25">
        <f>SUMIFS(DisposalWeight!$L:$L,DisposalWeight!$D:$D,$B12,DisposalWeight!$A:$A,J$1)</f>
        <v>0</v>
      </c>
      <c r="K12" s="25">
        <f>SUMIFS(DisposalWeight!$L:$L,DisposalWeight!$D:$D,$B12,DisposalWeight!$A:$A,K$1)</f>
        <v>0</v>
      </c>
      <c r="L12" s="25">
        <f>SUMIFS(DisposalWeight!$L:$L,DisposalWeight!$D:$D,$B12,DisposalWeight!$A:$A,L$1)</f>
        <v>0</v>
      </c>
      <c r="M12" s="25">
        <f>SUMIFS(DisposalWeight!$L:$L,DisposalWeight!$D:$D,$B12,DisposalWeight!$A:$A,M$1)</f>
        <v>0</v>
      </c>
      <c r="N12" s="25">
        <f>SUMIFS(DisposalWeight!$L:$L,DisposalWeight!$D:$D,$B12,DisposalWeight!$A:$A,N$1)</f>
        <v>0</v>
      </c>
      <c r="O12" s="25">
        <f t="shared" si="0"/>
        <v>0</v>
      </c>
      <c r="P12" s="132"/>
    </row>
    <row r="13" spans="1:16" x14ac:dyDescent="0.3">
      <c r="A13" s="130"/>
      <c r="B13" s="11" t="s">
        <v>134</v>
      </c>
      <c r="C13" s="25">
        <f>SUMIFS(DisposalWeight!$L:$L,DisposalWeight!$D:$D,$B13,DisposalWeight!$A:$A,C$1)</f>
        <v>0</v>
      </c>
      <c r="D13" s="25">
        <f>SUMIFS(DisposalWeight!$L:$L,DisposalWeight!$D:$D,$B13,DisposalWeight!$A:$A,D$1)</f>
        <v>0</v>
      </c>
      <c r="E13" s="25">
        <f>SUMIFS(DisposalWeight!$L:$L,DisposalWeight!$D:$D,$B13,DisposalWeight!$A:$A,E$1)</f>
        <v>0</v>
      </c>
      <c r="F13" s="25">
        <f>SUMIFS(DisposalWeight!$L:$L,DisposalWeight!$D:$D,$B13,DisposalWeight!$A:$A,F$1)</f>
        <v>0</v>
      </c>
      <c r="G13" s="25">
        <f>SUMIFS(DisposalWeight!$L:$L,DisposalWeight!$D:$D,$B13,DisposalWeight!$A:$A,G$1)</f>
        <v>0</v>
      </c>
      <c r="H13" s="25">
        <f>SUMIFS(DisposalWeight!$L:$L,DisposalWeight!$D:$D,$B13,DisposalWeight!$A:$A,H$1)</f>
        <v>0</v>
      </c>
      <c r="I13" s="25">
        <f>SUMIFS(DisposalWeight!$L:$L,DisposalWeight!$D:$D,$B13,DisposalWeight!$A:$A,I$1)</f>
        <v>0</v>
      </c>
      <c r="J13" s="25">
        <f>SUMIFS(DisposalWeight!$L:$L,DisposalWeight!$D:$D,$B13,DisposalWeight!$A:$A,J$1)</f>
        <v>0</v>
      </c>
      <c r="K13" s="25">
        <f>SUMIFS(DisposalWeight!$L:$L,DisposalWeight!$D:$D,$B13,DisposalWeight!$A:$A,K$1)</f>
        <v>0</v>
      </c>
      <c r="L13" s="25">
        <f>SUMIFS(DisposalWeight!$L:$L,DisposalWeight!$D:$D,$B13,DisposalWeight!$A:$A,L$1)</f>
        <v>0</v>
      </c>
      <c r="M13" s="25">
        <f>SUMIFS(DisposalWeight!$L:$L,DisposalWeight!$D:$D,$B13,DisposalWeight!$A:$A,M$1)</f>
        <v>0</v>
      </c>
      <c r="N13" s="25">
        <f>SUMIFS(DisposalWeight!$L:$L,DisposalWeight!$D:$D,$B13,DisposalWeight!$A:$A,N$1)</f>
        <v>0.75</v>
      </c>
      <c r="O13" s="25">
        <f t="shared" si="0"/>
        <v>0.75</v>
      </c>
      <c r="P13" s="132"/>
    </row>
    <row r="14" spans="1:16" x14ac:dyDescent="0.3">
      <c r="A14" s="130"/>
      <c r="B14" s="11" t="s">
        <v>135</v>
      </c>
      <c r="C14" s="25">
        <f>SUMIFS(DisposalWeight!$L:$L,DisposalWeight!$D:$D,$B14,DisposalWeight!$A:$A,C$1)</f>
        <v>18.66</v>
      </c>
      <c r="D14" s="25">
        <f>SUMIFS(DisposalWeight!$L:$L,DisposalWeight!$D:$D,$B14,DisposalWeight!$A:$A,D$1)</f>
        <v>34.46</v>
      </c>
      <c r="E14" s="25">
        <f>SUMIFS(DisposalWeight!$L:$L,DisposalWeight!$D:$D,$B14,DisposalWeight!$A:$A,E$1)</f>
        <v>38.9</v>
      </c>
      <c r="F14" s="25">
        <f>SUMIFS(DisposalWeight!$L:$L,DisposalWeight!$D:$D,$B14,DisposalWeight!$A:$A,F$1)</f>
        <v>14.6</v>
      </c>
      <c r="G14" s="25">
        <f>SUMIFS(DisposalWeight!$L:$L,DisposalWeight!$D:$D,$B14,DisposalWeight!$A:$A,G$1)</f>
        <v>20.7</v>
      </c>
      <c r="H14" s="25">
        <f>SUMIFS(DisposalWeight!$L:$L,DisposalWeight!$D:$D,$B14,DisposalWeight!$A:$A,H$1)</f>
        <v>20.54</v>
      </c>
      <c r="I14" s="25">
        <f>SUMIFS(DisposalWeight!$L:$L,DisposalWeight!$D:$D,$B14,DisposalWeight!$A:$A,I$1)</f>
        <v>13.4</v>
      </c>
      <c r="J14" s="25">
        <f>SUMIFS(DisposalWeight!$L:$L,DisposalWeight!$D:$D,$B14,DisposalWeight!$A:$A,J$1)</f>
        <v>17.78</v>
      </c>
      <c r="K14" s="25">
        <f>SUMIFS(DisposalWeight!$L:$L,DisposalWeight!$D:$D,$B14,DisposalWeight!$A:$A,K$1)</f>
        <v>19.54</v>
      </c>
      <c r="L14" s="25">
        <f>SUMIFS(DisposalWeight!$L:$L,DisposalWeight!$D:$D,$B14,DisposalWeight!$A:$A,L$1)</f>
        <v>23.16</v>
      </c>
      <c r="M14" s="25">
        <f>SUMIFS(DisposalWeight!$L:$L,DisposalWeight!$D:$D,$B14,DisposalWeight!$A:$A,M$1)</f>
        <v>30.68</v>
      </c>
      <c r="N14" s="25">
        <f>SUMIFS(DisposalWeight!$L:$L,DisposalWeight!$D:$D,$B14,DisposalWeight!$A:$A,N$1)</f>
        <v>17.98</v>
      </c>
      <c r="O14" s="25">
        <f t="shared" si="0"/>
        <v>270.40000000000003</v>
      </c>
      <c r="P14" s="132"/>
    </row>
    <row r="15" spans="1:16" x14ac:dyDescent="0.3">
      <c r="A15" s="130"/>
      <c r="B15" s="11" t="s">
        <v>136</v>
      </c>
      <c r="C15" s="25">
        <f>SUMIFS(DisposalWeight!$L:$L,DisposalWeight!$D:$D,$B15,DisposalWeight!$A:$A,C$1)</f>
        <v>0</v>
      </c>
      <c r="D15" s="25">
        <f>SUMIFS(DisposalWeight!$L:$L,DisposalWeight!$D:$D,$B15,DisposalWeight!$A:$A,D$1)</f>
        <v>0</v>
      </c>
      <c r="E15" s="25">
        <f>SUMIFS(DisposalWeight!$L:$L,DisposalWeight!$D:$D,$B15,DisposalWeight!$A:$A,E$1)</f>
        <v>5.32</v>
      </c>
      <c r="F15" s="25">
        <f>SUMIFS(DisposalWeight!$L:$L,DisposalWeight!$D:$D,$B15,DisposalWeight!$A:$A,F$1)</f>
        <v>5.62</v>
      </c>
      <c r="G15" s="25">
        <f>SUMIFS(DisposalWeight!$L:$L,DisposalWeight!$D:$D,$B15,DisposalWeight!$A:$A,G$1)</f>
        <v>0</v>
      </c>
      <c r="H15" s="25">
        <f>SUMIFS(DisposalWeight!$L:$L,DisposalWeight!$D:$D,$B15,DisposalWeight!$A:$A,H$1)</f>
        <v>1.07</v>
      </c>
      <c r="I15" s="25">
        <f>SUMIFS(DisposalWeight!$L:$L,DisposalWeight!$D:$D,$B15,DisposalWeight!$A:$A,I$1)</f>
        <v>3.29</v>
      </c>
      <c r="J15" s="25">
        <f>SUMIFS(DisposalWeight!$L:$L,DisposalWeight!$D:$D,$B15,DisposalWeight!$A:$A,J$1)</f>
        <v>9.23</v>
      </c>
      <c r="K15" s="25">
        <f>SUMIFS(DisposalWeight!$L:$L,DisposalWeight!$D:$D,$B15,DisposalWeight!$A:$A,K$1)</f>
        <v>2.46</v>
      </c>
      <c r="L15" s="25">
        <f>SUMIFS(DisposalWeight!$L:$L,DisposalWeight!$D:$D,$B15,DisposalWeight!$A:$A,L$1)</f>
        <v>1.04</v>
      </c>
      <c r="M15" s="25">
        <f>SUMIFS(DisposalWeight!$L:$L,DisposalWeight!$D:$D,$B15,DisposalWeight!$A:$A,M$1)</f>
        <v>6.81</v>
      </c>
      <c r="N15" s="25">
        <f>SUMIFS(DisposalWeight!$L:$L,DisposalWeight!$D:$D,$B15,DisposalWeight!$A:$A,N$1)</f>
        <v>2.99</v>
      </c>
      <c r="O15" s="25">
        <f t="shared" si="0"/>
        <v>37.830000000000005</v>
      </c>
      <c r="P15" s="132"/>
    </row>
    <row r="16" spans="1:16" x14ac:dyDescent="0.3">
      <c r="A16" s="130"/>
      <c r="B16" s="11" t="s">
        <v>137</v>
      </c>
      <c r="C16" s="25">
        <f>SUMIFS(DisposalWeight!$L:$L,DisposalWeight!$D:$D,$B16,DisposalWeight!$A:$A,C$1)</f>
        <v>0</v>
      </c>
      <c r="D16" s="25">
        <f>SUMIFS(DisposalWeight!$L:$L,DisposalWeight!$D:$D,$B16,DisposalWeight!$A:$A,D$1)</f>
        <v>0</v>
      </c>
      <c r="E16" s="25">
        <f>SUMIFS(DisposalWeight!$L:$L,DisposalWeight!$D:$D,$B16,DisposalWeight!$A:$A,E$1)</f>
        <v>0</v>
      </c>
      <c r="F16" s="25">
        <f>SUMIFS(DisposalWeight!$L:$L,DisposalWeight!$D:$D,$B16,DisposalWeight!$A:$A,F$1)</f>
        <v>0</v>
      </c>
      <c r="G16" s="25">
        <f>SUMIFS(DisposalWeight!$L:$L,DisposalWeight!$D:$D,$B16,DisposalWeight!$A:$A,G$1)</f>
        <v>0</v>
      </c>
      <c r="H16" s="25">
        <f>SUMIFS(DisposalWeight!$L:$L,DisposalWeight!$D:$D,$B16,DisposalWeight!$A:$A,H$1)</f>
        <v>0</v>
      </c>
      <c r="I16" s="25">
        <f>SUMIFS(DisposalWeight!$L:$L,DisposalWeight!$D:$D,$B16,DisposalWeight!$A:$A,I$1)</f>
        <v>0</v>
      </c>
      <c r="J16" s="25">
        <f>SUMIFS(DisposalWeight!$L:$L,DisposalWeight!$D:$D,$B16,DisposalWeight!$A:$A,J$1)</f>
        <v>0</v>
      </c>
      <c r="K16" s="25">
        <f>SUMIFS(DisposalWeight!$L:$L,DisposalWeight!$D:$D,$B16,DisposalWeight!$A:$A,K$1)</f>
        <v>0</v>
      </c>
      <c r="L16" s="25">
        <f>SUMIFS(DisposalWeight!$L:$L,DisposalWeight!$D:$D,$B16,DisposalWeight!$A:$A,L$1)</f>
        <v>0</v>
      </c>
      <c r="M16" s="25">
        <f>SUMIFS(DisposalWeight!$L:$L,DisposalWeight!$D:$D,$B16,DisposalWeight!$A:$A,M$1)</f>
        <v>0</v>
      </c>
      <c r="N16" s="25">
        <f>SUMIFS(DisposalWeight!$L:$L,DisposalWeight!$D:$D,$B16,DisposalWeight!$A:$A,N$1)</f>
        <v>0</v>
      </c>
      <c r="O16" s="25">
        <f t="shared" si="0"/>
        <v>0</v>
      </c>
      <c r="P16" s="132"/>
    </row>
    <row r="17" spans="1:16" x14ac:dyDescent="0.3">
      <c r="A17" s="130"/>
      <c r="B17" s="11" t="s">
        <v>138</v>
      </c>
      <c r="C17" s="25">
        <f>SUMIFS(DisposalWeight!$L:$L,DisposalWeight!$D:$D,$B17,DisposalWeight!$A:$A,C$1)</f>
        <v>5.57</v>
      </c>
      <c r="D17" s="25">
        <f>SUMIFS(DisposalWeight!$L:$L,DisposalWeight!$D:$D,$B17,DisposalWeight!$A:$A,D$1)</f>
        <v>2.02</v>
      </c>
      <c r="E17" s="25">
        <f>SUMIFS(DisposalWeight!$L:$L,DisposalWeight!$D:$D,$B17,DisposalWeight!$A:$A,E$1)</f>
        <v>4.82</v>
      </c>
      <c r="F17" s="25">
        <f>SUMIFS(DisposalWeight!$L:$L,DisposalWeight!$D:$D,$B17,DisposalWeight!$A:$A,F$1)</f>
        <v>8.06</v>
      </c>
      <c r="G17" s="25">
        <f>SUMIFS(DisposalWeight!$L:$L,DisposalWeight!$D:$D,$B17,DisposalWeight!$A:$A,G$1)</f>
        <v>2.56</v>
      </c>
      <c r="H17" s="25">
        <f>SUMIFS(DisposalWeight!$L:$L,DisposalWeight!$D:$D,$B17,DisposalWeight!$A:$A,H$1)</f>
        <v>5.91</v>
      </c>
      <c r="I17" s="25">
        <f>SUMIFS(DisposalWeight!$L:$L,DisposalWeight!$D:$D,$B17,DisposalWeight!$A:$A,I$1)</f>
        <v>7.99</v>
      </c>
      <c r="J17" s="25">
        <f>SUMIFS(DisposalWeight!$L:$L,DisposalWeight!$D:$D,$B17,DisposalWeight!$A:$A,J$1)</f>
        <v>9.01</v>
      </c>
      <c r="K17" s="25">
        <f>SUMIFS(DisposalWeight!$L:$L,DisposalWeight!$D:$D,$B17,DisposalWeight!$A:$A,K$1)</f>
        <v>4.3899999999999997</v>
      </c>
      <c r="L17" s="25">
        <f>SUMIFS(DisposalWeight!$L:$L,DisposalWeight!$D:$D,$B17,DisposalWeight!$A:$A,L$1)</f>
        <v>5.99</v>
      </c>
      <c r="M17" s="25">
        <f>SUMIFS(DisposalWeight!$L:$L,DisposalWeight!$D:$D,$B17,DisposalWeight!$A:$A,M$1)</f>
        <v>5.15</v>
      </c>
      <c r="N17" s="25">
        <f>SUMIFS(DisposalWeight!$L:$L,DisposalWeight!$D:$D,$B17,DisposalWeight!$A:$A,N$1)</f>
        <v>3.15</v>
      </c>
      <c r="O17" s="25">
        <f t="shared" si="0"/>
        <v>64.62</v>
      </c>
      <c r="P17" s="132"/>
    </row>
    <row r="18" spans="1:16" x14ac:dyDescent="0.3">
      <c r="A18" s="130"/>
      <c r="B18" s="11" t="s">
        <v>139</v>
      </c>
      <c r="C18" s="25">
        <f>SUMIFS(DisposalWeight!$L:$L,DisposalWeight!$D:$D,$B18,DisposalWeight!$A:$A,C$1)</f>
        <v>206.92</v>
      </c>
      <c r="D18" s="25">
        <f>SUMIFS(DisposalWeight!$L:$L,DisposalWeight!$D:$D,$B18,DisposalWeight!$A:$A,D$1)</f>
        <v>198.95</v>
      </c>
      <c r="E18" s="25">
        <f>SUMIFS(DisposalWeight!$L:$L,DisposalWeight!$D:$D,$B18,DisposalWeight!$A:$A,E$1)</f>
        <v>230.93</v>
      </c>
      <c r="F18" s="25">
        <f>SUMIFS(DisposalWeight!$L:$L,DisposalWeight!$D:$D,$B18,DisposalWeight!$A:$A,F$1)</f>
        <v>106.06</v>
      </c>
      <c r="G18" s="25">
        <f>SUMIFS(DisposalWeight!$L:$L,DisposalWeight!$D:$D,$B18,DisposalWeight!$A:$A,G$1)</f>
        <v>205.56</v>
      </c>
      <c r="H18" s="25">
        <f>SUMIFS(DisposalWeight!$L:$L,DisposalWeight!$D:$D,$B18,DisposalWeight!$A:$A,H$1)</f>
        <v>278.27</v>
      </c>
      <c r="I18" s="25">
        <f>SUMIFS(DisposalWeight!$L:$L,DisposalWeight!$D:$D,$B18,DisposalWeight!$A:$A,I$1)</f>
        <v>261.38</v>
      </c>
      <c r="J18" s="25">
        <f>SUMIFS(DisposalWeight!$L:$L,DisposalWeight!$D:$D,$B18,DisposalWeight!$A:$A,J$1)</f>
        <v>252.02</v>
      </c>
      <c r="K18" s="25">
        <f>SUMIFS(DisposalWeight!$L:$L,DisposalWeight!$D:$D,$B18,DisposalWeight!$A:$A,K$1)</f>
        <v>237.35</v>
      </c>
      <c r="L18" s="25">
        <f>SUMIFS(DisposalWeight!$L:$L,DisposalWeight!$D:$D,$B18,DisposalWeight!$A:$A,L$1)</f>
        <v>338.12</v>
      </c>
      <c r="M18" s="25">
        <f>SUMIFS(DisposalWeight!$L:$L,DisposalWeight!$D:$D,$B18,DisposalWeight!$A:$A,M$1)</f>
        <v>353.24</v>
      </c>
      <c r="N18" s="25">
        <f>SUMIFS(DisposalWeight!$L:$L,DisposalWeight!$D:$D,$B18,DisposalWeight!$A:$A,N$1)</f>
        <v>447.57</v>
      </c>
      <c r="O18" s="25">
        <f t="shared" si="0"/>
        <v>3116.3699999999994</v>
      </c>
      <c r="P18" s="132"/>
    </row>
    <row r="19" spans="1:16" x14ac:dyDescent="0.3">
      <c r="A19" s="130"/>
      <c r="B19" s="11" t="s">
        <v>140</v>
      </c>
      <c r="C19" s="25">
        <f>SUMIFS(DisposalWeight!$L:$L,DisposalWeight!$D:$D,$B19,DisposalWeight!$A:$A,C$1)</f>
        <v>24.55</v>
      </c>
      <c r="D19" s="25">
        <f>SUMIFS(DisposalWeight!$L:$L,DisposalWeight!$D:$D,$B19,DisposalWeight!$A:$A,D$1)</f>
        <v>24.19</v>
      </c>
      <c r="E19" s="25">
        <f>SUMIFS(DisposalWeight!$L:$L,DisposalWeight!$D:$D,$B19,DisposalWeight!$A:$A,E$1)</f>
        <v>12.26</v>
      </c>
      <c r="F19" s="25">
        <f>SUMIFS(DisposalWeight!$L:$L,DisposalWeight!$D:$D,$B19,DisposalWeight!$A:$A,F$1)</f>
        <v>10.54</v>
      </c>
      <c r="G19" s="25">
        <f>SUMIFS(DisposalWeight!$L:$L,DisposalWeight!$D:$D,$B19,DisposalWeight!$A:$A,G$1)</f>
        <v>17.059999999999999</v>
      </c>
      <c r="H19" s="25">
        <f>SUMIFS(DisposalWeight!$L:$L,DisposalWeight!$D:$D,$B19,DisposalWeight!$A:$A,H$1)</f>
        <v>22</v>
      </c>
      <c r="I19" s="25">
        <f>SUMIFS(DisposalWeight!$L:$L,DisposalWeight!$D:$D,$B19,DisposalWeight!$A:$A,I$1)</f>
        <v>72.599999999999994</v>
      </c>
      <c r="J19" s="25">
        <f>SUMIFS(DisposalWeight!$L:$L,DisposalWeight!$D:$D,$B19,DisposalWeight!$A:$A,J$1)</f>
        <v>27.25</v>
      </c>
      <c r="K19" s="25">
        <f>SUMIFS(DisposalWeight!$L:$L,DisposalWeight!$D:$D,$B19,DisposalWeight!$A:$A,K$1)</f>
        <v>25.43</v>
      </c>
      <c r="L19" s="25">
        <f>SUMIFS(DisposalWeight!$L:$L,DisposalWeight!$D:$D,$B19,DisposalWeight!$A:$A,L$1)</f>
        <v>23.62</v>
      </c>
      <c r="M19" s="25">
        <f>SUMIFS(DisposalWeight!$L:$L,DisposalWeight!$D:$D,$B19,DisposalWeight!$A:$A,M$1)</f>
        <v>19.62</v>
      </c>
      <c r="N19" s="25">
        <f>SUMIFS(DisposalWeight!$L:$L,DisposalWeight!$D:$D,$B19,DisposalWeight!$A:$A,N$1)</f>
        <v>23.17</v>
      </c>
      <c r="O19" s="25">
        <f t="shared" si="0"/>
        <v>302.29000000000002</v>
      </c>
      <c r="P19" s="132"/>
    </row>
    <row r="20" spans="1:16" x14ac:dyDescent="0.3">
      <c r="A20" s="130"/>
      <c r="B20" s="11" t="s">
        <v>141</v>
      </c>
      <c r="C20" s="25">
        <f>SUMIFS(DisposalWeight!$L:$L,DisposalWeight!$D:$D,$B20,DisposalWeight!$A:$A,C$1)</f>
        <v>0</v>
      </c>
      <c r="D20" s="25">
        <f>SUMIFS(DisposalWeight!$L:$L,DisposalWeight!$D:$D,$B20,DisposalWeight!$A:$A,D$1)</f>
        <v>0</v>
      </c>
      <c r="E20" s="25">
        <f>SUMIFS(DisposalWeight!$L:$L,DisposalWeight!$D:$D,$B20,DisposalWeight!$A:$A,E$1)</f>
        <v>0</v>
      </c>
      <c r="F20" s="25">
        <f>SUMIFS(DisposalWeight!$L:$L,DisposalWeight!$D:$D,$B20,DisposalWeight!$A:$A,F$1)</f>
        <v>0</v>
      </c>
      <c r="G20" s="25">
        <f>SUMIFS(DisposalWeight!$L:$L,DisposalWeight!$D:$D,$B20,DisposalWeight!$A:$A,G$1)</f>
        <v>0</v>
      </c>
      <c r="H20" s="25">
        <f>SUMIFS(DisposalWeight!$L:$L,DisposalWeight!$D:$D,$B20,DisposalWeight!$A:$A,H$1)</f>
        <v>0</v>
      </c>
      <c r="I20" s="25">
        <f>SUMIFS(DisposalWeight!$L:$L,DisposalWeight!$D:$D,$B20,DisposalWeight!$A:$A,I$1)</f>
        <v>0</v>
      </c>
      <c r="J20" s="25">
        <f>SUMIFS(DisposalWeight!$L:$L,DisposalWeight!$D:$D,$B20,DisposalWeight!$A:$A,J$1)</f>
        <v>0</v>
      </c>
      <c r="K20" s="25">
        <f>SUMIFS(DisposalWeight!$L:$L,DisposalWeight!$D:$D,$B20,DisposalWeight!$A:$A,K$1)</f>
        <v>0</v>
      </c>
      <c r="L20" s="25">
        <f>SUMIFS(DisposalWeight!$L:$L,DisposalWeight!$D:$D,$B20,DisposalWeight!$A:$A,L$1)</f>
        <v>0</v>
      </c>
      <c r="M20" s="25">
        <f>SUMIFS(DisposalWeight!$L:$L,DisposalWeight!$D:$D,$B20,DisposalWeight!$A:$A,M$1)</f>
        <v>0</v>
      </c>
      <c r="N20" s="25">
        <f>SUMIFS(DisposalWeight!$L:$L,DisposalWeight!$D:$D,$B20,DisposalWeight!$A:$A,N$1)</f>
        <v>0</v>
      </c>
      <c r="O20" s="25">
        <f t="shared" si="0"/>
        <v>0</v>
      </c>
      <c r="P20" s="132"/>
    </row>
    <row r="21" spans="1:16" x14ac:dyDescent="0.3">
      <c r="C21" s="14">
        <f t="shared" ref="C21:O21" si="1">SUM(C2:C20)</f>
        <v>4187.08</v>
      </c>
      <c r="D21" s="14">
        <f t="shared" si="1"/>
        <v>4083.1</v>
      </c>
      <c r="E21" s="14">
        <f t="shared" si="1"/>
        <v>4002.7100000000005</v>
      </c>
      <c r="F21" s="14">
        <f t="shared" si="1"/>
        <v>3524.1799999999994</v>
      </c>
      <c r="G21" s="14">
        <f t="shared" si="1"/>
        <v>4913.7100000000009</v>
      </c>
      <c r="H21" s="14">
        <f t="shared" si="1"/>
        <v>7041.98</v>
      </c>
      <c r="I21" s="14">
        <f t="shared" si="1"/>
        <v>5634.9699999999993</v>
      </c>
      <c r="J21" s="14">
        <f t="shared" si="1"/>
        <v>5841.4199999999992</v>
      </c>
      <c r="K21" s="14">
        <f t="shared" si="1"/>
        <v>6220.5400000000018</v>
      </c>
      <c r="L21" s="14">
        <f t="shared" si="1"/>
        <v>6211.91</v>
      </c>
      <c r="M21" s="14">
        <f t="shared" si="1"/>
        <v>5142.5000000000009</v>
      </c>
      <c r="N21" s="14">
        <f t="shared" si="1"/>
        <v>5029.7199999999984</v>
      </c>
      <c r="O21" s="14">
        <f t="shared" si="1"/>
        <v>61833.82</v>
      </c>
    </row>
  </sheetData>
  <mergeCells count="4">
    <mergeCell ref="A2:A5"/>
    <mergeCell ref="P2:P5"/>
    <mergeCell ref="A6:A20"/>
    <mergeCell ref="P6:P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P20"/>
  <sheetViews>
    <sheetView zoomScale="85" zoomScaleNormal="85" workbookViewId="0">
      <selection activeCell="F26" sqref="F26"/>
    </sheetView>
  </sheetViews>
  <sheetFormatPr defaultRowHeight="14.4" x14ac:dyDescent="0.3"/>
  <cols>
    <col min="1" max="1" width="12.5546875" customWidth="1"/>
    <col min="2" max="2" width="31.88671875" bestFit="1" customWidth="1"/>
  </cols>
  <sheetData>
    <row r="1" spans="1:16" ht="15" thickBot="1" x14ac:dyDescent="0.35">
      <c r="A1" t="s">
        <v>144</v>
      </c>
      <c r="B1" t="s">
        <v>123</v>
      </c>
      <c r="C1" t="s">
        <v>106</v>
      </c>
      <c r="D1" t="s">
        <v>107</v>
      </c>
      <c r="E1" t="s">
        <v>108</v>
      </c>
      <c r="F1" t="s">
        <v>349</v>
      </c>
      <c r="G1" t="s">
        <v>350</v>
      </c>
      <c r="H1" t="s">
        <v>351</v>
      </c>
      <c r="I1" t="s">
        <v>352</v>
      </c>
      <c r="J1" t="s">
        <v>353</v>
      </c>
      <c r="K1" t="s">
        <v>354</v>
      </c>
      <c r="L1" t="s">
        <v>355</v>
      </c>
      <c r="M1" t="s">
        <v>356</v>
      </c>
      <c r="N1" t="s">
        <v>357</v>
      </c>
      <c r="O1" t="str">
        <f>[1]Tonnage_FitTest!O1</f>
        <v>TOTAL</v>
      </c>
    </row>
    <row r="2" spans="1:16" ht="22.5" customHeight="1" x14ac:dyDescent="0.3">
      <c r="A2" s="121" t="s">
        <v>124</v>
      </c>
      <c r="B2" s="18" t="s">
        <v>17</v>
      </c>
      <c r="C2" s="19">
        <f>SUMIFS(DisposalWeight!$E:$E,DisposalWeight!$D:$D,$B2,DisposalWeight!$A:$A,C$1)</f>
        <v>445.2</v>
      </c>
      <c r="D2" s="19">
        <f>SUMIFS(DisposalWeight!$E:$E,DisposalWeight!$D:$D,$B2,DisposalWeight!$A:$A,D$1)</f>
        <v>419</v>
      </c>
      <c r="E2" s="19">
        <f>SUMIFS(DisposalWeight!$E:$E,DisposalWeight!$D:$D,$B2,DisposalWeight!$A:$A,E$1)</f>
        <v>393.4</v>
      </c>
      <c r="F2" s="19">
        <f>SUMIFS(DisposalWeight!$E:$E,DisposalWeight!$D:$D,$B2,DisposalWeight!$A:$A,F$1)</f>
        <v>333.5</v>
      </c>
      <c r="G2" s="19">
        <f>SUMIFS(DisposalWeight!$E:$E,DisposalWeight!$D:$D,$B2,DisposalWeight!$A:$A,G$1)</f>
        <v>283.7</v>
      </c>
      <c r="H2" s="19">
        <f>SUMIFS(DisposalWeight!$E:$E,DisposalWeight!$D:$D,$B2,DisposalWeight!$A:$A,H$1)</f>
        <v>427.7</v>
      </c>
      <c r="I2" s="19">
        <f>SUMIFS(DisposalWeight!$E:$E,DisposalWeight!$D:$D,$B2,DisposalWeight!$A:$A,I$1)</f>
        <v>456.3</v>
      </c>
      <c r="J2" s="19">
        <f>SUMIFS(DisposalWeight!$E:$E,DisposalWeight!$D:$D,$B2,DisposalWeight!$A:$A,J$1)</f>
        <v>508.1</v>
      </c>
      <c r="K2" s="19">
        <f>SUMIFS(DisposalWeight!$E:$E,DisposalWeight!$D:$D,$B2,DisposalWeight!$A:$A,K$1)</f>
        <v>498.5</v>
      </c>
      <c r="L2" s="19">
        <f>SUMIFS(DisposalWeight!$E:$E,DisposalWeight!$D:$D,$B2,DisposalWeight!$A:$A,L$1)</f>
        <v>491.2</v>
      </c>
      <c r="M2" s="19">
        <f>SUMIFS(DisposalWeight!$E:$E,DisposalWeight!$D:$D,$B2,DisposalWeight!$A:$A,M$1)</f>
        <v>532.6</v>
      </c>
      <c r="N2" s="19">
        <f>SUMIFS(DisposalWeight!$E:$E,DisposalWeight!$D:$D,$B2,DisposalWeight!$A:$A,N$1)</f>
        <v>508.8</v>
      </c>
      <c r="O2" s="19">
        <f>SUM(C2:N2)</f>
        <v>5298.0000000000009</v>
      </c>
      <c r="P2" s="125">
        <f>SUM(C2:N5)</f>
        <v>8656.9000000000015</v>
      </c>
    </row>
    <row r="3" spans="1:16" ht="22.5" customHeight="1" x14ac:dyDescent="0.3">
      <c r="A3" s="122"/>
      <c r="B3" s="20" t="s">
        <v>16</v>
      </c>
      <c r="C3" s="21">
        <f>SUMIFS(DisposalWeight!$E:$E,DisposalWeight!$D:$D,$B3,DisposalWeight!$A:$A,C$1)</f>
        <v>113.2</v>
      </c>
      <c r="D3" s="21">
        <f>SUMIFS(DisposalWeight!$E:$E,DisposalWeight!$D:$D,$B3,DisposalWeight!$A:$A,D$1)</f>
        <v>101.4</v>
      </c>
      <c r="E3" s="21">
        <f>SUMIFS(DisposalWeight!$E:$E,DisposalWeight!$D:$D,$B3,DisposalWeight!$A:$A,E$1)</f>
        <v>100.9</v>
      </c>
      <c r="F3" s="21">
        <f>SUMIFS(DisposalWeight!$E:$E,DisposalWeight!$D:$D,$B3,DisposalWeight!$A:$A,F$1)</f>
        <v>81.099999999999994</v>
      </c>
      <c r="G3" s="21">
        <f>SUMIFS(DisposalWeight!$E:$E,DisposalWeight!$D:$D,$B3,DisposalWeight!$A:$A,G$1)</f>
        <v>72.8</v>
      </c>
      <c r="H3" s="21">
        <f>SUMIFS(DisposalWeight!$E:$E,DisposalWeight!$D:$D,$B3,DisposalWeight!$A:$A,H$1)</f>
        <v>104.4</v>
      </c>
      <c r="I3" s="21">
        <f>SUMIFS(DisposalWeight!$E:$E,DisposalWeight!$D:$D,$B3,DisposalWeight!$A:$A,I$1)</f>
        <v>115.9</v>
      </c>
      <c r="J3" s="21">
        <f>SUMIFS(DisposalWeight!$E:$E,DisposalWeight!$D:$D,$B3,DisposalWeight!$A:$A,J$1)</f>
        <v>120.9</v>
      </c>
      <c r="K3" s="21">
        <f>SUMIFS(DisposalWeight!$E:$E,DisposalWeight!$D:$D,$B3,DisposalWeight!$A:$A,K$1)</f>
        <v>125.3</v>
      </c>
      <c r="L3" s="21">
        <f>SUMIFS(DisposalWeight!$E:$E,DisposalWeight!$D:$D,$B3,DisposalWeight!$A:$A,L$1)</f>
        <v>116.3</v>
      </c>
      <c r="M3" s="21">
        <f>SUMIFS(DisposalWeight!$E:$E,DisposalWeight!$D:$D,$B3,DisposalWeight!$A:$A,M$1)</f>
        <v>134.5</v>
      </c>
      <c r="N3" s="21">
        <f>SUMIFS(DisposalWeight!$E:$E,DisposalWeight!$D:$D,$B3,DisposalWeight!$A:$A,N$1)</f>
        <v>119.9</v>
      </c>
      <c r="O3" s="21">
        <f>SUM(C3:N3)</f>
        <v>1306.6000000000001</v>
      </c>
      <c r="P3" s="126"/>
    </row>
    <row r="4" spans="1:16" ht="22.5" customHeight="1" x14ac:dyDescent="0.3">
      <c r="A4" s="123"/>
      <c r="B4" s="80" t="s">
        <v>125</v>
      </c>
      <c r="C4" s="21">
        <f>SUMIFS(DisposalWeight!$E:$E,DisposalWeight!$D:$D,$B4,DisposalWeight!$A:$A,C$1)</f>
        <v>0</v>
      </c>
      <c r="D4" s="21">
        <f>SUMIFS(DisposalWeight!$E:$E,DisposalWeight!$D:$D,$B4,DisposalWeight!$A:$A,D$1)</f>
        <v>0</v>
      </c>
      <c r="E4" s="21">
        <f>SUMIFS(DisposalWeight!$E:$E,DisposalWeight!$D:$D,$B4,DisposalWeight!$A:$A,E$1)</f>
        <v>0</v>
      </c>
      <c r="F4" s="21">
        <f>SUMIFS(DisposalWeight!$E:$E,DisposalWeight!$D:$D,$B4,DisposalWeight!$A:$A,F$1)</f>
        <v>0</v>
      </c>
      <c r="G4" s="21">
        <f>SUMIFS(DisposalWeight!$E:$E,DisposalWeight!$D:$D,$B4,DisposalWeight!$A:$A,G$1)</f>
        <v>0</v>
      </c>
      <c r="H4" s="21">
        <f>SUMIFS(DisposalWeight!$E:$E,DisposalWeight!$D:$D,$B4,DisposalWeight!$A:$A,H$1)</f>
        <v>0</v>
      </c>
      <c r="I4" s="21">
        <f>SUMIFS(DisposalWeight!$E:$E,DisposalWeight!$D:$D,$B4,DisposalWeight!$A:$A,I$1)</f>
        <v>0</v>
      </c>
      <c r="J4" s="21">
        <f>SUMIFS(DisposalWeight!$E:$E,DisposalWeight!$D:$D,$B4,DisposalWeight!$A:$A,J$1)</f>
        <v>0</v>
      </c>
      <c r="K4" s="21">
        <f>SUMIFS(DisposalWeight!$E:$E,DisposalWeight!$D:$D,$B4,DisposalWeight!$A:$A,K$1)</f>
        <v>0</v>
      </c>
      <c r="L4" s="21">
        <f>SUMIFS(DisposalWeight!$E:$E,DisposalWeight!$D:$D,$B4,DisposalWeight!$A:$A,L$1)</f>
        <v>0</v>
      </c>
      <c r="M4" s="21">
        <f>SUMIFS(DisposalWeight!$E:$E,DisposalWeight!$D:$D,$B4,DisposalWeight!$A:$A,M$1)</f>
        <v>0</v>
      </c>
      <c r="N4" s="21">
        <f>SUMIFS(DisposalWeight!$E:$E,DisposalWeight!$D:$D,$B4,DisposalWeight!$A:$A,N$1)</f>
        <v>0</v>
      </c>
      <c r="O4" s="21">
        <f>SUM(C4:N4)</f>
        <v>0</v>
      </c>
      <c r="P4" s="127"/>
    </row>
    <row r="5" spans="1:16" ht="22.5" customHeight="1" thickBot="1" x14ac:dyDescent="0.35">
      <c r="A5" s="124"/>
      <c r="B5" s="22" t="s">
        <v>18</v>
      </c>
      <c r="C5" s="23">
        <f>SUMIFS(DisposalWeight!$E:$E,DisposalWeight!$D:$D,$B5,DisposalWeight!$A:$A,C$1)</f>
        <v>173.8</v>
      </c>
      <c r="D5" s="23">
        <f>SUMIFS(DisposalWeight!$E:$E,DisposalWeight!$D:$D,$B5,DisposalWeight!$A:$A,D$1)</f>
        <v>163</v>
      </c>
      <c r="E5" s="23">
        <f>SUMIFS(DisposalWeight!$E:$E,DisposalWeight!$D:$D,$B5,DisposalWeight!$A:$A,E$1)</f>
        <v>154.69999999999999</v>
      </c>
      <c r="F5" s="23">
        <f>SUMIFS(DisposalWeight!$E:$E,DisposalWeight!$D:$D,$B5,DisposalWeight!$A:$A,F$1)</f>
        <v>129.9</v>
      </c>
      <c r="G5" s="23">
        <f>SUMIFS(DisposalWeight!$E:$E,DisposalWeight!$D:$D,$B5,DisposalWeight!$A:$A,G$1)</f>
        <v>111.5</v>
      </c>
      <c r="H5" s="23">
        <f>SUMIFS(DisposalWeight!$E:$E,DisposalWeight!$D:$D,$B5,DisposalWeight!$A:$A,H$1)</f>
        <v>165.1</v>
      </c>
      <c r="I5" s="23">
        <f>SUMIFS(DisposalWeight!$E:$E,DisposalWeight!$D:$D,$B5,DisposalWeight!$A:$A,I$1)</f>
        <v>179</v>
      </c>
      <c r="J5" s="23">
        <f>SUMIFS(DisposalWeight!$E:$E,DisposalWeight!$D:$D,$B5,DisposalWeight!$A:$A,J$1)</f>
        <v>195.6</v>
      </c>
      <c r="K5" s="23">
        <f>SUMIFS(DisposalWeight!$E:$E,DisposalWeight!$D:$D,$B5,DisposalWeight!$A:$A,K$1)</f>
        <v>191</v>
      </c>
      <c r="L5" s="23">
        <f>SUMIFS(DisposalWeight!$E:$E,DisposalWeight!$D:$D,$B5,DisposalWeight!$A:$A,L$1)</f>
        <v>187.8</v>
      </c>
      <c r="M5" s="23">
        <f>SUMIFS(DisposalWeight!$E:$E,DisposalWeight!$D:$D,$B5,DisposalWeight!$A:$A,M$1)</f>
        <v>203.7</v>
      </c>
      <c r="N5" s="23">
        <f>SUMIFS(DisposalWeight!$E:$E,DisposalWeight!$D:$D,$B5,DisposalWeight!$A:$A,N$1)</f>
        <v>197.2</v>
      </c>
      <c r="O5" s="23">
        <f>SUM(C5:N5)</f>
        <v>2052.2999999999997</v>
      </c>
      <c r="P5" s="128"/>
    </row>
    <row r="6" spans="1:16" x14ac:dyDescent="0.3">
      <c r="A6" s="129" t="s">
        <v>126</v>
      </c>
      <c r="B6" s="24" t="s">
        <v>127</v>
      </c>
      <c r="C6" s="25">
        <f>SUMIFS(DisposalWeight!$E:$E,DisposalWeight!$D:$D,$B6,DisposalWeight!$A:$A,C$1)</f>
        <v>3704.4</v>
      </c>
      <c r="D6" s="25">
        <f>SUMIFS(DisposalWeight!$E:$E,DisposalWeight!$D:$D,$B6,DisposalWeight!$A:$A,D$1)</f>
        <v>3375.4</v>
      </c>
      <c r="E6" s="25">
        <f>SUMIFS(DisposalWeight!$E:$E,DisposalWeight!$D:$D,$B6,DisposalWeight!$A:$A,E$1)</f>
        <v>3324.3</v>
      </c>
      <c r="F6" s="25">
        <f>SUMIFS(DisposalWeight!$E:$E,DisposalWeight!$D:$D,$B6,DisposalWeight!$A:$A,F$1)</f>
        <v>2716.4</v>
      </c>
      <c r="G6" s="25">
        <f>SUMIFS(DisposalWeight!$E:$E,DisposalWeight!$D:$D,$B6,DisposalWeight!$A:$A,G$1)</f>
        <v>2378.8000000000002</v>
      </c>
      <c r="H6" s="25">
        <f>SUMIFS(DisposalWeight!$E:$E,DisposalWeight!$D:$D,$B6,DisposalWeight!$A:$A,H$1)</f>
        <v>3479.7</v>
      </c>
      <c r="I6" s="25">
        <f>SUMIFS(DisposalWeight!$E:$E,DisposalWeight!$D:$D,$B6,DisposalWeight!$A:$A,I$1)</f>
        <v>3816</v>
      </c>
      <c r="J6" s="25">
        <f>SUMIFS(DisposalWeight!$E:$E,DisposalWeight!$D:$D,$B6,DisposalWeight!$A:$A,J$1)</f>
        <v>4121.6000000000004</v>
      </c>
      <c r="K6" s="25">
        <f>SUMIFS(DisposalWeight!$E:$E,DisposalWeight!$D:$D,$B6,DisposalWeight!$A:$A,K$1)</f>
        <v>4110.5</v>
      </c>
      <c r="L6" s="25">
        <f>SUMIFS(DisposalWeight!$E:$E,DisposalWeight!$D:$D,$B6,DisposalWeight!$A:$A,L$1)</f>
        <v>3936.3</v>
      </c>
      <c r="M6" s="25">
        <f>SUMIFS(DisposalWeight!$E:$E,DisposalWeight!$D:$D,$B6,DisposalWeight!$A:$A,M$1)</f>
        <v>4356.8</v>
      </c>
      <c r="N6" s="25">
        <f>SUMIFS(DisposalWeight!$E:$E,DisposalWeight!$D:$D,$B6,DisposalWeight!$A:$A,N$1)</f>
        <v>4120.2</v>
      </c>
      <c r="O6" s="25">
        <f>SUM(C6:N6)</f>
        <v>43440.4</v>
      </c>
      <c r="P6" s="131">
        <f>SUM(O6:O19)</f>
        <v>51502.999999999993</v>
      </c>
    </row>
    <row r="7" spans="1:16" x14ac:dyDescent="0.3">
      <c r="A7" s="130"/>
      <c r="B7" s="11" t="s">
        <v>128</v>
      </c>
      <c r="C7" s="13">
        <f>SUMIFS(DisposalWeight!$E:$E,DisposalWeight!$D:$D,$B7,DisposalWeight!$A:$A,C$1)</f>
        <v>122.3</v>
      </c>
      <c r="D7" s="13">
        <f>SUMIFS(DisposalWeight!$E:$E,DisposalWeight!$D:$D,$B7,DisposalWeight!$A:$A,D$1)</f>
        <v>113.3</v>
      </c>
      <c r="E7" s="13">
        <f>SUMIFS(DisposalWeight!$E:$E,DisposalWeight!$D:$D,$B7,DisposalWeight!$A:$A,E$1)</f>
        <v>111</v>
      </c>
      <c r="F7" s="13">
        <f>SUMIFS(DisposalWeight!$E:$E,DisposalWeight!$D:$D,$B7,DisposalWeight!$A:$A,F$1)</f>
        <v>91.2</v>
      </c>
      <c r="G7" s="13">
        <f>SUMIFS(DisposalWeight!$E:$E,DisposalWeight!$D:$D,$B7,DisposalWeight!$A:$A,G$1)</f>
        <v>79.099999999999994</v>
      </c>
      <c r="H7" s="13">
        <f>SUMIFS(DisposalWeight!$E:$E,DisposalWeight!$D:$D,$B7,DisposalWeight!$A:$A,H$1)</f>
        <v>116.7</v>
      </c>
      <c r="I7" s="13">
        <f>SUMIFS(DisposalWeight!$E:$E,DisposalWeight!$D:$D,$B7,DisposalWeight!$A:$A,I$1)</f>
        <v>126.3</v>
      </c>
      <c r="J7" s="13">
        <f>SUMIFS(DisposalWeight!$E:$E,DisposalWeight!$D:$D,$B7,DisposalWeight!$A:$A,J$1)</f>
        <v>138.9</v>
      </c>
      <c r="K7" s="13">
        <f>SUMIFS(DisposalWeight!$E:$E,DisposalWeight!$D:$D,$B7,DisposalWeight!$A:$A,K$1)</f>
        <v>134</v>
      </c>
      <c r="L7" s="13">
        <f>SUMIFS(DisposalWeight!$E:$E,DisposalWeight!$D:$D,$B7,DisposalWeight!$A:$A,L$1)</f>
        <v>131.5</v>
      </c>
      <c r="M7" s="13">
        <f>SUMIFS(DisposalWeight!$E:$E,DisposalWeight!$D:$D,$B7,DisposalWeight!$A:$A,M$1)</f>
        <v>142.4</v>
      </c>
      <c r="N7" s="13">
        <f>SUMIFS(DisposalWeight!$E:$E,DisposalWeight!$D:$D,$B7,DisposalWeight!$A:$A,N$1)</f>
        <v>135.4</v>
      </c>
      <c r="O7" s="13">
        <f t="shared" ref="O7:O19" si="0">SUM(C7:N7)</f>
        <v>1442.1000000000001</v>
      </c>
      <c r="P7" s="132"/>
    </row>
    <row r="8" spans="1:16" x14ac:dyDescent="0.3">
      <c r="A8" s="130"/>
      <c r="B8" s="11" t="s">
        <v>129</v>
      </c>
      <c r="C8" s="13">
        <f>SUMIFS(DisposalWeight!$E:$E,DisposalWeight!$D:$D,$B8,DisposalWeight!$A:$A,C$1)</f>
        <v>0</v>
      </c>
      <c r="D8" s="13">
        <f>SUMIFS(DisposalWeight!$E:$E,DisposalWeight!$D:$D,$B8,DisposalWeight!$A:$A,D$1)</f>
        <v>0</v>
      </c>
      <c r="E8" s="13">
        <f>SUMIFS(DisposalWeight!$E:$E,DisposalWeight!$D:$D,$B8,DisposalWeight!$A:$A,E$1)</f>
        <v>0</v>
      </c>
      <c r="F8" s="13">
        <f>SUMIFS(DisposalWeight!$E:$E,DisposalWeight!$D:$D,$B8,DisposalWeight!$A:$A,F$1)</f>
        <v>0</v>
      </c>
      <c r="G8" s="13">
        <f>SUMIFS(DisposalWeight!$E:$E,DisposalWeight!$D:$D,$B8,DisposalWeight!$A:$A,G$1)</f>
        <v>0</v>
      </c>
      <c r="H8" s="13">
        <f>SUMIFS(DisposalWeight!$E:$E,DisposalWeight!$D:$D,$B8,DisposalWeight!$A:$A,H$1)</f>
        <v>0</v>
      </c>
      <c r="I8" s="13">
        <f>SUMIFS(DisposalWeight!$E:$E,DisposalWeight!$D:$D,$B8,DisposalWeight!$A:$A,I$1)</f>
        <v>0</v>
      </c>
      <c r="J8" s="13">
        <f>SUMIFS(DisposalWeight!$E:$E,DisposalWeight!$D:$D,$B8,DisposalWeight!$A:$A,J$1)</f>
        <v>0</v>
      </c>
      <c r="K8" s="13">
        <f>SUMIFS(DisposalWeight!$E:$E,DisposalWeight!$D:$D,$B8,DisposalWeight!$A:$A,K$1)</f>
        <v>0</v>
      </c>
      <c r="L8" s="13">
        <f>SUMIFS(DisposalWeight!$E:$E,DisposalWeight!$D:$D,$B8,DisposalWeight!$A:$A,L$1)</f>
        <v>0</v>
      </c>
      <c r="M8" s="13">
        <f>SUMIFS(DisposalWeight!$E:$E,DisposalWeight!$D:$D,$B8,DisposalWeight!$A:$A,M$1)</f>
        <v>0</v>
      </c>
      <c r="N8" s="13">
        <f>SUMIFS(DisposalWeight!$E:$E,DisposalWeight!$D:$D,$B8,DisposalWeight!$A:$A,N$1)</f>
        <v>0</v>
      </c>
      <c r="O8" s="13">
        <f t="shared" si="0"/>
        <v>0</v>
      </c>
      <c r="P8" s="132"/>
    </row>
    <row r="9" spans="1:16" x14ac:dyDescent="0.3">
      <c r="A9" s="130"/>
      <c r="B9" s="11" t="s">
        <v>130</v>
      </c>
      <c r="C9" s="13">
        <f>SUMIFS(DisposalWeight!$E:$E,DisposalWeight!$D:$D,$B9,DisposalWeight!$A:$A,C$1)</f>
        <v>0</v>
      </c>
      <c r="D9" s="13">
        <f>SUMIFS(DisposalWeight!$E:$E,DisposalWeight!$D:$D,$B9,DisposalWeight!$A:$A,D$1)</f>
        <v>0</v>
      </c>
      <c r="E9" s="13">
        <f>SUMIFS(DisposalWeight!$E:$E,DisposalWeight!$D:$D,$B9,DisposalWeight!$A:$A,E$1)</f>
        <v>0</v>
      </c>
      <c r="F9" s="13">
        <f>SUMIFS(DisposalWeight!$E:$E,DisposalWeight!$D:$D,$B9,DisposalWeight!$A:$A,F$1)</f>
        <v>0</v>
      </c>
      <c r="G9" s="13">
        <f>SUMIFS(DisposalWeight!$E:$E,DisposalWeight!$D:$D,$B9,DisposalWeight!$A:$A,G$1)</f>
        <v>0</v>
      </c>
      <c r="H9" s="13">
        <f>SUMIFS(DisposalWeight!$E:$E,DisposalWeight!$D:$D,$B9,DisposalWeight!$A:$A,H$1)</f>
        <v>0</v>
      </c>
      <c r="I9" s="13">
        <f>SUMIFS(DisposalWeight!$E:$E,DisposalWeight!$D:$D,$B9,DisposalWeight!$A:$A,I$1)</f>
        <v>0</v>
      </c>
      <c r="J9" s="13">
        <f>SUMIFS(DisposalWeight!$E:$E,DisposalWeight!$D:$D,$B9,DisposalWeight!$A:$A,J$1)</f>
        <v>0</v>
      </c>
      <c r="K9" s="13">
        <f>SUMIFS(DisposalWeight!$E:$E,DisposalWeight!$D:$D,$B9,DisposalWeight!$A:$A,K$1)</f>
        <v>0</v>
      </c>
      <c r="L9" s="13">
        <f>SUMIFS(DisposalWeight!$E:$E,DisposalWeight!$D:$D,$B9,DisposalWeight!$A:$A,L$1)</f>
        <v>0</v>
      </c>
      <c r="M9" s="13">
        <f>SUMIFS(DisposalWeight!$E:$E,DisposalWeight!$D:$D,$B9,DisposalWeight!$A:$A,M$1)</f>
        <v>0</v>
      </c>
      <c r="N9" s="13">
        <f>SUMIFS(DisposalWeight!$E:$E,DisposalWeight!$D:$D,$B9,DisposalWeight!$A:$A,N$1)</f>
        <v>0</v>
      </c>
      <c r="O9" s="13">
        <f t="shared" si="0"/>
        <v>0</v>
      </c>
      <c r="P9" s="132"/>
    </row>
    <row r="10" spans="1:16" x14ac:dyDescent="0.3">
      <c r="A10" s="130"/>
      <c r="B10" s="11" t="s">
        <v>131</v>
      </c>
      <c r="C10" s="13">
        <f>SUMIFS(DisposalWeight!$E:$E,DisposalWeight!$D:$D,$B10,DisposalWeight!$A:$A,C$1)</f>
        <v>0</v>
      </c>
      <c r="D10" s="13">
        <f>SUMIFS(DisposalWeight!$E:$E,DisposalWeight!$D:$D,$B10,DisposalWeight!$A:$A,D$1)</f>
        <v>0</v>
      </c>
      <c r="E10" s="13">
        <f>SUMIFS(DisposalWeight!$E:$E,DisposalWeight!$D:$D,$B10,DisposalWeight!$A:$A,E$1)</f>
        <v>0</v>
      </c>
      <c r="F10" s="13">
        <f>SUMIFS(DisposalWeight!$E:$E,DisposalWeight!$D:$D,$B10,DisposalWeight!$A:$A,F$1)</f>
        <v>0</v>
      </c>
      <c r="G10" s="13">
        <f>SUMIFS(DisposalWeight!$E:$E,DisposalWeight!$D:$D,$B10,DisposalWeight!$A:$A,G$1)</f>
        <v>0</v>
      </c>
      <c r="H10" s="13">
        <f>SUMIFS(DisposalWeight!$E:$E,DisposalWeight!$D:$D,$B10,DisposalWeight!$A:$A,H$1)</f>
        <v>0</v>
      </c>
      <c r="I10" s="13">
        <f>SUMIFS(DisposalWeight!$E:$E,DisposalWeight!$D:$D,$B10,DisposalWeight!$A:$A,I$1)</f>
        <v>0</v>
      </c>
      <c r="J10" s="13">
        <f>SUMIFS(DisposalWeight!$E:$E,DisposalWeight!$D:$D,$B10,DisposalWeight!$A:$A,J$1)</f>
        <v>0</v>
      </c>
      <c r="K10" s="13">
        <f>SUMIFS(DisposalWeight!$E:$E,DisposalWeight!$D:$D,$B10,DisposalWeight!$A:$A,K$1)</f>
        <v>0</v>
      </c>
      <c r="L10" s="13">
        <f>SUMIFS(DisposalWeight!$E:$E,DisposalWeight!$D:$D,$B10,DisposalWeight!$A:$A,L$1)</f>
        <v>0</v>
      </c>
      <c r="M10" s="13">
        <f>SUMIFS(DisposalWeight!$E:$E,DisposalWeight!$D:$D,$B10,DisposalWeight!$A:$A,M$1)</f>
        <v>0</v>
      </c>
      <c r="N10" s="13">
        <f>SUMIFS(DisposalWeight!$E:$E,DisposalWeight!$D:$D,$B10,DisposalWeight!$A:$A,N$1)</f>
        <v>0</v>
      </c>
      <c r="O10" s="13">
        <f t="shared" si="0"/>
        <v>0</v>
      </c>
      <c r="P10" s="132"/>
    </row>
    <row r="11" spans="1:16" x14ac:dyDescent="0.3">
      <c r="A11" s="130"/>
      <c r="B11" s="11" t="s">
        <v>132</v>
      </c>
      <c r="C11" s="13">
        <f>SUMIFS(DisposalWeight!$E:$E,DisposalWeight!$D:$D,$B11,DisposalWeight!$A:$A,C$1)</f>
        <v>96.8</v>
      </c>
      <c r="D11" s="13">
        <f>SUMIFS(DisposalWeight!$E:$E,DisposalWeight!$D:$D,$B11,DisposalWeight!$A:$A,D$1)</f>
        <v>83.8</v>
      </c>
      <c r="E11" s="13">
        <f>SUMIFS(DisposalWeight!$E:$E,DisposalWeight!$D:$D,$B11,DisposalWeight!$A:$A,E$1)</f>
        <v>86.9</v>
      </c>
      <c r="F11" s="13">
        <f>SUMIFS(DisposalWeight!$E:$E,DisposalWeight!$D:$D,$B11,DisposalWeight!$A:$A,F$1)</f>
        <v>66.5</v>
      </c>
      <c r="G11" s="13">
        <f>SUMIFS(DisposalWeight!$E:$E,DisposalWeight!$D:$D,$B11,DisposalWeight!$A:$A,G$1)</f>
        <v>61.8</v>
      </c>
      <c r="H11" s="13">
        <f>SUMIFS(DisposalWeight!$E:$E,DisposalWeight!$D:$D,$B11,DisposalWeight!$A:$A,H$1)</f>
        <v>84.8</v>
      </c>
      <c r="I11" s="13">
        <f>SUMIFS(DisposalWeight!$E:$E,DisposalWeight!$D:$D,$B11,DisposalWeight!$A:$A,I$1)</f>
        <v>97.7</v>
      </c>
      <c r="J11" s="13">
        <f>SUMIFS(DisposalWeight!$E:$E,DisposalWeight!$D:$D,$B11,DisposalWeight!$A:$A,J$1)</f>
        <v>101.7</v>
      </c>
      <c r="K11" s="13">
        <f>SUMIFS(DisposalWeight!$E:$E,DisposalWeight!$D:$D,$B11,DisposalWeight!$A:$A,K$1)</f>
        <v>102</v>
      </c>
      <c r="L11" s="13">
        <f>SUMIFS(DisposalWeight!$E:$E,DisposalWeight!$D:$D,$B11,DisposalWeight!$A:$A,L$1)</f>
        <v>94.4</v>
      </c>
      <c r="M11" s="13">
        <f>SUMIFS(DisposalWeight!$E:$E,DisposalWeight!$D:$D,$B11,DisposalWeight!$A:$A,M$1)</f>
        <v>110.3</v>
      </c>
      <c r="N11" s="13">
        <f>SUMIFS(DisposalWeight!$E:$E,DisposalWeight!$D:$D,$B11,DisposalWeight!$A:$A,N$1)</f>
        <v>98.9</v>
      </c>
      <c r="O11" s="13">
        <f t="shared" si="0"/>
        <v>1085.6000000000001</v>
      </c>
      <c r="P11" s="132"/>
    </row>
    <row r="12" spans="1:16" x14ac:dyDescent="0.3">
      <c r="A12" s="130"/>
      <c r="B12" s="11" t="s">
        <v>133</v>
      </c>
      <c r="C12" s="13">
        <f>SUMIFS(DisposalWeight!$E:$E,DisposalWeight!$D:$D,$B12,DisposalWeight!$A:$A,C$1)</f>
        <v>0</v>
      </c>
      <c r="D12" s="13">
        <f>SUMIFS(DisposalWeight!$E:$E,DisposalWeight!$D:$D,$B12,DisposalWeight!$A:$A,D$1)</f>
        <v>0</v>
      </c>
      <c r="E12" s="13">
        <f>SUMIFS(DisposalWeight!$E:$E,DisposalWeight!$D:$D,$B12,DisposalWeight!$A:$A,E$1)</f>
        <v>0</v>
      </c>
      <c r="F12" s="13">
        <f>SUMIFS(DisposalWeight!$E:$E,DisposalWeight!$D:$D,$B12,DisposalWeight!$A:$A,F$1)</f>
        <v>0</v>
      </c>
      <c r="G12" s="13">
        <f>SUMIFS(DisposalWeight!$E:$E,DisposalWeight!$D:$D,$B12,DisposalWeight!$A:$A,G$1)</f>
        <v>0</v>
      </c>
      <c r="H12" s="13">
        <f>SUMIFS(DisposalWeight!$E:$E,DisposalWeight!$D:$D,$B12,DisposalWeight!$A:$A,H$1)</f>
        <v>0</v>
      </c>
      <c r="I12" s="13">
        <f>SUMIFS(DisposalWeight!$E:$E,DisposalWeight!$D:$D,$B12,DisposalWeight!$A:$A,I$1)</f>
        <v>0</v>
      </c>
      <c r="J12" s="13">
        <f>SUMIFS(DisposalWeight!$E:$E,DisposalWeight!$D:$D,$B12,DisposalWeight!$A:$A,J$1)</f>
        <v>0</v>
      </c>
      <c r="K12" s="13">
        <f>SUMIFS(DisposalWeight!$E:$E,DisposalWeight!$D:$D,$B12,DisposalWeight!$A:$A,K$1)</f>
        <v>0</v>
      </c>
      <c r="L12" s="13">
        <f>SUMIFS(DisposalWeight!$E:$E,DisposalWeight!$D:$D,$B12,DisposalWeight!$A:$A,L$1)</f>
        <v>0</v>
      </c>
      <c r="M12" s="13">
        <f>SUMIFS(DisposalWeight!$E:$E,DisposalWeight!$D:$D,$B12,DisposalWeight!$A:$A,M$1)</f>
        <v>0</v>
      </c>
      <c r="N12" s="13">
        <f>SUMIFS(DisposalWeight!$E:$E,DisposalWeight!$D:$D,$B12,DisposalWeight!$A:$A,N$1)</f>
        <v>0</v>
      </c>
      <c r="O12" s="13">
        <f t="shared" si="0"/>
        <v>0</v>
      </c>
      <c r="P12" s="132"/>
    </row>
    <row r="13" spans="1:16" x14ac:dyDescent="0.3">
      <c r="A13" s="130"/>
      <c r="B13" s="11" t="s">
        <v>134</v>
      </c>
      <c r="C13" s="13">
        <f>SUMIFS(DisposalWeight!$E:$E,DisposalWeight!$D:$D,$B13,DisposalWeight!$A:$A,C$1)</f>
        <v>0</v>
      </c>
      <c r="D13" s="13">
        <f>SUMIFS(DisposalWeight!$E:$E,DisposalWeight!$D:$D,$B13,DisposalWeight!$A:$A,D$1)</f>
        <v>0</v>
      </c>
      <c r="E13" s="13">
        <f>SUMIFS(DisposalWeight!$E:$E,DisposalWeight!$D:$D,$B13,DisposalWeight!$A:$A,E$1)</f>
        <v>0</v>
      </c>
      <c r="F13" s="13">
        <f>SUMIFS(DisposalWeight!$E:$E,DisposalWeight!$D:$D,$B13,DisposalWeight!$A:$A,F$1)</f>
        <v>0</v>
      </c>
      <c r="G13" s="13">
        <f>SUMIFS(DisposalWeight!$E:$E,DisposalWeight!$D:$D,$B13,DisposalWeight!$A:$A,G$1)</f>
        <v>0</v>
      </c>
      <c r="H13" s="13">
        <f>SUMIFS(DisposalWeight!$E:$E,DisposalWeight!$D:$D,$B13,DisposalWeight!$A:$A,H$1)</f>
        <v>0</v>
      </c>
      <c r="I13" s="13">
        <f>SUMIFS(DisposalWeight!$E:$E,DisposalWeight!$D:$D,$B13,DisposalWeight!$A:$A,I$1)</f>
        <v>0</v>
      </c>
      <c r="J13" s="13">
        <f>SUMIFS(DisposalWeight!$E:$E,DisposalWeight!$D:$D,$B13,DisposalWeight!$A:$A,J$1)</f>
        <v>0</v>
      </c>
      <c r="K13" s="13">
        <f>SUMIFS(DisposalWeight!$E:$E,DisposalWeight!$D:$D,$B13,DisposalWeight!$A:$A,K$1)</f>
        <v>0</v>
      </c>
      <c r="L13" s="13">
        <f>SUMIFS(DisposalWeight!$E:$E,DisposalWeight!$D:$D,$B13,DisposalWeight!$A:$A,L$1)</f>
        <v>0</v>
      </c>
      <c r="M13" s="13">
        <f>SUMIFS(DisposalWeight!$E:$E,DisposalWeight!$D:$D,$B13,DisposalWeight!$A:$A,M$1)</f>
        <v>0</v>
      </c>
      <c r="N13" s="13">
        <f>SUMIFS(DisposalWeight!$E:$E,DisposalWeight!$D:$D,$B13,DisposalWeight!$A:$A,N$1)</f>
        <v>0</v>
      </c>
      <c r="O13" s="13">
        <f t="shared" si="0"/>
        <v>0</v>
      </c>
      <c r="P13" s="132"/>
    </row>
    <row r="14" spans="1:16" x14ac:dyDescent="0.3">
      <c r="A14" s="130"/>
      <c r="B14" s="11" t="s">
        <v>135</v>
      </c>
      <c r="C14" s="13">
        <f>SUMIFS(DisposalWeight!$E:$E,DisposalWeight!$D:$D,$B14,DisposalWeight!$A:$A,C$1)</f>
        <v>180.7</v>
      </c>
      <c r="D14" s="13">
        <f>SUMIFS(DisposalWeight!$E:$E,DisposalWeight!$D:$D,$B14,DisposalWeight!$A:$A,D$1)</f>
        <v>143.4</v>
      </c>
      <c r="E14" s="13">
        <f>SUMIFS(DisposalWeight!$E:$E,DisposalWeight!$D:$D,$B14,DisposalWeight!$A:$A,E$1)</f>
        <v>163.4</v>
      </c>
      <c r="F14" s="13">
        <f>SUMIFS(DisposalWeight!$E:$E,DisposalWeight!$D:$D,$B14,DisposalWeight!$A:$A,F$1)</f>
        <v>116.1</v>
      </c>
      <c r="G14" s="13">
        <f>SUMIFS(DisposalWeight!$E:$E,DisposalWeight!$D:$D,$B14,DisposalWeight!$A:$A,G$1)</f>
        <v>116.9</v>
      </c>
      <c r="H14" s="13">
        <f>SUMIFS(DisposalWeight!$E:$E,DisposalWeight!$D:$D,$B14,DisposalWeight!$A:$A,H$1)</f>
        <v>150.1</v>
      </c>
      <c r="I14" s="13">
        <f>SUMIFS(DisposalWeight!$E:$E,DisposalWeight!$D:$D,$B14,DisposalWeight!$A:$A,I$1)</f>
        <v>184.4</v>
      </c>
      <c r="J14" s="13">
        <f>SUMIFS(DisposalWeight!$E:$E,DisposalWeight!$D:$D,$B14,DisposalWeight!$A:$A,J$1)</f>
        <v>178</v>
      </c>
      <c r="K14" s="13">
        <f>SUMIFS(DisposalWeight!$E:$E,DisposalWeight!$D:$D,$B14,DisposalWeight!$A:$A,K$1)</f>
        <v>201.1</v>
      </c>
      <c r="L14" s="13">
        <f>SUMIFS(DisposalWeight!$E:$E,DisposalWeight!$D:$D,$B14,DisposalWeight!$A:$A,L$1)</f>
        <v>172.1</v>
      </c>
      <c r="M14" s="13">
        <f>SUMIFS(DisposalWeight!$E:$E,DisposalWeight!$D:$D,$B14,DisposalWeight!$A:$A,M$1)</f>
        <v>211.5</v>
      </c>
      <c r="N14" s="13">
        <f>SUMIFS(DisposalWeight!$E:$E,DisposalWeight!$D:$D,$B14,DisposalWeight!$A:$A,N$1)</f>
        <v>179.9</v>
      </c>
      <c r="O14" s="13">
        <f t="shared" si="0"/>
        <v>1997.6</v>
      </c>
      <c r="P14" s="132"/>
    </row>
    <row r="15" spans="1:16" x14ac:dyDescent="0.3">
      <c r="A15" s="130"/>
      <c r="B15" s="11" t="s">
        <v>136</v>
      </c>
      <c r="C15" s="13">
        <f>SUMIFS(DisposalWeight!$E:$E,DisposalWeight!$D:$D,$B15,DisposalWeight!$A:$A,C$1)</f>
        <v>0</v>
      </c>
      <c r="D15" s="13">
        <f>SUMIFS(DisposalWeight!$E:$E,DisposalWeight!$D:$D,$B15,DisposalWeight!$A:$A,D$1)</f>
        <v>0</v>
      </c>
      <c r="E15" s="13">
        <f>SUMIFS(DisposalWeight!$E:$E,DisposalWeight!$D:$D,$B15,DisposalWeight!$A:$A,E$1)</f>
        <v>0</v>
      </c>
      <c r="F15" s="13">
        <f>SUMIFS(DisposalWeight!$E:$E,DisposalWeight!$D:$D,$B15,DisposalWeight!$A:$A,F$1)</f>
        <v>0</v>
      </c>
      <c r="G15" s="13">
        <f>SUMIFS(DisposalWeight!$E:$E,DisposalWeight!$D:$D,$B15,DisposalWeight!$A:$A,G$1)</f>
        <v>0</v>
      </c>
      <c r="H15" s="13">
        <f>SUMIFS(DisposalWeight!$E:$E,DisposalWeight!$D:$D,$B15,DisposalWeight!$A:$A,H$1)</f>
        <v>0</v>
      </c>
      <c r="I15" s="13">
        <f>SUMIFS(DisposalWeight!$E:$E,DisposalWeight!$D:$D,$B15,DisposalWeight!$A:$A,I$1)</f>
        <v>0</v>
      </c>
      <c r="J15" s="13">
        <f>SUMIFS(DisposalWeight!$E:$E,DisposalWeight!$D:$D,$B15,DisposalWeight!$A:$A,J$1)</f>
        <v>0</v>
      </c>
      <c r="K15" s="13">
        <f>SUMIFS(DisposalWeight!$E:$E,DisposalWeight!$D:$D,$B15,DisposalWeight!$A:$A,K$1)</f>
        <v>0</v>
      </c>
      <c r="L15" s="13">
        <f>SUMIFS(DisposalWeight!$E:$E,DisposalWeight!$D:$D,$B15,DisposalWeight!$A:$A,L$1)</f>
        <v>0</v>
      </c>
      <c r="M15" s="13">
        <f>SUMIFS(DisposalWeight!$E:$E,DisposalWeight!$D:$D,$B15,DisposalWeight!$A:$A,M$1)</f>
        <v>0</v>
      </c>
      <c r="N15" s="13">
        <f>SUMIFS(DisposalWeight!$E:$E,DisposalWeight!$D:$D,$B15,DisposalWeight!$A:$A,N$1)</f>
        <v>0</v>
      </c>
      <c r="O15" s="13">
        <f t="shared" si="0"/>
        <v>0</v>
      </c>
      <c r="P15" s="132"/>
    </row>
    <row r="16" spans="1:16" x14ac:dyDescent="0.3">
      <c r="A16" s="130"/>
      <c r="B16" s="11" t="s">
        <v>137</v>
      </c>
      <c r="C16" s="13">
        <f>SUMIFS(DisposalWeight!$E:$E,DisposalWeight!$D:$D,$B16,DisposalWeight!$A:$A,C$1)</f>
        <v>13.5</v>
      </c>
      <c r="D16" s="13">
        <f>SUMIFS(DisposalWeight!$E:$E,DisposalWeight!$D:$D,$B16,DisposalWeight!$A:$A,D$1)</f>
        <v>12.3</v>
      </c>
      <c r="E16" s="13">
        <f>SUMIFS(DisposalWeight!$E:$E,DisposalWeight!$D:$D,$B16,DisposalWeight!$A:$A,E$1)</f>
        <v>12</v>
      </c>
      <c r="F16" s="13">
        <f>SUMIFS(DisposalWeight!$E:$E,DisposalWeight!$D:$D,$B16,DisposalWeight!$A:$A,F$1)</f>
        <v>9.9</v>
      </c>
      <c r="G16" s="13">
        <f>SUMIFS(DisposalWeight!$E:$E,DisposalWeight!$D:$D,$B16,DisposalWeight!$A:$A,G$1)</f>
        <v>8.6</v>
      </c>
      <c r="H16" s="13">
        <f>SUMIFS(DisposalWeight!$E:$E,DisposalWeight!$D:$D,$B16,DisposalWeight!$A:$A,H$1)</f>
        <v>12.5</v>
      </c>
      <c r="I16" s="13">
        <f>SUMIFS(DisposalWeight!$E:$E,DisposalWeight!$D:$D,$B16,DisposalWeight!$A:$A,I$1)</f>
        <v>13.6</v>
      </c>
      <c r="J16" s="13">
        <f>SUMIFS(DisposalWeight!$E:$E,DisposalWeight!$D:$D,$B16,DisposalWeight!$A:$A,J$1)</f>
        <v>14.6</v>
      </c>
      <c r="K16" s="13">
        <f>SUMIFS(DisposalWeight!$E:$E,DisposalWeight!$D:$D,$B16,DisposalWeight!$A:$A,K$1)</f>
        <v>14.5</v>
      </c>
      <c r="L16" s="13">
        <f>SUMIFS(DisposalWeight!$E:$E,DisposalWeight!$D:$D,$B16,DisposalWeight!$A:$A,L$1)</f>
        <v>13.8</v>
      </c>
      <c r="M16" s="13">
        <f>SUMIFS(DisposalWeight!$E:$E,DisposalWeight!$D:$D,$B16,DisposalWeight!$A:$A,M$1)</f>
        <v>15.6</v>
      </c>
      <c r="N16" s="13">
        <f>SUMIFS(DisposalWeight!$E:$E,DisposalWeight!$D:$D,$B16,DisposalWeight!$A:$A,N$1)</f>
        <v>14.7</v>
      </c>
      <c r="O16" s="13">
        <f t="shared" si="0"/>
        <v>155.59999999999997</v>
      </c>
      <c r="P16" s="132"/>
    </row>
    <row r="17" spans="1:16" x14ac:dyDescent="0.3">
      <c r="A17" s="130"/>
      <c r="B17" s="11" t="s">
        <v>138</v>
      </c>
      <c r="C17" s="13">
        <f>SUMIFS(DisposalWeight!$E:$E,DisposalWeight!$D:$D,$B17,DisposalWeight!$A:$A,C$1)</f>
        <v>16.600000000000001</v>
      </c>
      <c r="D17" s="13">
        <f>SUMIFS(DisposalWeight!$E:$E,DisposalWeight!$D:$D,$B17,DisposalWeight!$A:$A,D$1)</f>
        <v>15.1</v>
      </c>
      <c r="E17" s="13">
        <f>SUMIFS(DisposalWeight!$E:$E,DisposalWeight!$D:$D,$B17,DisposalWeight!$A:$A,E$1)</f>
        <v>14.6</v>
      </c>
      <c r="F17" s="13">
        <f>SUMIFS(DisposalWeight!$E:$E,DisposalWeight!$D:$D,$B17,DisposalWeight!$A:$A,F$1)</f>
        <v>12</v>
      </c>
      <c r="G17" s="13">
        <f>SUMIFS(DisposalWeight!$E:$E,DisposalWeight!$D:$D,$B17,DisposalWeight!$A:$A,G$1)</f>
        <v>10.5</v>
      </c>
      <c r="H17" s="13">
        <f>SUMIFS(DisposalWeight!$E:$E,DisposalWeight!$D:$D,$B17,DisposalWeight!$A:$A,H$1)</f>
        <v>15.2</v>
      </c>
      <c r="I17" s="13">
        <f>SUMIFS(DisposalWeight!$E:$E,DisposalWeight!$D:$D,$B17,DisposalWeight!$A:$A,I$1)</f>
        <v>16.600000000000001</v>
      </c>
      <c r="J17" s="13">
        <f>SUMIFS(DisposalWeight!$E:$E,DisposalWeight!$D:$D,$B17,DisposalWeight!$A:$A,J$1)</f>
        <v>17.7</v>
      </c>
      <c r="K17" s="13">
        <f>SUMIFS(DisposalWeight!$E:$E,DisposalWeight!$D:$D,$B17,DisposalWeight!$A:$A,K$1)</f>
        <v>17.899999999999999</v>
      </c>
      <c r="L17" s="13">
        <f>SUMIFS(DisposalWeight!$E:$E,DisposalWeight!$D:$D,$B17,DisposalWeight!$A:$A,L$1)</f>
        <v>17.7</v>
      </c>
      <c r="M17" s="13">
        <f>SUMIFS(DisposalWeight!$E:$E,DisposalWeight!$D:$D,$B17,DisposalWeight!$A:$A,M$1)</f>
        <v>18.7</v>
      </c>
      <c r="N17" s="13">
        <f>SUMIFS(DisposalWeight!$E:$E,DisposalWeight!$D:$D,$B17,DisposalWeight!$A:$A,N$1)</f>
        <v>17.5</v>
      </c>
      <c r="O17" s="13">
        <f t="shared" si="0"/>
        <v>190.1</v>
      </c>
      <c r="P17" s="132"/>
    </row>
    <row r="18" spans="1:16" x14ac:dyDescent="0.3">
      <c r="A18" s="130"/>
      <c r="B18" s="11" t="s">
        <v>139</v>
      </c>
      <c r="C18" s="13">
        <f>SUMIFS(DisposalWeight!$E:$E,DisposalWeight!$D:$D,$B18,DisposalWeight!$A:$A,C$1)</f>
        <v>274.3</v>
      </c>
      <c r="D18" s="13">
        <f>SUMIFS(DisposalWeight!$E:$E,DisposalWeight!$D:$D,$B18,DisposalWeight!$A:$A,D$1)</f>
        <v>250</v>
      </c>
      <c r="E18" s="13">
        <f>SUMIFS(DisposalWeight!$E:$E,DisposalWeight!$D:$D,$B18,DisposalWeight!$A:$A,E$1)</f>
        <v>243.8</v>
      </c>
      <c r="F18" s="13">
        <f>SUMIFS(DisposalWeight!$E:$E,DisposalWeight!$D:$D,$B18,DisposalWeight!$A:$A,F$1)</f>
        <v>205.6</v>
      </c>
      <c r="G18" s="13">
        <f>SUMIFS(DisposalWeight!$E:$E,DisposalWeight!$D:$D,$B18,DisposalWeight!$A:$A,G$1)</f>
        <v>175.9</v>
      </c>
      <c r="H18" s="13">
        <f>SUMIFS(DisposalWeight!$E:$E,DisposalWeight!$D:$D,$B18,DisposalWeight!$A:$A,H$1)</f>
        <v>256.60000000000002</v>
      </c>
      <c r="I18" s="13">
        <f>SUMIFS(DisposalWeight!$E:$E,DisposalWeight!$D:$D,$B18,DisposalWeight!$A:$A,I$1)</f>
        <v>279.89999999999998</v>
      </c>
      <c r="J18" s="13">
        <f>SUMIFS(DisposalWeight!$E:$E,DisposalWeight!$D:$D,$B18,DisposalWeight!$A:$A,J$1)</f>
        <v>301.7</v>
      </c>
      <c r="K18" s="13">
        <f>SUMIFS(DisposalWeight!$E:$E,DisposalWeight!$D:$D,$B18,DisposalWeight!$A:$A,K$1)</f>
        <v>300.39999999999998</v>
      </c>
      <c r="L18" s="13">
        <f>SUMIFS(DisposalWeight!$E:$E,DisposalWeight!$D:$D,$B18,DisposalWeight!$A:$A,L$1)</f>
        <v>287.3</v>
      </c>
      <c r="M18" s="13">
        <f>SUMIFS(DisposalWeight!$E:$E,DisposalWeight!$D:$D,$B18,DisposalWeight!$A:$A,M$1)</f>
        <v>318.3</v>
      </c>
      <c r="N18" s="13">
        <f>SUMIFS(DisposalWeight!$E:$E,DisposalWeight!$D:$D,$B18,DisposalWeight!$A:$A,N$1)</f>
        <v>297.8</v>
      </c>
      <c r="O18" s="13">
        <f t="shared" si="0"/>
        <v>3191.6000000000004</v>
      </c>
      <c r="P18" s="132"/>
    </row>
    <row r="19" spans="1:16" x14ac:dyDescent="0.3">
      <c r="A19" s="130"/>
      <c r="B19" s="11" t="s">
        <v>140</v>
      </c>
      <c r="C19" s="13">
        <f>SUMIFS(DisposalWeight!$E:$E,DisposalWeight!$D:$D,$B19,DisposalWeight!$A:$A,C$1)</f>
        <v>0</v>
      </c>
      <c r="D19" s="13">
        <f>SUMIFS(DisposalWeight!$E:$E,DisposalWeight!$D:$D,$B19,DisposalWeight!$A:$A,D$1)</f>
        <v>0</v>
      </c>
      <c r="E19" s="13">
        <f>SUMIFS(DisposalWeight!$E:$E,DisposalWeight!$D:$D,$B19,DisposalWeight!$A:$A,E$1)</f>
        <v>0</v>
      </c>
      <c r="F19" s="13">
        <f>SUMIFS(DisposalWeight!$E:$E,DisposalWeight!$D:$D,$B19,DisposalWeight!$A:$A,F$1)</f>
        <v>0</v>
      </c>
      <c r="G19" s="13">
        <f>SUMIFS(DisposalWeight!$E:$E,DisposalWeight!$D:$D,$B19,DisposalWeight!$A:$A,G$1)</f>
        <v>0</v>
      </c>
      <c r="H19" s="13">
        <f>SUMIFS(DisposalWeight!$E:$E,DisposalWeight!$D:$D,$B19,DisposalWeight!$A:$A,H$1)</f>
        <v>0</v>
      </c>
      <c r="I19" s="13">
        <f>SUMIFS(DisposalWeight!$E:$E,DisposalWeight!$D:$D,$B19,DisposalWeight!$A:$A,I$1)</f>
        <v>0</v>
      </c>
      <c r="J19" s="13">
        <f>SUMIFS(DisposalWeight!$E:$E,DisposalWeight!$D:$D,$B19,DisposalWeight!$A:$A,J$1)</f>
        <v>0</v>
      </c>
      <c r="K19" s="13">
        <f>SUMIFS(DisposalWeight!$E:$E,DisposalWeight!$D:$D,$B19,DisposalWeight!$A:$A,K$1)</f>
        <v>0</v>
      </c>
      <c r="L19" s="13">
        <f>SUMIFS(DisposalWeight!$E:$E,DisposalWeight!$D:$D,$B19,DisposalWeight!$A:$A,L$1)</f>
        <v>0</v>
      </c>
      <c r="M19" s="13">
        <f>SUMIFS(DisposalWeight!$E:$E,DisposalWeight!$D:$D,$B19,DisposalWeight!$A:$A,M$1)</f>
        <v>0</v>
      </c>
      <c r="N19" s="13">
        <f>SUMIFS(DisposalWeight!$E:$E,DisposalWeight!$D:$D,$B19,DisposalWeight!$A:$A,N$1)</f>
        <v>0</v>
      </c>
      <c r="O19" s="13">
        <f t="shared" si="0"/>
        <v>0</v>
      </c>
      <c r="P19" s="132"/>
    </row>
    <row r="20" spans="1:16" x14ac:dyDescent="0.3">
      <c r="C20" s="14">
        <f t="shared" ref="C20:O20" si="1">SUM(C2:C19)</f>
        <v>5140.8000000000011</v>
      </c>
      <c r="D20" s="14">
        <f t="shared" si="1"/>
        <v>4676.7000000000007</v>
      </c>
      <c r="E20" s="14">
        <f t="shared" si="1"/>
        <v>4605</v>
      </c>
      <c r="F20" s="14">
        <f t="shared" si="1"/>
        <v>3762.2</v>
      </c>
      <c r="G20" s="14">
        <f t="shared" si="1"/>
        <v>3299.6000000000004</v>
      </c>
      <c r="H20" s="14">
        <f t="shared" si="1"/>
        <v>4812.8</v>
      </c>
      <c r="I20" s="14">
        <f t="shared" si="1"/>
        <v>5285.7</v>
      </c>
      <c r="J20" s="14">
        <f t="shared" si="1"/>
        <v>5698.8</v>
      </c>
      <c r="K20" s="14">
        <f t="shared" si="1"/>
        <v>5695.2</v>
      </c>
      <c r="L20" s="14">
        <f t="shared" si="1"/>
        <v>5448.4000000000005</v>
      </c>
      <c r="M20" s="14">
        <f t="shared" si="1"/>
        <v>6044.4000000000005</v>
      </c>
      <c r="N20" s="14">
        <f t="shared" si="1"/>
        <v>5690.2999999999993</v>
      </c>
      <c r="O20" s="14">
        <f t="shared" si="1"/>
        <v>60159.899999999994</v>
      </c>
    </row>
  </sheetData>
  <mergeCells count="4">
    <mergeCell ref="A2:A5"/>
    <mergeCell ref="P2:P5"/>
    <mergeCell ref="A6:A19"/>
    <mergeCell ref="P6:P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P20"/>
  <sheetViews>
    <sheetView zoomScale="85" zoomScaleNormal="85" workbookViewId="0">
      <selection activeCell="H28" sqref="H28"/>
    </sheetView>
  </sheetViews>
  <sheetFormatPr defaultRowHeight="14.4" x14ac:dyDescent="0.3"/>
  <cols>
    <col min="1" max="1" width="12.5546875" customWidth="1"/>
    <col min="2" max="2" width="31.88671875" bestFit="1" customWidth="1"/>
  </cols>
  <sheetData>
    <row r="1" spans="1:16" ht="15" thickBot="1" x14ac:dyDescent="0.35">
      <c r="A1" t="s">
        <v>122</v>
      </c>
      <c r="B1" t="s">
        <v>123</v>
      </c>
      <c r="C1" t="s">
        <v>106</v>
      </c>
      <c r="D1" t="s">
        <v>107</v>
      </c>
      <c r="E1" t="s">
        <v>108</v>
      </c>
      <c r="F1" t="s">
        <v>349</v>
      </c>
      <c r="G1" t="s">
        <v>350</v>
      </c>
      <c r="H1" t="s">
        <v>351</v>
      </c>
      <c r="I1" t="s">
        <v>352</v>
      </c>
      <c r="J1" t="s">
        <v>353</v>
      </c>
      <c r="K1" t="s">
        <v>354</v>
      </c>
      <c r="L1" t="s">
        <v>355</v>
      </c>
      <c r="M1" t="s">
        <v>356</v>
      </c>
      <c r="N1" t="s">
        <v>357</v>
      </c>
      <c r="O1" t="str">
        <f>[1]Tonnage_FitTest!O1</f>
        <v>TOTAL</v>
      </c>
    </row>
    <row r="2" spans="1:16" ht="22.5" customHeight="1" x14ac:dyDescent="0.3">
      <c r="A2" s="121" t="s">
        <v>124</v>
      </c>
      <c r="B2" s="18" t="s">
        <v>17</v>
      </c>
      <c r="C2" s="19">
        <f>SUMIFS(DisposalWeight!$F:$F,DisposalWeight!$D:$D,$B2,DisposalWeight!$A:$A,C$1)</f>
        <v>314.60000000000002</v>
      </c>
      <c r="D2" s="19">
        <f>SUMIFS(DisposalWeight!$F:$F,DisposalWeight!$D:$D,$B2,DisposalWeight!$A:$A,D$1)</f>
        <v>296.60000000000002</v>
      </c>
      <c r="E2" s="19">
        <f>SUMIFS(DisposalWeight!$F:$F,DisposalWeight!$D:$D,$B2,DisposalWeight!$A:$A,E$1)</f>
        <v>307.10000000000002</v>
      </c>
      <c r="F2" s="19">
        <f>SUMIFS(DisposalWeight!$F:$F,DisposalWeight!$D:$D,$B2,DisposalWeight!$A:$A,F$1)</f>
        <v>279.10000000000002</v>
      </c>
      <c r="G2" s="19">
        <f>SUMIFS(DisposalWeight!$F:$F,DisposalWeight!$D:$D,$B2,DisposalWeight!$A:$A,G$1)</f>
        <v>267.5</v>
      </c>
      <c r="H2" s="19">
        <f>SUMIFS(DisposalWeight!$F:$F,DisposalWeight!$D:$D,$B2,DisposalWeight!$A:$A,H$1)</f>
        <v>346.8</v>
      </c>
      <c r="I2" s="19">
        <f>SUMIFS(DisposalWeight!$F:$F,DisposalWeight!$D:$D,$B2,DisposalWeight!$A:$A,I$1)</f>
        <v>359.3</v>
      </c>
      <c r="J2" s="19">
        <f>SUMIFS(DisposalWeight!$F:$F,DisposalWeight!$D:$D,$B2,DisposalWeight!$A:$A,J$1)</f>
        <v>349.1</v>
      </c>
      <c r="K2" s="19">
        <f>SUMIFS(DisposalWeight!$F:$F,DisposalWeight!$D:$D,$B2,DisposalWeight!$A:$A,K$1)</f>
        <v>384.7</v>
      </c>
      <c r="L2" s="19">
        <f>SUMIFS(DisposalWeight!$F:$F,DisposalWeight!$D:$D,$B2,DisposalWeight!$A:$A,L$1)</f>
        <v>336.5</v>
      </c>
      <c r="M2" s="19">
        <f>SUMIFS(DisposalWeight!$F:$F,DisposalWeight!$D:$D,$B2,DisposalWeight!$A:$A,M$1)</f>
        <v>364.9</v>
      </c>
      <c r="N2" s="19">
        <f>SUMIFS(DisposalWeight!$F:$F,DisposalWeight!$D:$D,$B2,DisposalWeight!$A:$A,N$1)</f>
        <v>374.2</v>
      </c>
      <c r="O2" s="19">
        <f>SUM(C2:N2)</f>
        <v>3980.3999999999996</v>
      </c>
      <c r="P2" s="125">
        <f>SUM(C2:N5)</f>
        <v>5647.5000000000018</v>
      </c>
    </row>
    <row r="3" spans="1:16" ht="22.5" customHeight="1" x14ac:dyDescent="0.3">
      <c r="A3" s="122"/>
      <c r="B3" s="20" t="s">
        <v>16</v>
      </c>
      <c r="C3" s="21">
        <f>SUMIFS(DisposalWeight!$F:$F,DisposalWeight!$D:$D,$B3,DisposalWeight!$A:$A,C$1)</f>
        <v>30.3</v>
      </c>
      <c r="D3" s="21">
        <f>SUMIFS(DisposalWeight!$F:$F,DisposalWeight!$D:$D,$B3,DisposalWeight!$A:$A,D$1)</f>
        <v>27.3</v>
      </c>
      <c r="E3" s="21">
        <f>SUMIFS(DisposalWeight!$F:$F,DisposalWeight!$D:$D,$B3,DisposalWeight!$A:$A,E$1)</f>
        <v>26.7</v>
      </c>
      <c r="F3" s="21">
        <f>SUMIFS(DisposalWeight!$F:$F,DisposalWeight!$D:$D,$B3,DisposalWeight!$A:$A,F$1)</f>
        <v>25</v>
      </c>
      <c r="G3" s="21">
        <f>SUMIFS(DisposalWeight!$F:$F,DisposalWeight!$D:$D,$B3,DisposalWeight!$A:$A,G$1)</f>
        <v>23.6</v>
      </c>
      <c r="H3" s="21">
        <f>SUMIFS(DisposalWeight!$F:$F,DisposalWeight!$D:$D,$B3,DisposalWeight!$A:$A,H$1)</f>
        <v>29.4</v>
      </c>
      <c r="I3" s="21">
        <f>SUMIFS(DisposalWeight!$F:$F,DisposalWeight!$D:$D,$B3,DisposalWeight!$A:$A,I$1)</f>
        <v>32</v>
      </c>
      <c r="J3" s="21">
        <f>SUMIFS(DisposalWeight!$F:$F,DisposalWeight!$D:$D,$B3,DisposalWeight!$A:$A,J$1)</f>
        <v>32.299999999999997</v>
      </c>
      <c r="K3" s="21">
        <f>SUMIFS(DisposalWeight!$F:$F,DisposalWeight!$D:$D,$B3,DisposalWeight!$A:$A,K$1)</f>
        <v>36.299999999999997</v>
      </c>
      <c r="L3" s="21">
        <f>SUMIFS(DisposalWeight!$F:$F,DisposalWeight!$D:$D,$B3,DisposalWeight!$A:$A,L$1)</f>
        <v>36.5</v>
      </c>
      <c r="M3" s="21">
        <f>SUMIFS(DisposalWeight!$F:$F,DisposalWeight!$D:$D,$B3,DisposalWeight!$A:$A,M$1)</f>
        <v>39.299999999999997</v>
      </c>
      <c r="N3" s="21">
        <f>SUMIFS(DisposalWeight!$F:$F,DisposalWeight!$D:$D,$B3,DisposalWeight!$A:$A,N$1)</f>
        <v>44.1</v>
      </c>
      <c r="O3" s="21">
        <f>SUM(C3:N3)</f>
        <v>382.80000000000007</v>
      </c>
      <c r="P3" s="126"/>
    </row>
    <row r="4" spans="1:16" ht="22.5" customHeight="1" x14ac:dyDescent="0.3">
      <c r="A4" s="123"/>
      <c r="B4" s="80" t="s">
        <v>125</v>
      </c>
      <c r="C4" s="21">
        <f>SUMIFS(DisposalWeight!$F:$F,DisposalWeight!$D:$D,$B4,DisposalWeight!$A:$A,C$1)</f>
        <v>0.8</v>
      </c>
      <c r="D4" s="21">
        <f>SUMIFS(DisposalWeight!$F:$F,DisposalWeight!$D:$D,$B4,DisposalWeight!$A:$A,D$1)</f>
        <v>0.7</v>
      </c>
      <c r="E4" s="21">
        <f>SUMIFS(DisposalWeight!$F:$F,DisposalWeight!$D:$D,$B4,DisposalWeight!$A:$A,E$1)</f>
        <v>0.7</v>
      </c>
      <c r="F4" s="21">
        <f>SUMIFS(DisposalWeight!$F:$F,DisposalWeight!$D:$D,$B4,DisposalWeight!$A:$A,F$1)</f>
        <v>0.7</v>
      </c>
      <c r="G4" s="21">
        <f>SUMIFS(DisposalWeight!$F:$F,DisposalWeight!$D:$D,$B4,DisposalWeight!$A:$A,G$1)</f>
        <v>0.6</v>
      </c>
      <c r="H4" s="21">
        <f>SUMIFS(DisposalWeight!$F:$F,DisposalWeight!$D:$D,$B4,DisposalWeight!$A:$A,H$1)</f>
        <v>0.8</v>
      </c>
      <c r="I4" s="21">
        <f>SUMIFS(DisposalWeight!$F:$F,DisposalWeight!$D:$D,$B4,DisposalWeight!$A:$A,I$1)</f>
        <v>0.8</v>
      </c>
      <c r="J4" s="21">
        <f>SUMIFS(DisposalWeight!$F:$F,DisposalWeight!$D:$D,$B4,DisposalWeight!$A:$A,J$1)</f>
        <v>0.8</v>
      </c>
      <c r="K4" s="21">
        <f>SUMIFS(DisposalWeight!$F:$F,DisposalWeight!$D:$D,$B4,DisposalWeight!$A:$A,K$1)</f>
        <v>0.8</v>
      </c>
      <c r="L4" s="21">
        <f>SUMIFS(DisposalWeight!$F:$F,DisposalWeight!$D:$D,$B4,DisposalWeight!$A:$A,L$1)</f>
        <v>0.8</v>
      </c>
      <c r="M4" s="21">
        <f>SUMIFS(DisposalWeight!$F:$F,DisposalWeight!$D:$D,$B4,DisposalWeight!$A:$A,M$1)</f>
        <v>0.8</v>
      </c>
      <c r="N4" s="21">
        <f>SUMIFS(DisposalWeight!$F:$F,DisposalWeight!$D:$D,$B4,DisposalWeight!$A:$A,N$1)</f>
        <v>0.8</v>
      </c>
      <c r="O4" s="21">
        <f>SUM(C4:N4)</f>
        <v>9.1000000000000014</v>
      </c>
      <c r="P4" s="127"/>
    </row>
    <row r="5" spans="1:16" ht="22.5" customHeight="1" thickBot="1" x14ac:dyDescent="0.35">
      <c r="A5" s="124"/>
      <c r="B5" s="22" t="s">
        <v>18</v>
      </c>
      <c r="C5" s="23">
        <f>SUMIFS(DisposalWeight!$F:$F,DisposalWeight!$D:$D,$B5,DisposalWeight!$A:$A,C$1)</f>
        <v>100</v>
      </c>
      <c r="D5" s="23">
        <f>SUMIFS(DisposalWeight!$F:$F,DisposalWeight!$D:$D,$B5,DisposalWeight!$A:$A,D$1)</f>
        <v>90.1</v>
      </c>
      <c r="E5" s="23">
        <f>SUMIFS(DisposalWeight!$F:$F,DisposalWeight!$D:$D,$B5,DisposalWeight!$A:$A,E$1)</f>
        <v>85.2</v>
      </c>
      <c r="F5" s="23">
        <f>SUMIFS(DisposalWeight!$F:$F,DisposalWeight!$D:$D,$B5,DisposalWeight!$A:$A,F$1)</f>
        <v>80.7</v>
      </c>
      <c r="G5" s="23">
        <f>SUMIFS(DisposalWeight!$F:$F,DisposalWeight!$D:$D,$B5,DisposalWeight!$A:$A,G$1)</f>
        <v>74.599999999999994</v>
      </c>
      <c r="H5" s="23">
        <f>SUMIFS(DisposalWeight!$F:$F,DisposalWeight!$D:$D,$B5,DisposalWeight!$A:$A,H$1)</f>
        <v>98.1</v>
      </c>
      <c r="I5" s="23">
        <f>SUMIFS(DisposalWeight!$F:$F,DisposalWeight!$D:$D,$B5,DisposalWeight!$A:$A,I$1)</f>
        <v>101</v>
      </c>
      <c r="J5" s="23">
        <f>SUMIFS(DisposalWeight!$F:$F,DisposalWeight!$D:$D,$B5,DisposalWeight!$A:$A,J$1)</f>
        <v>110.8</v>
      </c>
      <c r="K5" s="23">
        <f>SUMIFS(DisposalWeight!$F:$F,DisposalWeight!$D:$D,$B5,DisposalWeight!$A:$A,K$1)</f>
        <v>131.4</v>
      </c>
      <c r="L5" s="23">
        <f>SUMIFS(DisposalWeight!$F:$F,DisposalWeight!$D:$D,$B5,DisposalWeight!$A:$A,L$1)</f>
        <v>134.5</v>
      </c>
      <c r="M5" s="23">
        <f>SUMIFS(DisposalWeight!$F:$F,DisposalWeight!$D:$D,$B5,DisposalWeight!$A:$A,M$1)</f>
        <v>145.9</v>
      </c>
      <c r="N5" s="23">
        <f>SUMIFS(DisposalWeight!$F:$F,DisposalWeight!$D:$D,$B5,DisposalWeight!$A:$A,N$1)</f>
        <v>122.9</v>
      </c>
      <c r="O5" s="23">
        <f>SUM(C5:N5)</f>
        <v>1275.2</v>
      </c>
      <c r="P5" s="128"/>
    </row>
    <row r="6" spans="1:16" x14ac:dyDescent="0.3">
      <c r="A6" s="129" t="s">
        <v>126</v>
      </c>
      <c r="B6" s="24" t="s">
        <v>127</v>
      </c>
      <c r="C6" s="25">
        <f>SUMIFS(DisposalWeight!$F:$F,DisposalWeight!$D:$D,$B6,DisposalWeight!$A:$A,C$1)</f>
        <v>1253.5</v>
      </c>
      <c r="D6" s="25">
        <f>SUMIFS(DisposalWeight!$F:$F,DisposalWeight!$D:$D,$B6,DisposalWeight!$A:$A,D$1)</f>
        <v>1190.4000000000001</v>
      </c>
      <c r="E6" s="25">
        <f>SUMIFS(DisposalWeight!$F:$F,DisposalWeight!$D:$D,$B6,DisposalWeight!$A:$A,E$1)</f>
        <v>1197.4000000000001</v>
      </c>
      <c r="F6" s="25">
        <f>SUMIFS(DisposalWeight!$F:$F,DisposalWeight!$D:$D,$B6,DisposalWeight!$A:$A,F$1)</f>
        <v>1137.8</v>
      </c>
      <c r="G6" s="25">
        <f>SUMIFS(DisposalWeight!$F:$F,DisposalWeight!$D:$D,$B6,DisposalWeight!$A:$A,G$1)</f>
        <v>1056.7</v>
      </c>
      <c r="H6" s="25">
        <f>SUMIFS(DisposalWeight!$F:$F,DisposalWeight!$D:$D,$B6,DisposalWeight!$A:$A,H$1)</f>
        <v>1347.4</v>
      </c>
      <c r="I6" s="25">
        <f>SUMIFS(DisposalWeight!$F:$F,DisposalWeight!$D:$D,$B6,DisposalWeight!$A:$A,I$1)</f>
        <v>1357.1</v>
      </c>
      <c r="J6" s="25">
        <f>SUMIFS(DisposalWeight!$F:$F,DisposalWeight!$D:$D,$B6,DisposalWeight!$A:$A,J$1)</f>
        <v>1306.0999999999999</v>
      </c>
      <c r="K6" s="25">
        <f>SUMIFS(DisposalWeight!$F:$F,DisposalWeight!$D:$D,$B6,DisposalWeight!$A:$A,K$1)</f>
        <v>1423.2</v>
      </c>
      <c r="L6" s="25">
        <f>SUMIFS(DisposalWeight!$F:$F,DisposalWeight!$D:$D,$B6,DisposalWeight!$A:$A,L$1)</f>
        <v>1299.5999999999999</v>
      </c>
      <c r="M6" s="25">
        <f>SUMIFS(DisposalWeight!$F:$F,DisposalWeight!$D:$D,$B6,DisposalWeight!$A:$A,M$1)</f>
        <v>1396.9</v>
      </c>
      <c r="N6" s="25">
        <f>SUMIFS(DisposalWeight!$F:$F,DisposalWeight!$D:$D,$B6,DisposalWeight!$A:$A,N$1)</f>
        <v>1464.7</v>
      </c>
      <c r="O6" s="25">
        <f>SUM(C6:N6)</f>
        <v>15430.800000000003</v>
      </c>
      <c r="P6" s="131">
        <f>SUM(O6:O19)</f>
        <v>17948.000000000004</v>
      </c>
    </row>
    <row r="7" spans="1:16" x14ac:dyDescent="0.3">
      <c r="A7" s="130"/>
      <c r="B7" s="11" t="s">
        <v>128</v>
      </c>
      <c r="C7" s="25">
        <f>SUMIFS(DisposalWeight!$F:$F,DisposalWeight!$D:$D,$B7,DisposalWeight!$A:$A,C$1)</f>
        <v>54.7</v>
      </c>
      <c r="D7" s="25">
        <f>SUMIFS(DisposalWeight!$F:$F,DisposalWeight!$D:$D,$B7,DisposalWeight!$A:$A,D$1)</f>
        <v>52</v>
      </c>
      <c r="E7" s="25">
        <f>SUMIFS(DisposalWeight!$F:$F,DisposalWeight!$D:$D,$B7,DisposalWeight!$A:$A,E$1)</f>
        <v>52</v>
      </c>
      <c r="F7" s="25">
        <f>SUMIFS(DisposalWeight!$F:$F,DisposalWeight!$D:$D,$B7,DisposalWeight!$A:$A,F$1)</f>
        <v>49.9</v>
      </c>
      <c r="G7" s="25">
        <f>SUMIFS(DisposalWeight!$F:$F,DisposalWeight!$D:$D,$B7,DisposalWeight!$A:$A,G$1)</f>
        <v>47.9</v>
      </c>
      <c r="H7" s="25">
        <f>SUMIFS(DisposalWeight!$F:$F,DisposalWeight!$D:$D,$B7,DisposalWeight!$A:$A,H$1)</f>
        <v>61</v>
      </c>
      <c r="I7" s="25">
        <f>SUMIFS(DisposalWeight!$F:$F,DisposalWeight!$D:$D,$B7,DisposalWeight!$A:$A,I$1)</f>
        <v>60.2</v>
      </c>
      <c r="J7" s="25">
        <f>SUMIFS(DisposalWeight!$F:$F,DisposalWeight!$D:$D,$B7,DisposalWeight!$A:$A,J$1)</f>
        <v>77.7</v>
      </c>
      <c r="K7" s="25">
        <f>SUMIFS(DisposalWeight!$F:$F,DisposalWeight!$D:$D,$B7,DisposalWeight!$A:$A,K$1)</f>
        <v>62.5</v>
      </c>
      <c r="L7" s="25">
        <f>SUMIFS(DisposalWeight!$F:$F,DisposalWeight!$D:$D,$B7,DisposalWeight!$A:$A,L$1)</f>
        <v>57.1</v>
      </c>
      <c r="M7" s="25">
        <f>SUMIFS(DisposalWeight!$F:$F,DisposalWeight!$D:$D,$B7,DisposalWeight!$A:$A,M$1)</f>
        <v>60.6</v>
      </c>
      <c r="N7" s="25">
        <f>SUMIFS(DisposalWeight!$F:$F,DisposalWeight!$D:$D,$B7,DisposalWeight!$A:$A,N$1)</f>
        <v>64.3</v>
      </c>
      <c r="O7" s="25">
        <f t="shared" ref="O7:O19" si="0">SUM(C7:N7)</f>
        <v>699.9</v>
      </c>
      <c r="P7" s="132"/>
    </row>
    <row r="8" spans="1:16" x14ac:dyDescent="0.3">
      <c r="A8" s="130"/>
      <c r="B8" s="11" t="s">
        <v>129</v>
      </c>
      <c r="C8" s="25">
        <f>SUMIFS(DisposalWeight!$F:$F,DisposalWeight!$D:$D,$B8,DisposalWeight!$A:$A,C$1)</f>
        <v>0</v>
      </c>
      <c r="D8" s="25">
        <f>SUMIFS(DisposalWeight!$F:$F,DisposalWeight!$D:$D,$B8,DisposalWeight!$A:$A,D$1)</f>
        <v>0</v>
      </c>
      <c r="E8" s="25">
        <f>SUMIFS(DisposalWeight!$F:$F,DisposalWeight!$D:$D,$B8,DisposalWeight!$A:$A,E$1)</f>
        <v>0</v>
      </c>
      <c r="F8" s="25">
        <f>SUMIFS(DisposalWeight!$F:$F,DisposalWeight!$D:$D,$B8,DisposalWeight!$A:$A,F$1)</f>
        <v>0</v>
      </c>
      <c r="G8" s="25">
        <f>SUMIFS(DisposalWeight!$F:$F,DisposalWeight!$D:$D,$B8,DisposalWeight!$A:$A,G$1)</f>
        <v>0</v>
      </c>
      <c r="H8" s="25">
        <f>SUMIFS(DisposalWeight!$F:$F,DisposalWeight!$D:$D,$B8,DisposalWeight!$A:$A,H$1)</f>
        <v>0</v>
      </c>
      <c r="I8" s="25">
        <f>SUMIFS(DisposalWeight!$F:$F,DisposalWeight!$D:$D,$B8,DisposalWeight!$A:$A,I$1)</f>
        <v>0</v>
      </c>
      <c r="J8" s="25">
        <f>SUMIFS(DisposalWeight!$F:$F,DisposalWeight!$D:$D,$B8,DisposalWeight!$A:$A,J$1)</f>
        <v>0</v>
      </c>
      <c r="K8" s="25">
        <f>SUMIFS(DisposalWeight!$F:$F,DisposalWeight!$D:$D,$B8,DisposalWeight!$A:$A,K$1)</f>
        <v>0</v>
      </c>
      <c r="L8" s="25">
        <f>SUMIFS(DisposalWeight!$F:$F,DisposalWeight!$D:$D,$B8,DisposalWeight!$A:$A,L$1)</f>
        <v>0</v>
      </c>
      <c r="M8" s="25">
        <f>SUMIFS(DisposalWeight!$F:$F,DisposalWeight!$D:$D,$B8,DisposalWeight!$A:$A,M$1)</f>
        <v>0</v>
      </c>
      <c r="N8" s="25">
        <f>SUMIFS(DisposalWeight!$F:$F,DisposalWeight!$D:$D,$B8,DisposalWeight!$A:$A,N$1)</f>
        <v>0</v>
      </c>
      <c r="O8" s="25">
        <f t="shared" si="0"/>
        <v>0</v>
      </c>
      <c r="P8" s="132"/>
    </row>
    <row r="9" spans="1:16" x14ac:dyDescent="0.3">
      <c r="A9" s="130"/>
      <c r="B9" s="11" t="s">
        <v>130</v>
      </c>
      <c r="C9" s="25">
        <f>SUMIFS(DisposalWeight!$F:$F,DisposalWeight!$D:$D,$B9,DisposalWeight!$A:$A,C$1)</f>
        <v>0</v>
      </c>
      <c r="D9" s="25">
        <f>SUMIFS(DisposalWeight!$F:$F,DisposalWeight!$D:$D,$B9,DisposalWeight!$A:$A,D$1)</f>
        <v>0</v>
      </c>
      <c r="E9" s="25">
        <f>SUMIFS(DisposalWeight!$F:$F,DisposalWeight!$D:$D,$B9,DisposalWeight!$A:$A,E$1)</f>
        <v>0</v>
      </c>
      <c r="F9" s="25">
        <f>SUMIFS(DisposalWeight!$F:$F,DisposalWeight!$D:$D,$B9,DisposalWeight!$A:$A,F$1)</f>
        <v>0</v>
      </c>
      <c r="G9" s="25">
        <f>SUMIFS(DisposalWeight!$F:$F,DisposalWeight!$D:$D,$B9,DisposalWeight!$A:$A,G$1)</f>
        <v>0</v>
      </c>
      <c r="H9" s="25">
        <f>SUMIFS(DisposalWeight!$F:$F,DisposalWeight!$D:$D,$B9,DisposalWeight!$A:$A,H$1)</f>
        <v>0</v>
      </c>
      <c r="I9" s="25">
        <f>SUMIFS(DisposalWeight!$F:$F,DisposalWeight!$D:$D,$B9,DisposalWeight!$A:$A,I$1)</f>
        <v>0</v>
      </c>
      <c r="J9" s="25">
        <f>SUMIFS(DisposalWeight!$F:$F,DisposalWeight!$D:$D,$B9,DisposalWeight!$A:$A,J$1)</f>
        <v>0</v>
      </c>
      <c r="K9" s="25">
        <f>SUMIFS(DisposalWeight!$F:$F,DisposalWeight!$D:$D,$B9,DisposalWeight!$A:$A,K$1)</f>
        <v>0</v>
      </c>
      <c r="L9" s="25">
        <f>SUMIFS(DisposalWeight!$F:$F,DisposalWeight!$D:$D,$B9,DisposalWeight!$A:$A,L$1)</f>
        <v>0</v>
      </c>
      <c r="M9" s="25">
        <f>SUMIFS(DisposalWeight!$F:$F,DisposalWeight!$D:$D,$B9,DisposalWeight!$A:$A,M$1)</f>
        <v>0</v>
      </c>
      <c r="N9" s="25">
        <f>SUMIFS(DisposalWeight!$F:$F,DisposalWeight!$D:$D,$B9,DisposalWeight!$A:$A,N$1)</f>
        <v>0</v>
      </c>
      <c r="O9" s="25">
        <f t="shared" si="0"/>
        <v>0</v>
      </c>
      <c r="P9" s="132"/>
    </row>
    <row r="10" spans="1:16" x14ac:dyDescent="0.3">
      <c r="A10" s="130"/>
      <c r="B10" s="11" t="s">
        <v>131</v>
      </c>
      <c r="C10" s="25">
        <f>SUMIFS(DisposalWeight!$F:$F,DisposalWeight!$D:$D,$B10,DisposalWeight!$A:$A,C$1)</f>
        <v>0</v>
      </c>
      <c r="D10" s="25">
        <f>SUMIFS(DisposalWeight!$F:$F,DisposalWeight!$D:$D,$B10,DisposalWeight!$A:$A,D$1)</f>
        <v>0</v>
      </c>
      <c r="E10" s="25">
        <f>SUMIFS(DisposalWeight!$F:$F,DisposalWeight!$D:$D,$B10,DisposalWeight!$A:$A,E$1)</f>
        <v>0</v>
      </c>
      <c r="F10" s="25">
        <f>SUMIFS(DisposalWeight!$F:$F,DisposalWeight!$D:$D,$B10,DisposalWeight!$A:$A,F$1)</f>
        <v>0</v>
      </c>
      <c r="G10" s="25">
        <f>SUMIFS(DisposalWeight!$F:$F,DisposalWeight!$D:$D,$B10,DisposalWeight!$A:$A,G$1)</f>
        <v>0</v>
      </c>
      <c r="H10" s="25">
        <f>SUMIFS(DisposalWeight!$F:$F,DisposalWeight!$D:$D,$B10,DisposalWeight!$A:$A,H$1)</f>
        <v>0</v>
      </c>
      <c r="I10" s="25">
        <f>SUMIFS(DisposalWeight!$F:$F,DisposalWeight!$D:$D,$B10,DisposalWeight!$A:$A,I$1)</f>
        <v>0</v>
      </c>
      <c r="J10" s="25">
        <f>SUMIFS(DisposalWeight!$F:$F,DisposalWeight!$D:$D,$B10,DisposalWeight!$A:$A,J$1)</f>
        <v>0</v>
      </c>
      <c r="K10" s="25">
        <f>SUMIFS(DisposalWeight!$F:$F,DisposalWeight!$D:$D,$B10,DisposalWeight!$A:$A,K$1)</f>
        <v>0</v>
      </c>
      <c r="L10" s="25">
        <f>SUMIFS(DisposalWeight!$F:$F,DisposalWeight!$D:$D,$B10,DisposalWeight!$A:$A,L$1)</f>
        <v>0</v>
      </c>
      <c r="M10" s="25">
        <f>SUMIFS(DisposalWeight!$F:$F,DisposalWeight!$D:$D,$B10,DisposalWeight!$A:$A,M$1)</f>
        <v>0</v>
      </c>
      <c r="N10" s="25">
        <f>SUMIFS(DisposalWeight!$F:$F,DisposalWeight!$D:$D,$B10,DisposalWeight!$A:$A,N$1)</f>
        <v>0</v>
      </c>
      <c r="O10" s="25">
        <f t="shared" si="0"/>
        <v>0</v>
      </c>
      <c r="P10" s="132"/>
    </row>
    <row r="11" spans="1:16" x14ac:dyDescent="0.3">
      <c r="A11" s="130"/>
      <c r="B11" s="11" t="s">
        <v>132</v>
      </c>
      <c r="C11" s="25">
        <f>SUMIFS(DisposalWeight!$F:$F,DisposalWeight!$D:$D,$B11,DisposalWeight!$A:$A,C$1)</f>
        <v>0</v>
      </c>
      <c r="D11" s="25">
        <f>SUMIFS(DisposalWeight!$F:$F,DisposalWeight!$D:$D,$B11,DisposalWeight!$A:$A,D$1)</f>
        <v>0</v>
      </c>
      <c r="E11" s="25">
        <f>SUMIFS(DisposalWeight!$F:$F,DisposalWeight!$D:$D,$B11,DisposalWeight!$A:$A,E$1)</f>
        <v>0</v>
      </c>
      <c r="F11" s="25">
        <f>SUMIFS(DisposalWeight!$F:$F,DisposalWeight!$D:$D,$B11,DisposalWeight!$A:$A,F$1)</f>
        <v>0</v>
      </c>
      <c r="G11" s="25">
        <f>SUMIFS(DisposalWeight!$F:$F,DisposalWeight!$D:$D,$B11,DisposalWeight!$A:$A,G$1)</f>
        <v>0</v>
      </c>
      <c r="H11" s="25">
        <f>SUMIFS(DisposalWeight!$F:$F,DisposalWeight!$D:$D,$B11,DisposalWeight!$A:$A,H$1)</f>
        <v>0</v>
      </c>
      <c r="I11" s="25">
        <f>SUMIFS(DisposalWeight!$F:$F,DisposalWeight!$D:$D,$B11,DisposalWeight!$A:$A,I$1)</f>
        <v>0</v>
      </c>
      <c r="J11" s="25">
        <f>SUMIFS(DisposalWeight!$F:$F,DisposalWeight!$D:$D,$B11,DisposalWeight!$A:$A,J$1)</f>
        <v>0</v>
      </c>
      <c r="K11" s="25">
        <f>SUMIFS(DisposalWeight!$F:$F,DisposalWeight!$D:$D,$B11,DisposalWeight!$A:$A,K$1)</f>
        <v>0</v>
      </c>
      <c r="L11" s="25">
        <f>SUMIFS(DisposalWeight!$F:$F,DisposalWeight!$D:$D,$B11,DisposalWeight!$A:$A,L$1)</f>
        <v>0</v>
      </c>
      <c r="M11" s="25">
        <f>SUMIFS(DisposalWeight!$F:$F,DisposalWeight!$D:$D,$B11,DisposalWeight!$A:$A,M$1)</f>
        <v>0.1</v>
      </c>
      <c r="N11" s="25">
        <f>SUMIFS(DisposalWeight!$F:$F,DisposalWeight!$D:$D,$B11,DisposalWeight!$A:$A,N$1)</f>
        <v>0</v>
      </c>
      <c r="O11" s="25">
        <f t="shared" si="0"/>
        <v>0.1</v>
      </c>
      <c r="P11" s="132"/>
    </row>
    <row r="12" spans="1:16" x14ac:dyDescent="0.3">
      <c r="A12" s="130"/>
      <c r="B12" s="11" t="s">
        <v>133</v>
      </c>
      <c r="C12" s="25">
        <f>SUMIFS(DisposalWeight!$F:$F,DisposalWeight!$D:$D,$B12,DisposalWeight!$A:$A,C$1)</f>
        <v>0</v>
      </c>
      <c r="D12" s="25">
        <f>SUMIFS(DisposalWeight!$F:$F,DisposalWeight!$D:$D,$B12,DisposalWeight!$A:$A,D$1)</f>
        <v>0</v>
      </c>
      <c r="E12" s="25">
        <f>SUMIFS(DisposalWeight!$F:$F,DisposalWeight!$D:$D,$B12,DisposalWeight!$A:$A,E$1)</f>
        <v>0</v>
      </c>
      <c r="F12" s="25">
        <f>SUMIFS(DisposalWeight!$F:$F,DisposalWeight!$D:$D,$B12,DisposalWeight!$A:$A,F$1)</f>
        <v>0</v>
      </c>
      <c r="G12" s="25">
        <f>SUMIFS(DisposalWeight!$F:$F,DisposalWeight!$D:$D,$B12,DisposalWeight!$A:$A,G$1)</f>
        <v>0</v>
      </c>
      <c r="H12" s="25">
        <f>SUMIFS(DisposalWeight!$F:$F,DisposalWeight!$D:$D,$B12,DisposalWeight!$A:$A,H$1)</f>
        <v>0</v>
      </c>
      <c r="I12" s="25">
        <f>SUMIFS(DisposalWeight!$F:$F,DisposalWeight!$D:$D,$B12,DisposalWeight!$A:$A,I$1)</f>
        <v>0</v>
      </c>
      <c r="J12" s="25">
        <f>SUMIFS(DisposalWeight!$F:$F,DisposalWeight!$D:$D,$B12,DisposalWeight!$A:$A,J$1)</f>
        <v>0</v>
      </c>
      <c r="K12" s="25">
        <f>SUMIFS(DisposalWeight!$F:$F,DisposalWeight!$D:$D,$B12,DisposalWeight!$A:$A,K$1)</f>
        <v>0</v>
      </c>
      <c r="L12" s="25">
        <f>SUMIFS(DisposalWeight!$F:$F,DisposalWeight!$D:$D,$B12,DisposalWeight!$A:$A,L$1)</f>
        <v>0</v>
      </c>
      <c r="M12" s="25">
        <f>SUMIFS(DisposalWeight!$F:$F,DisposalWeight!$D:$D,$B12,DisposalWeight!$A:$A,M$1)</f>
        <v>0</v>
      </c>
      <c r="N12" s="25">
        <f>SUMIFS(DisposalWeight!$F:$F,DisposalWeight!$D:$D,$B12,DisposalWeight!$A:$A,N$1)</f>
        <v>0</v>
      </c>
      <c r="O12" s="25">
        <f t="shared" si="0"/>
        <v>0</v>
      </c>
      <c r="P12" s="132"/>
    </row>
    <row r="13" spans="1:16" x14ac:dyDescent="0.3">
      <c r="A13" s="130"/>
      <c r="B13" s="11" t="s">
        <v>134</v>
      </c>
      <c r="C13" s="25">
        <f>SUMIFS(DisposalWeight!$F:$F,DisposalWeight!$D:$D,$B13,DisposalWeight!$A:$A,C$1)</f>
        <v>0</v>
      </c>
      <c r="D13" s="25">
        <f>SUMIFS(DisposalWeight!$F:$F,DisposalWeight!$D:$D,$B13,DisposalWeight!$A:$A,D$1)</f>
        <v>0</v>
      </c>
      <c r="E13" s="25">
        <f>SUMIFS(DisposalWeight!$F:$F,DisposalWeight!$D:$D,$B13,DisposalWeight!$A:$A,E$1)</f>
        <v>0</v>
      </c>
      <c r="F13" s="25">
        <f>SUMIFS(DisposalWeight!$F:$F,DisposalWeight!$D:$D,$B13,DisposalWeight!$A:$A,F$1)</f>
        <v>0</v>
      </c>
      <c r="G13" s="25">
        <f>SUMIFS(DisposalWeight!$F:$F,DisposalWeight!$D:$D,$B13,DisposalWeight!$A:$A,G$1)</f>
        <v>0</v>
      </c>
      <c r="H13" s="25">
        <f>SUMIFS(DisposalWeight!$F:$F,DisposalWeight!$D:$D,$B13,DisposalWeight!$A:$A,H$1)</f>
        <v>0</v>
      </c>
      <c r="I13" s="25">
        <f>SUMIFS(DisposalWeight!$F:$F,DisposalWeight!$D:$D,$B13,DisposalWeight!$A:$A,I$1)</f>
        <v>0</v>
      </c>
      <c r="J13" s="25">
        <f>SUMIFS(DisposalWeight!$F:$F,DisposalWeight!$D:$D,$B13,DisposalWeight!$A:$A,J$1)</f>
        <v>0</v>
      </c>
      <c r="K13" s="25">
        <f>SUMIFS(DisposalWeight!$F:$F,DisposalWeight!$D:$D,$B13,DisposalWeight!$A:$A,K$1)</f>
        <v>0</v>
      </c>
      <c r="L13" s="25">
        <f>SUMIFS(DisposalWeight!$F:$F,DisposalWeight!$D:$D,$B13,DisposalWeight!$A:$A,L$1)</f>
        <v>0</v>
      </c>
      <c r="M13" s="25">
        <f>SUMIFS(DisposalWeight!$F:$F,DisposalWeight!$D:$D,$B13,DisposalWeight!$A:$A,M$1)</f>
        <v>0</v>
      </c>
      <c r="N13" s="25">
        <f>SUMIFS(DisposalWeight!$F:$F,DisposalWeight!$D:$D,$B13,DisposalWeight!$A:$A,N$1)</f>
        <v>0</v>
      </c>
      <c r="O13" s="25">
        <f t="shared" si="0"/>
        <v>0</v>
      </c>
      <c r="P13" s="132"/>
    </row>
    <row r="14" spans="1:16" x14ac:dyDescent="0.3">
      <c r="A14" s="130"/>
      <c r="B14" s="11" t="s">
        <v>135</v>
      </c>
      <c r="C14" s="25">
        <f>SUMIFS(DisposalWeight!$F:$F,DisposalWeight!$D:$D,$B14,DisposalWeight!$A:$A,C$1)</f>
        <v>0.6</v>
      </c>
      <c r="D14" s="25">
        <f>SUMIFS(DisposalWeight!$F:$F,DisposalWeight!$D:$D,$B14,DisposalWeight!$A:$A,D$1)</f>
        <v>0</v>
      </c>
      <c r="E14" s="25">
        <f>SUMIFS(DisposalWeight!$F:$F,DisposalWeight!$D:$D,$B14,DisposalWeight!$A:$A,E$1)</f>
        <v>0</v>
      </c>
      <c r="F14" s="25">
        <f>SUMIFS(DisposalWeight!$F:$F,DisposalWeight!$D:$D,$B14,DisposalWeight!$A:$A,F$1)</f>
        <v>0.2</v>
      </c>
      <c r="G14" s="25">
        <f>SUMIFS(DisposalWeight!$F:$F,DisposalWeight!$D:$D,$B14,DisposalWeight!$A:$A,G$1)</f>
        <v>0.1</v>
      </c>
      <c r="H14" s="25">
        <f>SUMIFS(DisposalWeight!$F:$F,DisposalWeight!$D:$D,$B14,DisposalWeight!$A:$A,H$1)</f>
        <v>0.4</v>
      </c>
      <c r="I14" s="25">
        <f>SUMIFS(DisposalWeight!$F:$F,DisposalWeight!$D:$D,$B14,DisposalWeight!$A:$A,I$1)</f>
        <v>0.7</v>
      </c>
      <c r="J14" s="25">
        <f>SUMIFS(DisposalWeight!$F:$F,DisposalWeight!$D:$D,$B14,DisposalWeight!$A:$A,J$1)</f>
        <v>0.3</v>
      </c>
      <c r="K14" s="25">
        <f>SUMIFS(DisposalWeight!$F:$F,DisposalWeight!$D:$D,$B14,DisposalWeight!$A:$A,K$1)</f>
        <v>0.3</v>
      </c>
      <c r="L14" s="25">
        <f>SUMIFS(DisposalWeight!$F:$F,DisposalWeight!$D:$D,$B14,DisposalWeight!$A:$A,L$1)</f>
        <v>0.2</v>
      </c>
      <c r="M14" s="25">
        <f>SUMIFS(DisposalWeight!$F:$F,DisposalWeight!$D:$D,$B14,DisposalWeight!$A:$A,M$1)</f>
        <v>0</v>
      </c>
      <c r="N14" s="25">
        <f>SUMIFS(DisposalWeight!$F:$F,DisposalWeight!$D:$D,$B14,DisposalWeight!$A:$A,N$1)</f>
        <v>0.5</v>
      </c>
      <c r="O14" s="25">
        <f t="shared" si="0"/>
        <v>3.3</v>
      </c>
      <c r="P14" s="132"/>
    </row>
    <row r="15" spans="1:16" x14ac:dyDescent="0.3">
      <c r="A15" s="130"/>
      <c r="B15" s="11" t="s">
        <v>136</v>
      </c>
      <c r="C15" s="25">
        <f>SUMIFS(DisposalWeight!$F:$F,DisposalWeight!$D:$D,$B15,DisposalWeight!$A:$A,C$1)</f>
        <v>0</v>
      </c>
      <c r="D15" s="25">
        <f>SUMIFS(DisposalWeight!$F:$F,DisposalWeight!$D:$D,$B15,DisposalWeight!$A:$A,D$1)</f>
        <v>0</v>
      </c>
      <c r="E15" s="25">
        <f>SUMIFS(DisposalWeight!$F:$F,DisposalWeight!$D:$D,$B15,DisposalWeight!$A:$A,E$1)</f>
        <v>0</v>
      </c>
      <c r="F15" s="25">
        <f>SUMIFS(DisposalWeight!$F:$F,DisposalWeight!$D:$D,$B15,DisposalWeight!$A:$A,F$1)</f>
        <v>0</v>
      </c>
      <c r="G15" s="25">
        <f>SUMIFS(DisposalWeight!$F:$F,DisposalWeight!$D:$D,$B15,DisposalWeight!$A:$A,G$1)</f>
        <v>0</v>
      </c>
      <c r="H15" s="25">
        <f>SUMIFS(DisposalWeight!$F:$F,DisposalWeight!$D:$D,$B15,DisposalWeight!$A:$A,H$1)</f>
        <v>0</v>
      </c>
      <c r="I15" s="25">
        <f>SUMIFS(DisposalWeight!$F:$F,DisposalWeight!$D:$D,$B15,DisposalWeight!$A:$A,I$1)</f>
        <v>0</v>
      </c>
      <c r="J15" s="25">
        <f>SUMIFS(DisposalWeight!$F:$F,DisposalWeight!$D:$D,$B15,DisposalWeight!$A:$A,J$1)</f>
        <v>0</v>
      </c>
      <c r="K15" s="25">
        <f>SUMIFS(DisposalWeight!$F:$F,DisposalWeight!$D:$D,$B15,DisposalWeight!$A:$A,K$1)</f>
        <v>0</v>
      </c>
      <c r="L15" s="25">
        <f>SUMIFS(DisposalWeight!$F:$F,DisposalWeight!$D:$D,$B15,DisposalWeight!$A:$A,L$1)</f>
        <v>0</v>
      </c>
      <c r="M15" s="25">
        <f>SUMIFS(DisposalWeight!$F:$F,DisposalWeight!$D:$D,$B15,DisposalWeight!$A:$A,M$1)</f>
        <v>0</v>
      </c>
      <c r="N15" s="25">
        <f>SUMIFS(DisposalWeight!$F:$F,DisposalWeight!$D:$D,$B15,DisposalWeight!$A:$A,N$1)</f>
        <v>0</v>
      </c>
      <c r="O15" s="25">
        <f t="shared" si="0"/>
        <v>0</v>
      </c>
      <c r="P15" s="132"/>
    </row>
    <row r="16" spans="1:16" x14ac:dyDescent="0.3">
      <c r="A16" s="130"/>
      <c r="B16" s="11" t="s">
        <v>137</v>
      </c>
      <c r="C16" s="25">
        <f>SUMIFS(DisposalWeight!$F:$F,DisposalWeight!$D:$D,$B16,DisposalWeight!$A:$A,C$1)</f>
        <v>0</v>
      </c>
      <c r="D16" s="25">
        <f>SUMIFS(DisposalWeight!$F:$F,DisposalWeight!$D:$D,$B16,DisposalWeight!$A:$A,D$1)</f>
        <v>0</v>
      </c>
      <c r="E16" s="25">
        <f>SUMIFS(DisposalWeight!$F:$F,DisposalWeight!$D:$D,$B16,DisposalWeight!$A:$A,E$1)</f>
        <v>0</v>
      </c>
      <c r="F16" s="25">
        <f>SUMIFS(DisposalWeight!$F:$F,DisposalWeight!$D:$D,$B16,DisposalWeight!$A:$A,F$1)</f>
        <v>0</v>
      </c>
      <c r="G16" s="25">
        <f>SUMIFS(DisposalWeight!$F:$F,DisposalWeight!$D:$D,$B16,DisposalWeight!$A:$A,G$1)</f>
        <v>0</v>
      </c>
      <c r="H16" s="25">
        <f>SUMIFS(DisposalWeight!$F:$F,DisposalWeight!$D:$D,$B16,DisposalWeight!$A:$A,H$1)</f>
        <v>0</v>
      </c>
      <c r="I16" s="25">
        <f>SUMIFS(DisposalWeight!$F:$F,DisposalWeight!$D:$D,$B16,DisposalWeight!$A:$A,I$1)</f>
        <v>0</v>
      </c>
      <c r="J16" s="25">
        <f>SUMIFS(DisposalWeight!$F:$F,DisposalWeight!$D:$D,$B16,DisposalWeight!$A:$A,J$1)</f>
        <v>0</v>
      </c>
      <c r="K16" s="25">
        <f>SUMIFS(DisposalWeight!$F:$F,DisposalWeight!$D:$D,$B16,DisposalWeight!$A:$A,K$1)</f>
        <v>0</v>
      </c>
      <c r="L16" s="25">
        <f>SUMIFS(DisposalWeight!$F:$F,DisposalWeight!$D:$D,$B16,DisposalWeight!$A:$A,L$1)</f>
        <v>0</v>
      </c>
      <c r="M16" s="25">
        <f>SUMIFS(DisposalWeight!$F:$F,DisposalWeight!$D:$D,$B16,DisposalWeight!$A:$A,M$1)</f>
        <v>0</v>
      </c>
      <c r="N16" s="25">
        <f>SUMIFS(DisposalWeight!$F:$F,DisposalWeight!$D:$D,$B16,DisposalWeight!$A:$A,N$1)</f>
        <v>0</v>
      </c>
      <c r="O16" s="25">
        <f t="shared" si="0"/>
        <v>0</v>
      </c>
      <c r="P16" s="132"/>
    </row>
    <row r="17" spans="1:16" x14ac:dyDescent="0.3">
      <c r="A17" s="130"/>
      <c r="B17" s="11" t="s">
        <v>138</v>
      </c>
      <c r="C17" s="25">
        <f>SUMIFS(DisposalWeight!$F:$F,DisposalWeight!$D:$D,$B17,DisposalWeight!$A:$A,C$1)</f>
        <v>6.6</v>
      </c>
      <c r="D17" s="25">
        <f>SUMIFS(DisposalWeight!$F:$F,DisposalWeight!$D:$D,$B17,DisposalWeight!$A:$A,D$1)</f>
        <v>6.3</v>
      </c>
      <c r="E17" s="25">
        <f>SUMIFS(DisposalWeight!$F:$F,DisposalWeight!$D:$D,$B17,DisposalWeight!$A:$A,E$1)</f>
        <v>6.3</v>
      </c>
      <c r="F17" s="25">
        <f>SUMIFS(DisposalWeight!$F:$F,DisposalWeight!$D:$D,$B17,DisposalWeight!$A:$A,F$1)</f>
        <v>6</v>
      </c>
      <c r="G17" s="25">
        <f>SUMIFS(DisposalWeight!$F:$F,DisposalWeight!$D:$D,$B17,DisposalWeight!$A:$A,G$1)</f>
        <v>5.6</v>
      </c>
      <c r="H17" s="25">
        <f>SUMIFS(DisposalWeight!$F:$F,DisposalWeight!$D:$D,$B17,DisposalWeight!$A:$A,H$1)</f>
        <v>7.1</v>
      </c>
      <c r="I17" s="25">
        <f>SUMIFS(DisposalWeight!$F:$F,DisposalWeight!$D:$D,$B17,DisposalWeight!$A:$A,I$1)</f>
        <v>7</v>
      </c>
      <c r="J17" s="25">
        <f>SUMIFS(DisposalWeight!$F:$F,DisposalWeight!$D:$D,$B17,DisposalWeight!$A:$A,J$1)</f>
        <v>6.7</v>
      </c>
      <c r="K17" s="25">
        <f>SUMIFS(DisposalWeight!$F:$F,DisposalWeight!$D:$D,$B17,DisposalWeight!$A:$A,K$1)</f>
        <v>7.2</v>
      </c>
      <c r="L17" s="25">
        <f>SUMIFS(DisposalWeight!$F:$F,DisposalWeight!$D:$D,$B17,DisposalWeight!$A:$A,L$1)</f>
        <v>6.6</v>
      </c>
      <c r="M17" s="25">
        <f>SUMIFS(DisposalWeight!$F:$F,DisposalWeight!$D:$D,$B17,DisposalWeight!$A:$A,M$1)</f>
        <v>8.6</v>
      </c>
      <c r="N17" s="25">
        <f>SUMIFS(DisposalWeight!$F:$F,DisposalWeight!$D:$D,$B17,DisposalWeight!$A:$A,N$1)</f>
        <v>9.1</v>
      </c>
      <c r="O17" s="25">
        <f t="shared" si="0"/>
        <v>83.1</v>
      </c>
      <c r="P17" s="132"/>
    </row>
    <row r="18" spans="1:16" x14ac:dyDescent="0.3">
      <c r="A18" s="130"/>
      <c r="B18" s="11" t="s">
        <v>139</v>
      </c>
      <c r="C18" s="25">
        <f>SUMIFS(DisposalWeight!$F:$F,DisposalWeight!$D:$D,$B18,DisposalWeight!$A:$A,C$1)</f>
        <v>140.69999999999999</v>
      </c>
      <c r="D18" s="25">
        <f>SUMIFS(DisposalWeight!$F:$F,DisposalWeight!$D:$D,$B18,DisposalWeight!$A:$A,D$1)</f>
        <v>132.80000000000001</v>
      </c>
      <c r="E18" s="25">
        <f>SUMIFS(DisposalWeight!$F:$F,DisposalWeight!$D:$D,$B18,DisposalWeight!$A:$A,E$1)</f>
        <v>136.30000000000001</v>
      </c>
      <c r="F18" s="25">
        <f>SUMIFS(DisposalWeight!$F:$F,DisposalWeight!$D:$D,$B18,DisposalWeight!$A:$A,F$1)</f>
        <v>130.30000000000001</v>
      </c>
      <c r="G18" s="25">
        <f>SUMIFS(DisposalWeight!$F:$F,DisposalWeight!$D:$D,$B18,DisposalWeight!$A:$A,G$1)</f>
        <v>114.6</v>
      </c>
      <c r="H18" s="25">
        <f>SUMIFS(DisposalWeight!$F:$F,DisposalWeight!$D:$D,$B18,DisposalWeight!$A:$A,H$1)</f>
        <v>145.4</v>
      </c>
      <c r="I18" s="25">
        <f>SUMIFS(DisposalWeight!$F:$F,DisposalWeight!$D:$D,$B18,DisposalWeight!$A:$A,I$1)</f>
        <v>147.4</v>
      </c>
      <c r="J18" s="25">
        <f>SUMIFS(DisposalWeight!$F:$F,DisposalWeight!$D:$D,$B18,DisposalWeight!$A:$A,J$1)</f>
        <v>147.80000000000001</v>
      </c>
      <c r="K18" s="25">
        <f>SUMIFS(DisposalWeight!$F:$F,DisposalWeight!$D:$D,$B18,DisposalWeight!$A:$A,K$1)</f>
        <v>159.9</v>
      </c>
      <c r="L18" s="25">
        <f>SUMIFS(DisposalWeight!$F:$F,DisposalWeight!$D:$D,$B18,DisposalWeight!$A:$A,L$1)</f>
        <v>149.80000000000001</v>
      </c>
      <c r="M18" s="25">
        <f>SUMIFS(DisposalWeight!$F:$F,DisposalWeight!$D:$D,$B18,DisposalWeight!$A:$A,M$1)</f>
        <v>158.1</v>
      </c>
      <c r="N18" s="25">
        <f>SUMIFS(DisposalWeight!$F:$F,DisposalWeight!$D:$D,$B18,DisposalWeight!$A:$A,N$1)</f>
        <v>167.7</v>
      </c>
      <c r="O18" s="25">
        <f t="shared" si="0"/>
        <v>1730.8</v>
      </c>
      <c r="P18" s="132"/>
    </row>
    <row r="19" spans="1:16" x14ac:dyDescent="0.3">
      <c r="A19" s="130"/>
      <c r="B19" s="11" t="s">
        <v>140</v>
      </c>
      <c r="C19" s="25">
        <f>SUMIFS(DisposalWeight!$F:$F,DisposalWeight!$D:$D,$B19,DisposalWeight!$A:$A,C$1)</f>
        <v>0</v>
      </c>
      <c r="D19" s="25">
        <f>SUMIFS(DisposalWeight!$F:$F,DisposalWeight!$D:$D,$B19,DisposalWeight!$A:$A,D$1)</f>
        <v>0</v>
      </c>
      <c r="E19" s="25">
        <f>SUMIFS(DisposalWeight!$F:$F,DisposalWeight!$D:$D,$B19,DisposalWeight!$A:$A,E$1)</f>
        <v>0</v>
      </c>
      <c r="F19" s="25">
        <f>SUMIFS(DisposalWeight!$F:$F,DisposalWeight!$D:$D,$B19,DisposalWeight!$A:$A,F$1)</f>
        <v>0</v>
      </c>
      <c r="G19" s="25">
        <f>SUMIFS(DisposalWeight!$F:$F,DisposalWeight!$D:$D,$B19,DisposalWeight!$A:$A,G$1)</f>
        <v>0</v>
      </c>
      <c r="H19" s="25">
        <f>SUMIFS(DisposalWeight!$F:$F,DisposalWeight!$D:$D,$B19,DisposalWeight!$A:$A,H$1)</f>
        <v>0</v>
      </c>
      <c r="I19" s="25">
        <f>SUMIFS(DisposalWeight!$F:$F,DisposalWeight!$D:$D,$B19,DisposalWeight!$A:$A,I$1)</f>
        <v>0</v>
      </c>
      <c r="J19" s="25">
        <f>SUMIFS(DisposalWeight!$F:$F,DisposalWeight!$D:$D,$B19,DisposalWeight!$A:$A,J$1)</f>
        <v>0</v>
      </c>
      <c r="K19" s="25">
        <f>SUMIFS(DisposalWeight!$F:$F,DisposalWeight!$D:$D,$B19,DisposalWeight!$A:$A,K$1)</f>
        <v>0</v>
      </c>
      <c r="L19" s="25">
        <f>SUMIFS(DisposalWeight!$F:$F,DisposalWeight!$D:$D,$B19,DisposalWeight!$A:$A,L$1)</f>
        <v>0</v>
      </c>
      <c r="M19" s="25">
        <f>SUMIFS(DisposalWeight!$F:$F,DisposalWeight!$D:$D,$B19,DisposalWeight!$A:$A,M$1)</f>
        <v>0</v>
      </c>
      <c r="N19" s="25">
        <f>SUMIFS(DisposalWeight!$F:$F,DisposalWeight!$D:$D,$B19,DisposalWeight!$A:$A,N$1)</f>
        <v>0</v>
      </c>
      <c r="O19" s="25">
        <f t="shared" si="0"/>
        <v>0</v>
      </c>
      <c r="P19" s="132"/>
    </row>
    <row r="20" spans="1:16" x14ac:dyDescent="0.3">
      <c r="C20" s="14">
        <f t="shared" ref="C20:O20" si="1">SUM(C2:C19)</f>
        <v>1901.8</v>
      </c>
      <c r="D20" s="14">
        <f t="shared" si="1"/>
        <v>1796.2</v>
      </c>
      <c r="E20" s="14">
        <f t="shared" si="1"/>
        <v>1811.7</v>
      </c>
      <c r="F20" s="14">
        <f t="shared" si="1"/>
        <v>1709.7</v>
      </c>
      <c r="G20" s="14">
        <f t="shared" si="1"/>
        <v>1591.1999999999998</v>
      </c>
      <c r="H20" s="14">
        <f t="shared" si="1"/>
        <v>2036.4</v>
      </c>
      <c r="I20" s="14">
        <f t="shared" si="1"/>
        <v>2065.5</v>
      </c>
      <c r="J20" s="14">
        <f t="shared" si="1"/>
        <v>2031.6</v>
      </c>
      <c r="K20" s="14">
        <f t="shared" si="1"/>
        <v>2206.3000000000002</v>
      </c>
      <c r="L20" s="14">
        <f t="shared" si="1"/>
        <v>2021.5999999999997</v>
      </c>
      <c r="M20" s="14">
        <f t="shared" si="1"/>
        <v>2175.1999999999998</v>
      </c>
      <c r="N20" s="14">
        <f t="shared" si="1"/>
        <v>2248.2999999999997</v>
      </c>
      <c r="O20" s="14">
        <f t="shared" si="1"/>
        <v>23595.5</v>
      </c>
    </row>
  </sheetData>
  <mergeCells count="4">
    <mergeCell ref="A2:A5"/>
    <mergeCell ref="P2:P5"/>
    <mergeCell ref="A6:A19"/>
    <mergeCell ref="P6:P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N16"/>
  <sheetViews>
    <sheetView workbookViewId="0">
      <selection activeCell="I32" sqref="I32"/>
    </sheetView>
  </sheetViews>
  <sheetFormatPr defaultRowHeight="14.4" x14ac:dyDescent="0.3"/>
  <cols>
    <col min="2" max="2" width="19.5546875" bestFit="1" customWidth="1"/>
    <col min="3" max="3" width="11.5546875" bestFit="1" customWidth="1"/>
    <col min="4" max="8" width="10.44140625" customWidth="1"/>
    <col min="9" max="9" width="14.6640625" customWidth="1"/>
    <col min="10" max="10" width="18.33203125" customWidth="1"/>
    <col min="14" max="14" width="10.5546875" bestFit="1" customWidth="1"/>
  </cols>
  <sheetData>
    <row r="1" spans="1:14" x14ac:dyDescent="0.3">
      <c r="C1" s="8" t="s">
        <v>106</v>
      </c>
      <c r="D1" s="8" t="s">
        <v>107</v>
      </c>
      <c r="E1" s="8" t="s">
        <v>108</v>
      </c>
      <c r="F1" s="8" t="s">
        <v>349</v>
      </c>
      <c r="G1" s="8" t="s">
        <v>350</v>
      </c>
      <c r="H1" s="8" t="s">
        <v>351</v>
      </c>
      <c r="I1" s="8" t="s">
        <v>352</v>
      </c>
      <c r="J1" s="8" t="s">
        <v>121</v>
      </c>
    </row>
    <row r="2" spans="1:14" x14ac:dyDescent="0.3">
      <c r="A2" s="130" t="s">
        <v>146</v>
      </c>
      <c r="B2" s="11" t="s">
        <v>147</v>
      </c>
      <c r="C2" s="13">
        <f>SUMIFS(DisposalWeight!$E:$E,DisposalWeight!$A:$A,C$1)</f>
        <v>6880.4</v>
      </c>
      <c r="D2" s="13">
        <f>SUMIFS(DisposalWeight!$E:$E,DisposalWeight!$A:$A,D$1)</f>
        <v>6295.7000000000007</v>
      </c>
      <c r="E2" s="13">
        <f>SUMIFS(DisposalWeight!$E:$E,DisposalWeight!$A:$A,E$1)</f>
        <v>6144.7</v>
      </c>
      <c r="F2" s="13">
        <f>SUMIFS(DisposalWeight!$E:$E,DisposalWeight!$A:$A,F$1)</f>
        <v>5067.3</v>
      </c>
      <c r="G2" s="13">
        <f>SUMIFS(DisposalWeight!$E:$E,DisposalWeight!$A:$A,G$1)</f>
        <v>4375.8999999999996</v>
      </c>
      <c r="H2" s="13">
        <f>SUMIFS(DisposalWeight!$E:$E,DisposalWeight!$A:$A,H$1)</f>
        <v>6439</v>
      </c>
      <c r="I2" s="13">
        <f>SUMIFS(DisposalWeight!$E:$E,DisposalWeight!$A:$A,I$1)</f>
        <v>7006.6</v>
      </c>
      <c r="J2" s="13">
        <f>SUM(C2:I2)</f>
        <v>42209.599999999999</v>
      </c>
    </row>
    <row r="3" spans="1:14" x14ac:dyDescent="0.3">
      <c r="A3" s="130"/>
      <c r="B3" s="11" t="s">
        <v>148</v>
      </c>
      <c r="C3" s="13">
        <f>SUMIFS(DisposalWeight!$F:$F,DisposalWeight!$A:$A,C$1)</f>
        <v>2176.6999999999998</v>
      </c>
      <c r="D3" s="13">
        <f>SUMIFS(DisposalWeight!$F:$F,DisposalWeight!$A:$A,D$1)</f>
        <v>2054.9</v>
      </c>
      <c r="E3" s="13">
        <f>SUMIFS(DisposalWeight!$F:$F,DisposalWeight!$A:$A,E$1)</f>
        <v>2069.9</v>
      </c>
      <c r="F3" s="13">
        <f>SUMIFS(DisposalWeight!$F:$F,DisposalWeight!$A:$A,F$1)</f>
        <v>1955.7000000000003</v>
      </c>
      <c r="G3" s="13">
        <f>SUMIFS(DisposalWeight!$F:$F,DisposalWeight!$A:$A,G$1)</f>
        <v>1812.6999999999996</v>
      </c>
      <c r="H3" s="13">
        <f>SUMIFS(DisposalWeight!$F:$F,DisposalWeight!$A:$A,H$1)</f>
        <v>2328.6</v>
      </c>
      <c r="I3" s="13">
        <f>SUMIFS(DisposalWeight!$F:$F,DisposalWeight!$A:$A,I$1)</f>
        <v>2366.2999999999997</v>
      </c>
      <c r="J3" s="13">
        <f>SUM(C3:I3)</f>
        <v>14764.8</v>
      </c>
    </row>
    <row r="4" spans="1:14" x14ac:dyDescent="0.3">
      <c r="A4" s="130"/>
      <c r="B4" s="11" t="s">
        <v>145</v>
      </c>
      <c r="C4" s="13">
        <f>SUMIFS(DisposalWeight!$L:$L,DisposalWeight!$A:$A,C$1)</f>
        <v>4473.3099999999986</v>
      </c>
      <c r="D4" s="13">
        <f>SUMIFS(DisposalWeight!$L:$L,DisposalWeight!$A:$A,D$1)</f>
        <v>4383.3500000000004</v>
      </c>
      <c r="E4" s="13">
        <f>SUMIFS(DisposalWeight!$L:$L,DisposalWeight!$A:$A,E$1)</f>
        <v>4273.82</v>
      </c>
      <c r="F4" s="13">
        <f>SUMIFS(DisposalWeight!$L:$L,DisposalWeight!$A:$A,F$1)</f>
        <v>3803.2099999999996</v>
      </c>
      <c r="G4" s="13">
        <f>SUMIFS(DisposalWeight!$L:$L,DisposalWeight!$A:$A,G$1)</f>
        <v>5214.72</v>
      </c>
      <c r="H4" s="13">
        <f>SUMIFS(DisposalWeight!$L:$L,DisposalWeight!$A:$A,H$1)</f>
        <v>7359.4700000000012</v>
      </c>
      <c r="I4" s="13">
        <f>SUMIFS(DisposalWeight!$L:$L,DisposalWeight!$A:$A,I$1)</f>
        <v>6035.9</v>
      </c>
      <c r="J4" s="13">
        <f>SUM(C4:I4)</f>
        <v>35543.78</v>
      </c>
    </row>
    <row r="5" spans="1:14" x14ac:dyDescent="0.3">
      <c r="A5" s="130"/>
      <c r="B5" s="11" t="s">
        <v>149</v>
      </c>
      <c r="C5" s="13">
        <f t="shared" ref="C5" si="0">SUM(C2:C4)</f>
        <v>13530.409999999996</v>
      </c>
      <c r="D5" s="13">
        <f t="shared" ref="D5:I5" si="1">SUM(D2:D4)</f>
        <v>12733.95</v>
      </c>
      <c r="E5" s="13">
        <f t="shared" si="1"/>
        <v>12488.42</v>
      </c>
      <c r="F5" s="13">
        <f t="shared" si="1"/>
        <v>10826.21</v>
      </c>
      <c r="G5" s="13">
        <f t="shared" si="1"/>
        <v>11403.32</v>
      </c>
      <c r="H5" s="13">
        <f t="shared" si="1"/>
        <v>16127.070000000002</v>
      </c>
      <c r="I5" s="13">
        <f t="shared" si="1"/>
        <v>15408.8</v>
      </c>
      <c r="J5" s="13">
        <f>SUM(J2:J4)</f>
        <v>92518.18</v>
      </c>
    </row>
    <row r="7" spans="1:14" ht="25.5" customHeight="1" x14ac:dyDescent="0.3">
      <c r="A7" s="130" t="s">
        <v>150</v>
      </c>
      <c r="B7" s="11" t="s">
        <v>151</v>
      </c>
      <c r="C7" s="15">
        <f>SUMIF(GL_DisposalExpense!$A:$A,Tonnage_FitTest!C1,GL_DisposalExpense!$F:$F)</f>
        <v>708111.72</v>
      </c>
      <c r="D7" s="15">
        <f>SUMIF(GL_DisposalExpense!$A:$A,Tonnage_FitTest!D1,GL_DisposalExpense!$F:$F)</f>
        <v>665583.28</v>
      </c>
      <c r="E7" s="15">
        <f>SUMIF(GL_DisposalExpense!$A:$A,Tonnage_FitTest!E1,GL_DisposalExpense!$F:$F)</f>
        <v>646998.33000000007</v>
      </c>
      <c r="F7" s="15">
        <f>SUMIF(GL_DisposalExpense!$A:$A,Tonnage_FitTest!F1,GL_DisposalExpense!$F:$F)</f>
        <v>580717.68000000005</v>
      </c>
      <c r="G7" s="15">
        <f>SUMIF(GL_DisposalExpense!$A:$A,Tonnage_FitTest!G1,GL_DisposalExpense!$F:$F)</f>
        <v>612157.07999999996</v>
      </c>
      <c r="H7" s="15">
        <f>SUMIF(GL_DisposalExpense!$A:$A,Tonnage_FitTest!H1,GL_DisposalExpense!$F:$F)</f>
        <v>863104.1100000001</v>
      </c>
      <c r="I7" s="15">
        <f>SUMIF(GL_DisposalExpense!$A:$A,Tonnage_FitTest!I1,GL_DisposalExpense!$F:$F)</f>
        <v>821306.41999999993</v>
      </c>
      <c r="J7" s="135">
        <f>SUM(C9:I9)</f>
        <v>92912.783376868945</v>
      </c>
    </row>
    <row r="8" spans="1:14" ht="25.5" customHeight="1" x14ac:dyDescent="0.3">
      <c r="A8" s="130"/>
      <c r="B8" s="11" t="s">
        <v>152</v>
      </c>
      <c r="C8" s="4">
        <v>51.96</v>
      </c>
      <c r="D8" s="4">
        <v>51.96</v>
      </c>
      <c r="E8" s="4">
        <v>51.96</v>
      </c>
      <c r="F8" s="4">
        <v>53.26</v>
      </c>
      <c r="G8" s="4">
        <v>53.26</v>
      </c>
      <c r="H8" s="4">
        <v>53.26</v>
      </c>
      <c r="I8" s="4">
        <v>53.26</v>
      </c>
      <c r="J8" s="136"/>
      <c r="L8" s="14"/>
      <c r="N8" s="92"/>
    </row>
    <row r="9" spans="1:14" ht="25.5" customHeight="1" x14ac:dyDescent="0.3">
      <c r="A9" s="130"/>
      <c r="B9" s="11" t="s">
        <v>153</v>
      </c>
      <c r="C9" s="13">
        <f t="shared" ref="C9:I9" si="2">+C7/C8</f>
        <v>13628.016166281754</v>
      </c>
      <c r="D9" s="13">
        <f t="shared" si="2"/>
        <v>12809.53194765204</v>
      </c>
      <c r="E9" s="13">
        <f t="shared" si="2"/>
        <v>12451.853926096999</v>
      </c>
      <c r="F9" s="13">
        <f t="shared" si="2"/>
        <v>10903.448742020279</v>
      </c>
      <c r="G9" s="13">
        <f t="shared" si="2"/>
        <v>11493.749155088246</v>
      </c>
      <c r="H9" s="13">
        <f t="shared" si="2"/>
        <v>16205.484603830269</v>
      </c>
      <c r="I9" s="13">
        <f t="shared" si="2"/>
        <v>15420.69883589936</v>
      </c>
      <c r="J9" s="131"/>
    </row>
    <row r="10" spans="1:14" ht="25.5" customHeight="1" x14ac:dyDescent="0.3">
      <c r="A10" s="130"/>
      <c r="B10" s="16"/>
      <c r="C10" s="17"/>
      <c r="D10" s="17"/>
      <c r="E10" s="17"/>
      <c r="F10" s="17"/>
      <c r="G10" s="17"/>
      <c r="H10" s="133" t="s">
        <v>154</v>
      </c>
      <c r="I10" s="134"/>
      <c r="J10" s="84">
        <f>+(J5-J7)/J5</f>
        <v>-4.2651441788949182E-3</v>
      </c>
    </row>
    <row r="12" spans="1:14" x14ac:dyDescent="0.3">
      <c r="C12" s="85"/>
      <c r="D12" s="85"/>
      <c r="E12" s="85"/>
      <c r="F12" s="85"/>
      <c r="G12" s="85"/>
      <c r="H12" s="85"/>
      <c r="I12" s="85"/>
    </row>
    <row r="16" spans="1:14" x14ac:dyDescent="0.3">
      <c r="I16" s="92"/>
    </row>
  </sheetData>
  <mergeCells count="4">
    <mergeCell ref="A2:A5"/>
    <mergeCell ref="A7:A10"/>
    <mergeCell ref="H10:I10"/>
    <mergeCell ref="J7:J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G257"/>
  <sheetViews>
    <sheetView workbookViewId="0">
      <selection activeCell="C10" sqref="C10:C11"/>
    </sheetView>
  </sheetViews>
  <sheetFormatPr defaultRowHeight="14.4" x14ac:dyDescent="0.3"/>
  <cols>
    <col min="1" max="1" width="10.6640625" bestFit="1" customWidth="1"/>
    <col min="2" max="2" width="30.88671875" bestFit="1" customWidth="1"/>
    <col min="3" max="3" width="13.6640625" bestFit="1" customWidth="1"/>
    <col min="4" max="4" width="14.6640625" bestFit="1" customWidth="1"/>
    <col min="5" max="5" width="8" bestFit="1" customWidth="1"/>
    <col min="6" max="6" width="16.33203125" bestFit="1" customWidth="1"/>
    <col min="7" max="7" width="17.33203125" bestFit="1" customWidth="1"/>
  </cols>
  <sheetData>
    <row r="1" spans="1:7" x14ac:dyDescent="0.3">
      <c r="A1" s="28" t="s">
        <v>155</v>
      </c>
      <c r="B1" s="28" t="s">
        <v>123</v>
      </c>
      <c r="C1" s="28" t="s">
        <v>156</v>
      </c>
      <c r="D1" s="28" t="s">
        <v>157</v>
      </c>
      <c r="E1" s="28" t="s">
        <v>158</v>
      </c>
      <c r="F1" s="28" t="s">
        <v>159</v>
      </c>
      <c r="G1" s="28" t="s">
        <v>160</v>
      </c>
    </row>
    <row r="2" spans="1:7" x14ac:dyDescent="0.3">
      <c r="A2" t="s">
        <v>161</v>
      </c>
      <c r="B2" t="s">
        <v>127</v>
      </c>
      <c r="C2">
        <v>10</v>
      </c>
      <c r="D2">
        <v>2020</v>
      </c>
      <c r="E2" t="s">
        <v>106</v>
      </c>
      <c r="F2" t="s">
        <v>148</v>
      </c>
      <c r="G2">
        <v>1372</v>
      </c>
    </row>
    <row r="3" spans="1:7" x14ac:dyDescent="0.3">
      <c r="A3" t="s">
        <v>161</v>
      </c>
      <c r="B3" t="s">
        <v>127</v>
      </c>
      <c r="C3">
        <v>10</v>
      </c>
      <c r="D3">
        <v>2020</v>
      </c>
      <c r="E3" t="s">
        <v>106</v>
      </c>
      <c r="F3" t="s">
        <v>147</v>
      </c>
      <c r="G3">
        <v>18981</v>
      </c>
    </row>
    <row r="4" spans="1:7" x14ac:dyDescent="0.3">
      <c r="A4" t="s">
        <v>161</v>
      </c>
      <c r="B4" t="s">
        <v>17</v>
      </c>
      <c r="C4">
        <v>10</v>
      </c>
      <c r="D4">
        <v>2020</v>
      </c>
      <c r="E4" t="s">
        <v>106</v>
      </c>
      <c r="F4" t="s">
        <v>148</v>
      </c>
      <c r="G4">
        <v>553</v>
      </c>
    </row>
    <row r="5" spans="1:7" x14ac:dyDescent="0.3">
      <c r="A5" t="s">
        <v>161</v>
      </c>
      <c r="B5" t="s">
        <v>17</v>
      </c>
      <c r="C5">
        <v>10</v>
      </c>
      <c r="D5">
        <v>2020</v>
      </c>
      <c r="E5" t="s">
        <v>106</v>
      </c>
      <c r="F5" t="s">
        <v>147</v>
      </c>
      <c r="G5">
        <v>3120</v>
      </c>
    </row>
    <row r="6" spans="1:7" x14ac:dyDescent="0.3">
      <c r="A6" t="s">
        <v>161</v>
      </c>
      <c r="B6" t="s">
        <v>16</v>
      </c>
      <c r="C6">
        <v>10</v>
      </c>
      <c r="D6">
        <v>2020</v>
      </c>
      <c r="E6" t="s">
        <v>106</v>
      </c>
      <c r="F6" t="s">
        <v>148</v>
      </c>
      <c r="G6">
        <v>65</v>
      </c>
    </row>
    <row r="7" spans="1:7" x14ac:dyDescent="0.3">
      <c r="A7" t="s">
        <v>161</v>
      </c>
      <c r="B7" t="s">
        <v>16</v>
      </c>
      <c r="C7">
        <v>10</v>
      </c>
      <c r="D7">
        <v>2020</v>
      </c>
      <c r="E7" t="s">
        <v>106</v>
      </c>
      <c r="F7" t="s">
        <v>147</v>
      </c>
      <c r="G7">
        <v>863</v>
      </c>
    </row>
    <row r="8" spans="1:7" x14ac:dyDescent="0.3">
      <c r="A8" t="s">
        <v>161</v>
      </c>
      <c r="B8" t="s">
        <v>18</v>
      </c>
      <c r="C8">
        <v>10</v>
      </c>
      <c r="D8">
        <v>2020</v>
      </c>
      <c r="E8" t="s">
        <v>106</v>
      </c>
      <c r="F8" t="s">
        <v>148</v>
      </c>
      <c r="G8">
        <v>143</v>
      </c>
    </row>
    <row r="9" spans="1:7" x14ac:dyDescent="0.3">
      <c r="A9" t="s">
        <v>161</v>
      </c>
      <c r="B9" t="s">
        <v>18</v>
      </c>
      <c r="C9">
        <v>10</v>
      </c>
      <c r="D9">
        <v>2020</v>
      </c>
      <c r="E9" t="s">
        <v>106</v>
      </c>
      <c r="F9" t="s">
        <v>147</v>
      </c>
      <c r="G9">
        <v>1238</v>
      </c>
    </row>
    <row r="10" spans="1:7" x14ac:dyDescent="0.3">
      <c r="A10" t="s">
        <v>161</v>
      </c>
      <c r="B10" t="s">
        <v>128</v>
      </c>
      <c r="C10">
        <v>10</v>
      </c>
      <c r="D10">
        <v>2020</v>
      </c>
      <c r="E10" t="s">
        <v>106</v>
      </c>
      <c r="F10" t="s">
        <v>148</v>
      </c>
      <c r="G10">
        <v>97</v>
      </c>
    </row>
    <row r="11" spans="1:7" x14ac:dyDescent="0.3">
      <c r="A11" t="s">
        <v>161</v>
      </c>
      <c r="B11" t="s">
        <v>128</v>
      </c>
      <c r="C11">
        <v>10</v>
      </c>
      <c r="D11">
        <v>2020</v>
      </c>
      <c r="E11" t="s">
        <v>106</v>
      </c>
      <c r="F11" t="s">
        <v>147</v>
      </c>
      <c r="G11">
        <v>632</v>
      </c>
    </row>
    <row r="12" spans="1:7" x14ac:dyDescent="0.3">
      <c r="A12" t="s">
        <v>161</v>
      </c>
      <c r="B12" t="s">
        <v>132</v>
      </c>
      <c r="C12">
        <v>10</v>
      </c>
      <c r="D12">
        <v>2020</v>
      </c>
      <c r="E12" t="s">
        <v>106</v>
      </c>
      <c r="F12" t="s">
        <v>148</v>
      </c>
      <c r="G12">
        <v>37</v>
      </c>
    </row>
    <row r="13" spans="1:7" x14ac:dyDescent="0.3">
      <c r="A13" t="s">
        <v>161</v>
      </c>
      <c r="B13" t="s">
        <v>132</v>
      </c>
      <c r="C13">
        <v>10</v>
      </c>
      <c r="D13">
        <v>2020</v>
      </c>
      <c r="E13" t="s">
        <v>106</v>
      </c>
      <c r="F13" t="s">
        <v>147</v>
      </c>
      <c r="G13">
        <v>465</v>
      </c>
    </row>
    <row r="14" spans="1:7" x14ac:dyDescent="0.3">
      <c r="A14" t="s">
        <v>161</v>
      </c>
      <c r="B14" t="s">
        <v>125</v>
      </c>
      <c r="C14">
        <v>10</v>
      </c>
      <c r="D14">
        <v>2020</v>
      </c>
      <c r="E14" t="s">
        <v>106</v>
      </c>
      <c r="F14" t="s">
        <v>148</v>
      </c>
      <c r="G14">
        <v>1</v>
      </c>
    </row>
    <row r="15" spans="1:7" x14ac:dyDescent="0.3">
      <c r="A15" t="s">
        <v>161</v>
      </c>
      <c r="B15" t="s">
        <v>135</v>
      </c>
      <c r="C15">
        <v>10</v>
      </c>
      <c r="D15">
        <v>2020</v>
      </c>
      <c r="E15" t="s">
        <v>106</v>
      </c>
      <c r="F15" t="s">
        <v>148</v>
      </c>
      <c r="G15">
        <v>144</v>
      </c>
    </row>
    <row r="16" spans="1:7" x14ac:dyDescent="0.3">
      <c r="A16" t="s">
        <v>161</v>
      </c>
      <c r="B16" t="s">
        <v>135</v>
      </c>
      <c r="C16">
        <v>10</v>
      </c>
      <c r="D16">
        <v>2020</v>
      </c>
      <c r="E16" t="s">
        <v>106</v>
      </c>
      <c r="F16" t="s">
        <v>147</v>
      </c>
      <c r="G16">
        <v>967</v>
      </c>
    </row>
    <row r="17" spans="1:7" x14ac:dyDescent="0.3">
      <c r="A17" t="s">
        <v>161</v>
      </c>
      <c r="B17" t="s">
        <v>137</v>
      </c>
      <c r="C17">
        <v>10</v>
      </c>
      <c r="D17">
        <v>2020</v>
      </c>
      <c r="E17" t="s">
        <v>106</v>
      </c>
      <c r="F17" t="s">
        <v>148</v>
      </c>
      <c r="G17">
        <v>4</v>
      </c>
    </row>
    <row r="18" spans="1:7" x14ac:dyDescent="0.3">
      <c r="A18" t="s">
        <v>161</v>
      </c>
      <c r="B18" t="s">
        <v>137</v>
      </c>
      <c r="C18">
        <v>10</v>
      </c>
      <c r="D18">
        <v>2020</v>
      </c>
      <c r="E18" t="s">
        <v>106</v>
      </c>
      <c r="F18" t="s">
        <v>147</v>
      </c>
      <c r="G18">
        <v>75</v>
      </c>
    </row>
    <row r="19" spans="1:7" x14ac:dyDescent="0.3">
      <c r="A19" t="s">
        <v>161</v>
      </c>
      <c r="B19" t="s">
        <v>138</v>
      </c>
      <c r="C19">
        <v>10</v>
      </c>
      <c r="D19">
        <v>2020</v>
      </c>
      <c r="E19" t="s">
        <v>106</v>
      </c>
      <c r="F19" t="s">
        <v>148</v>
      </c>
      <c r="G19">
        <v>15</v>
      </c>
    </row>
    <row r="20" spans="1:7" x14ac:dyDescent="0.3">
      <c r="A20" t="s">
        <v>161</v>
      </c>
      <c r="B20" t="s">
        <v>138</v>
      </c>
      <c r="C20">
        <v>10</v>
      </c>
      <c r="D20">
        <v>2020</v>
      </c>
      <c r="E20" t="s">
        <v>106</v>
      </c>
      <c r="F20" t="s">
        <v>147</v>
      </c>
      <c r="G20">
        <v>126</v>
      </c>
    </row>
    <row r="21" spans="1:7" x14ac:dyDescent="0.3">
      <c r="A21" t="s">
        <v>161</v>
      </c>
      <c r="B21" t="s">
        <v>139</v>
      </c>
      <c r="C21">
        <v>10</v>
      </c>
      <c r="D21">
        <v>2020</v>
      </c>
      <c r="E21" t="s">
        <v>106</v>
      </c>
      <c r="F21" t="s">
        <v>148</v>
      </c>
      <c r="G21">
        <v>257</v>
      </c>
    </row>
    <row r="22" spans="1:7" x14ac:dyDescent="0.3">
      <c r="A22" t="s">
        <v>161</v>
      </c>
      <c r="B22" t="s">
        <v>139</v>
      </c>
      <c r="C22">
        <v>10</v>
      </c>
      <c r="D22">
        <v>2020</v>
      </c>
      <c r="E22" t="s">
        <v>106</v>
      </c>
      <c r="F22" t="s">
        <v>147</v>
      </c>
      <c r="G22">
        <v>1856</v>
      </c>
    </row>
    <row r="23" spans="1:7" x14ac:dyDescent="0.3">
      <c r="A23" t="s">
        <v>161</v>
      </c>
      <c r="B23" t="s">
        <v>127</v>
      </c>
      <c r="C23">
        <v>11</v>
      </c>
      <c r="D23">
        <v>2020</v>
      </c>
      <c r="E23" t="s">
        <v>107</v>
      </c>
      <c r="F23" t="s">
        <v>148</v>
      </c>
      <c r="G23">
        <v>1339</v>
      </c>
    </row>
    <row r="24" spans="1:7" x14ac:dyDescent="0.3">
      <c r="A24" t="s">
        <v>161</v>
      </c>
      <c r="B24" t="s">
        <v>127</v>
      </c>
      <c r="C24">
        <v>11</v>
      </c>
      <c r="D24">
        <v>2020</v>
      </c>
      <c r="E24" t="s">
        <v>107</v>
      </c>
      <c r="F24" t="s">
        <v>147</v>
      </c>
      <c r="G24">
        <v>18944</v>
      </c>
    </row>
    <row r="25" spans="1:7" x14ac:dyDescent="0.3">
      <c r="A25" t="s">
        <v>161</v>
      </c>
      <c r="B25" t="s">
        <v>17</v>
      </c>
      <c r="C25">
        <v>11</v>
      </c>
      <c r="D25">
        <v>2020</v>
      </c>
      <c r="E25" t="s">
        <v>107</v>
      </c>
      <c r="F25" t="s">
        <v>148</v>
      </c>
      <c r="G25">
        <v>551</v>
      </c>
    </row>
    <row r="26" spans="1:7" x14ac:dyDescent="0.3">
      <c r="A26" t="s">
        <v>161</v>
      </c>
      <c r="B26" t="s">
        <v>17</v>
      </c>
      <c r="C26">
        <v>11</v>
      </c>
      <c r="D26">
        <v>2020</v>
      </c>
      <c r="E26" t="s">
        <v>107</v>
      </c>
      <c r="F26" t="s">
        <v>147</v>
      </c>
      <c r="G26">
        <v>3123</v>
      </c>
    </row>
    <row r="27" spans="1:7" x14ac:dyDescent="0.3">
      <c r="A27" t="s">
        <v>161</v>
      </c>
      <c r="B27" t="s">
        <v>16</v>
      </c>
      <c r="C27">
        <v>11</v>
      </c>
      <c r="D27">
        <v>2020</v>
      </c>
      <c r="E27" t="s">
        <v>107</v>
      </c>
      <c r="F27" t="s">
        <v>148</v>
      </c>
      <c r="G27">
        <v>71</v>
      </c>
    </row>
    <row r="28" spans="1:7" x14ac:dyDescent="0.3">
      <c r="A28" t="s">
        <v>161</v>
      </c>
      <c r="B28" t="s">
        <v>16</v>
      </c>
      <c r="C28">
        <v>11</v>
      </c>
      <c r="D28">
        <v>2020</v>
      </c>
      <c r="E28" t="s">
        <v>107</v>
      </c>
      <c r="F28" t="s">
        <v>147</v>
      </c>
      <c r="G28">
        <v>854</v>
      </c>
    </row>
    <row r="29" spans="1:7" x14ac:dyDescent="0.3">
      <c r="A29" t="s">
        <v>161</v>
      </c>
      <c r="B29" t="s">
        <v>18</v>
      </c>
      <c r="C29">
        <v>11</v>
      </c>
      <c r="D29">
        <v>2020</v>
      </c>
      <c r="E29" t="s">
        <v>107</v>
      </c>
      <c r="F29" t="s">
        <v>148</v>
      </c>
      <c r="G29">
        <v>138</v>
      </c>
    </row>
    <row r="30" spans="1:7" x14ac:dyDescent="0.3">
      <c r="A30" t="s">
        <v>161</v>
      </c>
      <c r="B30" t="s">
        <v>18</v>
      </c>
      <c r="C30">
        <v>11</v>
      </c>
      <c r="D30">
        <v>2020</v>
      </c>
      <c r="E30" t="s">
        <v>107</v>
      </c>
      <c r="F30" t="s">
        <v>147</v>
      </c>
      <c r="G30">
        <v>1246</v>
      </c>
    </row>
    <row r="31" spans="1:7" x14ac:dyDescent="0.3">
      <c r="A31" t="s">
        <v>161</v>
      </c>
      <c r="B31" t="s">
        <v>128</v>
      </c>
      <c r="C31">
        <v>11</v>
      </c>
      <c r="D31">
        <v>2020</v>
      </c>
      <c r="E31" t="s">
        <v>107</v>
      </c>
      <c r="F31" t="s">
        <v>148</v>
      </c>
      <c r="G31">
        <v>94</v>
      </c>
    </row>
    <row r="32" spans="1:7" x14ac:dyDescent="0.3">
      <c r="A32" t="s">
        <v>161</v>
      </c>
      <c r="B32" t="s">
        <v>128</v>
      </c>
      <c r="C32">
        <v>11</v>
      </c>
      <c r="D32">
        <v>2020</v>
      </c>
      <c r="E32" t="s">
        <v>107</v>
      </c>
      <c r="F32" t="s">
        <v>147</v>
      </c>
      <c r="G32">
        <v>631</v>
      </c>
    </row>
    <row r="33" spans="1:7" x14ac:dyDescent="0.3">
      <c r="A33" t="s">
        <v>161</v>
      </c>
      <c r="B33" t="s">
        <v>132</v>
      </c>
      <c r="C33">
        <v>11</v>
      </c>
      <c r="D33">
        <v>2020</v>
      </c>
      <c r="E33" t="s">
        <v>107</v>
      </c>
      <c r="F33" t="s">
        <v>147</v>
      </c>
      <c r="G33">
        <v>474</v>
      </c>
    </row>
    <row r="34" spans="1:7" x14ac:dyDescent="0.3">
      <c r="A34" t="s">
        <v>161</v>
      </c>
      <c r="B34" t="s">
        <v>132</v>
      </c>
      <c r="C34">
        <v>11</v>
      </c>
      <c r="D34">
        <v>2020</v>
      </c>
      <c r="E34" t="s">
        <v>107</v>
      </c>
      <c r="F34" t="s">
        <v>148</v>
      </c>
      <c r="G34">
        <v>38</v>
      </c>
    </row>
    <row r="35" spans="1:7" x14ac:dyDescent="0.3">
      <c r="A35" t="s">
        <v>161</v>
      </c>
      <c r="B35" t="s">
        <v>125</v>
      </c>
      <c r="C35">
        <v>11</v>
      </c>
      <c r="D35">
        <v>2020</v>
      </c>
      <c r="E35" t="s">
        <v>107</v>
      </c>
      <c r="F35" t="s">
        <v>148</v>
      </c>
      <c r="G35">
        <v>1</v>
      </c>
    </row>
    <row r="36" spans="1:7" x14ac:dyDescent="0.3">
      <c r="A36" t="s">
        <v>161</v>
      </c>
      <c r="B36" t="s">
        <v>135</v>
      </c>
      <c r="C36">
        <v>11</v>
      </c>
      <c r="D36">
        <v>2020</v>
      </c>
      <c r="E36" t="s">
        <v>107</v>
      </c>
      <c r="F36" t="s">
        <v>148</v>
      </c>
      <c r="G36">
        <v>129</v>
      </c>
    </row>
    <row r="37" spans="1:7" x14ac:dyDescent="0.3">
      <c r="A37" t="s">
        <v>161</v>
      </c>
      <c r="B37" t="s">
        <v>135</v>
      </c>
      <c r="C37">
        <v>11</v>
      </c>
      <c r="D37">
        <v>2020</v>
      </c>
      <c r="E37" t="s">
        <v>107</v>
      </c>
      <c r="F37" t="s">
        <v>147</v>
      </c>
      <c r="G37">
        <v>959</v>
      </c>
    </row>
    <row r="38" spans="1:7" x14ac:dyDescent="0.3">
      <c r="A38" t="s">
        <v>161</v>
      </c>
      <c r="B38" t="s">
        <v>136</v>
      </c>
      <c r="C38">
        <v>11</v>
      </c>
      <c r="D38">
        <v>2020</v>
      </c>
      <c r="E38" t="s">
        <v>107</v>
      </c>
      <c r="F38" t="s">
        <v>148</v>
      </c>
      <c r="G38">
        <v>1</v>
      </c>
    </row>
    <row r="39" spans="1:7" x14ac:dyDescent="0.3">
      <c r="A39" t="s">
        <v>161</v>
      </c>
      <c r="B39" t="s">
        <v>137</v>
      </c>
      <c r="C39">
        <v>11</v>
      </c>
      <c r="D39">
        <v>2020</v>
      </c>
      <c r="E39" t="s">
        <v>107</v>
      </c>
      <c r="F39" t="s">
        <v>148</v>
      </c>
      <c r="G39">
        <v>4</v>
      </c>
    </row>
    <row r="40" spans="1:7" x14ac:dyDescent="0.3">
      <c r="A40" t="s">
        <v>161</v>
      </c>
      <c r="B40" t="s">
        <v>137</v>
      </c>
      <c r="C40">
        <v>11</v>
      </c>
      <c r="D40">
        <v>2020</v>
      </c>
      <c r="E40" t="s">
        <v>107</v>
      </c>
      <c r="F40" t="s">
        <v>147</v>
      </c>
      <c r="G40">
        <v>75</v>
      </c>
    </row>
    <row r="41" spans="1:7" x14ac:dyDescent="0.3">
      <c r="A41" t="s">
        <v>161</v>
      </c>
      <c r="B41" t="s">
        <v>138</v>
      </c>
      <c r="C41">
        <v>11</v>
      </c>
      <c r="D41">
        <v>2020</v>
      </c>
      <c r="E41" t="s">
        <v>107</v>
      </c>
      <c r="F41" t="s">
        <v>148</v>
      </c>
      <c r="G41">
        <v>15</v>
      </c>
    </row>
    <row r="42" spans="1:7" x14ac:dyDescent="0.3">
      <c r="A42" t="s">
        <v>161</v>
      </c>
      <c r="B42" t="s">
        <v>138</v>
      </c>
      <c r="C42">
        <v>11</v>
      </c>
      <c r="D42">
        <v>2020</v>
      </c>
      <c r="E42" t="s">
        <v>107</v>
      </c>
      <c r="F42" t="s">
        <v>147</v>
      </c>
      <c r="G42">
        <v>127</v>
      </c>
    </row>
    <row r="43" spans="1:7" x14ac:dyDescent="0.3">
      <c r="A43" t="s">
        <v>161</v>
      </c>
      <c r="B43" t="s">
        <v>139</v>
      </c>
      <c r="C43">
        <v>11</v>
      </c>
      <c r="D43">
        <v>2020</v>
      </c>
      <c r="E43" t="s">
        <v>107</v>
      </c>
      <c r="F43" t="s">
        <v>148</v>
      </c>
      <c r="G43">
        <v>257</v>
      </c>
    </row>
    <row r="44" spans="1:7" x14ac:dyDescent="0.3">
      <c r="A44" t="s">
        <v>161</v>
      </c>
      <c r="B44" t="s">
        <v>139</v>
      </c>
      <c r="C44">
        <v>11</v>
      </c>
      <c r="D44">
        <v>2020</v>
      </c>
      <c r="E44" t="s">
        <v>107</v>
      </c>
      <c r="F44" t="s">
        <v>147</v>
      </c>
      <c r="G44">
        <v>1668</v>
      </c>
    </row>
    <row r="45" spans="1:7" x14ac:dyDescent="0.3">
      <c r="A45" t="s">
        <v>161</v>
      </c>
      <c r="B45" t="s">
        <v>127</v>
      </c>
      <c r="C45">
        <v>12</v>
      </c>
      <c r="D45">
        <v>2020</v>
      </c>
      <c r="E45" t="s">
        <v>108</v>
      </c>
      <c r="F45" t="s">
        <v>148</v>
      </c>
      <c r="G45">
        <v>1321</v>
      </c>
    </row>
    <row r="46" spans="1:7" x14ac:dyDescent="0.3">
      <c r="A46" t="s">
        <v>161</v>
      </c>
      <c r="B46" t="s">
        <v>127</v>
      </c>
      <c r="C46">
        <v>12</v>
      </c>
      <c r="D46">
        <v>2020</v>
      </c>
      <c r="E46" t="s">
        <v>108</v>
      </c>
      <c r="F46" t="s">
        <v>147</v>
      </c>
      <c r="G46">
        <v>18992</v>
      </c>
    </row>
    <row r="47" spans="1:7" x14ac:dyDescent="0.3">
      <c r="A47" t="s">
        <v>161</v>
      </c>
      <c r="B47" t="s">
        <v>17</v>
      </c>
      <c r="C47">
        <v>12</v>
      </c>
      <c r="D47">
        <v>2020</v>
      </c>
      <c r="E47" t="s">
        <v>108</v>
      </c>
      <c r="F47" t="s">
        <v>148</v>
      </c>
      <c r="G47">
        <v>532</v>
      </c>
    </row>
    <row r="48" spans="1:7" x14ac:dyDescent="0.3">
      <c r="A48" t="s">
        <v>161</v>
      </c>
      <c r="B48" t="s">
        <v>17</v>
      </c>
      <c r="C48">
        <v>12</v>
      </c>
      <c r="D48">
        <v>2020</v>
      </c>
      <c r="E48" t="s">
        <v>108</v>
      </c>
      <c r="F48" t="s">
        <v>147</v>
      </c>
      <c r="G48">
        <v>3076</v>
      </c>
    </row>
    <row r="49" spans="1:7" x14ac:dyDescent="0.3">
      <c r="A49" t="s">
        <v>161</v>
      </c>
      <c r="B49" t="s">
        <v>16</v>
      </c>
      <c r="C49">
        <v>12</v>
      </c>
      <c r="D49">
        <v>2020</v>
      </c>
      <c r="E49" t="s">
        <v>108</v>
      </c>
      <c r="F49" t="s">
        <v>148</v>
      </c>
      <c r="G49">
        <v>67</v>
      </c>
    </row>
    <row r="50" spans="1:7" x14ac:dyDescent="0.3">
      <c r="A50" t="s">
        <v>161</v>
      </c>
      <c r="B50" t="s">
        <v>16</v>
      </c>
      <c r="C50">
        <v>12</v>
      </c>
      <c r="D50">
        <v>2020</v>
      </c>
      <c r="E50" t="s">
        <v>108</v>
      </c>
      <c r="F50" t="s">
        <v>147</v>
      </c>
      <c r="G50">
        <v>852</v>
      </c>
    </row>
    <row r="51" spans="1:7" x14ac:dyDescent="0.3">
      <c r="A51" t="s">
        <v>161</v>
      </c>
      <c r="B51" t="s">
        <v>18</v>
      </c>
      <c r="C51">
        <v>12</v>
      </c>
      <c r="D51">
        <v>2020</v>
      </c>
      <c r="E51" t="s">
        <v>108</v>
      </c>
      <c r="F51" t="s">
        <v>148</v>
      </c>
      <c r="G51">
        <v>140</v>
      </c>
    </row>
    <row r="52" spans="1:7" x14ac:dyDescent="0.3">
      <c r="A52" t="s">
        <v>161</v>
      </c>
      <c r="B52" t="s">
        <v>18</v>
      </c>
      <c r="C52">
        <v>12</v>
      </c>
      <c r="D52">
        <v>2020</v>
      </c>
      <c r="E52" t="s">
        <v>108</v>
      </c>
      <c r="F52" t="s">
        <v>147</v>
      </c>
      <c r="G52">
        <v>1371</v>
      </c>
    </row>
    <row r="53" spans="1:7" x14ac:dyDescent="0.3">
      <c r="A53" t="s">
        <v>161</v>
      </c>
      <c r="B53" t="s">
        <v>128</v>
      </c>
      <c r="C53">
        <v>12</v>
      </c>
      <c r="D53">
        <v>2020</v>
      </c>
      <c r="E53" t="s">
        <v>108</v>
      </c>
      <c r="F53" t="s">
        <v>148</v>
      </c>
      <c r="G53">
        <v>92</v>
      </c>
    </row>
    <row r="54" spans="1:7" x14ac:dyDescent="0.3">
      <c r="A54" t="s">
        <v>161</v>
      </c>
      <c r="B54" t="s">
        <v>128</v>
      </c>
      <c r="C54">
        <v>12</v>
      </c>
      <c r="D54">
        <v>2020</v>
      </c>
      <c r="E54" t="s">
        <v>108</v>
      </c>
      <c r="F54" t="s">
        <v>147</v>
      </c>
      <c r="G54">
        <v>636</v>
      </c>
    </row>
    <row r="55" spans="1:7" x14ac:dyDescent="0.3">
      <c r="A55" t="s">
        <v>161</v>
      </c>
      <c r="B55" t="s">
        <v>132</v>
      </c>
      <c r="C55">
        <v>12</v>
      </c>
      <c r="D55">
        <v>2020</v>
      </c>
      <c r="E55" t="s">
        <v>108</v>
      </c>
      <c r="F55" t="s">
        <v>148</v>
      </c>
      <c r="G55">
        <v>40</v>
      </c>
    </row>
    <row r="56" spans="1:7" x14ac:dyDescent="0.3">
      <c r="A56" t="s">
        <v>161</v>
      </c>
      <c r="B56" t="s">
        <v>132</v>
      </c>
      <c r="C56">
        <v>12</v>
      </c>
      <c r="D56">
        <v>2020</v>
      </c>
      <c r="E56" t="s">
        <v>108</v>
      </c>
      <c r="F56" t="s">
        <v>147</v>
      </c>
      <c r="G56">
        <v>487</v>
      </c>
    </row>
    <row r="57" spans="1:7" x14ac:dyDescent="0.3">
      <c r="A57" t="s">
        <v>161</v>
      </c>
      <c r="B57" t="s">
        <v>125</v>
      </c>
      <c r="C57">
        <v>12</v>
      </c>
      <c r="D57">
        <v>2020</v>
      </c>
      <c r="E57" t="s">
        <v>108</v>
      </c>
      <c r="F57" t="s">
        <v>148</v>
      </c>
      <c r="G57">
        <v>1</v>
      </c>
    </row>
    <row r="58" spans="1:7" x14ac:dyDescent="0.3">
      <c r="A58" t="s">
        <v>161</v>
      </c>
      <c r="B58" t="s">
        <v>135</v>
      </c>
      <c r="C58">
        <v>12</v>
      </c>
      <c r="D58">
        <v>2020</v>
      </c>
      <c r="E58" t="s">
        <v>108</v>
      </c>
      <c r="F58" t="s">
        <v>148</v>
      </c>
      <c r="G58">
        <v>133</v>
      </c>
    </row>
    <row r="59" spans="1:7" x14ac:dyDescent="0.3">
      <c r="A59" t="s">
        <v>161</v>
      </c>
      <c r="B59" t="s">
        <v>135</v>
      </c>
      <c r="C59">
        <v>12</v>
      </c>
      <c r="D59">
        <v>2020</v>
      </c>
      <c r="E59" t="s">
        <v>108</v>
      </c>
      <c r="F59" t="s">
        <v>147</v>
      </c>
      <c r="G59">
        <v>969</v>
      </c>
    </row>
    <row r="60" spans="1:7" x14ac:dyDescent="0.3">
      <c r="A60" t="s">
        <v>161</v>
      </c>
      <c r="B60" t="s">
        <v>137</v>
      </c>
      <c r="C60">
        <v>12</v>
      </c>
      <c r="D60">
        <v>2020</v>
      </c>
      <c r="E60" t="s">
        <v>108</v>
      </c>
      <c r="F60" t="s">
        <v>148</v>
      </c>
      <c r="G60">
        <v>4</v>
      </c>
    </row>
    <row r="61" spans="1:7" x14ac:dyDescent="0.3">
      <c r="A61" t="s">
        <v>161</v>
      </c>
      <c r="B61" t="s">
        <v>137</v>
      </c>
      <c r="C61">
        <v>12</v>
      </c>
      <c r="D61">
        <v>2020</v>
      </c>
      <c r="E61" t="s">
        <v>108</v>
      </c>
      <c r="F61" t="s">
        <v>147</v>
      </c>
      <c r="G61">
        <v>75</v>
      </c>
    </row>
    <row r="62" spans="1:7" x14ac:dyDescent="0.3">
      <c r="A62" t="s">
        <v>161</v>
      </c>
      <c r="B62" t="s">
        <v>138</v>
      </c>
      <c r="C62">
        <v>12</v>
      </c>
      <c r="D62">
        <v>2020</v>
      </c>
      <c r="E62" t="s">
        <v>108</v>
      </c>
      <c r="F62" t="s">
        <v>148</v>
      </c>
      <c r="G62">
        <v>15</v>
      </c>
    </row>
    <row r="63" spans="1:7" x14ac:dyDescent="0.3">
      <c r="A63" t="s">
        <v>161</v>
      </c>
      <c r="B63" t="s">
        <v>138</v>
      </c>
      <c r="C63">
        <v>12</v>
      </c>
      <c r="D63">
        <v>2020</v>
      </c>
      <c r="E63" t="s">
        <v>108</v>
      </c>
      <c r="F63" t="s">
        <v>147</v>
      </c>
      <c r="G63">
        <v>126</v>
      </c>
    </row>
    <row r="64" spans="1:7" x14ac:dyDescent="0.3">
      <c r="A64" t="s">
        <v>161</v>
      </c>
      <c r="B64" t="s">
        <v>139</v>
      </c>
      <c r="C64">
        <v>12</v>
      </c>
      <c r="D64">
        <v>2020</v>
      </c>
      <c r="E64" t="s">
        <v>108</v>
      </c>
      <c r="F64" t="s">
        <v>148</v>
      </c>
      <c r="G64">
        <v>264</v>
      </c>
    </row>
    <row r="65" spans="1:7" x14ac:dyDescent="0.3">
      <c r="A65" t="s">
        <v>161</v>
      </c>
      <c r="B65" t="s">
        <v>139</v>
      </c>
      <c r="C65">
        <v>12</v>
      </c>
      <c r="D65">
        <v>2020</v>
      </c>
      <c r="E65" t="s">
        <v>108</v>
      </c>
      <c r="F65" t="s">
        <v>147</v>
      </c>
      <c r="G65">
        <v>1634</v>
      </c>
    </row>
    <row r="66" spans="1:7" x14ac:dyDescent="0.3">
      <c r="A66" t="s">
        <v>161</v>
      </c>
      <c r="B66" t="s">
        <v>127</v>
      </c>
      <c r="C66">
        <v>1</v>
      </c>
      <c r="D66">
        <v>2021</v>
      </c>
      <c r="E66" t="s">
        <v>349</v>
      </c>
      <c r="F66" t="s">
        <v>148</v>
      </c>
      <c r="G66">
        <v>1291</v>
      </c>
    </row>
    <row r="67" spans="1:7" x14ac:dyDescent="0.3">
      <c r="A67" t="s">
        <v>161</v>
      </c>
      <c r="B67" t="s">
        <v>127</v>
      </c>
      <c r="C67">
        <v>1</v>
      </c>
      <c r="D67">
        <v>2021</v>
      </c>
      <c r="E67" t="s">
        <v>349</v>
      </c>
      <c r="F67" t="s">
        <v>147</v>
      </c>
      <c r="G67">
        <v>19009</v>
      </c>
    </row>
    <row r="68" spans="1:7" x14ac:dyDescent="0.3">
      <c r="A68" t="s">
        <v>161</v>
      </c>
      <c r="B68" t="s">
        <v>17</v>
      </c>
      <c r="C68">
        <v>1</v>
      </c>
      <c r="D68">
        <v>2021</v>
      </c>
      <c r="E68" t="s">
        <v>349</v>
      </c>
      <c r="F68" t="s">
        <v>148</v>
      </c>
      <c r="G68">
        <v>518</v>
      </c>
    </row>
    <row r="69" spans="1:7" x14ac:dyDescent="0.3">
      <c r="A69" t="s">
        <v>161</v>
      </c>
      <c r="B69" t="s">
        <v>17</v>
      </c>
      <c r="C69">
        <v>1</v>
      </c>
      <c r="D69">
        <v>2021</v>
      </c>
      <c r="E69" t="s">
        <v>349</v>
      </c>
      <c r="F69" t="s">
        <v>147</v>
      </c>
      <c r="G69">
        <v>3083</v>
      </c>
    </row>
    <row r="70" spans="1:7" x14ac:dyDescent="0.3">
      <c r="A70" t="s">
        <v>161</v>
      </c>
      <c r="B70" t="s">
        <v>16</v>
      </c>
      <c r="C70">
        <v>1</v>
      </c>
      <c r="D70">
        <v>2021</v>
      </c>
      <c r="E70" t="s">
        <v>349</v>
      </c>
      <c r="F70" t="s">
        <v>148</v>
      </c>
      <c r="G70">
        <v>62</v>
      </c>
    </row>
    <row r="71" spans="1:7" x14ac:dyDescent="0.3">
      <c r="A71" t="s">
        <v>161</v>
      </c>
      <c r="B71" t="s">
        <v>16</v>
      </c>
      <c r="C71">
        <v>1</v>
      </c>
      <c r="D71">
        <v>2021</v>
      </c>
      <c r="E71" t="s">
        <v>349</v>
      </c>
      <c r="F71" t="s">
        <v>147</v>
      </c>
      <c r="G71">
        <v>859</v>
      </c>
    </row>
    <row r="72" spans="1:7" x14ac:dyDescent="0.3">
      <c r="A72" t="s">
        <v>161</v>
      </c>
      <c r="B72" t="s">
        <v>18</v>
      </c>
      <c r="C72">
        <v>1</v>
      </c>
      <c r="D72">
        <v>2021</v>
      </c>
      <c r="E72" t="s">
        <v>349</v>
      </c>
      <c r="F72" t="s">
        <v>148</v>
      </c>
      <c r="G72">
        <v>137</v>
      </c>
    </row>
    <row r="73" spans="1:7" x14ac:dyDescent="0.3">
      <c r="A73" t="s">
        <v>161</v>
      </c>
      <c r="B73" t="s">
        <v>18</v>
      </c>
      <c r="C73">
        <v>1</v>
      </c>
      <c r="D73">
        <v>2021</v>
      </c>
      <c r="E73" t="s">
        <v>349</v>
      </c>
      <c r="F73" t="s">
        <v>147</v>
      </c>
      <c r="G73">
        <v>1250</v>
      </c>
    </row>
    <row r="74" spans="1:7" x14ac:dyDescent="0.3">
      <c r="A74" t="s">
        <v>161</v>
      </c>
      <c r="B74" t="s">
        <v>128</v>
      </c>
      <c r="C74">
        <v>1</v>
      </c>
      <c r="D74">
        <v>2021</v>
      </c>
      <c r="E74" t="s">
        <v>349</v>
      </c>
      <c r="F74" t="s">
        <v>148</v>
      </c>
      <c r="G74">
        <v>98</v>
      </c>
    </row>
    <row r="75" spans="1:7" x14ac:dyDescent="0.3">
      <c r="A75" t="s">
        <v>161</v>
      </c>
      <c r="B75" t="s">
        <v>128</v>
      </c>
      <c r="C75">
        <v>1</v>
      </c>
      <c r="D75">
        <v>2021</v>
      </c>
      <c r="E75" t="s">
        <v>349</v>
      </c>
      <c r="F75" t="s">
        <v>147</v>
      </c>
      <c r="G75">
        <v>632</v>
      </c>
    </row>
    <row r="76" spans="1:7" x14ac:dyDescent="0.3">
      <c r="A76" t="s">
        <v>161</v>
      </c>
      <c r="B76" t="s">
        <v>132</v>
      </c>
      <c r="C76">
        <v>1</v>
      </c>
      <c r="D76">
        <v>2021</v>
      </c>
      <c r="E76" t="s">
        <v>349</v>
      </c>
      <c r="F76" t="s">
        <v>148</v>
      </c>
      <c r="G76">
        <v>37</v>
      </c>
    </row>
    <row r="77" spans="1:7" x14ac:dyDescent="0.3">
      <c r="A77" t="s">
        <v>161</v>
      </c>
      <c r="B77" t="s">
        <v>132</v>
      </c>
      <c r="C77">
        <v>1</v>
      </c>
      <c r="D77">
        <v>2021</v>
      </c>
      <c r="E77" t="s">
        <v>349</v>
      </c>
      <c r="F77" t="s">
        <v>147</v>
      </c>
      <c r="G77">
        <v>484</v>
      </c>
    </row>
    <row r="78" spans="1:7" x14ac:dyDescent="0.3">
      <c r="A78" t="s">
        <v>161</v>
      </c>
      <c r="B78" t="s">
        <v>125</v>
      </c>
      <c r="C78">
        <v>1</v>
      </c>
      <c r="D78">
        <v>2021</v>
      </c>
      <c r="E78" t="s">
        <v>349</v>
      </c>
      <c r="F78" t="s">
        <v>148</v>
      </c>
      <c r="G78">
        <v>1</v>
      </c>
    </row>
    <row r="79" spans="1:7" x14ac:dyDescent="0.3">
      <c r="A79" t="s">
        <v>161</v>
      </c>
      <c r="B79" t="s">
        <v>135</v>
      </c>
      <c r="C79">
        <v>1</v>
      </c>
      <c r="D79">
        <v>2021</v>
      </c>
      <c r="E79" t="s">
        <v>349</v>
      </c>
      <c r="F79" t="s">
        <v>148</v>
      </c>
      <c r="G79">
        <v>140</v>
      </c>
    </row>
    <row r="80" spans="1:7" x14ac:dyDescent="0.3">
      <c r="A80" t="s">
        <v>161</v>
      </c>
      <c r="B80" t="s">
        <v>135</v>
      </c>
      <c r="C80">
        <v>1</v>
      </c>
      <c r="D80">
        <v>2021</v>
      </c>
      <c r="E80" t="s">
        <v>349</v>
      </c>
      <c r="F80" t="s">
        <v>147</v>
      </c>
      <c r="G80">
        <v>971</v>
      </c>
    </row>
    <row r="81" spans="1:7" x14ac:dyDescent="0.3">
      <c r="A81" t="s">
        <v>161</v>
      </c>
      <c r="B81" t="s">
        <v>136</v>
      </c>
      <c r="C81">
        <v>1</v>
      </c>
      <c r="D81">
        <v>2021</v>
      </c>
      <c r="E81" t="s">
        <v>349</v>
      </c>
      <c r="F81" t="s">
        <v>148</v>
      </c>
      <c r="G81">
        <v>1</v>
      </c>
    </row>
    <row r="82" spans="1:7" x14ac:dyDescent="0.3">
      <c r="A82" t="s">
        <v>161</v>
      </c>
      <c r="B82" t="s">
        <v>137</v>
      </c>
      <c r="C82">
        <v>1</v>
      </c>
      <c r="D82">
        <v>2021</v>
      </c>
      <c r="E82" t="s">
        <v>349</v>
      </c>
      <c r="F82" t="s">
        <v>148</v>
      </c>
      <c r="G82">
        <v>4</v>
      </c>
    </row>
    <row r="83" spans="1:7" x14ac:dyDescent="0.3">
      <c r="A83" t="s">
        <v>161</v>
      </c>
      <c r="B83" t="s">
        <v>137</v>
      </c>
      <c r="C83">
        <v>1</v>
      </c>
      <c r="D83">
        <v>2021</v>
      </c>
      <c r="E83" t="s">
        <v>349</v>
      </c>
      <c r="F83" t="s">
        <v>147</v>
      </c>
      <c r="G83">
        <v>75</v>
      </c>
    </row>
    <row r="84" spans="1:7" x14ac:dyDescent="0.3">
      <c r="A84" t="s">
        <v>161</v>
      </c>
      <c r="B84" t="s">
        <v>138</v>
      </c>
      <c r="C84">
        <v>1</v>
      </c>
      <c r="D84">
        <v>2021</v>
      </c>
      <c r="E84" t="s">
        <v>349</v>
      </c>
      <c r="F84" t="s">
        <v>148</v>
      </c>
      <c r="G84">
        <v>15</v>
      </c>
    </row>
    <row r="85" spans="1:7" x14ac:dyDescent="0.3">
      <c r="A85" t="s">
        <v>161</v>
      </c>
      <c r="B85" t="s">
        <v>138</v>
      </c>
      <c r="C85">
        <v>1</v>
      </c>
      <c r="D85">
        <v>2021</v>
      </c>
      <c r="E85" t="s">
        <v>349</v>
      </c>
      <c r="F85" t="s">
        <v>147</v>
      </c>
      <c r="G85">
        <v>123</v>
      </c>
    </row>
    <row r="86" spans="1:7" x14ac:dyDescent="0.3">
      <c r="A86" t="s">
        <v>161</v>
      </c>
      <c r="B86" t="s">
        <v>139</v>
      </c>
      <c r="C86">
        <v>1</v>
      </c>
      <c r="D86">
        <v>2021</v>
      </c>
      <c r="E86" t="s">
        <v>349</v>
      </c>
      <c r="F86" t="s">
        <v>148</v>
      </c>
      <c r="G86">
        <v>254</v>
      </c>
    </row>
    <row r="87" spans="1:7" x14ac:dyDescent="0.3">
      <c r="A87" t="s">
        <v>161</v>
      </c>
      <c r="B87" t="s">
        <v>139</v>
      </c>
      <c r="C87">
        <v>1</v>
      </c>
      <c r="D87">
        <v>2021</v>
      </c>
      <c r="E87" t="s">
        <v>349</v>
      </c>
      <c r="F87" t="s">
        <v>147</v>
      </c>
      <c r="G87">
        <v>1728</v>
      </c>
    </row>
    <row r="88" spans="1:7" x14ac:dyDescent="0.3">
      <c r="A88" t="s">
        <v>161</v>
      </c>
      <c r="B88" t="s">
        <v>127</v>
      </c>
      <c r="C88">
        <v>2</v>
      </c>
      <c r="D88">
        <v>2021</v>
      </c>
      <c r="E88" t="s">
        <v>350</v>
      </c>
      <c r="F88" t="s">
        <v>148</v>
      </c>
      <c r="G88">
        <v>1276</v>
      </c>
    </row>
    <row r="89" spans="1:7" x14ac:dyDescent="0.3">
      <c r="A89" t="s">
        <v>161</v>
      </c>
      <c r="B89" t="s">
        <v>127</v>
      </c>
      <c r="C89">
        <v>2</v>
      </c>
      <c r="D89">
        <v>2021</v>
      </c>
      <c r="E89" t="s">
        <v>350</v>
      </c>
      <c r="F89" t="s">
        <v>147</v>
      </c>
      <c r="G89">
        <v>19014</v>
      </c>
    </row>
    <row r="90" spans="1:7" x14ac:dyDescent="0.3">
      <c r="A90" t="s">
        <v>161</v>
      </c>
      <c r="B90" t="s">
        <v>17</v>
      </c>
      <c r="C90">
        <v>2</v>
      </c>
      <c r="D90">
        <v>2021</v>
      </c>
      <c r="E90" t="s">
        <v>350</v>
      </c>
      <c r="F90" t="s">
        <v>148</v>
      </c>
      <c r="G90">
        <v>529</v>
      </c>
    </row>
    <row r="91" spans="1:7" x14ac:dyDescent="0.3">
      <c r="A91" t="s">
        <v>161</v>
      </c>
      <c r="B91" t="s">
        <v>17</v>
      </c>
      <c r="C91">
        <v>2</v>
      </c>
      <c r="D91">
        <v>2021</v>
      </c>
      <c r="E91" t="s">
        <v>350</v>
      </c>
      <c r="F91" t="s">
        <v>147</v>
      </c>
      <c r="G91">
        <v>3047</v>
      </c>
    </row>
    <row r="92" spans="1:7" x14ac:dyDescent="0.3">
      <c r="A92" t="s">
        <v>161</v>
      </c>
      <c r="B92" t="s">
        <v>16</v>
      </c>
      <c r="C92">
        <v>2</v>
      </c>
      <c r="D92">
        <v>2021</v>
      </c>
      <c r="E92" t="s">
        <v>350</v>
      </c>
      <c r="F92" t="s">
        <v>148</v>
      </c>
      <c r="G92">
        <v>63</v>
      </c>
    </row>
    <row r="93" spans="1:7" x14ac:dyDescent="0.3">
      <c r="A93" t="s">
        <v>161</v>
      </c>
      <c r="B93" t="s">
        <v>16</v>
      </c>
      <c r="C93">
        <v>2</v>
      </c>
      <c r="D93">
        <v>2021</v>
      </c>
      <c r="E93" t="s">
        <v>350</v>
      </c>
      <c r="F93" t="s">
        <v>147</v>
      </c>
      <c r="G93">
        <v>836</v>
      </c>
    </row>
    <row r="94" spans="1:7" x14ac:dyDescent="0.3">
      <c r="A94" t="s">
        <v>161</v>
      </c>
      <c r="B94" t="s">
        <v>18</v>
      </c>
      <c r="C94">
        <v>2</v>
      </c>
      <c r="D94">
        <v>2021</v>
      </c>
      <c r="E94" t="s">
        <v>350</v>
      </c>
      <c r="F94" t="s">
        <v>148</v>
      </c>
      <c r="G94">
        <v>134</v>
      </c>
    </row>
    <row r="95" spans="1:7" x14ac:dyDescent="0.3">
      <c r="A95" t="s">
        <v>161</v>
      </c>
      <c r="B95" t="s">
        <v>18</v>
      </c>
      <c r="C95">
        <v>2</v>
      </c>
      <c r="D95">
        <v>2021</v>
      </c>
      <c r="E95" t="s">
        <v>350</v>
      </c>
      <c r="F95" t="s">
        <v>147</v>
      </c>
      <c r="G95">
        <v>1264</v>
      </c>
    </row>
    <row r="96" spans="1:7" x14ac:dyDescent="0.3">
      <c r="A96" t="s">
        <v>161</v>
      </c>
      <c r="B96" t="s">
        <v>128</v>
      </c>
      <c r="C96">
        <v>2</v>
      </c>
      <c r="D96">
        <v>2021</v>
      </c>
      <c r="E96" t="s">
        <v>350</v>
      </c>
      <c r="F96" t="s">
        <v>148</v>
      </c>
      <c r="G96">
        <v>97</v>
      </c>
    </row>
    <row r="97" spans="1:7" x14ac:dyDescent="0.3">
      <c r="A97" t="s">
        <v>161</v>
      </c>
      <c r="B97" t="s">
        <v>128</v>
      </c>
      <c r="C97">
        <v>2</v>
      </c>
      <c r="D97">
        <v>2021</v>
      </c>
      <c r="E97" t="s">
        <v>350</v>
      </c>
      <c r="F97" t="s">
        <v>147</v>
      </c>
      <c r="G97">
        <v>633</v>
      </c>
    </row>
    <row r="98" spans="1:7" x14ac:dyDescent="0.3">
      <c r="A98" t="s">
        <v>161</v>
      </c>
      <c r="B98" t="s">
        <v>132</v>
      </c>
      <c r="C98">
        <v>2</v>
      </c>
      <c r="D98">
        <v>2021</v>
      </c>
      <c r="E98" t="s">
        <v>350</v>
      </c>
      <c r="F98" t="s">
        <v>147</v>
      </c>
      <c r="G98">
        <v>465</v>
      </c>
    </row>
    <row r="99" spans="1:7" x14ac:dyDescent="0.3">
      <c r="A99" t="s">
        <v>161</v>
      </c>
      <c r="B99" t="s">
        <v>132</v>
      </c>
      <c r="C99">
        <v>2</v>
      </c>
      <c r="D99">
        <v>2021</v>
      </c>
      <c r="E99" t="s">
        <v>350</v>
      </c>
      <c r="F99" t="s">
        <v>148</v>
      </c>
      <c r="G99">
        <v>37</v>
      </c>
    </row>
    <row r="100" spans="1:7" x14ac:dyDescent="0.3">
      <c r="A100" t="s">
        <v>161</v>
      </c>
      <c r="B100" t="s">
        <v>125</v>
      </c>
      <c r="C100">
        <v>2</v>
      </c>
      <c r="D100">
        <v>2021</v>
      </c>
      <c r="E100" t="s">
        <v>350</v>
      </c>
      <c r="F100" t="s">
        <v>148</v>
      </c>
      <c r="G100">
        <v>1</v>
      </c>
    </row>
    <row r="101" spans="1:7" x14ac:dyDescent="0.3">
      <c r="A101" t="s">
        <v>161</v>
      </c>
      <c r="B101" t="s">
        <v>135</v>
      </c>
      <c r="C101">
        <v>2</v>
      </c>
      <c r="D101">
        <v>2021</v>
      </c>
      <c r="E101" t="s">
        <v>350</v>
      </c>
      <c r="F101" t="s">
        <v>148</v>
      </c>
      <c r="G101">
        <v>134</v>
      </c>
    </row>
    <row r="102" spans="1:7" x14ac:dyDescent="0.3">
      <c r="A102" t="s">
        <v>161</v>
      </c>
      <c r="B102" t="s">
        <v>135</v>
      </c>
      <c r="C102">
        <v>2</v>
      </c>
      <c r="D102">
        <v>2021</v>
      </c>
      <c r="E102" t="s">
        <v>350</v>
      </c>
      <c r="F102" t="s">
        <v>147</v>
      </c>
      <c r="G102">
        <v>963</v>
      </c>
    </row>
    <row r="103" spans="1:7" x14ac:dyDescent="0.3">
      <c r="A103" t="s">
        <v>161</v>
      </c>
      <c r="B103" t="s">
        <v>137</v>
      </c>
      <c r="C103">
        <v>2</v>
      </c>
      <c r="D103">
        <v>2021</v>
      </c>
      <c r="E103" t="s">
        <v>350</v>
      </c>
      <c r="F103" t="s">
        <v>148</v>
      </c>
      <c r="G103">
        <v>4</v>
      </c>
    </row>
    <row r="104" spans="1:7" x14ac:dyDescent="0.3">
      <c r="A104" t="s">
        <v>161</v>
      </c>
      <c r="B104" t="s">
        <v>137</v>
      </c>
      <c r="C104">
        <v>2</v>
      </c>
      <c r="D104">
        <v>2021</v>
      </c>
      <c r="E104" t="s">
        <v>350</v>
      </c>
      <c r="F104" t="s">
        <v>147</v>
      </c>
      <c r="G104">
        <v>75</v>
      </c>
    </row>
    <row r="105" spans="1:7" x14ac:dyDescent="0.3">
      <c r="A105" t="s">
        <v>161</v>
      </c>
      <c r="B105" t="s">
        <v>138</v>
      </c>
      <c r="C105">
        <v>2</v>
      </c>
      <c r="D105">
        <v>2021</v>
      </c>
      <c r="E105" t="s">
        <v>350</v>
      </c>
      <c r="F105" t="s">
        <v>148</v>
      </c>
      <c r="G105">
        <v>16</v>
      </c>
    </row>
    <row r="106" spans="1:7" x14ac:dyDescent="0.3">
      <c r="A106" t="s">
        <v>161</v>
      </c>
      <c r="B106" t="s">
        <v>138</v>
      </c>
      <c r="C106">
        <v>2</v>
      </c>
      <c r="D106">
        <v>2021</v>
      </c>
      <c r="E106" t="s">
        <v>350</v>
      </c>
      <c r="F106" t="s">
        <v>147</v>
      </c>
      <c r="G106">
        <v>124</v>
      </c>
    </row>
    <row r="107" spans="1:7" x14ac:dyDescent="0.3">
      <c r="A107" t="s">
        <v>161</v>
      </c>
      <c r="B107" t="s">
        <v>139</v>
      </c>
      <c r="C107">
        <v>2</v>
      </c>
      <c r="D107">
        <v>2021</v>
      </c>
      <c r="E107" t="s">
        <v>350</v>
      </c>
      <c r="F107" t="s">
        <v>148</v>
      </c>
      <c r="G107">
        <v>239</v>
      </c>
    </row>
    <row r="108" spans="1:7" x14ac:dyDescent="0.3">
      <c r="A108" t="s">
        <v>161</v>
      </c>
      <c r="B108" t="s">
        <v>139</v>
      </c>
      <c r="C108">
        <v>2</v>
      </c>
      <c r="D108">
        <v>2021</v>
      </c>
      <c r="E108" t="s">
        <v>350</v>
      </c>
      <c r="F108" t="s">
        <v>147</v>
      </c>
      <c r="G108">
        <v>1718</v>
      </c>
    </row>
    <row r="109" spans="1:7" x14ac:dyDescent="0.3">
      <c r="A109" t="s">
        <v>161</v>
      </c>
      <c r="B109" t="s">
        <v>127</v>
      </c>
      <c r="C109">
        <v>3</v>
      </c>
      <c r="D109">
        <v>2021</v>
      </c>
      <c r="E109" t="s">
        <v>351</v>
      </c>
      <c r="F109" t="s">
        <v>148</v>
      </c>
      <c r="G109">
        <v>1376</v>
      </c>
    </row>
    <row r="110" spans="1:7" x14ac:dyDescent="0.3">
      <c r="A110" t="s">
        <v>161</v>
      </c>
      <c r="B110" t="s">
        <v>127</v>
      </c>
      <c r="C110">
        <v>3</v>
      </c>
      <c r="D110">
        <v>2021</v>
      </c>
      <c r="E110" t="s">
        <v>351</v>
      </c>
      <c r="F110" t="s">
        <v>147</v>
      </c>
      <c r="G110">
        <v>19282</v>
      </c>
    </row>
    <row r="111" spans="1:7" x14ac:dyDescent="0.3">
      <c r="A111" t="s">
        <v>161</v>
      </c>
      <c r="B111" t="s">
        <v>17</v>
      </c>
      <c r="C111">
        <v>3</v>
      </c>
      <c r="D111">
        <v>2021</v>
      </c>
      <c r="E111" t="s">
        <v>351</v>
      </c>
      <c r="F111" t="s">
        <v>148</v>
      </c>
      <c r="G111">
        <v>566</v>
      </c>
    </row>
    <row r="112" spans="1:7" x14ac:dyDescent="0.3">
      <c r="A112" t="s">
        <v>161</v>
      </c>
      <c r="B112" t="s">
        <v>17</v>
      </c>
      <c r="C112">
        <v>3</v>
      </c>
      <c r="D112">
        <v>2021</v>
      </c>
      <c r="E112" t="s">
        <v>351</v>
      </c>
      <c r="F112" t="s">
        <v>147</v>
      </c>
      <c r="G112">
        <v>3168</v>
      </c>
    </row>
    <row r="113" spans="1:7" x14ac:dyDescent="0.3">
      <c r="A113" t="s">
        <v>161</v>
      </c>
      <c r="B113" t="s">
        <v>16</v>
      </c>
      <c r="C113">
        <v>3</v>
      </c>
      <c r="D113">
        <v>2021</v>
      </c>
      <c r="E113" t="s">
        <v>351</v>
      </c>
      <c r="F113" t="s">
        <v>148</v>
      </c>
      <c r="G113">
        <v>61</v>
      </c>
    </row>
    <row r="114" spans="1:7" x14ac:dyDescent="0.3">
      <c r="A114" t="s">
        <v>161</v>
      </c>
      <c r="B114" t="s">
        <v>16</v>
      </c>
      <c r="C114">
        <v>3</v>
      </c>
      <c r="D114">
        <v>2021</v>
      </c>
      <c r="E114" t="s">
        <v>351</v>
      </c>
      <c r="F114" t="s">
        <v>147</v>
      </c>
      <c r="G114">
        <v>850</v>
      </c>
    </row>
    <row r="115" spans="1:7" x14ac:dyDescent="0.3">
      <c r="A115" t="s">
        <v>161</v>
      </c>
      <c r="B115" t="s">
        <v>18</v>
      </c>
      <c r="C115">
        <v>3</v>
      </c>
      <c r="D115">
        <v>2021</v>
      </c>
      <c r="E115" t="s">
        <v>351</v>
      </c>
      <c r="F115" t="s">
        <v>148</v>
      </c>
      <c r="G115">
        <v>145</v>
      </c>
    </row>
    <row r="116" spans="1:7" x14ac:dyDescent="0.3">
      <c r="A116" t="s">
        <v>161</v>
      </c>
      <c r="B116" t="s">
        <v>18</v>
      </c>
      <c r="C116">
        <v>3</v>
      </c>
      <c r="D116">
        <v>2021</v>
      </c>
      <c r="E116" t="s">
        <v>351</v>
      </c>
      <c r="F116" t="s">
        <v>147</v>
      </c>
      <c r="G116">
        <v>1351</v>
      </c>
    </row>
    <row r="117" spans="1:7" x14ac:dyDescent="0.3">
      <c r="A117" t="s">
        <v>161</v>
      </c>
      <c r="B117" t="s">
        <v>128</v>
      </c>
      <c r="C117">
        <v>3</v>
      </c>
      <c r="D117">
        <v>2021</v>
      </c>
      <c r="E117" t="s">
        <v>351</v>
      </c>
      <c r="F117" t="s">
        <v>148</v>
      </c>
      <c r="G117">
        <v>97</v>
      </c>
    </row>
    <row r="118" spans="1:7" x14ac:dyDescent="0.3">
      <c r="A118" t="s">
        <v>161</v>
      </c>
      <c r="B118" t="s">
        <v>128</v>
      </c>
      <c r="C118">
        <v>3</v>
      </c>
      <c r="D118">
        <v>2021</v>
      </c>
      <c r="E118" t="s">
        <v>351</v>
      </c>
      <c r="F118" t="s">
        <v>147</v>
      </c>
      <c r="G118">
        <v>647</v>
      </c>
    </row>
    <row r="119" spans="1:7" x14ac:dyDescent="0.3">
      <c r="A119" t="s">
        <v>161</v>
      </c>
      <c r="B119" t="s">
        <v>132</v>
      </c>
      <c r="C119">
        <v>3</v>
      </c>
      <c r="D119">
        <v>2021</v>
      </c>
      <c r="E119" t="s">
        <v>351</v>
      </c>
      <c r="F119" t="s">
        <v>148</v>
      </c>
      <c r="G119">
        <v>37</v>
      </c>
    </row>
    <row r="120" spans="1:7" x14ac:dyDescent="0.3">
      <c r="A120" t="s">
        <v>161</v>
      </c>
      <c r="B120" t="s">
        <v>132</v>
      </c>
      <c r="C120">
        <v>3</v>
      </c>
      <c r="D120">
        <v>2021</v>
      </c>
      <c r="E120" t="s">
        <v>351</v>
      </c>
      <c r="F120" t="s">
        <v>147</v>
      </c>
      <c r="G120">
        <v>478</v>
      </c>
    </row>
    <row r="121" spans="1:7" x14ac:dyDescent="0.3">
      <c r="A121" t="s">
        <v>161</v>
      </c>
      <c r="B121" t="s">
        <v>125</v>
      </c>
      <c r="C121">
        <v>3</v>
      </c>
      <c r="D121">
        <v>2021</v>
      </c>
      <c r="E121" t="s">
        <v>351</v>
      </c>
      <c r="F121" t="s">
        <v>148</v>
      </c>
      <c r="G121">
        <v>1</v>
      </c>
    </row>
    <row r="122" spans="1:7" x14ac:dyDescent="0.3">
      <c r="A122" t="s">
        <v>161</v>
      </c>
      <c r="B122" t="s">
        <v>135</v>
      </c>
      <c r="C122">
        <v>3</v>
      </c>
      <c r="D122">
        <v>2021</v>
      </c>
      <c r="E122" t="s">
        <v>351</v>
      </c>
      <c r="F122" t="s">
        <v>148</v>
      </c>
      <c r="G122">
        <v>151</v>
      </c>
    </row>
    <row r="123" spans="1:7" x14ac:dyDescent="0.3">
      <c r="A123" t="s">
        <v>161</v>
      </c>
      <c r="B123" t="s">
        <v>135</v>
      </c>
      <c r="C123">
        <v>3</v>
      </c>
      <c r="D123">
        <v>2021</v>
      </c>
      <c r="E123" t="s">
        <v>351</v>
      </c>
      <c r="F123" t="s">
        <v>147</v>
      </c>
      <c r="G123">
        <v>971</v>
      </c>
    </row>
    <row r="124" spans="1:7" x14ac:dyDescent="0.3">
      <c r="A124" t="s">
        <v>161</v>
      </c>
      <c r="B124" t="s">
        <v>137</v>
      </c>
      <c r="C124">
        <v>3</v>
      </c>
      <c r="D124">
        <v>2021</v>
      </c>
      <c r="E124" t="s">
        <v>351</v>
      </c>
      <c r="F124" t="s">
        <v>148</v>
      </c>
      <c r="G124">
        <v>4</v>
      </c>
    </row>
    <row r="125" spans="1:7" x14ac:dyDescent="0.3">
      <c r="A125" t="s">
        <v>161</v>
      </c>
      <c r="B125" t="s">
        <v>137</v>
      </c>
      <c r="C125">
        <v>3</v>
      </c>
      <c r="D125">
        <v>2021</v>
      </c>
      <c r="E125" t="s">
        <v>351</v>
      </c>
      <c r="F125" t="s">
        <v>147</v>
      </c>
      <c r="G125">
        <v>75</v>
      </c>
    </row>
    <row r="126" spans="1:7" x14ac:dyDescent="0.3">
      <c r="A126" t="s">
        <v>161</v>
      </c>
      <c r="B126" t="s">
        <v>138</v>
      </c>
      <c r="C126">
        <v>3</v>
      </c>
      <c r="D126">
        <v>2021</v>
      </c>
      <c r="E126" t="s">
        <v>351</v>
      </c>
      <c r="F126" t="s">
        <v>148</v>
      </c>
      <c r="G126">
        <v>15</v>
      </c>
    </row>
    <row r="127" spans="1:7" x14ac:dyDescent="0.3">
      <c r="A127" t="s">
        <v>161</v>
      </c>
      <c r="B127" t="s">
        <v>138</v>
      </c>
      <c r="C127">
        <v>3</v>
      </c>
      <c r="D127">
        <v>2021</v>
      </c>
      <c r="E127" t="s">
        <v>351</v>
      </c>
      <c r="F127" t="s">
        <v>147</v>
      </c>
      <c r="G127">
        <v>126</v>
      </c>
    </row>
    <row r="128" spans="1:7" x14ac:dyDescent="0.3">
      <c r="A128" t="s">
        <v>161</v>
      </c>
      <c r="B128" t="s">
        <v>139</v>
      </c>
      <c r="C128">
        <v>3</v>
      </c>
      <c r="D128">
        <v>2021</v>
      </c>
      <c r="E128" t="s">
        <v>351</v>
      </c>
      <c r="F128" t="s">
        <v>148</v>
      </c>
      <c r="G128">
        <v>260</v>
      </c>
    </row>
    <row r="129" spans="1:7" x14ac:dyDescent="0.3">
      <c r="A129" t="s">
        <v>161</v>
      </c>
      <c r="B129" t="s">
        <v>139</v>
      </c>
      <c r="C129">
        <v>3</v>
      </c>
      <c r="D129">
        <v>2021</v>
      </c>
      <c r="E129" t="s">
        <v>351</v>
      </c>
      <c r="F129" t="s">
        <v>147</v>
      </c>
      <c r="G129">
        <v>1887</v>
      </c>
    </row>
    <row r="130" spans="1:7" x14ac:dyDescent="0.3">
      <c r="A130" t="s">
        <v>161</v>
      </c>
      <c r="B130" t="s">
        <v>127</v>
      </c>
      <c r="C130">
        <v>4</v>
      </c>
      <c r="D130">
        <v>2021</v>
      </c>
      <c r="E130" t="s">
        <v>352</v>
      </c>
      <c r="F130" t="s">
        <v>148</v>
      </c>
      <c r="G130">
        <v>1401</v>
      </c>
    </row>
    <row r="131" spans="1:7" x14ac:dyDescent="0.3">
      <c r="A131" t="s">
        <v>161</v>
      </c>
      <c r="B131" t="s">
        <v>127</v>
      </c>
      <c r="C131">
        <v>4</v>
      </c>
      <c r="D131">
        <v>2021</v>
      </c>
      <c r="E131" t="s">
        <v>352</v>
      </c>
      <c r="F131" t="s">
        <v>147</v>
      </c>
      <c r="G131">
        <v>19479</v>
      </c>
    </row>
    <row r="132" spans="1:7" x14ac:dyDescent="0.3">
      <c r="A132" t="s">
        <v>161</v>
      </c>
      <c r="B132" t="s">
        <v>17</v>
      </c>
      <c r="C132">
        <v>4</v>
      </c>
      <c r="D132">
        <v>2021</v>
      </c>
      <c r="E132" t="s">
        <v>352</v>
      </c>
      <c r="F132" t="s">
        <v>148</v>
      </c>
      <c r="G132">
        <v>584</v>
      </c>
    </row>
    <row r="133" spans="1:7" x14ac:dyDescent="0.3">
      <c r="A133" t="s">
        <v>161</v>
      </c>
      <c r="B133" t="s">
        <v>17</v>
      </c>
      <c r="C133">
        <v>4</v>
      </c>
      <c r="D133">
        <v>2021</v>
      </c>
      <c r="E133" t="s">
        <v>352</v>
      </c>
      <c r="F133" t="s">
        <v>147</v>
      </c>
      <c r="G133">
        <v>3171</v>
      </c>
    </row>
    <row r="134" spans="1:7" x14ac:dyDescent="0.3">
      <c r="A134" t="s">
        <v>161</v>
      </c>
      <c r="B134" t="s">
        <v>16</v>
      </c>
      <c r="C134">
        <v>4</v>
      </c>
      <c r="D134">
        <v>2021</v>
      </c>
      <c r="E134" t="s">
        <v>352</v>
      </c>
      <c r="F134" t="s">
        <v>148</v>
      </c>
      <c r="G134">
        <v>73</v>
      </c>
    </row>
    <row r="135" spans="1:7" x14ac:dyDescent="0.3">
      <c r="A135" t="s">
        <v>161</v>
      </c>
      <c r="B135" t="s">
        <v>16</v>
      </c>
      <c r="C135">
        <v>4</v>
      </c>
      <c r="D135">
        <v>2021</v>
      </c>
      <c r="E135" t="s">
        <v>352</v>
      </c>
      <c r="F135" t="s">
        <v>147</v>
      </c>
      <c r="G135">
        <v>858</v>
      </c>
    </row>
    <row r="136" spans="1:7" x14ac:dyDescent="0.3">
      <c r="A136" t="s">
        <v>161</v>
      </c>
      <c r="B136" t="s">
        <v>18</v>
      </c>
      <c r="C136">
        <v>4</v>
      </c>
      <c r="D136">
        <v>2021</v>
      </c>
      <c r="E136" t="s">
        <v>352</v>
      </c>
      <c r="F136" t="s">
        <v>148</v>
      </c>
      <c r="G136">
        <v>155</v>
      </c>
    </row>
    <row r="137" spans="1:7" x14ac:dyDescent="0.3">
      <c r="A137" t="s">
        <v>161</v>
      </c>
      <c r="B137" t="s">
        <v>18</v>
      </c>
      <c r="C137">
        <v>4</v>
      </c>
      <c r="D137">
        <v>2021</v>
      </c>
      <c r="E137" t="s">
        <v>352</v>
      </c>
      <c r="F137" t="s">
        <v>147</v>
      </c>
      <c r="G137">
        <v>1290</v>
      </c>
    </row>
    <row r="138" spans="1:7" x14ac:dyDescent="0.3">
      <c r="A138" t="s">
        <v>161</v>
      </c>
      <c r="B138" t="s">
        <v>128</v>
      </c>
      <c r="C138">
        <v>4</v>
      </c>
      <c r="D138">
        <v>2021</v>
      </c>
      <c r="E138" t="s">
        <v>352</v>
      </c>
      <c r="F138" t="s">
        <v>148</v>
      </c>
      <c r="G138">
        <v>96</v>
      </c>
    </row>
    <row r="139" spans="1:7" x14ac:dyDescent="0.3">
      <c r="A139" t="s">
        <v>161</v>
      </c>
      <c r="B139" t="s">
        <v>128</v>
      </c>
      <c r="C139">
        <v>4</v>
      </c>
      <c r="D139">
        <v>2021</v>
      </c>
      <c r="E139" t="s">
        <v>352</v>
      </c>
      <c r="F139" t="s">
        <v>147</v>
      </c>
      <c r="G139">
        <v>643</v>
      </c>
    </row>
    <row r="140" spans="1:7" x14ac:dyDescent="0.3">
      <c r="A140" t="s">
        <v>161</v>
      </c>
      <c r="B140" t="s">
        <v>132</v>
      </c>
      <c r="C140">
        <v>4</v>
      </c>
      <c r="D140">
        <v>2021</v>
      </c>
      <c r="E140" t="s">
        <v>352</v>
      </c>
      <c r="F140" t="s">
        <v>148</v>
      </c>
      <c r="G140">
        <v>40</v>
      </c>
    </row>
    <row r="141" spans="1:7" x14ac:dyDescent="0.3">
      <c r="A141" t="s">
        <v>161</v>
      </c>
      <c r="B141" t="s">
        <v>132</v>
      </c>
      <c r="C141">
        <v>4</v>
      </c>
      <c r="D141">
        <v>2021</v>
      </c>
      <c r="E141" t="s">
        <v>352</v>
      </c>
      <c r="F141" t="s">
        <v>147</v>
      </c>
      <c r="G141">
        <v>470</v>
      </c>
    </row>
    <row r="142" spans="1:7" x14ac:dyDescent="0.3">
      <c r="A142" t="s">
        <v>161</v>
      </c>
      <c r="B142" t="s">
        <v>125</v>
      </c>
      <c r="C142">
        <v>4</v>
      </c>
      <c r="D142">
        <v>2021</v>
      </c>
      <c r="E142" t="s">
        <v>352</v>
      </c>
      <c r="F142" t="s">
        <v>148</v>
      </c>
      <c r="G142">
        <v>1</v>
      </c>
    </row>
    <row r="143" spans="1:7" x14ac:dyDescent="0.3">
      <c r="A143" t="s">
        <v>161</v>
      </c>
      <c r="B143" t="s">
        <v>135</v>
      </c>
      <c r="C143">
        <v>4</v>
      </c>
      <c r="D143">
        <v>2021</v>
      </c>
      <c r="E143" t="s">
        <v>352</v>
      </c>
      <c r="F143" t="s">
        <v>148</v>
      </c>
      <c r="G143">
        <v>151</v>
      </c>
    </row>
    <row r="144" spans="1:7" x14ac:dyDescent="0.3">
      <c r="A144" t="s">
        <v>161</v>
      </c>
      <c r="B144" t="s">
        <v>135</v>
      </c>
      <c r="C144">
        <v>4</v>
      </c>
      <c r="D144">
        <v>2021</v>
      </c>
      <c r="E144" t="s">
        <v>352</v>
      </c>
      <c r="F144" t="s">
        <v>147</v>
      </c>
      <c r="G144">
        <v>989</v>
      </c>
    </row>
    <row r="145" spans="1:7" x14ac:dyDescent="0.3">
      <c r="A145" t="s">
        <v>161</v>
      </c>
      <c r="B145" t="s">
        <v>137</v>
      </c>
      <c r="C145">
        <v>4</v>
      </c>
      <c r="D145">
        <v>2021</v>
      </c>
      <c r="E145" t="s">
        <v>352</v>
      </c>
      <c r="F145" t="s">
        <v>148</v>
      </c>
      <c r="G145">
        <v>4</v>
      </c>
    </row>
    <row r="146" spans="1:7" x14ac:dyDescent="0.3">
      <c r="A146" t="s">
        <v>161</v>
      </c>
      <c r="B146" t="s">
        <v>137</v>
      </c>
      <c r="C146">
        <v>4</v>
      </c>
      <c r="D146">
        <v>2021</v>
      </c>
      <c r="E146" t="s">
        <v>352</v>
      </c>
      <c r="F146" t="s">
        <v>147</v>
      </c>
      <c r="G146">
        <v>75</v>
      </c>
    </row>
    <row r="147" spans="1:7" x14ac:dyDescent="0.3">
      <c r="A147" t="s">
        <v>161</v>
      </c>
      <c r="B147" t="s">
        <v>138</v>
      </c>
      <c r="C147">
        <v>4</v>
      </c>
      <c r="D147">
        <v>2021</v>
      </c>
      <c r="E147" t="s">
        <v>352</v>
      </c>
      <c r="F147" t="s">
        <v>148</v>
      </c>
      <c r="G147">
        <v>15</v>
      </c>
    </row>
    <row r="148" spans="1:7" x14ac:dyDescent="0.3">
      <c r="A148" t="s">
        <v>161</v>
      </c>
      <c r="B148" t="s">
        <v>138</v>
      </c>
      <c r="C148">
        <v>4</v>
      </c>
      <c r="D148">
        <v>2021</v>
      </c>
      <c r="E148" t="s">
        <v>352</v>
      </c>
      <c r="F148" t="s">
        <v>147</v>
      </c>
      <c r="G148">
        <v>132</v>
      </c>
    </row>
    <row r="149" spans="1:7" x14ac:dyDescent="0.3">
      <c r="A149" t="s">
        <v>161</v>
      </c>
      <c r="B149" t="s">
        <v>139</v>
      </c>
      <c r="C149">
        <v>4</v>
      </c>
      <c r="D149">
        <v>2021</v>
      </c>
      <c r="E149" t="s">
        <v>352</v>
      </c>
      <c r="F149" t="s">
        <v>148</v>
      </c>
      <c r="G149">
        <v>253</v>
      </c>
    </row>
    <row r="150" spans="1:7" x14ac:dyDescent="0.3">
      <c r="A150" t="s">
        <v>161</v>
      </c>
      <c r="B150" t="s">
        <v>139</v>
      </c>
      <c r="C150">
        <v>4</v>
      </c>
      <c r="D150">
        <v>2021</v>
      </c>
      <c r="E150" t="s">
        <v>352</v>
      </c>
      <c r="F150" t="s">
        <v>147</v>
      </c>
      <c r="G150">
        <v>1630</v>
      </c>
    </row>
    <row r="151" spans="1:7" x14ac:dyDescent="0.3">
      <c r="A151" t="s">
        <v>161</v>
      </c>
      <c r="B151" t="s">
        <v>127</v>
      </c>
      <c r="C151">
        <v>5</v>
      </c>
      <c r="D151">
        <v>2021</v>
      </c>
      <c r="E151" t="s">
        <v>353</v>
      </c>
      <c r="F151" t="s">
        <v>148</v>
      </c>
      <c r="G151">
        <v>1348</v>
      </c>
    </row>
    <row r="152" spans="1:7" x14ac:dyDescent="0.3">
      <c r="A152" t="s">
        <v>161</v>
      </c>
      <c r="B152" t="s">
        <v>127</v>
      </c>
      <c r="C152">
        <v>5</v>
      </c>
      <c r="D152">
        <v>2021</v>
      </c>
      <c r="E152" t="s">
        <v>353</v>
      </c>
      <c r="F152" t="s">
        <v>147</v>
      </c>
      <c r="G152">
        <v>19427</v>
      </c>
    </row>
    <row r="153" spans="1:7" x14ac:dyDescent="0.3">
      <c r="A153" t="s">
        <v>161</v>
      </c>
      <c r="B153" t="s">
        <v>17</v>
      </c>
      <c r="C153">
        <v>5</v>
      </c>
      <c r="D153">
        <v>2021</v>
      </c>
      <c r="E153" t="s">
        <v>353</v>
      </c>
      <c r="F153" t="s">
        <v>148</v>
      </c>
      <c r="G153">
        <v>560</v>
      </c>
    </row>
    <row r="154" spans="1:7" x14ac:dyDescent="0.3">
      <c r="A154" t="s">
        <v>161</v>
      </c>
      <c r="B154" t="s">
        <v>17</v>
      </c>
      <c r="C154">
        <v>5</v>
      </c>
      <c r="D154">
        <v>2021</v>
      </c>
      <c r="E154" t="s">
        <v>353</v>
      </c>
      <c r="F154" t="s">
        <v>147</v>
      </c>
      <c r="G154">
        <v>3194</v>
      </c>
    </row>
    <row r="155" spans="1:7" x14ac:dyDescent="0.3">
      <c r="A155" t="s">
        <v>161</v>
      </c>
      <c r="B155" t="s">
        <v>16</v>
      </c>
      <c r="C155">
        <v>5</v>
      </c>
      <c r="D155">
        <v>2021</v>
      </c>
      <c r="E155" t="s">
        <v>353</v>
      </c>
      <c r="F155" t="s">
        <v>148</v>
      </c>
      <c r="G155">
        <v>75</v>
      </c>
    </row>
    <row r="156" spans="1:7" x14ac:dyDescent="0.3">
      <c r="A156" t="s">
        <v>161</v>
      </c>
      <c r="B156" t="s">
        <v>16</v>
      </c>
      <c r="C156">
        <v>5</v>
      </c>
      <c r="D156">
        <v>2021</v>
      </c>
      <c r="E156" t="s">
        <v>353</v>
      </c>
      <c r="F156" t="s">
        <v>147</v>
      </c>
      <c r="G156">
        <v>851</v>
      </c>
    </row>
    <row r="157" spans="1:7" x14ac:dyDescent="0.3">
      <c r="A157" t="s">
        <v>161</v>
      </c>
      <c r="B157" t="s">
        <v>18</v>
      </c>
      <c r="C157">
        <v>5</v>
      </c>
      <c r="D157">
        <v>2021</v>
      </c>
      <c r="E157" t="s">
        <v>353</v>
      </c>
      <c r="F157" t="s">
        <v>148</v>
      </c>
      <c r="G157">
        <v>156</v>
      </c>
    </row>
    <row r="158" spans="1:7" x14ac:dyDescent="0.3">
      <c r="A158" t="s">
        <v>161</v>
      </c>
      <c r="B158" t="s">
        <v>18</v>
      </c>
      <c r="C158">
        <v>5</v>
      </c>
      <c r="D158">
        <v>2021</v>
      </c>
      <c r="E158" t="s">
        <v>353</v>
      </c>
      <c r="F158" t="s">
        <v>147</v>
      </c>
      <c r="G158">
        <v>1286</v>
      </c>
    </row>
    <row r="159" spans="1:7" x14ac:dyDescent="0.3">
      <c r="A159" t="s">
        <v>161</v>
      </c>
      <c r="B159" t="s">
        <v>128</v>
      </c>
      <c r="C159">
        <v>5</v>
      </c>
      <c r="D159">
        <v>2021</v>
      </c>
      <c r="E159" t="s">
        <v>353</v>
      </c>
      <c r="F159" t="s">
        <v>148</v>
      </c>
      <c r="G159">
        <v>98</v>
      </c>
    </row>
    <row r="160" spans="1:7" x14ac:dyDescent="0.3">
      <c r="A160" t="s">
        <v>161</v>
      </c>
      <c r="B160" t="s">
        <v>128</v>
      </c>
      <c r="C160">
        <v>5</v>
      </c>
      <c r="D160">
        <v>2021</v>
      </c>
      <c r="E160" t="s">
        <v>353</v>
      </c>
      <c r="F160" t="s">
        <v>147</v>
      </c>
      <c r="G160">
        <v>646</v>
      </c>
    </row>
    <row r="161" spans="1:7" x14ac:dyDescent="0.3">
      <c r="A161" t="s">
        <v>161</v>
      </c>
      <c r="B161" t="s">
        <v>132</v>
      </c>
      <c r="C161">
        <v>5</v>
      </c>
      <c r="D161">
        <v>2021</v>
      </c>
      <c r="E161" t="s">
        <v>353</v>
      </c>
      <c r="F161" t="s">
        <v>147</v>
      </c>
      <c r="G161">
        <v>467</v>
      </c>
    </row>
    <row r="162" spans="1:7" x14ac:dyDescent="0.3">
      <c r="A162" t="s">
        <v>161</v>
      </c>
      <c r="B162" t="s">
        <v>132</v>
      </c>
      <c r="C162">
        <v>5</v>
      </c>
      <c r="D162">
        <v>2021</v>
      </c>
      <c r="E162" t="s">
        <v>353</v>
      </c>
      <c r="F162" t="s">
        <v>148</v>
      </c>
      <c r="G162">
        <v>37</v>
      </c>
    </row>
    <row r="163" spans="1:7" x14ac:dyDescent="0.3">
      <c r="A163" t="s">
        <v>161</v>
      </c>
      <c r="B163" t="s">
        <v>125</v>
      </c>
      <c r="C163">
        <v>5</v>
      </c>
      <c r="D163">
        <v>2021</v>
      </c>
      <c r="E163" t="s">
        <v>353</v>
      </c>
      <c r="F163" t="s">
        <v>148</v>
      </c>
      <c r="G163">
        <v>1</v>
      </c>
    </row>
    <row r="164" spans="1:7" x14ac:dyDescent="0.3">
      <c r="A164" t="s">
        <v>161</v>
      </c>
      <c r="B164" t="s">
        <v>135</v>
      </c>
      <c r="C164">
        <v>5</v>
      </c>
      <c r="D164">
        <v>2021</v>
      </c>
      <c r="E164" t="s">
        <v>353</v>
      </c>
      <c r="F164" t="s">
        <v>148</v>
      </c>
      <c r="G164">
        <v>148</v>
      </c>
    </row>
    <row r="165" spans="1:7" x14ac:dyDescent="0.3">
      <c r="A165" t="s">
        <v>161</v>
      </c>
      <c r="B165" t="s">
        <v>135</v>
      </c>
      <c r="C165">
        <v>5</v>
      </c>
      <c r="D165">
        <v>2021</v>
      </c>
      <c r="E165" t="s">
        <v>353</v>
      </c>
      <c r="F165" t="s">
        <v>147</v>
      </c>
      <c r="G165">
        <v>983</v>
      </c>
    </row>
    <row r="166" spans="1:7" x14ac:dyDescent="0.3">
      <c r="A166" t="s">
        <v>161</v>
      </c>
      <c r="B166" t="s">
        <v>137</v>
      </c>
      <c r="C166">
        <v>5</v>
      </c>
      <c r="D166">
        <v>2021</v>
      </c>
      <c r="E166" t="s">
        <v>353</v>
      </c>
      <c r="F166" t="s">
        <v>148</v>
      </c>
      <c r="G166">
        <v>4</v>
      </c>
    </row>
    <row r="167" spans="1:7" x14ac:dyDescent="0.3">
      <c r="A167" t="s">
        <v>161</v>
      </c>
      <c r="B167" t="s">
        <v>137</v>
      </c>
      <c r="C167">
        <v>5</v>
      </c>
      <c r="D167">
        <v>2021</v>
      </c>
      <c r="E167" t="s">
        <v>353</v>
      </c>
      <c r="F167" t="s">
        <v>147</v>
      </c>
      <c r="G167">
        <v>75</v>
      </c>
    </row>
    <row r="168" spans="1:7" x14ac:dyDescent="0.3">
      <c r="A168" t="s">
        <v>161</v>
      </c>
      <c r="B168" t="s">
        <v>138</v>
      </c>
      <c r="C168">
        <v>5</v>
      </c>
      <c r="D168">
        <v>2021</v>
      </c>
      <c r="E168" t="s">
        <v>353</v>
      </c>
      <c r="F168" t="s">
        <v>148</v>
      </c>
      <c r="G168">
        <v>15</v>
      </c>
    </row>
    <row r="169" spans="1:7" x14ac:dyDescent="0.3">
      <c r="A169" t="s">
        <v>161</v>
      </c>
      <c r="B169" t="s">
        <v>138</v>
      </c>
      <c r="C169">
        <v>5</v>
      </c>
      <c r="D169">
        <v>2021</v>
      </c>
      <c r="E169" t="s">
        <v>353</v>
      </c>
      <c r="F169" t="s">
        <v>147</v>
      </c>
      <c r="G169">
        <v>131</v>
      </c>
    </row>
    <row r="170" spans="1:7" x14ac:dyDescent="0.3">
      <c r="A170" t="s">
        <v>161</v>
      </c>
      <c r="B170" t="s">
        <v>139</v>
      </c>
      <c r="C170">
        <v>5</v>
      </c>
      <c r="D170">
        <v>2021</v>
      </c>
      <c r="E170" t="s">
        <v>353</v>
      </c>
      <c r="F170" t="s">
        <v>148</v>
      </c>
      <c r="G170">
        <v>255</v>
      </c>
    </row>
    <row r="171" spans="1:7" x14ac:dyDescent="0.3">
      <c r="A171" t="s">
        <v>161</v>
      </c>
      <c r="B171" t="s">
        <v>139</v>
      </c>
      <c r="C171">
        <v>5</v>
      </c>
      <c r="D171">
        <v>2021</v>
      </c>
      <c r="E171" t="s">
        <v>353</v>
      </c>
      <c r="F171" t="s">
        <v>147</v>
      </c>
      <c r="G171">
        <v>1603</v>
      </c>
    </row>
    <row r="172" spans="1:7" x14ac:dyDescent="0.3">
      <c r="A172" t="s">
        <v>161</v>
      </c>
      <c r="B172" t="s">
        <v>127</v>
      </c>
      <c r="C172">
        <v>6</v>
      </c>
      <c r="D172">
        <v>2021</v>
      </c>
      <c r="E172" t="s">
        <v>354</v>
      </c>
      <c r="F172" t="s">
        <v>148</v>
      </c>
      <c r="G172">
        <v>1355</v>
      </c>
    </row>
    <row r="173" spans="1:7" x14ac:dyDescent="0.3">
      <c r="A173" t="s">
        <v>161</v>
      </c>
      <c r="B173" t="s">
        <v>127</v>
      </c>
      <c r="C173">
        <v>6</v>
      </c>
      <c r="D173">
        <v>2021</v>
      </c>
      <c r="E173" t="s">
        <v>354</v>
      </c>
      <c r="F173" t="s">
        <v>147</v>
      </c>
      <c r="G173">
        <v>19365</v>
      </c>
    </row>
    <row r="174" spans="1:7" x14ac:dyDescent="0.3">
      <c r="A174" t="s">
        <v>161</v>
      </c>
      <c r="B174" t="s">
        <v>17</v>
      </c>
      <c r="C174">
        <v>6</v>
      </c>
      <c r="D174">
        <v>2021</v>
      </c>
      <c r="E174" t="s">
        <v>354</v>
      </c>
      <c r="F174" t="s">
        <v>148</v>
      </c>
      <c r="G174">
        <v>576</v>
      </c>
    </row>
    <row r="175" spans="1:7" x14ac:dyDescent="0.3">
      <c r="A175" t="s">
        <v>161</v>
      </c>
      <c r="B175" t="s">
        <v>17</v>
      </c>
      <c r="C175">
        <v>6</v>
      </c>
      <c r="D175">
        <v>2021</v>
      </c>
      <c r="E175" t="s">
        <v>354</v>
      </c>
      <c r="F175" t="s">
        <v>147</v>
      </c>
      <c r="G175">
        <v>3133</v>
      </c>
    </row>
    <row r="176" spans="1:7" x14ac:dyDescent="0.3">
      <c r="A176" t="s">
        <v>161</v>
      </c>
      <c r="B176" t="s">
        <v>16</v>
      </c>
      <c r="C176">
        <v>6</v>
      </c>
      <c r="D176">
        <v>2021</v>
      </c>
      <c r="E176" t="s">
        <v>354</v>
      </c>
      <c r="F176" t="s">
        <v>148</v>
      </c>
      <c r="G176">
        <v>76</v>
      </c>
    </row>
    <row r="177" spans="1:7" x14ac:dyDescent="0.3">
      <c r="A177" t="s">
        <v>161</v>
      </c>
      <c r="B177" t="s">
        <v>16</v>
      </c>
      <c r="C177">
        <v>6</v>
      </c>
      <c r="D177">
        <v>2021</v>
      </c>
      <c r="E177" t="s">
        <v>354</v>
      </c>
      <c r="F177" t="s">
        <v>147</v>
      </c>
      <c r="G177">
        <v>855</v>
      </c>
    </row>
    <row r="178" spans="1:7" x14ac:dyDescent="0.3">
      <c r="A178" t="s">
        <v>161</v>
      </c>
      <c r="B178" t="s">
        <v>18</v>
      </c>
      <c r="C178">
        <v>6</v>
      </c>
      <c r="D178">
        <v>2021</v>
      </c>
      <c r="E178" t="s">
        <v>354</v>
      </c>
      <c r="F178" t="s">
        <v>148</v>
      </c>
      <c r="G178">
        <v>151</v>
      </c>
    </row>
    <row r="179" spans="1:7" x14ac:dyDescent="0.3">
      <c r="A179" t="s">
        <v>161</v>
      </c>
      <c r="B179" t="s">
        <v>18</v>
      </c>
      <c r="C179">
        <v>6</v>
      </c>
      <c r="D179">
        <v>2021</v>
      </c>
      <c r="E179" t="s">
        <v>354</v>
      </c>
      <c r="F179" t="s">
        <v>147</v>
      </c>
      <c r="G179">
        <v>1257</v>
      </c>
    </row>
    <row r="180" spans="1:7" x14ac:dyDescent="0.3">
      <c r="A180" t="s">
        <v>161</v>
      </c>
      <c r="B180" t="s">
        <v>128</v>
      </c>
      <c r="C180">
        <v>6</v>
      </c>
      <c r="D180">
        <v>2021</v>
      </c>
      <c r="E180" t="s">
        <v>354</v>
      </c>
      <c r="F180" t="s">
        <v>148</v>
      </c>
      <c r="G180">
        <v>96</v>
      </c>
    </row>
    <row r="181" spans="1:7" x14ac:dyDescent="0.3">
      <c r="A181" t="s">
        <v>161</v>
      </c>
      <c r="B181" t="s">
        <v>128</v>
      </c>
      <c r="C181">
        <v>6</v>
      </c>
      <c r="D181">
        <v>2021</v>
      </c>
      <c r="E181" t="s">
        <v>354</v>
      </c>
      <c r="F181" t="s">
        <v>147</v>
      </c>
      <c r="G181">
        <v>642</v>
      </c>
    </row>
    <row r="182" spans="1:7" x14ac:dyDescent="0.3">
      <c r="A182" t="s">
        <v>161</v>
      </c>
      <c r="B182" t="s">
        <v>132</v>
      </c>
      <c r="C182">
        <v>6</v>
      </c>
      <c r="D182">
        <v>2021</v>
      </c>
      <c r="E182" t="s">
        <v>354</v>
      </c>
      <c r="F182" t="s">
        <v>148</v>
      </c>
      <c r="G182">
        <v>36</v>
      </c>
    </row>
    <row r="183" spans="1:7" x14ac:dyDescent="0.3">
      <c r="A183" t="s">
        <v>161</v>
      </c>
      <c r="B183" t="s">
        <v>132</v>
      </c>
      <c r="C183">
        <v>6</v>
      </c>
      <c r="D183">
        <v>2021</v>
      </c>
      <c r="E183" t="s">
        <v>354</v>
      </c>
      <c r="F183" t="s">
        <v>147</v>
      </c>
      <c r="G183">
        <v>463</v>
      </c>
    </row>
    <row r="184" spans="1:7" x14ac:dyDescent="0.3">
      <c r="A184" t="s">
        <v>161</v>
      </c>
      <c r="B184" t="s">
        <v>125</v>
      </c>
      <c r="C184">
        <v>6</v>
      </c>
      <c r="D184">
        <v>2021</v>
      </c>
      <c r="E184" t="s">
        <v>354</v>
      </c>
      <c r="F184" t="s">
        <v>148</v>
      </c>
      <c r="G184">
        <v>1</v>
      </c>
    </row>
    <row r="185" spans="1:7" x14ac:dyDescent="0.3">
      <c r="A185" t="s">
        <v>161</v>
      </c>
      <c r="B185" t="s">
        <v>135</v>
      </c>
      <c r="C185">
        <v>6</v>
      </c>
      <c r="D185">
        <v>2021</v>
      </c>
      <c r="E185" t="s">
        <v>354</v>
      </c>
      <c r="F185" t="s">
        <v>148</v>
      </c>
      <c r="G185">
        <v>152</v>
      </c>
    </row>
    <row r="186" spans="1:7" x14ac:dyDescent="0.3">
      <c r="A186" t="s">
        <v>161</v>
      </c>
      <c r="B186" t="s">
        <v>135</v>
      </c>
      <c r="C186">
        <v>6</v>
      </c>
      <c r="D186">
        <v>2021</v>
      </c>
      <c r="E186" t="s">
        <v>354</v>
      </c>
      <c r="F186" t="s">
        <v>147</v>
      </c>
      <c r="G186">
        <v>981</v>
      </c>
    </row>
    <row r="187" spans="1:7" x14ac:dyDescent="0.3">
      <c r="A187" t="s">
        <v>161</v>
      </c>
      <c r="B187" t="s">
        <v>137</v>
      </c>
      <c r="C187">
        <v>6</v>
      </c>
      <c r="D187">
        <v>2021</v>
      </c>
      <c r="E187" t="s">
        <v>354</v>
      </c>
      <c r="F187" t="s">
        <v>148</v>
      </c>
      <c r="G187">
        <v>4</v>
      </c>
    </row>
    <row r="188" spans="1:7" x14ac:dyDescent="0.3">
      <c r="A188" t="s">
        <v>161</v>
      </c>
      <c r="B188" t="s">
        <v>137</v>
      </c>
      <c r="C188">
        <v>6</v>
      </c>
      <c r="D188">
        <v>2021</v>
      </c>
      <c r="E188" t="s">
        <v>354</v>
      </c>
      <c r="F188" t="s">
        <v>147</v>
      </c>
      <c r="G188">
        <v>75</v>
      </c>
    </row>
    <row r="189" spans="1:7" x14ac:dyDescent="0.3">
      <c r="A189" t="s">
        <v>161</v>
      </c>
      <c r="B189" t="s">
        <v>138</v>
      </c>
      <c r="C189">
        <v>6</v>
      </c>
      <c r="D189">
        <v>2021</v>
      </c>
      <c r="E189" t="s">
        <v>354</v>
      </c>
      <c r="F189" t="s">
        <v>148</v>
      </c>
      <c r="G189">
        <v>15</v>
      </c>
    </row>
    <row r="190" spans="1:7" x14ac:dyDescent="0.3">
      <c r="A190" t="s">
        <v>161</v>
      </c>
      <c r="B190" t="s">
        <v>138</v>
      </c>
      <c r="C190">
        <v>6</v>
      </c>
      <c r="D190">
        <v>2021</v>
      </c>
      <c r="E190" t="s">
        <v>354</v>
      </c>
      <c r="F190" t="s">
        <v>147</v>
      </c>
      <c r="G190">
        <v>136</v>
      </c>
    </row>
    <row r="191" spans="1:7" x14ac:dyDescent="0.3">
      <c r="A191" t="s">
        <v>161</v>
      </c>
      <c r="B191" t="s">
        <v>139</v>
      </c>
      <c r="C191">
        <v>6</v>
      </c>
      <c r="D191">
        <v>2021</v>
      </c>
      <c r="E191" t="s">
        <v>354</v>
      </c>
      <c r="F191" t="s">
        <v>148</v>
      </c>
      <c r="G191">
        <v>254</v>
      </c>
    </row>
    <row r="192" spans="1:7" x14ac:dyDescent="0.3">
      <c r="A192" t="s">
        <v>161</v>
      </c>
      <c r="B192" t="s">
        <v>139</v>
      </c>
      <c r="C192">
        <v>6</v>
      </c>
      <c r="D192">
        <v>2021</v>
      </c>
      <c r="E192" t="s">
        <v>354</v>
      </c>
      <c r="F192" t="s">
        <v>147</v>
      </c>
      <c r="G192">
        <v>1619</v>
      </c>
    </row>
    <row r="193" spans="1:7" x14ac:dyDescent="0.3">
      <c r="A193" t="s">
        <v>161</v>
      </c>
      <c r="B193" t="s">
        <v>127</v>
      </c>
      <c r="C193">
        <v>7</v>
      </c>
      <c r="D193">
        <v>2021</v>
      </c>
      <c r="E193" t="s">
        <v>355</v>
      </c>
      <c r="F193" t="s">
        <v>148</v>
      </c>
      <c r="G193">
        <v>1354</v>
      </c>
    </row>
    <row r="194" spans="1:7" x14ac:dyDescent="0.3">
      <c r="A194" t="s">
        <v>161</v>
      </c>
      <c r="B194" t="s">
        <v>127</v>
      </c>
      <c r="C194">
        <v>7</v>
      </c>
      <c r="D194">
        <v>2021</v>
      </c>
      <c r="E194" t="s">
        <v>355</v>
      </c>
      <c r="F194" t="s">
        <v>147</v>
      </c>
      <c r="G194">
        <v>19677</v>
      </c>
    </row>
    <row r="195" spans="1:7" x14ac:dyDescent="0.3">
      <c r="A195" t="s">
        <v>161</v>
      </c>
      <c r="B195" t="s">
        <v>17</v>
      </c>
      <c r="C195">
        <v>7</v>
      </c>
      <c r="D195">
        <v>2021</v>
      </c>
      <c r="E195" t="s">
        <v>355</v>
      </c>
      <c r="F195" t="s">
        <v>148</v>
      </c>
      <c r="G195">
        <v>573</v>
      </c>
    </row>
    <row r="196" spans="1:7" x14ac:dyDescent="0.3">
      <c r="A196" t="s">
        <v>161</v>
      </c>
      <c r="B196" t="s">
        <v>17</v>
      </c>
      <c r="C196">
        <v>7</v>
      </c>
      <c r="D196">
        <v>2021</v>
      </c>
      <c r="E196" t="s">
        <v>355</v>
      </c>
      <c r="F196" t="s">
        <v>147</v>
      </c>
      <c r="G196">
        <v>3176</v>
      </c>
    </row>
    <row r="197" spans="1:7" x14ac:dyDescent="0.3">
      <c r="A197" t="s">
        <v>161</v>
      </c>
      <c r="B197" t="s">
        <v>16</v>
      </c>
      <c r="C197">
        <v>7</v>
      </c>
      <c r="D197">
        <v>2021</v>
      </c>
      <c r="E197" t="s">
        <v>355</v>
      </c>
      <c r="F197" t="s">
        <v>148</v>
      </c>
      <c r="G197">
        <v>75</v>
      </c>
    </row>
    <row r="198" spans="1:7" x14ac:dyDescent="0.3">
      <c r="A198" t="s">
        <v>161</v>
      </c>
      <c r="B198" t="s">
        <v>16</v>
      </c>
      <c r="C198">
        <v>7</v>
      </c>
      <c r="D198">
        <v>2021</v>
      </c>
      <c r="E198" t="s">
        <v>355</v>
      </c>
      <c r="F198" t="s">
        <v>147</v>
      </c>
      <c r="G198">
        <v>848</v>
      </c>
    </row>
    <row r="199" spans="1:7" x14ac:dyDescent="0.3">
      <c r="A199" t="s">
        <v>161</v>
      </c>
      <c r="B199" t="s">
        <v>18</v>
      </c>
      <c r="C199">
        <v>7</v>
      </c>
      <c r="D199">
        <v>2021</v>
      </c>
      <c r="E199" t="s">
        <v>355</v>
      </c>
      <c r="F199" t="s">
        <v>148</v>
      </c>
      <c r="G199">
        <v>165</v>
      </c>
    </row>
    <row r="200" spans="1:7" x14ac:dyDescent="0.3">
      <c r="A200" t="s">
        <v>161</v>
      </c>
      <c r="B200" t="s">
        <v>18</v>
      </c>
      <c r="C200">
        <v>7</v>
      </c>
      <c r="D200">
        <v>2021</v>
      </c>
      <c r="E200" t="s">
        <v>355</v>
      </c>
      <c r="F200" t="s">
        <v>147</v>
      </c>
      <c r="G200">
        <v>1273</v>
      </c>
    </row>
    <row r="201" spans="1:7" x14ac:dyDescent="0.3">
      <c r="A201" t="s">
        <v>161</v>
      </c>
      <c r="B201" t="s">
        <v>128</v>
      </c>
      <c r="C201">
        <v>7</v>
      </c>
      <c r="D201">
        <v>2021</v>
      </c>
      <c r="E201" t="s">
        <v>355</v>
      </c>
      <c r="F201" t="s">
        <v>148</v>
      </c>
      <c r="G201">
        <v>97</v>
      </c>
    </row>
    <row r="202" spans="1:7" x14ac:dyDescent="0.3">
      <c r="A202" t="s">
        <v>161</v>
      </c>
      <c r="B202" t="s">
        <v>128</v>
      </c>
      <c r="C202">
        <v>7</v>
      </c>
      <c r="D202">
        <v>2021</v>
      </c>
      <c r="E202" t="s">
        <v>355</v>
      </c>
      <c r="F202" t="s">
        <v>147</v>
      </c>
      <c r="G202">
        <v>650</v>
      </c>
    </row>
    <row r="203" spans="1:7" x14ac:dyDescent="0.3">
      <c r="A203" t="s">
        <v>161</v>
      </c>
      <c r="B203" t="s">
        <v>132</v>
      </c>
      <c r="C203">
        <v>7</v>
      </c>
      <c r="D203">
        <v>2021</v>
      </c>
      <c r="E203" t="s">
        <v>355</v>
      </c>
      <c r="F203" t="s">
        <v>148</v>
      </c>
      <c r="G203">
        <v>37</v>
      </c>
    </row>
    <row r="204" spans="1:7" x14ac:dyDescent="0.3">
      <c r="A204" t="s">
        <v>161</v>
      </c>
      <c r="B204" t="s">
        <v>132</v>
      </c>
      <c r="C204">
        <v>7</v>
      </c>
      <c r="D204">
        <v>2021</v>
      </c>
      <c r="E204" t="s">
        <v>355</v>
      </c>
      <c r="F204" t="s">
        <v>147</v>
      </c>
      <c r="G204">
        <v>475</v>
      </c>
    </row>
    <row r="205" spans="1:7" x14ac:dyDescent="0.3">
      <c r="A205" t="s">
        <v>161</v>
      </c>
      <c r="B205" t="s">
        <v>125</v>
      </c>
      <c r="C205">
        <v>7</v>
      </c>
      <c r="D205">
        <v>2021</v>
      </c>
      <c r="E205" t="s">
        <v>355</v>
      </c>
      <c r="F205" t="s">
        <v>148</v>
      </c>
      <c r="G205">
        <v>1</v>
      </c>
    </row>
    <row r="206" spans="1:7" x14ac:dyDescent="0.3">
      <c r="A206" t="s">
        <v>161</v>
      </c>
      <c r="B206" t="s">
        <v>135</v>
      </c>
      <c r="C206">
        <v>7</v>
      </c>
      <c r="D206">
        <v>2021</v>
      </c>
      <c r="E206" t="s">
        <v>355</v>
      </c>
      <c r="F206" t="s">
        <v>148</v>
      </c>
      <c r="G206">
        <v>138</v>
      </c>
    </row>
    <row r="207" spans="1:7" x14ac:dyDescent="0.3">
      <c r="A207" t="s">
        <v>161</v>
      </c>
      <c r="B207" t="s">
        <v>135</v>
      </c>
      <c r="C207">
        <v>7</v>
      </c>
      <c r="D207">
        <v>2021</v>
      </c>
      <c r="E207" t="s">
        <v>355</v>
      </c>
      <c r="F207" t="s">
        <v>147</v>
      </c>
      <c r="G207">
        <v>988</v>
      </c>
    </row>
    <row r="208" spans="1:7" x14ac:dyDescent="0.3">
      <c r="A208" t="s">
        <v>161</v>
      </c>
      <c r="B208" t="s">
        <v>137</v>
      </c>
      <c r="C208">
        <v>7</v>
      </c>
      <c r="D208">
        <v>2021</v>
      </c>
      <c r="E208" t="s">
        <v>355</v>
      </c>
      <c r="F208" t="s">
        <v>148</v>
      </c>
      <c r="G208">
        <v>4</v>
      </c>
    </row>
    <row r="209" spans="1:7" x14ac:dyDescent="0.3">
      <c r="A209" t="s">
        <v>161</v>
      </c>
      <c r="B209" t="s">
        <v>137</v>
      </c>
      <c r="C209">
        <v>7</v>
      </c>
      <c r="D209">
        <v>2021</v>
      </c>
      <c r="E209" t="s">
        <v>355</v>
      </c>
      <c r="F209" t="s">
        <v>147</v>
      </c>
      <c r="G209">
        <v>75</v>
      </c>
    </row>
    <row r="210" spans="1:7" x14ac:dyDescent="0.3">
      <c r="A210" t="s">
        <v>161</v>
      </c>
      <c r="B210" t="s">
        <v>138</v>
      </c>
      <c r="C210">
        <v>7</v>
      </c>
      <c r="D210">
        <v>2021</v>
      </c>
      <c r="E210" t="s">
        <v>355</v>
      </c>
      <c r="F210" t="s">
        <v>148</v>
      </c>
      <c r="G210">
        <v>16</v>
      </c>
    </row>
    <row r="211" spans="1:7" x14ac:dyDescent="0.3">
      <c r="A211" t="s">
        <v>161</v>
      </c>
      <c r="B211" t="s">
        <v>138</v>
      </c>
      <c r="C211">
        <v>7</v>
      </c>
      <c r="D211">
        <v>2021</v>
      </c>
      <c r="E211" t="s">
        <v>355</v>
      </c>
      <c r="F211" t="s">
        <v>147</v>
      </c>
      <c r="G211">
        <v>127</v>
      </c>
    </row>
    <row r="212" spans="1:7" x14ac:dyDescent="0.3">
      <c r="A212" t="s">
        <v>161</v>
      </c>
      <c r="B212" t="s">
        <v>139</v>
      </c>
      <c r="C212">
        <v>7</v>
      </c>
      <c r="D212">
        <v>2021</v>
      </c>
      <c r="E212" t="s">
        <v>355</v>
      </c>
      <c r="F212" t="s">
        <v>148</v>
      </c>
      <c r="G212">
        <v>254</v>
      </c>
    </row>
    <row r="213" spans="1:7" x14ac:dyDescent="0.3">
      <c r="A213" t="s">
        <v>161</v>
      </c>
      <c r="B213" t="s">
        <v>139</v>
      </c>
      <c r="C213">
        <v>7</v>
      </c>
      <c r="D213">
        <v>2021</v>
      </c>
      <c r="E213" t="s">
        <v>355</v>
      </c>
      <c r="F213" t="s">
        <v>147</v>
      </c>
      <c r="G213">
        <v>1609</v>
      </c>
    </row>
    <row r="214" spans="1:7" x14ac:dyDescent="0.3">
      <c r="A214" t="s">
        <v>161</v>
      </c>
      <c r="B214" t="s">
        <v>140</v>
      </c>
      <c r="C214">
        <v>7</v>
      </c>
      <c r="D214">
        <v>2021</v>
      </c>
      <c r="E214" t="s">
        <v>355</v>
      </c>
      <c r="F214" t="s">
        <v>148</v>
      </c>
      <c r="G214">
        <v>1</v>
      </c>
    </row>
    <row r="215" spans="1:7" x14ac:dyDescent="0.3">
      <c r="A215" t="s">
        <v>161</v>
      </c>
      <c r="B215" t="s">
        <v>127</v>
      </c>
      <c r="C215">
        <v>8</v>
      </c>
      <c r="D215">
        <v>2021</v>
      </c>
      <c r="E215" t="s">
        <v>356</v>
      </c>
      <c r="F215" t="s">
        <v>148</v>
      </c>
      <c r="G215">
        <v>1360</v>
      </c>
    </row>
    <row r="216" spans="1:7" x14ac:dyDescent="0.3">
      <c r="A216" t="s">
        <v>161</v>
      </c>
      <c r="B216" t="s">
        <v>127</v>
      </c>
      <c r="C216">
        <v>8</v>
      </c>
      <c r="D216">
        <v>2021</v>
      </c>
      <c r="E216" t="s">
        <v>356</v>
      </c>
      <c r="F216" t="s">
        <v>147</v>
      </c>
      <c r="G216">
        <v>19582</v>
      </c>
    </row>
    <row r="217" spans="1:7" x14ac:dyDescent="0.3">
      <c r="A217" t="s">
        <v>161</v>
      </c>
      <c r="B217" t="s">
        <v>17</v>
      </c>
      <c r="C217">
        <v>8</v>
      </c>
      <c r="D217">
        <v>2021</v>
      </c>
      <c r="E217" t="s">
        <v>356</v>
      </c>
      <c r="F217" t="s">
        <v>148</v>
      </c>
      <c r="G217">
        <v>553</v>
      </c>
    </row>
    <row r="218" spans="1:7" x14ac:dyDescent="0.3">
      <c r="A218" t="s">
        <v>161</v>
      </c>
      <c r="B218" t="s">
        <v>17</v>
      </c>
      <c r="C218">
        <v>8</v>
      </c>
      <c r="D218">
        <v>2021</v>
      </c>
      <c r="E218" t="s">
        <v>356</v>
      </c>
      <c r="F218" t="s">
        <v>147</v>
      </c>
      <c r="G218">
        <v>3180</v>
      </c>
    </row>
    <row r="219" spans="1:7" x14ac:dyDescent="0.3">
      <c r="A219" t="s">
        <v>161</v>
      </c>
      <c r="B219" t="s">
        <v>16</v>
      </c>
      <c r="C219">
        <v>8</v>
      </c>
      <c r="D219">
        <v>2021</v>
      </c>
      <c r="E219" t="s">
        <v>356</v>
      </c>
      <c r="F219" t="s">
        <v>148</v>
      </c>
      <c r="G219">
        <v>73</v>
      </c>
    </row>
    <row r="220" spans="1:7" x14ac:dyDescent="0.3">
      <c r="A220" t="s">
        <v>161</v>
      </c>
      <c r="B220" t="s">
        <v>16</v>
      </c>
      <c r="C220">
        <v>8</v>
      </c>
      <c r="D220">
        <v>2021</v>
      </c>
      <c r="E220" t="s">
        <v>356</v>
      </c>
      <c r="F220" t="s">
        <v>147</v>
      </c>
      <c r="G220">
        <v>847</v>
      </c>
    </row>
    <row r="221" spans="1:7" x14ac:dyDescent="0.3">
      <c r="A221" t="s">
        <v>161</v>
      </c>
      <c r="B221" t="s">
        <v>18</v>
      </c>
      <c r="C221">
        <v>8</v>
      </c>
      <c r="D221">
        <v>2021</v>
      </c>
      <c r="E221" t="s">
        <v>356</v>
      </c>
      <c r="F221" t="s">
        <v>148</v>
      </c>
      <c r="G221">
        <v>162</v>
      </c>
    </row>
    <row r="222" spans="1:7" x14ac:dyDescent="0.3">
      <c r="A222" t="s">
        <v>161</v>
      </c>
      <c r="B222" t="s">
        <v>18</v>
      </c>
      <c r="C222">
        <v>8</v>
      </c>
      <c r="D222">
        <v>2021</v>
      </c>
      <c r="E222" t="s">
        <v>356</v>
      </c>
      <c r="F222" t="s">
        <v>147</v>
      </c>
      <c r="G222">
        <v>1265</v>
      </c>
    </row>
    <row r="223" spans="1:7" x14ac:dyDescent="0.3">
      <c r="A223" t="s">
        <v>161</v>
      </c>
      <c r="B223" t="s">
        <v>128</v>
      </c>
      <c r="C223">
        <v>8</v>
      </c>
      <c r="D223">
        <v>2021</v>
      </c>
      <c r="E223" t="s">
        <v>356</v>
      </c>
      <c r="F223" t="s">
        <v>148</v>
      </c>
      <c r="G223">
        <v>98</v>
      </c>
    </row>
    <row r="224" spans="1:7" x14ac:dyDescent="0.3">
      <c r="A224" t="s">
        <v>161</v>
      </c>
      <c r="B224" t="s">
        <v>128</v>
      </c>
      <c r="C224">
        <v>8</v>
      </c>
      <c r="D224">
        <v>2021</v>
      </c>
      <c r="E224" t="s">
        <v>356</v>
      </c>
      <c r="F224" t="s">
        <v>147</v>
      </c>
      <c r="G224">
        <v>652</v>
      </c>
    </row>
    <row r="225" spans="1:7" x14ac:dyDescent="0.3">
      <c r="A225" t="s">
        <v>161</v>
      </c>
      <c r="B225" t="s">
        <v>132</v>
      </c>
      <c r="C225">
        <v>8</v>
      </c>
      <c r="D225">
        <v>2021</v>
      </c>
      <c r="E225" t="s">
        <v>356</v>
      </c>
      <c r="F225" t="s">
        <v>147</v>
      </c>
      <c r="G225">
        <v>466</v>
      </c>
    </row>
    <row r="226" spans="1:7" x14ac:dyDescent="0.3">
      <c r="A226" t="s">
        <v>161</v>
      </c>
      <c r="B226" t="s">
        <v>132</v>
      </c>
      <c r="C226">
        <v>8</v>
      </c>
      <c r="D226">
        <v>2021</v>
      </c>
      <c r="E226" t="s">
        <v>356</v>
      </c>
      <c r="F226" t="s">
        <v>148</v>
      </c>
      <c r="G226">
        <v>41</v>
      </c>
    </row>
    <row r="227" spans="1:7" x14ac:dyDescent="0.3">
      <c r="A227" t="s">
        <v>161</v>
      </c>
      <c r="B227" t="s">
        <v>125</v>
      </c>
      <c r="C227">
        <v>8</v>
      </c>
      <c r="D227">
        <v>2021</v>
      </c>
      <c r="E227" t="s">
        <v>356</v>
      </c>
      <c r="F227" t="s">
        <v>148</v>
      </c>
      <c r="G227">
        <v>1</v>
      </c>
    </row>
    <row r="228" spans="1:7" x14ac:dyDescent="0.3">
      <c r="A228" t="s">
        <v>161</v>
      </c>
      <c r="B228" t="s">
        <v>135</v>
      </c>
      <c r="C228">
        <v>8</v>
      </c>
      <c r="D228">
        <v>2021</v>
      </c>
      <c r="E228" t="s">
        <v>356</v>
      </c>
      <c r="F228" t="s">
        <v>148</v>
      </c>
      <c r="G228">
        <v>140</v>
      </c>
    </row>
    <row r="229" spans="1:7" x14ac:dyDescent="0.3">
      <c r="A229" t="s">
        <v>161</v>
      </c>
      <c r="B229" t="s">
        <v>135</v>
      </c>
      <c r="C229">
        <v>8</v>
      </c>
      <c r="D229">
        <v>2021</v>
      </c>
      <c r="E229" t="s">
        <v>356</v>
      </c>
      <c r="F229" t="s">
        <v>147</v>
      </c>
      <c r="G229">
        <v>986</v>
      </c>
    </row>
    <row r="230" spans="1:7" x14ac:dyDescent="0.3">
      <c r="A230" t="s">
        <v>161</v>
      </c>
      <c r="B230" t="s">
        <v>137</v>
      </c>
      <c r="C230">
        <v>8</v>
      </c>
      <c r="D230">
        <v>2021</v>
      </c>
      <c r="E230" t="s">
        <v>356</v>
      </c>
      <c r="F230" t="s">
        <v>148</v>
      </c>
      <c r="G230">
        <v>5</v>
      </c>
    </row>
    <row r="231" spans="1:7" x14ac:dyDescent="0.3">
      <c r="A231" t="s">
        <v>161</v>
      </c>
      <c r="B231" t="s">
        <v>137</v>
      </c>
      <c r="C231">
        <v>8</v>
      </c>
      <c r="D231">
        <v>2021</v>
      </c>
      <c r="E231" t="s">
        <v>356</v>
      </c>
      <c r="F231" t="s">
        <v>147</v>
      </c>
      <c r="G231">
        <v>76</v>
      </c>
    </row>
    <row r="232" spans="1:7" x14ac:dyDescent="0.3">
      <c r="A232" t="s">
        <v>161</v>
      </c>
      <c r="B232" t="s">
        <v>138</v>
      </c>
      <c r="C232">
        <v>8</v>
      </c>
      <c r="D232">
        <v>2021</v>
      </c>
      <c r="E232" t="s">
        <v>356</v>
      </c>
      <c r="F232" t="s">
        <v>148</v>
      </c>
      <c r="G232">
        <v>16</v>
      </c>
    </row>
    <row r="233" spans="1:7" x14ac:dyDescent="0.3">
      <c r="A233" t="s">
        <v>161</v>
      </c>
      <c r="B233" t="s">
        <v>138</v>
      </c>
      <c r="C233">
        <v>8</v>
      </c>
      <c r="D233">
        <v>2021</v>
      </c>
      <c r="E233" t="s">
        <v>356</v>
      </c>
      <c r="F233" t="s">
        <v>147</v>
      </c>
      <c r="G233">
        <v>127</v>
      </c>
    </row>
    <row r="234" spans="1:7" x14ac:dyDescent="0.3">
      <c r="A234" t="s">
        <v>161</v>
      </c>
      <c r="B234" t="s">
        <v>139</v>
      </c>
      <c r="C234">
        <v>8</v>
      </c>
      <c r="D234">
        <v>2021</v>
      </c>
      <c r="E234" t="s">
        <v>356</v>
      </c>
      <c r="F234" t="s">
        <v>148</v>
      </c>
      <c r="G234">
        <v>262</v>
      </c>
    </row>
    <row r="235" spans="1:7" x14ac:dyDescent="0.3">
      <c r="A235" t="s">
        <v>161</v>
      </c>
      <c r="B235" t="s">
        <v>139</v>
      </c>
      <c r="C235">
        <v>8</v>
      </c>
      <c r="D235">
        <v>2021</v>
      </c>
      <c r="E235" t="s">
        <v>356</v>
      </c>
      <c r="F235" t="s">
        <v>147</v>
      </c>
      <c r="G235">
        <v>1604</v>
      </c>
    </row>
    <row r="236" spans="1:7" x14ac:dyDescent="0.3">
      <c r="A236" t="s">
        <v>161</v>
      </c>
      <c r="B236" t="s">
        <v>127</v>
      </c>
      <c r="C236">
        <v>9</v>
      </c>
      <c r="D236">
        <v>2021</v>
      </c>
      <c r="E236" t="s">
        <v>357</v>
      </c>
      <c r="F236" t="s">
        <v>148</v>
      </c>
      <c r="G236">
        <v>1362</v>
      </c>
    </row>
    <row r="237" spans="1:7" x14ac:dyDescent="0.3">
      <c r="A237" t="s">
        <v>161</v>
      </c>
      <c r="B237" t="s">
        <v>127</v>
      </c>
      <c r="C237">
        <v>9</v>
      </c>
      <c r="D237">
        <v>2021</v>
      </c>
      <c r="E237" t="s">
        <v>357</v>
      </c>
      <c r="F237" t="s">
        <v>147</v>
      </c>
      <c r="G237">
        <v>19711</v>
      </c>
    </row>
    <row r="238" spans="1:7" x14ac:dyDescent="0.3">
      <c r="A238" t="s">
        <v>161</v>
      </c>
      <c r="B238" t="s">
        <v>17</v>
      </c>
      <c r="C238">
        <v>9</v>
      </c>
      <c r="D238">
        <v>2021</v>
      </c>
      <c r="E238" t="s">
        <v>357</v>
      </c>
      <c r="F238" t="s">
        <v>148</v>
      </c>
      <c r="G238">
        <v>561</v>
      </c>
    </row>
    <row r="239" spans="1:7" x14ac:dyDescent="0.3">
      <c r="A239" t="s">
        <v>161</v>
      </c>
      <c r="B239" t="s">
        <v>17</v>
      </c>
      <c r="C239">
        <v>9</v>
      </c>
      <c r="D239">
        <v>2021</v>
      </c>
      <c r="E239" t="s">
        <v>357</v>
      </c>
      <c r="F239" t="s">
        <v>147</v>
      </c>
      <c r="G239">
        <v>3142</v>
      </c>
    </row>
    <row r="240" spans="1:7" x14ac:dyDescent="0.3">
      <c r="A240" t="s">
        <v>161</v>
      </c>
      <c r="B240" t="s">
        <v>16</v>
      </c>
      <c r="C240">
        <v>9</v>
      </c>
      <c r="D240">
        <v>2021</v>
      </c>
      <c r="E240" t="s">
        <v>357</v>
      </c>
      <c r="F240" t="s">
        <v>148</v>
      </c>
      <c r="G240">
        <v>79</v>
      </c>
    </row>
    <row r="241" spans="1:7" x14ac:dyDescent="0.3">
      <c r="A241" t="s">
        <v>161</v>
      </c>
      <c r="B241" t="s">
        <v>16</v>
      </c>
      <c r="C241">
        <v>9</v>
      </c>
      <c r="D241">
        <v>2021</v>
      </c>
      <c r="E241" t="s">
        <v>357</v>
      </c>
      <c r="F241" t="s">
        <v>147</v>
      </c>
      <c r="G241">
        <v>861</v>
      </c>
    </row>
    <row r="242" spans="1:7" x14ac:dyDescent="0.3">
      <c r="A242" t="s">
        <v>161</v>
      </c>
      <c r="B242" t="s">
        <v>18</v>
      </c>
      <c r="C242">
        <v>9</v>
      </c>
      <c r="D242">
        <v>2021</v>
      </c>
      <c r="E242" t="s">
        <v>357</v>
      </c>
      <c r="F242" t="s">
        <v>148</v>
      </c>
      <c r="G242">
        <v>156</v>
      </c>
    </row>
    <row r="243" spans="1:7" x14ac:dyDescent="0.3">
      <c r="A243" t="s">
        <v>161</v>
      </c>
      <c r="B243" t="s">
        <v>18</v>
      </c>
      <c r="C243">
        <v>9</v>
      </c>
      <c r="D243">
        <v>2021</v>
      </c>
      <c r="E243" t="s">
        <v>357</v>
      </c>
      <c r="F243" t="s">
        <v>147</v>
      </c>
      <c r="G243">
        <v>1241</v>
      </c>
    </row>
    <row r="244" spans="1:7" x14ac:dyDescent="0.3">
      <c r="A244" t="s">
        <v>161</v>
      </c>
      <c r="B244" t="s">
        <v>128</v>
      </c>
      <c r="C244">
        <v>9</v>
      </c>
      <c r="D244">
        <v>2021</v>
      </c>
      <c r="E244" t="s">
        <v>357</v>
      </c>
      <c r="F244" t="s">
        <v>148</v>
      </c>
      <c r="G244">
        <v>107</v>
      </c>
    </row>
    <row r="245" spans="1:7" x14ac:dyDescent="0.3">
      <c r="A245" t="s">
        <v>161</v>
      </c>
      <c r="B245" t="s">
        <v>128</v>
      </c>
      <c r="C245">
        <v>9</v>
      </c>
      <c r="D245">
        <v>2021</v>
      </c>
      <c r="E245" t="s">
        <v>357</v>
      </c>
      <c r="F245" t="s">
        <v>147</v>
      </c>
      <c r="G245">
        <v>660</v>
      </c>
    </row>
    <row r="246" spans="1:7" x14ac:dyDescent="0.3">
      <c r="A246" t="s">
        <v>161</v>
      </c>
      <c r="B246" t="s">
        <v>163</v>
      </c>
      <c r="C246">
        <v>9</v>
      </c>
      <c r="D246">
        <v>2021</v>
      </c>
      <c r="E246" t="s">
        <v>357</v>
      </c>
      <c r="F246" t="s">
        <v>148</v>
      </c>
      <c r="G246">
        <v>1</v>
      </c>
    </row>
    <row r="247" spans="1:7" x14ac:dyDescent="0.3">
      <c r="A247" t="s">
        <v>161</v>
      </c>
      <c r="B247" t="s">
        <v>132</v>
      </c>
      <c r="C247">
        <v>9</v>
      </c>
      <c r="D247">
        <v>2021</v>
      </c>
      <c r="E247" t="s">
        <v>357</v>
      </c>
      <c r="F247" t="s">
        <v>148</v>
      </c>
      <c r="G247">
        <v>40</v>
      </c>
    </row>
    <row r="248" spans="1:7" x14ac:dyDescent="0.3">
      <c r="A248" t="s">
        <v>161</v>
      </c>
      <c r="B248" t="s">
        <v>132</v>
      </c>
      <c r="C248">
        <v>9</v>
      </c>
      <c r="D248">
        <v>2021</v>
      </c>
      <c r="E248" t="s">
        <v>357</v>
      </c>
      <c r="F248" t="s">
        <v>147</v>
      </c>
      <c r="G248">
        <v>464</v>
      </c>
    </row>
    <row r="249" spans="1:7" x14ac:dyDescent="0.3">
      <c r="A249" t="s">
        <v>161</v>
      </c>
      <c r="B249" t="s">
        <v>125</v>
      </c>
      <c r="C249">
        <v>9</v>
      </c>
      <c r="D249">
        <v>2021</v>
      </c>
      <c r="E249" t="s">
        <v>357</v>
      </c>
      <c r="F249" t="s">
        <v>148</v>
      </c>
      <c r="G249">
        <v>1</v>
      </c>
    </row>
    <row r="250" spans="1:7" x14ac:dyDescent="0.3">
      <c r="A250" t="s">
        <v>161</v>
      </c>
      <c r="B250" t="s">
        <v>135</v>
      </c>
      <c r="C250">
        <v>9</v>
      </c>
      <c r="D250">
        <v>2021</v>
      </c>
      <c r="E250" t="s">
        <v>357</v>
      </c>
      <c r="F250" t="s">
        <v>148</v>
      </c>
      <c r="G250">
        <v>150</v>
      </c>
    </row>
    <row r="251" spans="1:7" x14ac:dyDescent="0.3">
      <c r="A251" t="s">
        <v>161</v>
      </c>
      <c r="B251" t="s">
        <v>135</v>
      </c>
      <c r="C251">
        <v>9</v>
      </c>
      <c r="D251">
        <v>2021</v>
      </c>
      <c r="E251" t="s">
        <v>357</v>
      </c>
      <c r="F251" t="s">
        <v>147</v>
      </c>
      <c r="G251">
        <v>997</v>
      </c>
    </row>
    <row r="252" spans="1:7" x14ac:dyDescent="0.3">
      <c r="A252" t="s">
        <v>161</v>
      </c>
      <c r="B252" t="s">
        <v>137</v>
      </c>
      <c r="C252">
        <v>9</v>
      </c>
      <c r="D252">
        <v>2021</v>
      </c>
      <c r="E252" t="s">
        <v>357</v>
      </c>
      <c r="F252" t="s">
        <v>148</v>
      </c>
      <c r="G252">
        <v>5</v>
      </c>
    </row>
    <row r="253" spans="1:7" x14ac:dyDescent="0.3">
      <c r="A253" t="s">
        <v>161</v>
      </c>
      <c r="B253" t="s">
        <v>137</v>
      </c>
      <c r="C253">
        <v>9</v>
      </c>
      <c r="D253">
        <v>2021</v>
      </c>
      <c r="E253" t="s">
        <v>357</v>
      </c>
      <c r="F253" t="s">
        <v>147</v>
      </c>
      <c r="G253">
        <v>75</v>
      </c>
    </row>
    <row r="254" spans="1:7" x14ac:dyDescent="0.3">
      <c r="A254" t="s">
        <v>161</v>
      </c>
      <c r="B254" t="s">
        <v>138</v>
      </c>
      <c r="C254">
        <v>9</v>
      </c>
      <c r="D254">
        <v>2021</v>
      </c>
      <c r="E254" t="s">
        <v>357</v>
      </c>
      <c r="F254" t="s">
        <v>148</v>
      </c>
      <c r="G254">
        <v>16</v>
      </c>
    </row>
    <row r="255" spans="1:7" x14ac:dyDescent="0.3">
      <c r="A255" t="s">
        <v>161</v>
      </c>
      <c r="B255" t="s">
        <v>138</v>
      </c>
      <c r="C255">
        <v>9</v>
      </c>
      <c r="D255">
        <v>2021</v>
      </c>
      <c r="E255" t="s">
        <v>357</v>
      </c>
      <c r="F255" t="s">
        <v>147</v>
      </c>
      <c r="G255">
        <v>135</v>
      </c>
    </row>
    <row r="256" spans="1:7" x14ac:dyDescent="0.3">
      <c r="A256" t="s">
        <v>161</v>
      </c>
      <c r="B256" t="s">
        <v>139</v>
      </c>
      <c r="C256">
        <v>9</v>
      </c>
      <c r="D256">
        <v>2021</v>
      </c>
      <c r="E256" t="s">
        <v>357</v>
      </c>
      <c r="F256" t="s">
        <v>148</v>
      </c>
      <c r="G256">
        <v>250</v>
      </c>
    </row>
    <row r="257" spans="1:7" x14ac:dyDescent="0.3">
      <c r="A257" t="s">
        <v>161</v>
      </c>
      <c r="B257" t="s">
        <v>139</v>
      </c>
      <c r="C257">
        <v>9</v>
      </c>
      <c r="D257">
        <v>2021</v>
      </c>
      <c r="E257" t="s">
        <v>357</v>
      </c>
      <c r="F257" t="s">
        <v>147</v>
      </c>
      <c r="G257">
        <v>1604</v>
      </c>
    </row>
  </sheetData>
  <sortState xmlns:xlrd2="http://schemas.microsoft.com/office/spreadsheetml/2017/richdata2" ref="A2:G2001">
    <sortCondition ref="D2:D2001"/>
    <sortCondition ref="C2:C2001"/>
    <sortCondition ref="B2:B200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F183"/>
  <sheetViews>
    <sheetView workbookViewId="0">
      <pane ySplit="1" topLeftCell="A2" activePane="bottomLeft" state="frozen"/>
      <selection activeCell="M9" sqref="M9"/>
      <selection pane="bottomLeft" activeCell="E15" sqref="E15"/>
    </sheetView>
  </sheetViews>
  <sheetFormatPr defaultRowHeight="14.4" x14ac:dyDescent="0.3"/>
  <cols>
    <col min="1" max="1" width="11.44140625" style="96" bestFit="1" customWidth="1"/>
    <col min="2" max="2" width="9.33203125" style="96" bestFit="1" customWidth="1"/>
    <col min="3" max="3" width="22.6640625" style="96" customWidth="1"/>
    <col min="4" max="4" width="13.44140625" style="96" bestFit="1" customWidth="1"/>
    <col min="5" max="5" width="24.5546875" style="96" customWidth="1"/>
    <col min="6" max="6" width="18.44140625" style="99" bestFit="1" customWidth="1"/>
  </cols>
  <sheetData>
    <row r="1" spans="1:6" x14ac:dyDescent="0.3">
      <c r="A1" s="100" t="s">
        <v>384</v>
      </c>
      <c r="B1" s="100" t="s">
        <v>386</v>
      </c>
      <c r="C1" s="100" t="s">
        <v>363</v>
      </c>
      <c r="D1" s="100" t="s">
        <v>364</v>
      </c>
      <c r="E1" s="100" t="s">
        <v>385</v>
      </c>
      <c r="F1" s="104" t="s">
        <v>390</v>
      </c>
    </row>
    <row r="2" spans="1:6" x14ac:dyDescent="0.3">
      <c r="A2" s="97" t="s">
        <v>106</v>
      </c>
      <c r="B2" s="97" t="s">
        <v>372</v>
      </c>
      <c r="C2" s="97" t="s">
        <v>371</v>
      </c>
      <c r="D2" s="97" t="s">
        <v>383</v>
      </c>
      <c r="E2" s="97" t="s">
        <v>387</v>
      </c>
      <c r="F2" s="105">
        <v>1081.92</v>
      </c>
    </row>
    <row r="3" spans="1:6" x14ac:dyDescent="0.3">
      <c r="A3" s="97" t="s">
        <v>106</v>
      </c>
      <c r="B3" s="97" t="s">
        <v>372</v>
      </c>
      <c r="C3" s="97" t="s">
        <v>371</v>
      </c>
      <c r="D3" s="97" t="s">
        <v>382</v>
      </c>
      <c r="E3" s="97" t="s">
        <v>388</v>
      </c>
      <c r="F3" s="105">
        <v>762.98</v>
      </c>
    </row>
    <row r="4" spans="1:6" x14ac:dyDescent="0.3">
      <c r="A4" s="97" t="s">
        <v>106</v>
      </c>
      <c r="B4" s="97" t="s">
        <v>372</v>
      </c>
      <c r="C4" s="97" t="s">
        <v>371</v>
      </c>
      <c r="D4" s="97" t="s">
        <v>381</v>
      </c>
      <c r="E4" s="97" t="s">
        <v>389</v>
      </c>
      <c r="F4" s="105">
        <v>1736.65</v>
      </c>
    </row>
    <row r="5" spans="1:6" x14ac:dyDescent="0.3">
      <c r="A5" s="97" t="s">
        <v>106</v>
      </c>
      <c r="B5" s="97" t="s">
        <v>372</v>
      </c>
      <c r="C5" s="97" t="s">
        <v>375</v>
      </c>
      <c r="D5" s="97" t="s">
        <v>382</v>
      </c>
      <c r="E5" s="97" t="s">
        <v>388</v>
      </c>
      <c r="F5" s="105">
        <v>6.12</v>
      </c>
    </row>
    <row r="6" spans="1:6" x14ac:dyDescent="0.3">
      <c r="A6" s="97" t="s">
        <v>106</v>
      </c>
      <c r="B6" s="97" t="s">
        <v>372</v>
      </c>
      <c r="C6" s="97" t="s">
        <v>375</v>
      </c>
      <c r="D6" s="97" t="s">
        <v>381</v>
      </c>
      <c r="E6" s="97" t="s">
        <v>389</v>
      </c>
      <c r="F6" s="105">
        <v>7.16</v>
      </c>
    </row>
    <row r="7" spans="1:6" x14ac:dyDescent="0.3">
      <c r="A7" s="97" t="s">
        <v>106</v>
      </c>
      <c r="B7" s="97" t="s">
        <v>372</v>
      </c>
      <c r="C7" s="97" t="s">
        <v>371</v>
      </c>
      <c r="D7" s="97" t="s">
        <v>380</v>
      </c>
      <c r="E7" s="97" t="s">
        <v>387</v>
      </c>
      <c r="F7" s="105">
        <v>303.14</v>
      </c>
    </row>
    <row r="8" spans="1:6" x14ac:dyDescent="0.3">
      <c r="A8" s="97" t="s">
        <v>106</v>
      </c>
      <c r="B8" s="97" t="s">
        <v>372</v>
      </c>
      <c r="C8" s="97" t="s">
        <v>371</v>
      </c>
      <c r="D8" s="97" t="s">
        <v>379</v>
      </c>
      <c r="E8" s="97" t="s">
        <v>388</v>
      </c>
      <c r="F8" s="105">
        <v>91.14</v>
      </c>
    </row>
    <row r="9" spans="1:6" x14ac:dyDescent="0.3">
      <c r="A9" s="97" t="s">
        <v>106</v>
      </c>
      <c r="B9" s="97" t="s">
        <v>372</v>
      </c>
      <c r="C9" s="97" t="s">
        <v>371</v>
      </c>
      <c r="D9" s="97" t="s">
        <v>378</v>
      </c>
      <c r="E9" s="97" t="s">
        <v>389</v>
      </c>
      <c r="F9" s="105">
        <v>563.16999999999996</v>
      </c>
    </row>
    <row r="10" spans="1:6" x14ac:dyDescent="0.3">
      <c r="A10" s="97" t="s">
        <v>106</v>
      </c>
      <c r="B10" s="97" t="s">
        <v>372</v>
      </c>
      <c r="C10" s="97" t="s">
        <v>371</v>
      </c>
      <c r="D10" s="97" t="s">
        <v>377</v>
      </c>
      <c r="E10" s="97" t="s">
        <v>387</v>
      </c>
      <c r="F10" s="105">
        <v>427.64</v>
      </c>
    </row>
    <row r="11" spans="1:6" x14ac:dyDescent="0.3">
      <c r="A11" s="97" t="s">
        <v>106</v>
      </c>
      <c r="B11" s="97" t="s">
        <v>372</v>
      </c>
      <c r="C11" s="97" t="s">
        <v>371</v>
      </c>
      <c r="D11" s="97" t="s">
        <v>376</v>
      </c>
      <c r="E11" s="97" t="s">
        <v>388</v>
      </c>
      <c r="F11" s="105">
        <v>186.75</v>
      </c>
    </row>
    <row r="12" spans="1:6" x14ac:dyDescent="0.3">
      <c r="A12" s="97" t="s">
        <v>106</v>
      </c>
      <c r="B12" s="97" t="s">
        <v>372</v>
      </c>
      <c r="C12" s="97" t="s">
        <v>371</v>
      </c>
      <c r="D12" s="97" t="s">
        <v>374</v>
      </c>
      <c r="E12" s="97" t="s">
        <v>389</v>
      </c>
      <c r="F12" s="105">
        <v>868.48</v>
      </c>
    </row>
    <row r="13" spans="1:6" x14ac:dyDescent="0.3">
      <c r="A13" s="97" t="s">
        <v>106</v>
      </c>
      <c r="B13" s="97" t="s">
        <v>372</v>
      </c>
      <c r="C13" s="97" t="s">
        <v>375</v>
      </c>
      <c r="D13" s="97" t="s">
        <v>376</v>
      </c>
      <c r="E13" s="97" t="s">
        <v>388</v>
      </c>
      <c r="F13" s="105">
        <v>10.81</v>
      </c>
    </row>
    <row r="14" spans="1:6" x14ac:dyDescent="0.3">
      <c r="A14" s="97" t="s">
        <v>106</v>
      </c>
      <c r="B14" s="97" t="s">
        <v>372</v>
      </c>
      <c r="C14" s="97" t="s">
        <v>375</v>
      </c>
      <c r="D14" s="97" t="s">
        <v>374</v>
      </c>
      <c r="E14" s="97" t="s">
        <v>389</v>
      </c>
      <c r="F14" s="105">
        <v>1950.35</v>
      </c>
    </row>
    <row r="15" spans="1:6" x14ac:dyDescent="0.3">
      <c r="A15" s="97" t="s">
        <v>106</v>
      </c>
      <c r="B15" s="97" t="s">
        <v>372</v>
      </c>
      <c r="C15" s="97" t="s">
        <v>371</v>
      </c>
      <c r="D15" s="97" t="s">
        <v>373</v>
      </c>
      <c r="E15" s="97" t="s">
        <v>388</v>
      </c>
      <c r="F15" s="105">
        <v>3.06</v>
      </c>
    </row>
    <row r="16" spans="1:6" x14ac:dyDescent="0.3">
      <c r="A16" s="97" t="s">
        <v>106</v>
      </c>
      <c r="B16" s="97" t="s">
        <v>372</v>
      </c>
      <c r="C16" s="97" t="s">
        <v>371</v>
      </c>
      <c r="D16" s="97" t="s">
        <v>370</v>
      </c>
      <c r="E16" s="97" t="s">
        <v>389</v>
      </c>
      <c r="F16" s="105">
        <v>290.75</v>
      </c>
    </row>
    <row r="17" spans="1:6" x14ac:dyDescent="0.3">
      <c r="A17" s="97" t="s">
        <v>107</v>
      </c>
      <c r="B17" s="97" t="s">
        <v>372</v>
      </c>
      <c r="C17" s="97" t="s">
        <v>371</v>
      </c>
      <c r="D17" s="97" t="s">
        <v>383</v>
      </c>
      <c r="E17" s="97" t="s">
        <v>387</v>
      </c>
      <c r="F17" s="105">
        <v>1102.33</v>
      </c>
    </row>
    <row r="18" spans="1:6" x14ac:dyDescent="0.3">
      <c r="A18" s="97" t="s">
        <v>107</v>
      </c>
      <c r="B18" s="97" t="s">
        <v>372</v>
      </c>
      <c r="C18" s="97" t="s">
        <v>371</v>
      </c>
      <c r="D18" s="97" t="s">
        <v>382</v>
      </c>
      <c r="E18" s="97" t="s">
        <v>388</v>
      </c>
      <c r="F18" s="105">
        <v>762.11</v>
      </c>
    </row>
    <row r="19" spans="1:6" x14ac:dyDescent="0.3">
      <c r="A19" s="97" t="s">
        <v>107</v>
      </c>
      <c r="B19" s="97" t="s">
        <v>372</v>
      </c>
      <c r="C19" s="97" t="s">
        <v>371</v>
      </c>
      <c r="D19" s="97" t="s">
        <v>381</v>
      </c>
      <c r="E19" s="97" t="s">
        <v>389</v>
      </c>
      <c r="F19" s="105">
        <v>1948.67</v>
      </c>
    </row>
    <row r="20" spans="1:6" x14ac:dyDescent="0.3">
      <c r="A20" s="97" t="s">
        <v>107</v>
      </c>
      <c r="B20" s="97" t="s">
        <v>372</v>
      </c>
      <c r="C20" s="97" t="s">
        <v>375</v>
      </c>
      <c r="D20" s="97" t="s">
        <v>382</v>
      </c>
      <c r="E20" s="97" t="s">
        <v>388</v>
      </c>
      <c r="F20" s="105">
        <v>4.74</v>
      </c>
    </row>
    <row r="21" spans="1:6" x14ac:dyDescent="0.3">
      <c r="A21" s="97" t="s">
        <v>107</v>
      </c>
      <c r="B21" s="97" t="s">
        <v>372</v>
      </c>
      <c r="C21" s="97" t="s">
        <v>375</v>
      </c>
      <c r="D21" s="97" t="s">
        <v>381</v>
      </c>
      <c r="E21" s="97" t="s">
        <v>389</v>
      </c>
      <c r="F21" s="105">
        <v>11.49</v>
      </c>
    </row>
    <row r="22" spans="1:6" x14ac:dyDescent="0.3">
      <c r="A22" s="97" t="s">
        <v>107</v>
      </c>
      <c r="B22" s="97" t="s">
        <v>372</v>
      </c>
      <c r="C22" s="97" t="s">
        <v>371</v>
      </c>
      <c r="D22" s="97" t="s">
        <v>380</v>
      </c>
      <c r="E22" s="97" t="s">
        <v>387</v>
      </c>
      <c r="F22" s="105">
        <v>296.32</v>
      </c>
    </row>
    <row r="23" spans="1:6" x14ac:dyDescent="0.3">
      <c r="A23" s="97" t="s">
        <v>107</v>
      </c>
      <c r="B23" s="97" t="s">
        <v>372</v>
      </c>
      <c r="C23" s="97" t="s">
        <v>371</v>
      </c>
      <c r="D23" s="97" t="s">
        <v>379</v>
      </c>
      <c r="E23" s="97" t="s">
        <v>388</v>
      </c>
      <c r="F23" s="105">
        <v>93.62</v>
      </c>
    </row>
    <row r="24" spans="1:6" x14ac:dyDescent="0.3">
      <c r="A24" s="97" t="s">
        <v>107</v>
      </c>
      <c r="B24" s="97" t="s">
        <v>372</v>
      </c>
      <c r="C24" s="97" t="s">
        <v>371</v>
      </c>
      <c r="D24" s="97" t="s">
        <v>378</v>
      </c>
      <c r="E24" s="97" t="s">
        <v>389</v>
      </c>
      <c r="F24" s="105">
        <v>526.04</v>
      </c>
    </row>
    <row r="25" spans="1:6" x14ac:dyDescent="0.3">
      <c r="A25" s="97" t="s">
        <v>107</v>
      </c>
      <c r="B25" s="97" t="s">
        <v>372</v>
      </c>
      <c r="C25" s="97" t="s">
        <v>371</v>
      </c>
      <c r="D25" s="97" t="s">
        <v>377</v>
      </c>
      <c r="E25" s="97" t="s">
        <v>387</v>
      </c>
      <c r="F25" s="105">
        <v>444.73</v>
      </c>
    </row>
    <row r="26" spans="1:6" x14ac:dyDescent="0.3">
      <c r="A26" s="97" t="s">
        <v>107</v>
      </c>
      <c r="B26" s="97" t="s">
        <v>372</v>
      </c>
      <c r="C26" s="97" t="s">
        <v>371</v>
      </c>
      <c r="D26" s="97" t="s">
        <v>376</v>
      </c>
      <c r="E26" s="97" t="s">
        <v>388</v>
      </c>
      <c r="F26" s="105">
        <v>181</v>
      </c>
    </row>
    <row r="27" spans="1:6" x14ac:dyDescent="0.3">
      <c r="A27" s="97" t="s">
        <v>107</v>
      </c>
      <c r="B27" s="97" t="s">
        <v>372</v>
      </c>
      <c r="C27" s="97" t="s">
        <v>371</v>
      </c>
      <c r="D27" s="97" t="s">
        <v>374</v>
      </c>
      <c r="E27" s="97" t="s">
        <v>389</v>
      </c>
      <c r="F27" s="105">
        <v>788.68</v>
      </c>
    </row>
    <row r="28" spans="1:6" x14ac:dyDescent="0.3">
      <c r="A28" s="97" t="s">
        <v>107</v>
      </c>
      <c r="B28" s="97" t="s">
        <v>372</v>
      </c>
      <c r="C28" s="97" t="s">
        <v>375</v>
      </c>
      <c r="D28" s="97" t="s">
        <v>376</v>
      </c>
      <c r="E28" s="97" t="s">
        <v>388</v>
      </c>
      <c r="F28" s="105">
        <v>9.3800000000000008</v>
      </c>
    </row>
    <row r="29" spans="1:6" x14ac:dyDescent="0.3">
      <c r="A29" s="97" t="s">
        <v>107</v>
      </c>
      <c r="B29" s="97" t="s">
        <v>372</v>
      </c>
      <c r="C29" s="97" t="s">
        <v>375</v>
      </c>
      <c r="D29" s="97" t="s">
        <v>374</v>
      </c>
      <c r="E29" s="97" t="s">
        <v>389</v>
      </c>
      <c r="F29" s="105">
        <v>1851.15</v>
      </c>
    </row>
    <row r="30" spans="1:6" x14ac:dyDescent="0.3">
      <c r="A30" s="97" t="s">
        <v>107</v>
      </c>
      <c r="B30" s="97" t="s">
        <v>372</v>
      </c>
      <c r="C30" s="97" t="s">
        <v>371</v>
      </c>
      <c r="D30" s="97" t="s">
        <v>373</v>
      </c>
      <c r="E30" s="97" t="s">
        <v>388</v>
      </c>
      <c r="F30" s="105">
        <v>1.53</v>
      </c>
    </row>
    <row r="31" spans="1:6" x14ac:dyDescent="0.3">
      <c r="A31" s="97" t="s">
        <v>107</v>
      </c>
      <c r="B31" s="97" t="s">
        <v>372</v>
      </c>
      <c r="C31" s="97" t="s">
        <v>371</v>
      </c>
      <c r="D31" s="97" t="s">
        <v>370</v>
      </c>
      <c r="E31" s="97" t="s">
        <v>389</v>
      </c>
      <c r="F31" s="105">
        <v>286.07</v>
      </c>
    </row>
    <row r="32" spans="1:6" x14ac:dyDescent="0.3">
      <c r="A32" s="97" t="s">
        <v>108</v>
      </c>
      <c r="B32" s="97" t="s">
        <v>372</v>
      </c>
      <c r="C32" s="97" t="s">
        <v>371</v>
      </c>
      <c r="D32" s="97" t="s">
        <v>383</v>
      </c>
      <c r="E32" s="97" t="s">
        <v>387</v>
      </c>
      <c r="F32" s="105">
        <v>1085.74</v>
      </c>
    </row>
    <row r="33" spans="1:6" x14ac:dyDescent="0.3">
      <c r="A33" s="97" t="s">
        <v>108</v>
      </c>
      <c r="B33" s="97" t="s">
        <v>372</v>
      </c>
      <c r="C33" s="97" t="s">
        <v>371</v>
      </c>
      <c r="D33" s="97" t="s">
        <v>382</v>
      </c>
      <c r="E33" s="97" t="s">
        <v>388</v>
      </c>
      <c r="F33" s="105">
        <v>751.64</v>
      </c>
    </row>
    <row r="34" spans="1:6" x14ac:dyDescent="0.3">
      <c r="A34" s="97" t="s">
        <v>108</v>
      </c>
      <c r="B34" s="97" t="s">
        <v>372</v>
      </c>
      <c r="C34" s="97" t="s">
        <v>371</v>
      </c>
      <c r="D34" s="97" t="s">
        <v>381</v>
      </c>
      <c r="E34" s="97" t="s">
        <v>389</v>
      </c>
      <c r="F34" s="105">
        <v>1417.09</v>
      </c>
    </row>
    <row r="35" spans="1:6" x14ac:dyDescent="0.3">
      <c r="A35" s="97" t="s">
        <v>108</v>
      </c>
      <c r="B35" s="97" t="s">
        <v>372</v>
      </c>
      <c r="C35" s="97" t="s">
        <v>375</v>
      </c>
      <c r="D35" s="97" t="s">
        <v>382</v>
      </c>
      <c r="E35" s="97" t="s">
        <v>388</v>
      </c>
      <c r="F35" s="105">
        <v>4.59</v>
      </c>
    </row>
    <row r="36" spans="1:6" x14ac:dyDescent="0.3">
      <c r="A36" s="97" t="s">
        <v>108</v>
      </c>
      <c r="B36" s="97" t="s">
        <v>372</v>
      </c>
      <c r="C36" s="97" t="s">
        <v>375</v>
      </c>
      <c r="D36" s="97" t="s">
        <v>381</v>
      </c>
      <c r="E36" s="97" t="s">
        <v>389</v>
      </c>
      <c r="F36" s="105">
        <v>3.17</v>
      </c>
    </row>
    <row r="37" spans="1:6" x14ac:dyDescent="0.3">
      <c r="A37" s="97" t="s">
        <v>108</v>
      </c>
      <c r="B37" s="97" t="s">
        <v>372</v>
      </c>
      <c r="C37" s="97" t="s">
        <v>371</v>
      </c>
      <c r="D37" s="97" t="s">
        <v>380</v>
      </c>
      <c r="E37" s="97" t="s">
        <v>387</v>
      </c>
      <c r="F37" s="105">
        <v>303.85000000000002</v>
      </c>
    </row>
    <row r="38" spans="1:6" x14ac:dyDescent="0.3">
      <c r="A38" s="97" t="s">
        <v>108</v>
      </c>
      <c r="B38" s="97" t="s">
        <v>372</v>
      </c>
      <c r="C38" s="97" t="s">
        <v>371</v>
      </c>
      <c r="D38" s="97" t="s">
        <v>379</v>
      </c>
      <c r="E38" s="97" t="s">
        <v>388</v>
      </c>
      <c r="F38" s="105">
        <v>91.4</v>
      </c>
    </row>
    <row r="39" spans="1:6" x14ac:dyDescent="0.3">
      <c r="A39" s="97" t="s">
        <v>108</v>
      </c>
      <c r="B39" s="97" t="s">
        <v>372</v>
      </c>
      <c r="C39" s="97" t="s">
        <v>371</v>
      </c>
      <c r="D39" s="97" t="s">
        <v>378</v>
      </c>
      <c r="E39" s="97" t="s">
        <v>389</v>
      </c>
      <c r="F39" s="105">
        <v>552.52</v>
      </c>
    </row>
    <row r="40" spans="1:6" x14ac:dyDescent="0.3">
      <c r="A40" s="97" t="s">
        <v>108</v>
      </c>
      <c r="B40" s="97" t="s">
        <v>372</v>
      </c>
      <c r="C40" s="97" t="s">
        <v>371</v>
      </c>
      <c r="D40" s="97" t="s">
        <v>377</v>
      </c>
      <c r="E40" s="97" t="s">
        <v>387</v>
      </c>
      <c r="F40" s="105">
        <v>430.77</v>
      </c>
    </row>
    <row r="41" spans="1:6" x14ac:dyDescent="0.3">
      <c r="A41" s="97" t="s">
        <v>108</v>
      </c>
      <c r="B41" s="97" t="s">
        <v>372</v>
      </c>
      <c r="C41" s="97" t="s">
        <v>371</v>
      </c>
      <c r="D41" s="97" t="s">
        <v>376</v>
      </c>
      <c r="E41" s="97" t="s">
        <v>388</v>
      </c>
      <c r="F41" s="105">
        <v>175.99</v>
      </c>
    </row>
    <row r="42" spans="1:6" x14ac:dyDescent="0.3">
      <c r="A42" s="97" t="s">
        <v>108</v>
      </c>
      <c r="B42" s="97" t="s">
        <v>372</v>
      </c>
      <c r="C42" s="97" t="s">
        <v>371</v>
      </c>
      <c r="D42" s="97" t="s">
        <v>374</v>
      </c>
      <c r="E42" s="97" t="s">
        <v>389</v>
      </c>
      <c r="F42" s="105">
        <v>620.80999999999995</v>
      </c>
    </row>
    <row r="43" spans="1:6" x14ac:dyDescent="0.3">
      <c r="A43" s="97" t="s">
        <v>108</v>
      </c>
      <c r="B43" s="97" t="s">
        <v>372</v>
      </c>
      <c r="C43" s="97" t="s">
        <v>375</v>
      </c>
      <c r="D43" s="97" t="s">
        <v>376</v>
      </c>
      <c r="E43" s="97" t="s">
        <v>388</v>
      </c>
      <c r="F43" s="105">
        <v>9.18</v>
      </c>
    </row>
    <row r="44" spans="1:6" x14ac:dyDescent="0.3">
      <c r="A44" s="97" t="s">
        <v>108</v>
      </c>
      <c r="B44" s="97" t="s">
        <v>372</v>
      </c>
      <c r="C44" s="97" t="s">
        <v>375</v>
      </c>
      <c r="D44" s="97" t="s">
        <v>374</v>
      </c>
      <c r="E44" s="97" t="s">
        <v>389</v>
      </c>
      <c r="F44" s="105">
        <v>1977.78</v>
      </c>
    </row>
    <row r="45" spans="1:6" x14ac:dyDescent="0.3">
      <c r="A45" s="97" t="s">
        <v>108</v>
      </c>
      <c r="B45" s="97" t="s">
        <v>372</v>
      </c>
      <c r="C45" s="97" t="s">
        <v>371</v>
      </c>
      <c r="D45" s="97" t="s">
        <v>373</v>
      </c>
      <c r="E45" s="97" t="s">
        <v>388</v>
      </c>
      <c r="F45" s="105">
        <v>1.53</v>
      </c>
    </row>
    <row r="46" spans="1:6" x14ac:dyDescent="0.3">
      <c r="A46" s="97" t="s">
        <v>108</v>
      </c>
      <c r="B46" s="97" t="s">
        <v>372</v>
      </c>
      <c r="C46" s="97" t="s">
        <v>371</v>
      </c>
      <c r="D46" s="97" t="s">
        <v>370</v>
      </c>
      <c r="E46" s="97" t="s">
        <v>389</v>
      </c>
      <c r="F46" s="105">
        <v>433.8</v>
      </c>
    </row>
    <row r="47" spans="1:6" x14ac:dyDescent="0.3">
      <c r="A47" s="97" t="s">
        <v>349</v>
      </c>
      <c r="B47" s="97" t="s">
        <v>372</v>
      </c>
      <c r="C47" s="97" t="s">
        <v>371</v>
      </c>
      <c r="D47" s="97" t="s">
        <v>383</v>
      </c>
      <c r="E47" s="97" t="s">
        <v>387</v>
      </c>
      <c r="F47" s="105">
        <v>1085.8699999999999</v>
      </c>
    </row>
    <row r="48" spans="1:6" x14ac:dyDescent="0.3">
      <c r="A48" s="97" t="s">
        <v>349</v>
      </c>
      <c r="B48" s="97" t="s">
        <v>372</v>
      </c>
      <c r="C48" s="97" t="s">
        <v>371</v>
      </c>
      <c r="D48" s="97" t="s">
        <v>382</v>
      </c>
      <c r="E48" s="97" t="s">
        <v>388</v>
      </c>
      <c r="F48" s="105">
        <v>735.38</v>
      </c>
    </row>
    <row r="49" spans="1:6" x14ac:dyDescent="0.3">
      <c r="A49" s="97" t="s">
        <v>349</v>
      </c>
      <c r="B49" s="97" t="s">
        <v>372</v>
      </c>
      <c r="C49" s="97" t="s">
        <v>371</v>
      </c>
      <c r="D49" s="97" t="s">
        <v>381</v>
      </c>
      <c r="E49" s="97" t="s">
        <v>389</v>
      </c>
      <c r="F49" s="105">
        <v>1225.54</v>
      </c>
    </row>
    <row r="50" spans="1:6" x14ac:dyDescent="0.3">
      <c r="A50" s="97" t="s">
        <v>349</v>
      </c>
      <c r="B50" s="97" t="s">
        <v>372</v>
      </c>
      <c r="C50" s="97" t="s">
        <v>375</v>
      </c>
      <c r="D50" s="97" t="s">
        <v>382</v>
      </c>
      <c r="E50" s="97" t="s">
        <v>388</v>
      </c>
      <c r="F50" s="105">
        <v>4.53</v>
      </c>
    </row>
    <row r="51" spans="1:6" x14ac:dyDescent="0.3">
      <c r="A51" s="97" t="s">
        <v>349</v>
      </c>
      <c r="B51" s="97" t="s">
        <v>372</v>
      </c>
      <c r="C51" s="97" t="s">
        <v>375</v>
      </c>
      <c r="D51" s="97" t="s">
        <v>381</v>
      </c>
      <c r="E51" s="97" t="s">
        <v>389</v>
      </c>
      <c r="F51" s="105">
        <v>2.46</v>
      </c>
    </row>
    <row r="52" spans="1:6" x14ac:dyDescent="0.3">
      <c r="A52" s="97" t="s">
        <v>349</v>
      </c>
      <c r="B52" s="97" t="s">
        <v>372</v>
      </c>
      <c r="C52" s="97" t="s">
        <v>371</v>
      </c>
      <c r="D52" s="97" t="s">
        <v>380</v>
      </c>
      <c r="E52" s="97" t="s">
        <v>387</v>
      </c>
      <c r="F52" s="105">
        <v>289.87</v>
      </c>
    </row>
    <row r="53" spans="1:6" x14ac:dyDescent="0.3">
      <c r="A53" s="97" t="s">
        <v>349</v>
      </c>
      <c r="B53" s="97" t="s">
        <v>372</v>
      </c>
      <c r="C53" s="97" t="s">
        <v>371</v>
      </c>
      <c r="D53" s="97" t="s">
        <v>379</v>
      </c>
      <c r="E53" s="97" t="s">
        <v>388</v>
      </c>
      <c r="F53" s="105">
        <v>87.17</v>
      </c>
    </row>
    <row r="54" spans="1:6" x14ac:dyDescent="0.3">
      <c r="A54" s="97" t="s">
        <v>349</v>
      </c>
      <c r="B54" s="97" t="s">
        <v>372</v>
      </c>
      <c r="C54" s="97" t="s">
        <v>371</v>
      </c>
      <c r="D54" s="97" t="s">
        <v>378</v>
      </c>
      <c r="E54" s="97" t="s">
        <v>389</v>
      </c>
      <c r="F54" s="105">
        <v>357.74</v>
      </c>
    </row>
    <row r="55" spans="1:6" x14ac:dyDescent="0.3">
      <c r="A55" s="97" t="s">
        <v>349</v>
      </c>
      <c r="B55" s="97" t="s">
        <v>372</v>
      </c>
      <c r="C55" s="97" t="s">
        <v>371</v>
      </c>
      <c r="D55" s="97" t="s">
        <v>377</v>
      </c>
      <c r="E55" s="97" t="s">
        <v>387</v>
      </c>
      <c r="F55" s="105">
        <v>438.77</v>
      </c>
    </row>
    <row r="56" spans="1:6" x14ac:dyDescent="0.3">
      <c r="A56" s="97" t="s">
        <v>349</v>
      </c>
      <c r="B56" s="97" t="s">
        <v>372</v>
      </c>
      <c r="C56" s="97" t="s">
        <v>371</v>
      </c>
      <c r="D56" s="97" t="s">
        <v>376</v>
      </c>
      <c r="E56" s="97" t="s">
        <v>388</v>
      </c>
      <c r="F56" s="105">
        <v>176.67</v>
      </c>
    </row>
    <row r="57" spans="1:6" x14ac:dyDescent="0.3">
      <c r="A57" s="97" t="s">
        <v>349</v>
      </c>
      <c r="B57" s="97" t="s">
        <v>372</v>
      </c>
      <c r="C57" s="97" t="s">
        <v>371</v>
      </c>
      <c r="D57" s="97" t="s">
        <v>374</v>
      </c>
      <c r="E57" s="97" t="s">
        <v>389</v>
      </c>
      <c r="F57" s="105">
        <v>593.73</v>
      </c>
    </row>
    <row r="58" spans="1:6" x14ac:dyDescent="0.3">
      <c r="A58" s="97" t="s">
        <v>349</v>
      </c>
      <c r="B58" s="97" t="s">
        <v>372</v>
      </c>
      <c r="C58" s="97" t="s">
        <v>375</v>
      </c>
      <c r="D58" s="97" t="s">
        <v>376</v>
      </c>
      <c r="E58" s="97" t="s">
        <v>388</v>
      </c>
      <c r="F58" s="105">
        <v>9.06</v>
      </c>
    </row>
    <row r="59" spans="1:6" x14ac:dyDescent="0.3">
      <c r="A59" s="97" t="s">
        <v>349</v>
      </c>
      <c r="B59" s="97" t="s">
        <v>372</v>
      </c>
      <c r="C59" s="97" t="s">
        <v>375</v>
      </c>
      <c r="D59" s="97" t="s">
        <v>374</v>
      </c>
      <c r="E59" s="97" t="s">
        <v>389</v>
      </c>
      <c r="F59" s="105">
        <v>2027.32</v>
      </c>
    </row>
    <row r="60" spans="1:6" x14ac:dyDescent="0.3">
      <c r="A60" s="97" t="s">
        <v>349</v>
      </c>
      <c r="B60" s="97" t="s">
        <v>372</v>
      </c>
      <c r="C60" s="97" t="s">
        <v>371</v>
      </c>
      <c r="D60" s="97" t="s">
        <v>373</v>
      </c>
      <c r="E60" s="97" t="s">
        <v>388</v>
      </c>
      <c r="F60" s="105">
        <v>1.51</v>
      </c>
    </row>
    <row r="61" spans="1:6" x14ac:dyDescent="0.3">
      <c r="A61" s="97" t="s">
        <v>349</v>
      </c>
      <c r="B61" s="97" t="s">
        <v>372</v>
      </c>
      <c r="C61" s="97" t="s">
        <v>371</v>
      </c>
      <c r="D61" s="97" t="s">
        <v>370</v>
      </c>
      <c r="E61" s="97" t="s">
        <v>389</v>
      </c>
      <c r="F61" s="105">
        <v>305.57</v>
      </c>
    </row>
    <row r="62" spans="1:6" x14ac:dyDescent="0.3">
      <c r="A62" s="97" t="s">
        <v>350</v>
      </c>
      <c r="B62" s="97" t="s">
        <v>372</v>
      </c>
      <c r="C62" s="97" t="s">
        <v>371</v>
      </c>
      <c r="D62" s="97" t="s">
        <v>383</v>
      </c>
      <c r="E62" s="97" t="s">
        <v>387</v>
      </c>
      <c r="F62" s="105">
        <v>1057.77</v>
      </c>
    </row>
    <row r="63" spans="1:6" x14ac:dyDescent="0.3">
      <c r="A63" s="97" t="s">
        <v>350</v>
      </c>
      <c r="B63" s="97" t="s">
        <v>372</v>
      </c>
      <c r="C63" s="97" t="s">
        <v>371</v>
      </c>
      <c r="D63" s="97" t="s">
        <v>382</v>
      </c>
      <c r="E63" s="97" t="s">
        <v>388</v>
      </c>
      <c r="F63" s="105">
        <v>742.11</v>
      </c>
    </row>
    <row r="64" spans="1:6" x14ac:dyDescent="0.3">
      <c r="A64" s="97" t="s">
        <v>350</v>
      </c>
      <c r="B64" s="97" t="s">
        <v>372</v>
      </c>
      <c r="C64" s="97" t="s">
        <v>371</v>
      </c>
      <c r="D64" s="97" t="s">
        <v>381</v>
      </c>
      <c r="E64" s="97" t="s">
        <v>389</v>
      </c>
      <c r="F64" s="105">
        <v>1028.3699999999999</v>
      </c>
    </row>
    <row r="65" spans="1:6" x14ac:dyDescent="0.3">
      <c r="A65" s="97" t="s">
        <v>350</v>
      </c>
      <c r="B65" s="97" t="s">
        <v>372</v>
      </c>
      <c r="C65" s="97" t="s">
        <v>375</v>
      </c>
      <c r="D65" s="97" t="s">
        <v>382</v>
      </c>
      <c r="E65" s="97" t="s">
        <v>388</v>
      </c>
      <c r="F65" s="105">
        <v>4.53</v>
      </c>
    </row>
    <row r="66" spans="1:6" x14ac:dyDescent="0.3">
      <c r="A66" s="97" t="s">
        <v>350</v>
      </c>
      <c r="B66" s="97" t="s">
        <v>372</v>
      </c>
      <c r="C66" s="97" t="s">
        <v>375</v>
      </c>
      <c r="D66" s="97" t="s">
        <v>381</v>
      </c>
      <c r="E66" s="97" t="s">
        <v>389</v>
      </c>
      <c r="F66" s="105">
        <v>3.29</v>
      </c>
    </row>
    <row r="67" spans="1:6" x14ac:dyDescent="0.3">
      <c r="A67" s="97" t="s">
        <v>350</v>
      </c>
      <c r="B67" s="97" t="s">
        <v>372</v>
      </c>
      <c r="C67" s="97" t="s">
        <v>371</v>
      </c>
      <c r="D67" s="97" t="s">
        <v>380</v>
      </c>
      <c r="E67" s="97" t="s">
        <v>387</v>
      </c>
      <c r="F67" s="105">
        <v>296.16000000000003</v>
      </c>
    </row>
    <row r="68" spans="1:6" x14ac:dyDescent="0.3">
      <c r="A68" s="97" t="s">
        <v>350</v>
      </c>
      <c r="B68" s="97" t="s">
        <v>372</v>
      </c>
      <c r="C68" s="97" t="s">
        <v>371</v>
      </c>
      <c r="D68" s="97" t="s">
        <v>379</v>
      </c>
      <c r="E68" s="97" t="s">
        <v>388</v>
      </c>
      <c r="F68" s="105">
        <v>85.96</v>
      </c>
    </row>
    <row r="69" spans="1:6" x14ac:dyDescent="0.3">
      <c r="A69" s="97" t="s">
        <v>350</v>
      </c>
      <c r="B69" s="97" t="s">
        <v>372</v>
      </c>
      <c r="C69" s="97" t="s">
        <v>371</v>
      </c>
      <c r="D69" s="97" t="s">
        <v>378</v>
      </c>
      <c r="E69" s="97" t="s">
        <v>389</v>
      </c>
      <c r="F69" s="105">
        <v>237.87</v>
      </c>
    </row>
    <row r="70" spans="1:6" x14ac:dyDescent="0.3">
      <c r="A70" s="97" t="s">
        <v>350</v>
      </c>
      <c r="B70" s="97" t="s">
        <v>372</v>
      </c>
      <c r="C70" s="97" t="s">
        <v>371</v>
      </c>
      <c r="D70" s="97" t="s">
        <v>377</v>
      </c>
      <c r="E70" s="97" t="s">
        <v>387</v>
      </c>
      <c r="F70" s="105">
        <v>417.16</v>
      </c>
    </row>
    <row r="71" spans="1:6" x14ac:dyDescent="0.3">
      <c r="A71" s="97" t="s">
        <v>350</v>
      </c>
      <c r="B71" s="97" t="s">
        <v>372</v>
      </c>
      <c r="C71" s="97" t="s">
        <v>371</v>
      </c>
      <c r="D71" s="97" t="s">
        <v>376</v>
      </c>
      <c r="E71" s="97" t="s">
        <v>388</v>
      </c>
      <c r="F71" s="105">
        <v>178.45</v>
      </c>
    </row>
    <row r="72" spans="1:6" x14ac:dyDescent="0.3">
      <c r="A72" s="97" t="s">
        <v>350</v>
      </c>
      <c r="B72" s="97" t="s">
        <v>372</v>
      </c>
      <c r="C72" s="97" t="s">
        <v>371</v>
      </c>
      <c r="D72" s="97" t="s">
        <v>374</v>
      </c>
      <c r="E72" s="97" t="s">
        <v>389</v>
      </c>
      <c r="F72" s="105">
        <v>517.04</v>
      </c>
    </row>
    <row r="73" spans="1:6" x14ac:dyDescent="0.3">
      <c r="A73" s="97" t="s">
        <v>350</v>
      </c>
      <c r="B73" s="97" t="s">
        <v>372</v>
      </c>
      <c r="C73" s="97" t="s">
        <v>375</v>
      </c>
      <c r="D73" s="97" t="s">
        <v>376</v>
      </c>
      <c r="E73" s="97" t="s">
        <v>388</v>
      </c>
      <c r="F73" s="105">
        <v>9.06</v>
      </c>
    </row>
    <row r="74" spans="1:6" x14ac:dyDescent="0.3">
      <c r="A74" s="97" t="s">
        <v>350</v>
      </c>
      <c r="B74" s="97" t="s">
        <v>372</v>
      </c>
      <c r="C74" s="97" t="s">
        <v>375</v>
      </c>
      <c r="D74" s="97" t="s">
        <v>374</v>
      </c>
      <c r="E74" s="97" t="s">
        <v>389</v>
      </c>
      <c r="F74" s="105">
        <v>1836.23</v>
      </c>
    </row>
    <row r="75" spans="1:6" x14ac:dyDescent="0.3">
      <c r="A75" s="97" t="s">
        <v>350</v>
      </c>
      <c r="B75" s="97" t="s">
        <v>372</v>
      </c>
      <c r="C75" s="97" t="s">
        <v>371</v>
      </c>
      <c r="D75" s="97" t="s">
        <v>373</v>
      </c>
      <c r="E75" s="97" t="s">
        <v>388</v>
      </c>
      <c r="F75" s="105">
        <v>1.51</v>
      </c>
    </row>
    <row r="76" spans="1:6" x14ac:dyDescent="0.3">
      <c r="A76" s="97" t="s">
        <v>350</v>
      </c>
      <c r="B76" s="97" t="s">
        <v>372</v>
      </c>
      <c r="C76" s="97" t="s">
        <v>371</v>
      </c>
      <c r="D76" s="97" t="s">
        <v>370</v>
      </c>
      <c r="E76" s="97" t="s">
        <v>389</v>
      </c>
      <c r="F76" s="105">
        <v>223.78</v>
      </c>
    </row>
    <row r="77" spans="1:6" x14ac:dyDescent="0.3">
      <c r="A77" s="97" t="s">
        <v>351</v>
      </c>
      <c r="B77" s="97" t="s">
        <v>372</v>
      </c>
      <c r="C77" s="97" t="s">
        <v>371</v>
      </c>
      <c r="D77" s="97" t="s">
        <v>383</v>
      </c>
      <c r="E77" s="97" t="s">
        <v>387</v>
      </c>
      <c r="F77" s="105">
        <v>1079.4000000000001</v>
      </c>
    </row>
    <row r="78" spans="1:6" x14ac:dyDescent="0.3">
      <c r="A78" s="97" t="s">
        <v>351</v>
      </c>
      <c r="B78" s="97" t="s">
        <v>372</v>
      </c>
      <c r="C78" s="97" t="s">
        <v>371</v>
      </c>
      <c r="D78" s="97" t="s">
        <v>382</v>
      </c>
      <c r="E78" s="97" t="s">
        <v>388</v>
      </c>
      <c r="F78" s="105">
        <v>739.23</v>
      </c>
    </row>
    <row r="79" spans="1:6" x14ac:dyDescent="0.3">
      <c r="A79" s="97" t="s">
        <v>351</v>
      </c>
      <c r="B79" s="97" t="s">
        <v>372</v>
      </c>
      <c r="C79" s="97" t="s">
        <v>371</v>
      </c>
      <c r="D79" s="97" t="s">
        <v>381</v>
      </c>
      <c r="E79" s="97" t="s">
        <v>389</v>
      </c>
      <c r="F79" s="105">
        <v>2113.09</v>
      </c>
    </row>
    <row r="80" spans="1:6" x14ac:dyDescent="0.3">
      <c r="A80" s="97" t="s">
        <v>351</v>
      </c>
      <c r="B80" s="97" t="s">
        <v>372</v>
      </c>
      <c r="C80" s="97" t="s">
        <v>375</v>
      </c>
      <c r="D80" s="97" t="s">
        <v>382</v>
      </c>
      <c r="E80" s="97" t="s">
        <v>388</v>
      </c>
      <c r="F80" s="105">
        <v>4.97</v>
      </c>
    </row>
    <row r="81" spans="1:6" x14ac:dyDescent="0.3">
      <c r="A81" s="97" t="s">
        <v>351</v>
      </c>
      <c r="B81" s="97" t="s">
        <v>372</v>
      </c>
      <c r="C81" s="97" t="s">
        <v>375</v>
      </c>
      <c r="D81" s="97" t="s">
        <v>381</v>
      </c>
      <c r="E81" s="97" t="s">
        <v>389</v>
      </c>
      <c r="F81" s="105">
        <v>8.82</v>
      </c>
    </row>
    <row r="82" spans="1:6" x14ac:dyDescent="0.3">
      <c r="A82" s="97" t="s">
        <v>351</v>
      </c>
      <c r="B82" s="97" t="s">
        <v>372</v>
      </c>
      <c r="C82" s="97" t="s">
        <v>371</v>
      </c>
      <c r="D82" s="97" t="s">
        <v>380</v>
      </c>
      <c r="E82" s="97" t="s">
        <v>387</v>
      </c>
      <c r="F82" s="105">
        <v>287.97000000000003</v>
      </c>
    </row>
    <row r="83" spans="1:6" x14ac:dyDescent="0.3">
      <c r="A83" s="97" t="s">
        <v>351</v>
      </c>
      <c r="B83" s="97" t="s">
        <v>372</v>
      </c>
      <c r="C83" s="97" t="s">
        <v>371</v>
      </c>
      <c r="D83" s="97" t="s">
        <v>379</v>
      </c>
      <c r="E83" s="97" t="s">
        <v>388</v>
      </c>
      <c r="F83" s="105">
        <v>86.07</v>
      </c>
    </row>
    <row r="84" spans="1:6" x14ac:dyDescent="0.3">
      <c r="A84" s="97" t="s">
        <v>351</v>
      </c>
      <c r="B84" s="97" t="s">
        <v>372</v>
      </c>
      <c r="C84" s="97" t="s">
        <v>371</v>
      </c>
      <c r="D84" s="97" t="s">
        <v>378</v>
      </c>
      <c r="E84" s="97" t="s">
        <v>389</v>
      </c>
      <c r="F84" s="105">
        <v>363.73</v>
      </c>
    </row>
    <row r="85" spans="1:6" x14ac:dyDescent="0.3">
      <c r="A85" s="97" t="s">
        <v>351</v>
      </c>
      <c r="B85" s="97" t="s">
        <v>372</v>
      </c>
      <c r="C85" s="97" t="s">
        <v>371</v>
      </c>
      <c r="D85" s="97" t="s">
        <v>377</v>
      </c>
      <c r="E85" s="97" t="s">
        <v>387</v>
      </c>
      <c r="F85" s="105">
        <v>430.29</v>
      </c>
    </row>
    <row r="86" spans="1:6" x14ac:dyDescent="0.3">
      <c r="A86" s="97" t="s">
        <v>351</v>
      </c>
      <c r="B86" s="97" t="s">
        <v>372</v>
      </c>
      <c r="C86" s="97" t="s">
        <v>371</v>
      </c>
      <c r="D86" s="97" t="s">
        <v>376</v>
      </c>
      <c r="E86" s="97" t="s">
        <v>388</v>
      </c>
      <c r="F86" s="105">
        <v>183.39</v>
      </c>
    </row>
    <row r="87" spans="1:6" x14ac:dyDescent="0.3">
      <c r="A87" s="97" t="s">
        <v>351</v>
      </c>
      <c r="B87" s="97" t="s">
        <v>372</v>
      </c>
      <c r="C87" s="97" t="s">
        <v>371</v>
      </c>
      <c r="D87" s="97" t="s">
        <v>374</v>
      </c>
      <c r="E87" s="97" t="s">
        <v>389</v>
      </c>
      <c r="F87" s="105">
        <v>3392.47</v>
      </c>
    </row>
    <row r="88" spans="1:6" x14ac:dyDescent="0.3">
      <c r="A88" s="97" t="s">
        <v>351</v>
      </c>
      <c r="B88" s="97" t="s">
        <v>372</v>
      </c>
      <c r="C88" s="97" t="s">
        <v>375</v>
      </c>
      <c r="D88" s="97" t="s">
        <v>376</v>
      </c>
      <c r="E88" s="97" t="s">
        <v>388</v>
      </c>
      <c r="F88" s="105">
        <v>9.06</v>
      </c>
    </row>
    <row r="89" spans="1:6" x14ac:dyDescent="0.3">
      <c r="A89" s="97" t="s">
        <v>351</v>
      </c>
      <c r="B89" s="97" t="s">
        <v>372</v>
      </c>
      <c r="C89" s="97" t="s">
        <v>375</v>
      </c>
      <c r="D89" s="97" t="s">
        <v>374</v>
      </c>
      <c r="E89" s="97" t="s">
        <v>389</v>
      </c>
      <c r="F89" s="105">
        <v>2041.82</v>
      </c>
    </row>
    <row r="90" spans="1:6" x14ac:dyDescent="0.3">
      <c r="A90" s="97" t="s">
        <v>351</v>
      </c>
      <c r="B90" s="97" t="s">
        <v>372</v>
      </c>
      <c r="C90" s="97" t="s">
        <v>371</v>
      </c>
      <c r="D90" s="97" t="s">
        <v>370</v>
      </c>
      <c r="E90" s="97" t="s">
        <v>389</v>
      </c>
      <c r="F90" s="105">
        <v>308.39</v>
      </c>
    </row>
    <row r="91" spans="1:6" x14ac:dyDescent="0.3">
      <c r="A91" s="97" t="s">
        <v>352</v>
      </c>
      <c r="B91" s="97" t="s">
        <v>372</v>
      </c>
      <c r="C91" s="97" t="s">
        <v>371</v>
      </c>
      <c r="D91" s="97" t="s">
        <v>383</v>
      </c>
      <c r="E91" s="97" t="s">
        <v>387</v>
      </c>
      <c r="F91" s="105">
        <v>1067.6600000000001</v>
      </c>
    </row>
    <row r="92" spans="1:6" x14ac:dyDescent="0.3">
      <c r="A92" s="97" t="s">
        <v>352</v>
      </c>
      <c r="B92" s="97" t="s">
        <v>372</v>
      </c>
      <c r="C92" s="97" t="s">
        <v>371</v>
      </c>
      <c r="D92" s="97" t="s">
        <v>382</v>
      </c>
      <c r="E92" s="97" t="s">
        <v>388</v>
      </c>
      <c r="F92" s="105">
        <v>758.17</v>
      </c>
    </row>
    <row r="93" spans="1:6" x14ac:dyDescent="0.3">
      <c r="A93" s="97" t="s">
        <v>352</v>
      </c>
      <c r="B93" s="97" t="s">
        <v>372</v>
      </c>
      <c r="C93" s="97" t="s">
        <v>371</v>
      </c>
      <c r="D93" s="97" t="s">
        <v>381</v>
      </c>
      <c r="E93" s="97" t="s">
        <v>389</v>
      </c>
      <c r="F93" s="105">
        <v>2001.56</v>
      </c>
    </row>
    <row r="94" spans="1:6" x14ac:dyDescent="0.3">
      <c r="A94" s="97" t="s">
        <v>352</v>
      </c>
      <c r="B94" s="97" t="s">
        <v>372</v>
      </c>
      <c r="C94" s="97" t="s">
        <v>375</v>
      </c>
      <c r="D94" s="97" t="s">
        <v>382</v>
      </c>
      <c r="E94" s="97" t="s">
        <v>388</v>
      </c>
      <c r="F94" s="105">
        <v>6.04</v>
      </c>
    </row>
    <row r="95" spans="1:6" x14ac:dyDescent="0.3">
      <c r="A95" s="97" t="s">
        <v>352</v>
      </c>
      <c r="B95" s="97" t="s">
        <v>372</v>
      </c>
      <c r="C95" s="97" t="s">
        <v>375</v>
      </c>
      <c r="D95" s="97" t="s">
        <v>381</v>
      </c>
      <c r="E95" s="97" t="s">
        <v>389</v>
      </c>
      <c r="F95" s="105">
        <v>5.31</v>
      </c>
    </row>
    <row r="96" spans="1:6" x14ac:dyDescent="0.3">
      <c r="A96" s="97" t="s">
        <v>352</v>
      </c>
      <c r="B96" s="97" t="s">
        <v>372</v>
      </c>
      <c r="C96" s="97" t="s">
        <v>371</v>
      </c>
      <c r="D96" s="97" t="s">
        <v>380</v>
      </c>
      <c r="E96" s="97" t="s">
        <v>387</v>
      </c>
      <c r="F96" s="105">
        <v>296.33</v>
      </c>
    </row>
    <row r="97" spans="1:6" x14ac:dyDescent="0.3">
      <c r="A97" s="97" t="s">
        <v>352</v>
      </c>
      <c r="B97" s="97" t="s">
        <v>372</v>
      </c>
      <c r="C97" s="97" t="s">
        <v>371</v>
      </c>
      <c r="D97" s="97" t="s">
        <v>379</v>
      </c>
      <c r="E97" s="97" t="s">
        <v>388</v>
      </c>
      <c r="F97" s="105">
        <v>89.75</v>
      </c>
    </row>
    <row r="98" spans="1:6" x14ac:dyDescent="0.3">
      <c r="A98" s="97" t="s">
        <v>352</v>
      </c>
      <c r="B98" s="97" t="s">
        <v>372</v>
      </c>
      <c r="C98" s="97" t="s">
        <v>371</v>
      </c>
      <c r="D98" s="97" t="s">
        <v>378</v>
      </c>
      <c r="E98" s="97" t="s">
        <v>389</v>
      </c>
      <c r="F98" s="105">
        <v>528.54</v>
      </c>
    </row>
    <row r="99" spans="1:6" x14ac:dyDescent="0.3">
      <c r="A99" s="97" t="s">
        <v>352</v>
      </c>
      <c r="B99" s="97" t="s">
        <v>372</v>
      </c>
      <c r="C99" s="97" t="s">
        <v>371</v>
      </c>
      <c r="D99" s="97" t="s">
        <v>377</v>
      </c>
      <c r="E99" s="97" t="s">
        <v>387</v>
      </c>
      <c r="F99" s="105">
        <v>417</v>
      </c>
    </row>
    <row r="100" spans="1:6" x14ac:dyDescent="0.3">
      <c r="A100" s="97" t="s">
        <v>352</v>
      </c>
      <c r="B100" s="97" t="s">
        <v>372</v>
      </c>
      <c r="C100" s="97" t="s">
        <v>371</v>
      </c>
      <c r="D100" s="97" t="s">
        <v>376</v>
      </c>
      <c r="E100" s="97" t="s">
        <v>388</v>
      </c>
      <c r="F100" s="105">
        <v>185.7</v>
      </c>
    </row>
    <row r="101" spans="1:6" x14ac:dyDescent="0.3">
      <c r="A101" s="97" t="s">
        <v>352</v>
      </c>
      <c r="B101" s="97" t="s">
        <v>372</v>
      </c>
      <c r="C101" s="97" t="s">
        <v>371</v>
      </c>
      <c r="D101" s="97" t="s">
        <v>374</v>
      </c>
      <c r="E101" s="97" t="s">
        <v>389</v>
      </c>
      <c r="F101" s="105">
        <v>4231.4399999999996</v>
      </c>
    </row>
    <row r="102" spans="1:6" x14ac:dyDescent="0.3">
      <c r="A102" s="97" t="s">
        <v>352</v>
      </c>
      <c r="B102" s="97" t="s">
        <v>372</v>
      </c>
      <c r="C102" s="97" t="s">
        <v>375</v>
      </c>
      <c r="D102" s="97" t="s">
        <v>376</v>
      </c>
      <c r="E102" s="97" t="s">
        <v>388</v>
      </c>
      <c r="F102" s="105">
        <v>9.06</v>
      </c>
    </row>
    <row r="103" spans="1:6" x14ac:dyDescent="0.3">
      <c r="A103" s="97" t="s">
        <v>352</v>
      </c>
      <c r="B103" s="97" t="s">
        <v>372</v>
      </c>
      <c r="C103" s="97" t="s">
        <v>375</v>
      </c>
      <c r="D103" s="97" t="s">
        <v>374</v>
      </c>
      <c r="E103" s="97" t="s">
        <v>389</v>
      </c>
      <c r="F103" s="105">
        <v>1715.32</v>
      </c>
    </row>
    <row r="104" spans="1:6" x14ac:dyDescent="0.3">
      <c r="A104" s="97" t="s">
        <v>352</v>
      </c>
      <c r="B104" s="97" t="s">
        <v>372</v>
      </c>
      <c r="C104" s="97" t="s">
        <v>371</v>
      </c>
      <c r="D104" s="97" t="s">
        <v>373</v>
      </c>
      <c r="E104" s="97" t="s">
        <v>388</v>
      </c>
      <c r="F104" s="105">
        <v>3.02</v>
      </c>
    </row>
    <row r="105" spans="1:6" x14ac:dyDescent="0.3">
      <c r="A105" s="97" t="s">
        <v>352</v>
      </c>
      <c r="B105" s="97" t="s">
        <v>372</v>
      </c>
      <c r="C105" s="97" t="s">
        <v>371</v>
      </c>
      <c r="D105" s="97" t="s">
        <v>370</v>
      </c>
      <c r="E105" s="97" t="s">
        <v>389</v>
      </c>
      <c r="F105" s="105">
        <v>318.13</v>
      </c>
    </row>
    <row r="106" spans="1:6" x14ac:dyDescent="0.3">
      <c r="A106" s="97" t="s">
        <v>353</v>
      </c>
      <c r="B106" s="97" t="s">
        <v>372</v>
      </c>
      <c r="C106" s="97" t="s">
        <v>371</v>
      </c>
      <c r="D106" s="97" t="s">
        <v>383</v>
      </c>
      <c r="E106" s="97" t="s">
        <v>387</v>
      </c>
      <c r="F106" s="105">
        <v>1086.17</v>
      </c>
    </row>
    <row r="107" spans="1:6" x14ac:dyDescent="0.3">
      <c r="A107" s="97" t="s">
        <v>353</v>
      </c>
      <c r="B107" s="97" t="s">
        <v>372</v>
      </c>
      <c r="C107" s="97" t="s">
        <v>371</v>
      </c>
      <c r="D107" s="97" t="s">
        <v>382</v>
      </c>
      <c r="E107" s="97" t="s">
        <v>388</v>
      </c>
      <c r="F107" s="105">
        <v>765.65</v>
      </c>
    </row>
    <row r="108" spans="1:6" x14ac:dyDescent="0.3">
      <c r="A108" s="97" t="s">
        <v>353</v>
      </c>
      <c r="B108" s="97" t="s">
        <v>372</v>
      </c>
      <c r="C108" s="97" t="s">
        <v>371</v>
      </c>
      <c r="D108" s="97" t="s">
        <v>381</v>
      </c>
      <c r="E108" s="97" t="s">
        <v>389</v>
      </c>
      <c r="F108" s="105">
        <v>1637.26</v>
      </c>
    </row>
    <row r="109" spans="1:6" x14ac:dyDescent="0.3">
      <c r="A109" s="97" t="s">
        <v>353</v>
      </c>
      <c r="B109" s="97" t="s">
        <v>372</v>
      </c>
      <c r="C109" s="97" t="s">
        <v>375</v>
      </c>
      <c r="D109" s="97" t="s">
        <v>382</v>
      </c>
      <c r="E109" s="97" t="s">
        <v>388</v>
      </c>
      <c r="F109" s="105">
        <v>6.04</v>
      </c>
    </row>
    <row r="110" spans="1:6" x14ac:dyDescent="0.3">
      <c r="A110" s="97" t="s">
        <v>353</v>
      </c>
      <c r="B110" s="97" t="s">
        <v>372</v>
      </c>
      <c r="C110" s="97" t="s">
        <v>375</v>
      </c>
      <c r="D110" s="97" t="s">
        <v>381</v>
      </c>
      <c r="E110" s="97" t="s">
        <v>389</v>
      </c>
      <c r="F110" s="105">
        <v>2.9</v>
      </c>
    </row>
    <row r="111" spans="1:6" x14ac:dyDescent="0.3">
      <c r="A111" s="97" t="s">
        <v>353</v>
      </c>
      <c r="B111" s="97" t="s">
        <v>372</v>
      </c>
      <c r="C111" s="97" t="s">
        <v>371</v>
      </c>
      <c r="D111" s="97" t="s">
        <v>380</v>
      </c>
      <c r="E111" s="97" t="s">
        <v>387</v>
      </c>
      <c r="F111" s="105">
        <v>283.56</v>
      </c>
    </row>
    <row r="112" spans="1:6" x14ac:dyDescent="0.3">
      <c r="A112" s="97" t="s">
        <v>353</v>
      </c>
      <c r="B112" s="97" t="s">
        <v>372</v>
      </c>
      <c r="C112" s="97" t="s">
        <v>371</v>
      </c>
      <c r="D112" s="97" t="s">
        <v>379</v>
      </c>
      <c r="E112" s="97" t="s">
        <v>388</v>
      </c>
      <c r="F112" s="105">
        <v>97.84</v>
      </c>
    </row>
    <row r="113" spans="1:6" x14ac:dyDescent="0.3">
      <c r="A113" s="97" t="s">
        <v>353</v>
      </c>
      <c r="B113" s="97" t="s">
        <v>372</v>
      </c>
      <c r="C113" s="97" t="s">
        <v>371</v>
      </c>
      <c r="D113" s="97" t="s">
        <v>378</v>
      </c>
      <c r="E113" s="97" t="s">
        <v>389</v>
      </c>
      <c r="F113" s="105">
        <v>495.62</v>
      </c>
    </row>
    <row r="114" spans="1:6" x14ac:dyDescent="0.3">
      <c r="A114" s="97" t="s">
        <v>353</v>
      </c>
      <c r="B114" s="97" t="s">
        <v>372</v>
      </c>
      <c r="C114" s="97" t="s">
        <v>371</v>
      </c>
      <c r="D114" s="97" t="s">
        <v>377</v>
      </c>
      <c r="E114" s="97" t="s">
        <v>387</v>
      </c>
      <c r="F114" s="105">
        <v>433.67</v>
      </c>
    </row>
    <row r="115" spans="1:6" x14ac:dyDescent="0.3">
      <c r="A115" s="97" t="s">
        <v>353</v>
      </c>
      <c r="B115" s="97" t="s">
        <v>372</v>
      </c>
      <c r="C115" s="97" t="s">
        <v>371</v>
      </c>
      <c r="D115" s="97" t="s">
        <v>376</v>
      </c>
      <c r="E115" s="97" t="s">
        <v>388</v>
      </c>
      <c r="F115" s="105">
        <v>187.77</v>
      </c>
    </row>
    <row r="116" spans="1:6" x14ac:dyDescent="0.3">
      <c r="A116" s="97" t="s">
        <v>353</v>
      </c>
      <c r="B116" s="97" t="s">
        <v>372</v>
      </c>
      <c r="C116" s="97" t="s">
        <v>371</v>
      </c>
      <c r="D116" s="97" t="s">
        <v>374</v>
      </c>
      <c r="E116" s="97" t="s">
        <v>389</v>
      </c>
      <c r="F116" s="105">
        <v>5488.02</v>
      </c>
    </row>
    <row r="117" spans="1:6" x14ac:dyDescent="0.3">
      <c r="A117" s="97" t="s">
        <v>353</v>
      </c>
      <c r="B117" s="97" t="s">
        <v>372</v>
      </c>
      <c r="C117" s="97" t="s">
        <v>375</v>
      </c>
      <c r="D117" s="97" t="s">
        <v>376</v>
      </c>
      <c r="E117" s="97" t="s">
        <v>388</v>
      </c>
      <c r="F117" s="105">
        <v>10.220000000000001</v>
      </c>
    </row>
    <row r="118" spans="1:6" x14ac:dyDescent="0.3">
      <c r="A118" s="97" t="s">
        <v>353</v>
      </c>
      <c r="B118" s="97" t="s">
        <v>372</v>
      </c>
      <c r="C118" s="97" t="s">
        <v>375</v>
      </c>
      <c r="D118" s="97" t="s">
        <v>374</v>
      </c>
      <c r="E118" s="97" t="s">
        <v>389</v>
      </c>
      <c r="F118" s="105">
        <v>1707.09</v>
      </c>
    </row>
    <row r="119" spans="1:6" x14ac:dyDescent="0.3">
      <c r="A119" s="97" t="s">
        <v>353</v>
      </c>
      <c r="B119" s="97" t="s">
        <v>372</v>
      </c>
      <c r="C119" s="97" t="s">
        <v>371</v>
      </c>
      <c r="D119" s="97" t="s">
        <v>370</v>
      </c>
      <c r="E119" s="97" t="s">
        <v>389</v>
      </c>
      <c r="F119" s="105">
        <v>256.57</v>
      </c>
    </row>
    <row r="120" spans="1:6" x14ac:dyDescent="0.3">
      <c r="A120" s="97" t="s">
        <v>353</v>
      </c>
      <c r="B120" s="97" t="s">
        <v>372</v>
      </c>
      <c r="C120" s="97" t="s">
        <v>371</v>
      </c>
      <c r="D120" s="97" t="s">
        <v>373</v>
      </c>
      <c r="E120" s="97" t="s">
        <v>388</v>
      </c>
      <c r="F120" s="105">
        <v>1.51</v>
      </c>
    </row>
    <row r="121" spans="1:6" x14ac:dyDescent="0.3">
      <c r="A121" s="97" t="s">
        <v>354</v>
      </c>
      <c r="B121" s="97" t="s">
        <v>372</v>
      </c>
      <c r="C121" s="97" t="s">
        <v>371</v>
      </c>
      <c r="D121" s="97" t="s">
        <v>383</v>
      </c>
      <c r="E121" s="97" t="s">
        <v>387</v>
      </c>
      <c r="F121" s="105">
        <v>1072.51</v>
      </c>
    </row>
    <row r="122" spans="1:6" x14ac:dyDescent="0.3">
      <c r="A122" s="97" t="s">
        <v>354</v>
      </c>
      <c r="B122" s="97" t="s">
        <v>372</v>
      </c>
      <c r="C122" s="97" t="s">
        <v>371</v>
      </c>
      <c r="D122" s="97" t="s">
        <v>382</v>
      </c>
      <c r="E122" s="97" t="s">
        <v>388</v>
      </c>
      <c r="F122" s="105">
        <v>773.42</v>
      </c>
    </row>
    <row r="123" spans="1:6" x14ac:dyDescent="0.3">
      <c r="A123" s="97" t="s">
        <v>354</v>
      </c>
      <c r="B123" s="97" t="s">
        <v>372</v>
      </c>
      <c r="C123" s="97" t="s">
        <v>371</v>
      </c>
      <c r="D123" s="97" t="s">
        <v>381</v>
      </c>
      <c r="E123" s="97" t="s">
        <v>389</v>
      </c>
      <c r="F123" s="105">
        <v>1584.34</v>
      </c>
    </row>
    <row r="124" spans="1:6" x14ac:dyDescent="0.3">
      <c r="A124" s="97" t="s">
        <v>354</v>
      </c>
      <c r="B124" s="97" t="s">
        <v>372</v>
      </c>
      <c r="C124" s="97" t="s">
        <v>375</v>
      </c>
      <c r="D124" s="97" t="s">
        <v>382</v>
      </c>
      <c r="E124" s="97" t="s">
        <v>388</v>
      </c>
      <c r="F124" s="105">
        <v>6.84</v>
      </c>
    </row>
    <row r="125" spans="1:6" x14ac:dyDescent="0.3">
      <c r="A125" s="97" t="s">
        <v>354</v>
      </c>
      <c r="B125" s="97" t="s">
        <v>372</v>
      </c>
      <c r="C125" s="97" t="s">
        <v>375</v>
      </c>
      <c r="D125" s="97" t="s">
        <v>381</v>
      </c>
      <c r="E125" s="97" t="s">
        <v>389</v>
      </c>
      <c r="F125" s="105">
        <v>1.99</v>
      </c>
    </row>
    <row r="126" spans="1:6" x14ac:dyDescent="0.3">
      <c r="A126" s="97" t="s">
        <v>354</v>
      </c>
      <c r="B126" s="97" t="s">
        <v>372</v>
      </c>
      <c r="C126" s="97" t="s">
        <v>371</v>
      </c>
      <c r="D126" s="97" t="s">
        <v>380</v>
      </c>
      <c r="E126" s="97" t="s">
        <v>387</v>
      </c>
      <c r="F126" s="105">
        <v>295.18</v>
      </c>
    </row>
    <row r="127" spans="1:6" x14ac:dyDescent="0.3">
      <c r="A127" s="97" t="s">
        <v>354</v>
      </c>
      <c r="B127" s="97" t="s">
        <v>372</v>
      </c>
      <c r="C127" s="97" t="s">
        <v>371</v>
      </c>
      <c r="D127" s="97" t="s">
        <v>379</v>
      </c>
      <c r="E127" s="97" t="s">
        <v>388</v>
      </c>
      <c r="F127" s="105">
        <v>95.99</v>
      </c>
    </row>
    <row r="128" spans="1:6" x14ac:dyDescent="0.3">
      <c r="A128" s="97" t="s">
        <v>354</v>
      </c>
      <c r="B128" s="97" t="s">
        <v>372</v>
      </c>
      <c r="C128" s="97" t="s">
        <v>371</v>
      </c>
      <c r="D128" s="97" t="s">
        <v>378</v>
      </c>
      <c r="E128" s="97" t="s">
        <v>389</v>
      </c>
      <c r="F128" s="105">
        <v>766.49</v>
      </c>
    </row>
    <row r="129" spans="1:6" x14ac:dyDescent="0.3">
      <c r="A129" s="97" t="s">
        <v>354</v>
      </c>
      <c r="B129" s="97" t="s">
        <v>372</v>
      </c>
      <c r="C129" s="97" t="s">
        <v>375</v>
      </c>
      <c r="D129" s="97" t="s">
        <v>378</v>
      </c>
      <c r="E129" s="97" t="s">
        <v>389</v>
      </c>
      <c r="F129" s="105">
        <v>17.02</v>
      </c>
    </row>
    <row r="130" spans="1:6" x14ac:dyDescent="0.3">
      <c r="A130" s="97" t="s">
        <v>354</v>
      </c>
      <c r="B130" s="97" t="s">
        <v>372</v>
      </c>
      <c r="C130" s="97" t="s">
        <v>371</v>
      </c>
      <c r="D130" s="97" t="s">
        <v>377</v>
      </c>
      <c r="E130" s="97" t="s">
        <v>387</v>
      </c>
      <c r="F130" s="105">
        <v>415.72</v>
      </c>
    </row>
    <row r="131" spans="1:6" x14ac:dyDescent="0.3">
      <c r="A131" s="97" t="s">
        <v>354</v>
      </c>
      <c r="B131" s="97" t="s">
        <v>372</v>
      </c>
      <c r="C131" s="97" t="s">
        <v>371</v>
      </c>
      <c r="D131" s="97" t="s">
        <v>376</v>
      </c>
      <c r="E131" s="97" t="s">
        <v>388</v>
      </c>
      <c r="F131" s="105">
        <v>190.36</v>
      </c>
    </row>
    <row r="132" spans="1:6" x14ac:dyDescent="0.3">
      <c r="A132" s="97" t="s">
        <v>354</v>
      </c>
      <c r="B132" s="97" t="s">
        <v>372</v>
      </c>
      <c r="C132" s="97" t="s">
        <v>371</v>
      </c>
      <c r="D132" s="97" t="s">
        <v>374</v>
      </c>
      <c r="E132" s="97" t="s">
        <v>389</v>
      </c>
      <c r="F132" s="105">
        <v>4869.91</v>
      </c>
    </row>
    <row r="133" spans="1:6" x14ac:dyDescent="0.3">
      <c r="A133" s="97" t="s">
        <v>354</v>
      </c>
      <c r="B133" s="97" t="s">
        <v>372</v>
      </c>
      <c r="C133" s="97" t="s">
        <v>375</v>
      </c>
      <c r="D133" s="97" t="s">
        <v>376</v>
      </c>
      <c r="E133" s="97" t="s">
        <v>388</v>
      </c>
      <c r="F133" s="105">
        <v>12.08</v>
      </c>
    </row>
    <row r="134" spans="1:6" x14ac:dyDescent="0.3">
      <c r="A134" s="97" t="s">
        <v>354</v>
      </c>
      <c r="B134" s="97" t="s">
        <v>372</v>
      </c>
      <c r="C134" s="97" t="s">
        <v>375</v>
      </c>
      <c r="D134" s="97" t="s">
        <v>374</v>
      </c>
      <c r="E134" s="97" t="s">
        <v>389</v>
      </c>
      <c r="F134" s="105">
        <v>1656.51</v>
      </c>
    </row>
    <row r="135" spans="1:6" x14ac:dyDescent="0.3">
      <c r="A135" s="97" t="s">
        <v>354</v>
      </c>
      <c r="B135" s="97" t="s">
        <v>372</v>
      </c>
      <c r="C135" s="97" t="s">
        <v>371</v>
      </c>
      <c r="D135" s="97" t="s">
        <v>370</v>
      </c>
      <c r="E135" s="97" t="s">
        <v>389</v>
      </c>
      <c r="F135" s="105">
        <v>316.04000000000002</v>
      </c>
    </row>
    <row r="136" spans="1:6" x14ac:dyDescent="0.3">
      <c r="A136" s="97" t="s">
        <v>354</v>
      </c>
      <c r="B136" s="97" t="s">
        <v>372</v>
      </c>
      <c r="C136" s="97" t="s">
        <v>371</v>
      </c>
      <c r="D136" s="97" t="s">
        <v>373</v>
      </c>
      <c r="E136" s="97" t="s">
        <v>388</v>
      </c>
      <c r="F136" s="105">
        <v>1.51</v>
      </c>
    </row>
    <row r="137" spans="1:6" x14ac:dyDescent="0.3">
      <c r="A137" s="97" t="s">
        <v>355</v>
      </c>
      <c r="B137" s="97" t="s">
        <v>372</v>
      </c>
      <c r="C137" s="97" t="s">
        <v>371</v>
      </c>
      <c r="D137" s="97" t="s">
        <v>383</v>
      </c>
      <c r="E137" s="97" t="s">
        <v>387</v>
      </c>
      <c r="F137" s="105">
        <v>1096.01</v>
      </c>
    </row>
    <row r="138" spans="1:6" x14ac:dyDescent="0.3">
      <c r="A138" s="97" t="s">
        <v>355</v>
      </c>
      <c r="B138" s="97" t="s">
        <v>372</v>
      </c>
      <c r="C138" s="97" t="s">
        <v>371</v>
      </c>
      <c r="D138" s="97" t="s">
        <v>382</v>
      </c>
      <c r="E138" s="97" t="s">
        <v>388</v>
      </c>
      <c r="F138" s="105">
        <v>771.28</v>
      </c>
    </row>
    <row r="139" spans="1:6" x14ac:dyDescent="0.3">
      <c r="A139" s="97" t="s">
        <v>355</v>
      </c>
      <c r="B139" s="97" t="s">
        <v>372</v>
      </c>
      <c r="C139" s="97" t="s">
        <v>371</v>
      </c>
      <c r="D139" s="97" t="s">
        <v>381</v>
      </c>
      <c r="E139" s="97" t="s">
        <v>389</v>
      </c>
      <c r="F139" s="105">
        <v>2371.19</v>
      </c>
    </row>
    <row r="140" spans="1:6" x14ac:dyDescent="0.3">
      <c r="A140" s="97" t="s">
        <v>355</v>
      </c>
      <c r="B140" s="97" t="s">
        <v>372</v>
      </c>
      <c r="C140" s="97" t="s">
        <v>375</v>
      </c>
      <c r="D140" s="97" t="s">
        <v>382</v>
      </c>
      <c r="E140" s="97" t="s">
        <v>388</v>
      </c>
      <c r="F140" s="105">
        <v>7.55</v>
      </c>
    </row>
    <row r="141" spans="1:6" x14ac:dyDescent="0.3">
      <c r="A141" s="97" t="s">
        <v>355</v>
      </c>
      <c r="B141" s="97" t="s">
        <v>372</v>
      </c>
      <c r="C141" s="97" t="s">
        <v>375</v>
      </c>
      <c r="D141" s="97" t="s">
        <v>381</v>
      </c>
      <c r="E141" s="97" t="s">
        <v>389</v>
      </c>
      <c r="F141" s="105">
        <v>8.18</v>
      </c>
    </row>
    <row r="142" spans="1:6" x14ac:dyDescent="0.3">
      <c r="A142" s="97" t="s">
        <v>355</v>
      </c>
      <c r="B142" s="97" t="s">
        <v>372</v>
      </c>
      <c r="C142" s="97" t="s">
        <v>371</v>
      </c>
      <c r="D142" s="97" t="s">
        <v>380</v>
      </c>
      <c r="E142" s="97" t="s">
        <v>387</v>
      </c>
      <c r="F142" s="105">
        <v>285.63</v>
      </c>
    </row>
    <row r="143" spans="1:6" x14ac:dyDescent="0.3">
      <c r="A143" s="97" t="s">
        <v>355</v>
      </c>
      <c r="B143" s="97" t="s">
        <v>372</v>
      </c>
      <c r="C143" s="97" t="s">
        <v>371</v>
      </c>
      <c r="D143" s="97" t="s">
        <v>379</v>
      </c>
      <c r="E143" s="97" t="s">
        <v>388</v>
      </c>
      <c r="F143" s="105">
        <v>98.26</v>
      </c>
    </row>
    <row r="144" spans="1:6" x14ac:dyDescent="0.3">
      <c r="A144" s="97" t="s">
        <v>355</v>
      </c>
      <c r="B144" s="97" t="s">
        <v>372</v>
      </c>
      <c r="C144" s="97" t="s">
        <v>371</v>
      </c>
      <c r="D144" s="97" t="s">
        <v>378</v>
      </c>
      <c r="E144" s="97" t="s">
        <v>389</v>
      </c>
      <c r="F144" s="105">
        <v>499.31</v>
      </c>
    </row>
    <row r="145" spans="1:6" x14ac:dyDescent="0.3">
      <c r="A145" s="97" t="s">
        <v>355</v>
      </c>
      <c r="B145" s="97" t="s">
        <v>372</v>
      </c>
      <c r="C145" s="97" t="s">
        <v>371</v>
      </c>
      <c r="D145" s="97" t="s">
        <v>377</v>
      </c>
      <c r="E145" s="97" t="s">
        <v>387</v>
      </c>
      <c r="F145" s="105">
        <v>431.81</v>
      </c>
    </row>
    <row r="146" spans="1:6" x14ac:dyDescent="0.3">
      <c r="A146" s="97" t="s">
        <v>355</v>
      </c>
      <c r="B146" s="97" t="s">
        <v>372</v>
      </c>
      <c r="C146" s="97" t="s">
        <v>371</v>
      </c>
      <c r="D146" s="97" t="s">
        <v>376</v>
      </c>
      <c r="E146" s="97" t="s">
        <v>388</v>
      </c>
      <c r="F146" s="105">
        <v>194.69</v>
      </c>
    </row>
    <row r="147" spans="1:6" x14ac:dyDescent="0.3">
      <c r="A147" s="97" t="s">
        <v>355</v>
      </c>
      <c r="B147" s="97" t="s">
        <v>372</v>
      </c>
      <c r="C147" s="97" t="s">
        <v>371</v>
      </c>
      <c r="D147" s="97" t="s">
        <v>374</v>
      </c>
      <c r="E147" s="97" t="s">
        <v>389</v>
      </c>
      <c r="F147" s="105">
        <v>4934.9799999999996</v>
      </c>
    </row>
    <row r="148" spans="1:6" x14ac:dyDescent="0.3">
      <c r="A148" s="97" t="s">
        <v>355</v>
      </c>
      <c r="B148" s="97" t="s">
        <v>372</v>
      </c>
      <c r="C148" s="97" t="s">
        <v>375</v>
      </c>
      <c r="D148" s="97" t="s">
        <v>376</v>
      </c>
      <c r="E148" s="97" t="s">
        <v>388</v>
      </c>
      <c r="F148" s="105">
        <v>16.010000000000002</v>
      </c>
    </row>
    <row r="149" spans="1:6" x14ac:dyDescent="0.3">
      <c r="A149" s="97" t="s">
        <v>355</v>
      </c>
      <c r="B149" s="97" t="s">
        <v>372</v>
      </c>
      <c r="C149" s="97" t="s">
        <v>375</v>
      </c>
      <c r="D149" s="97" t="s">
        <v>374</v>
      </c>
      <c r="E149" s="97" t="s">
        <v>389</v>
      </c>
      <c r="F149" s="105">
        <v>1739.61</v>
      </c>
    </row>
    <row r="150" spans="1:6" x14ac:dyDescent="0.3">
      <c r="A150" s="97" t="s">
        <v>355</v>
      </c>
      <c r="B150" s="97" t="s">
        <v>372</v>
      </c>
      <c r="C150" s="97" t="s">
        <v>371</v>
      </c>
      <c r="D150" s="97" t="s">
        <v>370</v>
      </c>
      <c r="E150" s="97" t="s">
        <v>389</v>
      </c>
      <c r="F150" s="105">
        <v>490.8</v>
      </c>
    </row>
    <row r="151" spans="1:6" x14ac:dyDescent="0.3">
      <c r="A151" s="97" t="s">
        <v>355</v>
      </c>
      <c r="B151" s="97" t="s">
        <v>372</v>
      </c>
      <c r="C151" s="97" t="s">
        <v>371</v>
      </c>
      <c r="D151" s="97" t="s">
        <v>373</v>
      </c>
      <c r="E151" s="97" t="s">
        <v>388</v>
      </c>
      <c r="F151" s="105">
        <v>1.51</v>
      </c>
    </row>
    <row r="152" spans="1:6" x14ac:dyDescent="0.3">
      <c r="A152" s="97" t="s">
        <v>356</v>
      </c>
      <c r="B152" s="97" t="s">
        <v>372</v>
      </c>
      <c r="C152" s="97" t="s">
        <v>371</v>
      </c>
      <c r="D152" s="97" t="s">
        <v>383</v>
      </c>
      <c r="E152" s="97" t="s">
        <v>387</v>
      </c>
      <c r="F152" s="105">
        <v>1080.3</v>
      </c>
    </row>
    <row r="153" spans="1:6" x14ac:dyDescent="0.3">
      <c r="A153" s="97" t="s">
        <v>356</v>
      </c>
      <c r="B153" s="97" t="s">
        <v>372</v>
      </c>
      <c r="C153" s="97" t="s">
        <v>371</v>
      </c>
      <c r="D153" s="97" t="s">
        <v>382</v>
      </c>
      <c r="E153" s="97" t="s">
        <v>388</v>
      </c>
      <c r="F153" s="105">
        <v>778.3</v>
      </c>
    </row>
    <row r="154" spans="1:6" x14ac:dyDescent="0.3">
      <c r="A154" s="97" t="s">
        <v>356</v>
      </c>
      <c r="B154" s="97" t="s">
        <v>372</v>
      </c>
      <c r="C154" s="97" t="s">
        <v>371</v>
      </c>
      <c r="D154" s="97" t="s">
        <v>381</v>
      </c>
      <c r="E154" s="97" t="s">
        <v>389</v>
      </c>
      <c r="F154" s="105">
        <v>1122.3399999999999</v>
      </c>
    </row>
    <row r="155" spans="1:6" x14ac:dyDescent="0.3">
      <c r="A155" s="97" t="s">
        <v>356</v>
      </c>
      <c r="B155" s="97" t="s">
        <v>372</v>
      </c>
      <c r="C155" s="97" t="s">
        <v>375</v>
      </c>
      <c r="D155" s="97" t="s">
        <v>382</v>
      </c>
      <c r="E155" s="97" t="s">
        <v>388</v>
      </c>
      <c r="F155" s="105">
        <v>7.55</v>
      </c>
    </row>
    <row r="156" spans="1:6" x14ac:dyDescent="0.3">
      <c r="A156" s="97" t="s">
        <v>356</v>
      </c>
      <c r="B156" s="97" t="s">
        <v>372</v>
      </c>
      <c r="C156" s="97" t="s">
        <v>375</v>
      </c>
      <c r="D156" s="97" t="s">
        <v>381</v>
      </c>
      <c r="E156" s="97" t="s">
        <v>389</v>
      </c>
      <c r="F156" s="105">
        <v>3.32</v>
      </c>
    </row>
    <row r="157" spans="1:6" x14ac:dyDescent="0.3">
      <c r="A157" s="97" t="s">
        <v>356</v>
      </c>
      <c r="B157" s="97" t="s">
        <v>372</v>
      </c>
      <c r="C157" s="97" t="s">
        <v>371</v>
      </c>
      <c r="D157" s="97" t="s">
        <v>380</v>
      </c>
      <c r="E157" s="97" t="s">
        <v>387</v>
      </c>
      <c r="F157" s="105">
        <v>299.70999999999998</v>
      </c>
    </row>
    <row r="158" spans="1:6" x14ac:dyDescent="0.3">
      <c r="A158" s="97" t="s">
        <v>356</v>
      </c>
      <c r="B158" s="97" t="s">
        <v>372</v>
      </c>
      <c r="C158" s="97" t="s">
        <v>371</v>
      </c>
      <c r="D158" s="97" t="s">
        <v>379</v>
      </c>
      <c r="E158" s="97" t="s">
        <v>388</v>
      </c>
      <c r="F158" s="105">
        <v>95.68</v>
      </c>
    </row>
    <row r="159" spans="1:6" x14ac:dyDescent="0.3">
      <c r="A159" s="97" t="s">
        <v>356</v>
      </c>
      <c r="B159" s="97" t="s">
        <v>372</v>
      </c>
      <c r="C159" s="97" t="s">
        <v>371</v>
      </c>
      <c r="D159" s="97" t="s">
        <v>378</v>
      </c>
      <c r="E159" s="97" t="s">
        <v>389</v>
      </c>
      <c r="F159" s="105">
        <v>613.92999999999995</v>
      </c>
    </row>
    <row r="160" spans="1:6" x14ac:dyDescent="0.3">
      <c r="A160" s="97" t="s">
        <v>356</v>
      </c>
      <c r="B160" s="97" t="s">
        <v>372</v>
      </c>
      <c r="C160" s="97" t="s">
        <v>375</v>
      </c>
      <c r="D160" s="97" t="s">
        <v>378</v>
      </c>
      <c r="E160" s="97" t="s">
        <v>389</v>
      </c>
      <c r="F160" s="105">
        <v>4.17</v>
      </c>
    </row>
    <row r="161" spans="1:6" x14ac:dyDescent="0.3">
      <c r="A161" s="97" t="s">
        <v>356</v>
      </c>
      <c r="B161" s="97" t="s">
        <v>372</v>
      </c>
      <c r="C161" s="97" t="s">
        <v>371</v>
      </c>
      <c r="D161" s="97" t="s">
        <v>377</v>
      </c>
      <c r="E161" s="97" t="s">
        <v>387</v>
      </c>
      <c r="F161" s="105">
        <v>413.42</v>
      </c>
    </row>
    <row r="162" spans="1:6" x14ac:dyDescent="0.3">
      <c r="A162" s="97" t="s">
        <v>356</v>
      </c>
      <c r="B162" s="97" t="s">
        <v>372</v>
      </c>
      <c r="C162" s="97" t="s">
        <v>371</v>
      </c>
      <c r="D162" s="97" t="s">
        <v>376</v>
      </c>
      <c r="E162" s="97" t="s">
        <v>388</v>
      </c>
      <c r="F162" s="105">
        <v>203.69</v>
      </c>
    </row>
    <row r="163" spans="1:6" x14ac:dyDescent="0.3">
      <c r="A163" s="97" t="s">
        <v>356</v>
      </c>
      <c r="B163" s="97" t="s">
        <v>372</v>
      </c>
      <c r="C163" s="97" t="s">
        <v>371</v>
      </c>
      <c r="D163" s="97" t="s">
        <v>374</v>
      </c>
      <c r="E163" s="97" t="s">
        <v>389</v>
      </c>
      <c r="F163" s="105">
        <v>2539.6</v>
      </c>
    </row>
    <row r="164" spans="1:6" x14ac:dyDescent="0.3">
      <c r="A164" s="97" t="s">
        <v>356</v>
      </c>
      <c r="B164" s="97" t="s">
        <v>372</v>
      </c>
      <c r="C164" s="97" t="s">
        <v>375</v>
      </c>
      <c r="D164" s="97" t="s">
        <v>376</v>
      </c>
      <c r="E164" s="97" t="s">
        <v>388</v>
      </c>
      <c r="F164" s="105">
        <v>16.46</v>
      </c>
    </row>
    <row r="165" spans="1:6" x14ac:dyDescent="0.3">
      <c r="A165" s="97" t="s">
        <v>356</v>
      </c>
      <c r="B165" s="97" t="s">
        <v>372</v>
      </c>
      <c r="C165" s="97" t="s">
        <v>375</v>
      </c>
      <c r="D165" s="97" t="s">
        <v>374</v>
      </c>
      <c r="E165" s="97" t="s">
        <v>389</v>
      </c>
      <c r="F165" s="105">
        <v>1882.58</v>
      </c>
    </row>
    <row r="166" spans="1:6" x14ac:dyDescent="0.3">
      <c r="A166" s="97" t="s">
        <v>356</v>
      </c>
      <c r="B166" s="97" t="s">
        <v>372</v>
      </c>
      <c r="C166" s="97" t="s">
        <v>371</v>
      </c>
      <c r="D166" s="97" t="s">
        <v>370</v>
      </c>
      <c r="E166" s="97" t="s">
        <v>389</v>
      </c>
      <c r="F166" s="105">
        <v>259.20999999999998</v>
      </c>
    </row>
    <row r="167" spans="1:6" x14ac:dyDescent="0.3">
      <c r="A167" s="97" t="s">
        <v>356</v>
      </c>
      <c r="B167" s="97" t="s">
        <v>372</v>
      </c>
      <c r="C167" s="97" t="s">
        <v>371</v>
      </c>
      <c r="D167" s="97" t="s">
        <v>373</v>
      </c>
      <c r="E167" s="97" t="s">
        <v>388</v>
      </c>
      <c r="F167" s="105">
        <v>1.51</v>
      </c>
    </row>
    <row r="168" spans="1:6" x14ac:dyDescent="0.3">
      <c r="A168" s="97" t="s">
        <v>357</v>
      </c>
      <c r="B168" s="97" t="s">
        <v>372</v>
      </c>
      <c r="C168" s="98">
        <v>40000</v>
      </c>
      <c r="D168" s="95" t="s">
        <v>383</v>
      </c>
      <c r="E168" s="97" t="s">
        <v>387</v>
      </c>
      <c r="F168" s="105">
        <v>1098.9600000000135</v>
      </c>
    </row>
    <row r="169" spans="1:6" x14ac:dyDescent="0.3">
      <c r="A169" s="97" t="s">
        <v>357</v>
      </c>
      <c r="B169" s="97" t="s">
        <v>372</v>
      </c>
      <c r="C169" s="98">
        <v>40000</v>
      </c>
      <c r="D169" s="95" t="s">
        <v>382</v>
      </c>
      <c r="E169" s="97" t="s">
        <v>388</v>
      </c>
      <c r="F169" s="105">
        <v>758.7199999999965</v>
      </c>
    </row>
    <row r="170" spans="1:6" x14ac:dyDescent="0.3">
      <c r="A170" s="97" t="s">
        <v>357</v>
      </c>
      <c r="B170" s="97" t="s">
        <v>372</v>
      </c>
      <c r="C170" s="98">
        <v>40000</v>
      </c>
      <c r="D170" s="95" t="s">
        <v>381</v>
      </c>
      <c r="E170" s="97" t="s">
        <v>389</v>
      </c>
      <c r="F170" s="105">
        <v>2281.87</v>
      </c>
    </row>
    <row r="171" spans="1:6" x14ac:dyDescent="0.3">
      <c r="A171" s="97" t="s">
        <v>357</v>
      </c>
      <c r="B171" s="97" t="s">
        <v>372</v>
      </c>
      <c r="C171" s="98">
        <v>40100</v>
      </c>
      <c r="D171" s="95" t="s">
        <v>382</v>
      </c>
      <c r="E171" s="97" t="s">
        <v>388</v>
      </c>
      <c r="F171" s="105">
        <v>7.55</v>
      </c>
    </row>
    <row r="172" spans="1:6" x14ac:dyDescent="0.3">
      <c r="A172" s="97" t="s">
        <v>357</v>
      </c>
      <c r="B172" s="97" t="s">
        <v>372</v>
      </c>
      <c r="C172" s="98">
        <v>40100</v>
      </c>
      <c r="D172" s="95" t="s">
        <v>381</v>
      </c>
      <c r="E172" s="97" t="s">
        <v>389</v>
      </c>
      <c r="F172" s="105">
        <v>4.51</v>
      </c>
    </row>
    <row r="173" spans="1:6" x14ac:dyDescent="0.3">
      <c r="A173" s="97" t="s">
        <v>357</v>
      </c>
      <c r="B173" s="97" t="s">
        <v>372</v>
      </c>
      <c r="C173" s="98">
        <v>40000</v>
      </c>
      <c r="D173" s="95" t="s">
        <v>380</v>
      </c>
      <c r="E173" s="97" t="s">
        <v>387</v>
      </c>
      <c r="F173" s="105">
        <v>288.30000000000587</v>
      </c>
    </row>
    <row r="174" spans="1:6" x14ac:dyDescent="0.3">
      <c r="A174" s="97" t="s">
        <v>357</v>
      </c>
      <c r="B174" s="97" t="s">
        <v>372</v>
      </c>
      <c r="C174" s="98">
        <v>40000</v>
      </c>
      <c r="D174" s="95" t="s">
        <v>379</v>
      </c>
      <c r="E174" s="97" t="s">
        <v>388</v>
      </c>
      <c r="F174" s="105">
        <v>108.58000000000013</v>
      </c>
    </row>
    <row r="175" spans="1:6" x14ac:dyDescent="0.3">
      <c r="A175" s="97" t="s">
        <v>357</v>
      </c>
      <c r="B175" s="97" t="s">
        <v>372</v>
      </c>
      <c r="C175" s="98">
        <v>40000</v>
      </c>
      <c r="D175" s="95" t="s">
        <v>378</v>
      </c>
      <c r="E175" s="97" t="s">
        <v>389</v>
      </c>
      <c r="F175" s="105">
        <v>409.07000000000005</v>
      </c>
    </row>
    <row r="176" spans="1:6" x14ac:dyDescent="0.3">
      <c r="A176" s="97" t="s">
        <v>357</v>
      </c>
      <c r="B176" s="97" t="s">
        <v>372</v>
      </c>
      <c r="C176" s="98">
        <v>40000</v>
      </c>
      <c r="D176" s="95" t="s">
        <v>377</v>
      </c>
      <c r="E176" s="97" t="s">
        <v>387</v>
      </c>
      <c r="F176" s="105">
        <v>438.43000000001132</v>
      </c>
    </row>
    <row r="177" spans="1:6" x14ac:dyDescent="0.3">
      <c r="A177" s="97" t="s">
        <v>357</v>
      </c>
      <c r="B177" s="97" t="s">
        <v>372</v>
      </c>
      <c r="C177" s="98">
        <v>40000</v>
      </c>
      <c r="D177" s="95" t="s">
        <v>376</v>
      </c>
      <c r="E177" s="97" t="s">
        <v>388</v>
      </c>
      <c r="F177" s="105">
        <v>202.76999999999975</v>
      </c>
    </row>
    <row r="178" spans="1:6" x14ac:dyDescent="0.3">
      <c r="A178" s="97" t="s">
        <v>357</v>
      </c>
      <c r="B178" s="97" t="s">
        <v>372</v>
      </c>
      <c r="C178" s="98">
        <v>40000</v>
      </c>
      <c r="D178" s="95" t="s">
        <v>374</v>
      </c>
      <c r="E178" s="97" t="s">
        <v>389</v>
      </c>
      <c r="F178" s="105">
        <v>1859.79</v>
      </c>
    </row>
    <row r="179" spans="1:6" x14ac:dyDescent="0.3">
      <c r="A179" s="97" t="s">
        <v>357</v>
      </c>
      <c r="B179" s="97" t="s">
        <v>372</v>
      </c>
      <c r="C179" s="98">
        <v>40100</v>
      </c>
      <c r="D179" s="95" t="s">
        <v>376</v>
      </c>
      <c r="E179" s="97" t="s">
        <v>388</v>
      </c>
      <c r="F179" s="105">
        <v>8.8999999999999986</v>
      </c>
    </row>
    <row r="180" spans="1:6" x14ac:dyDescent="0.3">
      <c r="A180" s="97" t="s">
        <v>357</v>
      </c>
      <c r="B180" s="97" t="s">
        <v>372</v>
      </c>
      <c r="C180" s="98">
        <v>40100</v>
      </c>
      <c r="D180" s="95" t="s">
        <v>374</v>
      </c>
      <c r="E180" s="97" t="s">
        <v>389</v>
      </c>
      <c r="F180" s="105">
        <v>1838.1</v>
      </c>
    </row>
    <row r="181" spans="1:6" x14ac:dyDescent="0.3">
      <c r="A181" s="97" t="s">
        <v>357</v>
      </c>
      <c r="B181" s="97" t="s">
        <v>372</v>
      </c>
      <c r="C181" s="98">
        <v>40000</v>
      </c>
      <c r="D181" s="95" t="s">
        <v>370</v>
      </c>
      <c r="E181" s="97" t="s">
        <v>389</v>
      </c>
      <c r="F181" s="105">
        <v>170.4</v>
      </c>
    </row>
    <row r="182" spans="1:6" x14ac:dyDescent="0.3">
      <c r="A182" s="97" t="s">
        <v>357</v>
      </c>
      <c r="B182" s="101" t="s">
        <v>372</v>
      </c>
      <c r="C182" s="102">
        <v>40000</v>
      </c>
      <c r="D182" s="103" t="s">
        <v>373</v>
      </c>
      <c r="E182" s="97" t="s">
        <v>388</v>
      </c>
      <c r="F182" s="105">
        <v>1.51</v>
      </c>
    </row>
    <row r="183" spans="1:6" x14ac:dyDescent="0.3">
      <c r="F183" s="106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F25"/>
  <sheetViews>
    <sheetView workbookViewId="0">
      <pane xSplit="1" ySplit="1" topLeftCell="B2" activePane="bottomRight" state="frozen"/>
      <selection pane="topRight" activeCell="M9" sqref="M9"/>
      <selection pane="bottomLeft" activeCell="M9" sqref="M9"/>
      <selection pane="bottomRight" activeCell="H10" sqref="H10"/>
    </sheetView>
  </sheetViews>
  <sheetFormatPr defaultColWidth="9.109375" defaultRowHeight="14.4" x14ac:dyDescent="0.3"/>
  <cols>
    <col min="1" max="1" width="9.109375" style="91" bestFit="1" customWidth="1"/>
    <col min="2" max="2" width="7" style="91" bestFit="1" customWidth="1"/>
    <col min="3" max="3" width="8.109375" style="91" bestFit="1" customWidth="1"/>
    <col min="4" max="4" width="45.109375" style="91" bestFit="1" customWidth="1"/>
    <col min="5" max="5" width="11.44140625" style="91" bestFit="1" customWidth="1"/>
    <col min="6" max="6" width="16.109375" style="91" bestFit="1" customWidth="1"/>
    <col min="7" max="13" width="13.88671875" style="91" bestFit="1" customWidth="1"/>
    <col min="14" max="16" width="12" style="91" bestFit="1" customWidth="1"/>
    <col min="17" max="17" width="10.109375" style="91" bestFit="1" customWidth="1"/>
    <col min="18" max="16384" width="9.109375" style="91"/>
  </cols>
  <sheetData>
    <row r="1" spans="1:6" x14ac:dyDescent="0.3">
      <c r="A1" s="110" t="s">
        <v>384</v>
      </c>
      <c r="B1" s="110" t="s">
        <v>386</v>
      </c>
      <c r="C1" s="110" t="s">
        <v>363</v>
      </c>
      <c r="D1" s="110" t="s">
        <v>391</v>
      </c>
      <c r="E1" s="110" t="s">
        <v>364</v>
      </c>
      <c r="F1" s="110" t="s">
        <v>390</v>
      </c>
    </row>
    <row r="2" spans="1:6" x14ac:dyDescent="0.3">
      <c r="A2" s="109" t="s">
        <v>106</v>
      </c>
      <c r="B2" s="109" t="s">
        <v>161</v>
      </c>
      <c r="C2" s="109">
        <v>50200</v>
      </c>
      <c r="D2" s="109" t="s">
        <v>365</v>
      </c>
      <c r="E2" s="109" t="s">
        <v>366</v>
      </c>
      <c r="F2" s="107">
        <v>588905.84</v>
      </c>
    </row>
    <row r="3" spans="1:6" x14ac:dyDescent="0.3">
      <c r="A3" s="109" t="s">
        <v>107</v>
      </c>
      <c r="B3" s="109" t="s">
        <v>161</v>
      </c>
      <c r="C3" s="109">
        <v>50200</v>
      </c>
      <c r="D3" s="109" t="s">
        <v>365</v>
      </c>
      <c r="E3" s="109" t="s">
        <v>366</v>
      </c>
      <c r="F3" s="107">
        <v>547731.31000000006</v>
      </c>
    </row>
    <row r="4" spans="1:6" x14ac:dyDescent="0.3">
      <c r="A4" s="109" t="s">
        <v>108</v>
      </c>
      <c r="B4" s="109" t="s">
        <v>161</v>
      </c>
      <c r="C4" s="109">
        <v>50200</v>
      </c>
      <c r="D4" s="109" t="s">
        <v>365</v>
      </c>
      <c r="E4" s="109" t="s">
        <v>366</v>
      </c>
      <c r="F4" s="107">
        <v>543139.29</v>
      </c>
    </row>
    <row r="5" spans="1:6" x14ac:dyDescent="0.3">
      <c r="A5" s="109" t="s">
        <v>349</v>
      </c>
      <c r="B5" s="109" t="s">
        <v>161</v>
      </c>
      <c r="C5" s="109">
        <v>50200</v>
      </c>
      <c r="D5" s="109" t="s">
        <v>365</v>
      </c>
      <c r="E5" s="109" t="s">
        <v>366</v>
      </c>
      <c r="F5" s="107">
        <v>483769.76</v>
      </c>
    </row>
    <row r="6" spans="1:6" x14ac:dyDescent="0.3">
      <c r="A6" s="109" t="s">
        <v>350</v>
      </c>
      <c r="B6" s="109" t="s">
        <v>161</v>
      </c>
      <c r="C6" s="109">
        <v>50200</v>
      </c>
      <c r="D6" s="109" t="s">
        <v>365</v>
      </c>
      <c r="E6" s="109" t="s">
        <v>366</v>
      </c>
      <c r="F6" s="107">
        <v>526189.09</v>
      </c>
    </row>
    <row r="7" spans="1:6" x14ac:dyDescent="0.3">
      <c r="A7" s="109" t="s">
        <v>351</v>
      </c>
      <c r="B7" s="109" t="s">
        <v>161</v>
      </c>
      <c r="C7" s="109">
        <v>50200</v>
      </c>
      <c r="D7" s="109" t="s">
        <v>365</v>
      </c>
      <c r="E7" s="109" t="s">
        <v>366</v>
      </c>
      <c r="F7" s="107">
        <v>746906.31</v>
      </c>
    </row>
    <row r="8" spans="1:6" x14ac:dyDescent="0.3">
      <c r="A8" s="109" t="s">
        <v>352</v>
      </c>
      <c r="B8" s="109" t="s">
        <v>161</v>
      </c>
      <c r="C8" s="109">
        <v>50200</v>
      </c>
      <c r="D8" s="109" t="s">
        <v>365</v>
      </c>
      <c r="E8" s="109" t="s">
        <v>366</v>
      </c>
      <c r="F8" s="107">
        <v>691806.35</v>
      </c>
    </row>
    <row r="9" spans="1:6" x14ac:dyDescent="0.3">
      <c r="A9" s="109" t="s">
        <v>353</v>
      </c>
      <c r="B9" s="109" t="s">
        <v>161</v>
      </c>
      <c r="C9" s="109">
        <v>50200</v>
      </c>
      <c r="D9" s="109" t="s">
        <v>365</v>
      </c>
      <c r="E9" s="109" t="s">
        <v>366</v>
      </c>
      <c r="F9" s="107">
        <v>728263.8</v>
      </c>
    </row>
    <row r="10" spans="1:6" x14ac:dyDescent="0.3">
      <c r="A10" s="109" t="s">
        <v>354</v>
      </c>
      <c r="B10" s="109" t="s">
        <v>161</v>
      </c>
      <c r="C10" s="109">
        <v>50200</v>
      </c>
      <c r="D10" s="109" t="s">
        <v>365</v>
      </c>
      <c r="E10" s="109" t="s">
        <v>366</v>
      </c>
      <c r="F10" s="107">
        <v>757921.42</v>
      </c>
    </row>
    <row r="11" spans="1:6" x14ac:dyDescent="0.3">
      <c r="A11" s="109" t="s">
        <v>355</v>
      </c>
      <c r="B11" s="109" t="s">
        <v>161</v>
      </c>
      <c r="C11" s="109">
        <v>50200</v>
      </c>
      <c r="D11" s="109" t="s">
        <v>365</v>
      </c>
      <c r="E11" s="109" t="s">
        <v>366</v>
      </c>
      <c r="F11" s="107">
        <v>746683.41</v>
      </c>
    </row>
    <row r="12" spans="1:6" x14ac:dyDescent="0.3">
      <c r="A12" s="109" t="s">
        <v>356</v>
      </c>
      <c r="B12" s="109" t="s">
        <v>161</v>
      </c>
      <c r="C12" s="109">
        <v>50200</v>
      </c>
      <c r="D12" s="109" t="s">
        <v>365</v>
      </c>
      <c r="E12" s="109" t="s">
        <v>366</v>
      </c>
      <c r="F12" s="107">
        <v>730110.36</v>
      </c>
    </row>
    <row r="13" spans="1:6" x14ac:dyDescent="0.3">
      <c r="A13" s="109" t="s">
        <v>357</v>
      </c>
      <c r="B13" s="109" t="s">
        <v>161</v>
      </c>
      <c r="C13" s="109">
        <v>50200</v>
      </c>
      <c r="D13" s="109" t="s">
        <v>365</v>
      </c>
      <c r="E13" s="109" t="s">
        <v>366</v>
      </c>
      <c r="F13" s="107">
        <v>697154.93</v>
      </c>
    </row>
    <row r="14" spans="1:6" x14ac:dyDescent="0.3">
      <c r="A14" s="109" t="s">
        <v>106</v>
      </c>
      <c r="B14" s="109" t="s">
        <v>165</v>
      </c>
      <c r="C14" s="109">
        <v>50200</v>
      </c>
      <c r="D14" s="109" t="s">
        <v>365</v>
      </c>
      <c r="E14" s="109" t="s">
        <v>366</v>
      </c>
      <c r="F14" s="107">
        <v>119205.88</v>
      </c>
    </row>
    <row r="15" spans="1:6" x14ac:dyDescent="0.3">
      <c r="A15" s="109" t="s">
        <v>107</v>
      </c>
      <c r="B15" s="109" t="s">
        <v>165</v>
      </c>
      <c r="C15" s="109">
        <v>50200</v>
      </c>
      <c r="D15" s="109" t="s">
        <v>365</v>
      </c>
      <c r="E15" s="109" t="s">
        <v>366</v>
      </c>
      <c r="F15" s="107">
        <v>117851.97</v>
      </c>
    </row>
    <row r="16" spans="1:6" x14ac:dyDescent="0.3">
      <c r="A16" s="109" t="s">
        <v>108</v>
      </c>
      <c r="B16" s="109" t="s">
        <v>165</v>
      </c>
      <c r="C16" s="109">
        <v>50200</v>
      </c>
      <c r="D16" s="109" t="s">
        <v>365</v>
      </c>
      <c r="E16" s="109" t="s">
        <v>366</v>
      </c>
      <c r="F16" s="107">
        <v>103859.04</v>
      </c>
    </row>
    <row r="17" spans="1:6" x14ac:dyDescent="0.3">
      <c r="A17" s="109" t="s">
        <v>349</v>
      </c>
      <c r="B17" s="109" t="s">
        <v>165</v>
      </c>
      <c r="C17" s="109">
        <v>50200</v>
      </c>
      <c r="D17" s="109" t="s">
        <v>365</v>
      </c>
      <c r="E17" s="109" t="s">
        <v>366</v>
      </c>
      <c r="F17" s="107">
        <v>96947.92</v>
      </c>
    </row>
    <row r="18" spans="1:6" x14ac:dyDescent="0.3">
      <c r="A18" s="109" t="s">
        <v>350</v>
      </c>
      <c r="B18" s="109" t="s">
        <v>165</v>
      </c>
      <c r="C18" s="109">
        <v>50200</v>
      </c>
      <c r="D18" s="109" t="s">
        <v>365</v>
      </c>
      <c r="E18" s="109" t="s">
        <v>366</v>
      </c>
      <c r="F18" s="107">
        <v>85967.99</v>
      </c>
    </row>
    <row r="19" spans="1:6" x14ac:dyDescent="0.3">
      <c r="A19" s="109" t="s">
        <v>351</v>
      </c>
      <c r="B19" s="109" t="s">
        <v>165</v>
      </c>
      <c r="C19" s="109">
        <v>50200</v>
      </c>
      <c r="D19" s="109" t="s">
        <v>365</v>
      </c>
      <c r="E19" s="109" t="s">
        <v>366</v>
      </c>
      <c r="F19" s="107">
        <v>116197.8</v>
      </c>
    </row>
    <row r="20" spans="1:6" x14ac:dyDescent="0.3">
      <c r="A20" s="109" t="s">
        <v>352</v>
      </c>
      <c r="B20" s="109" t="s">
        <v>165</v>
      </c>
      <c r="C20" s="109">
        <v>50200</v>
      </c>
      <c r="D20" s="109" t="s">
        <v>365</v>
      </c>
      <c r="E20" s="109" t="s">
        <v>366</v>
      </c>
      <c r="F20" s="107">
        <v>129500.07</v>
      </c>
    </row>
    <row r="21" spans="1:6" x14ac:dyDescent="0.3">
      <c r="A21" s="109" t="s">
        <v>353</v>
      </c>
      <c r="B21" s="109" t="s">
        <v>165</v>
      </c>
      <c r="C21" s="109">
        <v>50200</v>
      </c>
      <c r="D21" s="109" t="s">
        <v>365</v>
      </c>
      <c r="E21" s="109" t="s">
        <v>366</v>
      </c>
      <c r="F21" s="107">
        <v>126093.71</v>
      </c>
    </row>
    <row r="22" spans="1:6" x14ac:dyDescent="0.3">
      <c r="A22" s="109" t="s">
        <v>354</v>
      </c>
      <c r="B22" s="109" t="s">
        <v>165</v>
      </c>
      <c r="C22" s="109">
        <v>50200</v>
      </c>
      <c r="D22" s="109" t="s">
        <v>365</v>
      </c>
      <c r="E22" s="109" t="s">
        <v>366</v>
      </c>
      <c r="F22" s="107">
        <v>124729.49</v>
      </c>
    </row>
    <row r="23" spans="1:6" x14ac:dyDescent="0.3">
      <c r="A23" s="109" t="s">
        <v>355</v>
      </c>
      <c r="B23" s="109" t="s">
        <v>165</v>
      </c>
      <c r="C23" s="109">
        <v>50200</v>
      </c>
      <c r="D23" s="109" t="s">
        <v>365</v>
      </c>
      <c r="E23" s="109" t="s">
        <v>366</v>
      </c>
      <c r="F23" s="107">
        <v>109647</v>
      </c>
    </row>
    <row r="24" spans="1:6" x14ac:dyDescent="0.3">
      <c r="A24" s="109" t="s">
        <v>356</v>
      </c>
      <c r="B24" s="109" t="s">
        <v>165</v>
      </c>
      <c r="C24" s="109">
        <v>50200</v>
      </c>
      <c r="D24" s="109" t="s">
        <v>365</v>
      </c>
      <c r="E24" s="109" t="s">
        <v>366</v>
      </c>
      <c r="F24" s="107">
        <v>125871.46</v>
      </c>
    </row>
    <row r="25" spans="1:6" x14ac:dyDescent="0.3">
      <c r="A25" s="109" t="s">
        <v>357</v>
      </c>
      <c r="B25" s="109" t="s">
        <v>165</v>
      </c>
      <c r="C25" s="109">
        <v>50200</v>
      </c>
      <c r="D25" s="109" t="s">
        <v>365</v>
      </c>
      <c r="E25" s="109" t="s">
        <v>366</v>
      </c>
      <c r="F25" s="107">
        <v>120957.44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M231"/>
  <sheetViews>
    <sheetView workbookViewId="0">
      <pane xSplit="4" ySplit="1" topLeftCell="E2" activePane="bottomRight" state="frozen"/>
      <selection pane="topRight" activeCell="M9" sqref="M9"/>
      <selection pane="bottomLeft" activeCell="M9" sqref="M9"/>
      <selection pane="bottomRight" activeCell="D15" sqref="D15"/>
    </sheetView>
  </sheetViews>
  <sheetFormatPr defaultRowHeight="14.4" x14ac:dyDescent="0.3"/>
  <cols>
    <col min="1" max="1" width="9.88671875" bestFit="1" customWidth="1"/>
    <col min="2" max="2" width="8" bestFit="1" customWidth="1"/>
    <col min="3" max="3" width="15" bestFit="1" customWidth="1"/>
    <col min="4" max="4" width="30.5546875" bestFit="1" customWidth="1"/>
    <col min="5" max="5" width="11.5546875" bestFit="1" customWidth="1"/>
    <col min="6" max="6" width="12.44140625" bestFit="1" customWidth="1"/>
    <col min="7" max="7" width="20" bestFit="1" customWidth="1"/>
    <col min="8" max="8" width="25.6640625" bestFit="1" customWidth="1"/>
    <col min="9" max="9" width="24.33203125" bestFit="1" customWidth="1"/>
    <col min="10" max="10" width="27.109375" bestFit="1" customWidth="1"/>
    <col min="11" max="11" width="23.109375" bestFit="1" customWidth="1"/>
    <col min="12" max="12" width="23.33203125" bestFit="1" customWidth="1"/>
    <col min="13" max="13" width="10.5546875" bestFit="1" customWidth="1"/>
  </cols>
  <sheetData>
    <row r="1" spans="1:13" s="1" customFormat="1" x14ac:dyDescent="0.3">
      <c r="A1" t="s">
        <v>172</v>
      </c>
      <c r="B1" t="s">
        <v>173</v>
      </c>
      <c r="C1" t="s">
        <v>174</v>
      </c>
      <c r="D1" t="s">
        <v>361</v>
      </c>
      <c r="E1" t="s">
        <v>175</v>
      </c>
      <c r="F1" t="s">
        <v>176</v>
      </c>
      <c r="G1" t="s">
        <v>177</v>
      </c>
      <c r="H1" t="s">
        <v>178</v>
      </c>
      <c r="I1" t="s">
        <v>179</v>
      </c>
      <c r="J1" t="s">
        <v>180</v>
      </c>
      <c r="K1" t="s">
        <v>181</v>
      </c>
      <c r="L1" t="s">
        <v>182</v>
      </c>
      <c r="M1" t="s">
        <v>183</v>
      </c>
    </row>
    <row r="2" spans="1:13" x14ac:dyDescent="0.3">
      <c r="A2" t="s">
        <v>106</v>
      </c>
      <c r="B2" t="s">
        <v>184</v>
      </c>
      <c r="C2" t="s">
        <v>161</v>
      </c>
      <c r="D2" t="s">
        <v>140</v>
      </c>
      <c r="E2">
        <v>0</v>
      </c>
      <c r="F2">
        <v>0</v>
      </c>
      <c r="G2">
        <v>0</v>
      </c>
      <c r="H2">
        <v>24.55</v>
      </c>
      <c r="I2">
        <v>0</v>
      </c>
      <c r="J2">
        <v>0</v>
      </c>
      <c r="K2">
        <v>0</v>
      </c>
      <c r="L2">
        <v>24.55</v>
      </c>
      <c r="M2">
        <v>24.6</v>
      </c>
    </row>
    <row r="3" spans="1:13" x14ac:dyDescent="0.3">
      <c r="A3" t="s">
        <v>106</v>
      </c>
      <c r="B3" t="s">
        <v>184</v>
      </c>
      <c r="C3" t="s">
        <v>161</v>
      </c>
      <c r="D3" t="s">
        <v>17</v>
      </c>
      <c r="E3">
        <v>445.2</v>
      </c>
      <c r="F3">
        <v>314.60000000000002</v>
      </c>
      <c r="G3">
        <v>759.8</v>
      </c>
      <c r="H3">
        <v>686.92</v>
      </c>
      <c r="I3">
        <v>0</v>
      </c>
      <c r="J3">
        <v>0</v>
      </c>
      <c r="K3">
        <v>0</v>
      </c>
      <c r="L3">
        <v>686.92</v>
      </c>
      <c r="M3">
        <v>1446.7</v>
      </c>
    </row>
    <row r="4" spans="1:13" x14ac:dyDescent="0.3">
      <c r="A4" t="s">
        <v>106</v>
      </c>
      <c r="B4" t="s">
        <v>184</v>
      </c>
      <c r="C4" t="s">
        <v>165</v>
      </c>
      <c r="D4" t="s">
        <v>167</v>
      </c>
      <c r="E4">
        <v>50.2</v>
      </c>
      <c r="F4">
        <v>11</v>
      </c>
      <c r="G4">
        <v>61.2</v>
      </c>
      <c r="H4">
        <v>0</v>
      </c>
      <c r="I4">
        <v>0</v>
      </c>
      <c r="J4">
        <v>0</v>
      </c>
      <c r="K4">
        <v>0</v>
      </c>
      <c r="L4">
        <v>0</v>
      </c>
      <c r="M4">
        <v>61.2</v>
      </c>
    </row>
    <row r="5" spans="1:13" x14ac:dyDescent="0.3">
      <c r="A5" t="s">
        <v>106</v>
      </c>
      <c r="B5" t="s">
        <v>184</v>
      </c>
      <c r="C5" t="s">
        <v>161</v>
      </c>
      <c r="D5" t="s">
        <v>137</v>
      </c>
      <c r="E5">
        <v>13.5</v>
      </c>
      <c r="F5">
        <v>0</v>
      </c>
      <c r="G5">
        <v>13.5</v>
      </c>
      <c r="H5">
        <v>0</v>
      </c>
      <c r="I5">
        <v>0</v>
      </c>
      <c r="J5">
        <v>0</v>
      </c>
      <c r="K5">
        <v>0</v>
      </c>
      <c r="L5">
        <v>0</v>
      </c>
      <c r="M5">
        <v>13.5</v>
      </c>
    </row>
    <row r="6" spans="1:13" x14ac:dyDescent="0.3">
      <c r="A6" t="s">
        <v>106</v>
      </c>
      <c r="B6" t="s">
        <v>184</v>
      </c>
      <c r="C6" t="s">
        <v>161</v>
      </c>
      <c r="D6" t="s">
        <v>18</v>
      </c>
      <c r="E6">
        <v>173.8</v>
      </c>
      <c r="F6">
        <v>100</v>
      </c>
      <c r="G6">
        <v>273.8</v>
      </c>
      <c r="H6">
        <v>1075</v>
      </c>
      <c r="I6">
        <v>0</v>
      </c>
      <c r="J6">
        <v>0</v>
      </c>
      <c r="K6">
        <v>0</v>
      </c>
      <c r="L6">
        <v>1075</v>
      </c>
      <c r="M6">
        <v>1348.8</v>
      </c>
    </row>
    <row r="7" spans="1:13" x14ac:dyDescent="0.3">
      <c r="A7" t="s">
        <v>106</v>
      </c>
      <c r="B7" t="s">
        <v>184</v>
      </c>
      <c r="C7" t="s">
        <v>161</v>
      </c>
      <c r="D7" t="s">
        <v>128</v>
      </c>
      <c r="E7">
        <v>122.3</v>
      </c>
      <c r="F7">
        <v>54.7</v>
      </c>
      <c r="G7">
        <v>177</v>
      </c>
      <c r="H7">
        <v>159.04</v>
      </c>
      <c r="I7">
        <v>0</v>
      </c>
      <c r="J7">
        <v>0</v>
      </c>
      <c r="K7">
        <v>0</v>
      </c>
      <c r="L7">
        <v>159.04</v>
      </c>
      <c r="M7">
        <v>336</v>
      </c>
    </row>
    <row r="8" spans="1:13" x14ac:dyDescent="0.3">
      <c r="A8" t="s">
        <v>106</v>
      </c>
      <c r="B8" t="s">
        <v>184</v>
      </c>
      <c r="C8" t="s">
        <v>161</v>
      </c>
      <c r="D8" t="s">
        <v>132</v>
      </c>
      <c r="E8">
        <v>96.8</v>
      </c>
      <c r="F8">
        <v>0</v>
      </c>
      <c r="G8">
        <v>96.8</v>
      </c>
      <c r="H8">
        <v>2.21</v>
      </c>
      <c r="I8">
        <v>0</v>
      </c>
      <c r="J8">
        <v>0</v>
      </c>
      <c r="K8">
        <v>0</v>
      </c>
      <c r="L8">
        <v>2.21</v>
      </c>
      <c r="M8">
        <v>99</v>
      </c>
    </row>
    <row r="9" spans="1:13" x14ac:dyDescent="0.3">
      <c r="A9" t="s">
        <v>106</v>
      </c>
      <c r="B9" t="s">
        <v>184</v>
      </c>
      <c r="C9" t="s">
        <v>161</v>
      </c>
      <c r="D9" t="s">
        <v>125</v>
      </c>
      <c r="E9">
        <v>0</v>
      </c>
      <c r="F9">
        <v>0.8</v>
      </c>
      <c r="G9">
        <v>0.8</v>
      </c>
      <c r="H9">
        <v>110.13</v>
      </c>
      <c r="I9">
        <v>0</v>
      </c>
      <c r="J9">
        <v>0</v>
      </c>
      <c r="K9">
        <v>0</v>
      </c>
      <c r="L9">
        <v>110.13</v>
      </c>
      <c r="M9">
        <v>110.9</v>
      </c>
    </row>
    <row r="10" spans="1:13" x14ac:dyDescent="0.3">
      <c r="A10" t="s">
        <v>106</v>
      </c>
      <c r="B10" t="s">
        <v>184</v>
      </c>
      <c r="C10" t="s">
        <v>161</v>
      </c>
      <c r="D10" t="s">
        <v>127</v>
      </c>
      <c r="E10">
        <v>3704.4</v>
      </c>
      <c r="F10">
        <v>1253.5</v>
      </c>
      <c r="G10">
        <v>4957.8999999999996</v>
      </c>
      <c r="H10">
        <v>1670.38</v>
      </c>
      <c r="I10">
        <v>0</v>
      </c>
      <c r="J10">
        <v>0</v>
      </c>
      <c r="K10">
        <v>0</v>
      </c>
      <c r="L10">
        <v>1670.38</v>
      </c>
      <c r="M10">
        <v>6628.3</v>
      </c>
    </row>
    <row r="11" spans="1:13" x14ac:dyDescent="0.3">
      <c r="A11" t="s">
        <v>106</v>
      </c>
      <c r="B11" t="s">
        <v>184</v>
      </c>
      <c r="C11" t="s">
        <v>161</v>
      </c>
      <c r="D11" t="s">
        <v>16</v>
      </c>
      <c r="E11">
        <v>113.2</v>
      </c>
      <c r="F11">
        <v>30.3</v>
      </c>
      <c r="G11">
        <v>143.5</v>
      </c>
      <c r="H11">
        <v>216.29</v>
      </c>
      <c r="I11">
        <v>0</v>
      </c>
      <c r="J11">
        <v>0</v>
      </c>
      <c r="K11">
        <v>11.41</v>
      </c>
      <c r="L11">
        <v>227.7</v>
      </c>
      <c r="M11">
        <v>371.2</v>
      </c>
    </row>
    <row r="12" spans="1:13" x14ac:dyDescent="0.3">
      <c r="A12" t="s">
        <v>106</v>
      </c>
      <c r="B12" t="s">
        <v>184</v>
      </c>
      <c r="C12" t="s">
        <v>165</v>
      </c>
      <c r="D12" t="s">
        <v>170</v>
      </c>
      <c r="E12">
        <v>0</v>
      </c>
      <c r="F12">
        <v>0</v>
      </c>
      <c r="G12">
        <v>0</v>
      </c>
      <c r="H12">
        <v>6.5</v>
      </c>
      <c r="I12">
        <v>0</v>
      </c>
      <c r="J12">
        <v>0</v>
      </c>
      <c r="K12">
        <v>0</v>
      </c>
      <c r="L12">
        <v>6.5</v>
      </c>
      <c r="M12">
        <v>6.5</v>
      </c>
    </row>
    <row r="13" spans="1:13" x14ac:dyDescent="0.3">
      <c r="A13" t="s">
        <v>106</v>
      </c>
      <c r="B13" t="s">
        <v>184</v>
      </c>
      <c r="C13" t="s">
        <v>161</v>
      </c>
      <c r="D13" t="s">
        <v>139</v>
      </c>
      <c r="E13">
        <v>274.3</v>
      </c>
      <c r="F13">
        <v>140.69999999999999</v>
      </c>
      <c r="G13">
        <v>415</v>
      </c>
      <c r="H13">
        <v>206.92</v>
      </c>
      <c r="I13">
        <v>0</v>
      </c>
      <c r="J13">
        <v>0</v>
      </c>
      <c r="K13">
        <v>0</v>
      </c>
      <c r="L13">
        <v>206.92</v>
      </c>
      <c r="M13">
        <v>621.9</v>
      </c>
    </row>
    <row r="14" spans="1:13" x14ac:dyDescent="0.3">
      <c r="A14" t="s">
        <v>106</v>
      </c>
      <c r="B14" t="s">
        <v>184</v>
      </c>
      <c r="C14" t="s">
        <v>161</v>
      </c>
      <c r="D14" t="s">
        <v>164</v>
      </c>
      <c r="E14">
        <v>0</v>
      </c>
      <c r="F14">
        <v>0</v>
      </c>
      <c r="G14">
        <v>0</v>
      </c>
      <c r="H14">
        <v>1.99</v>
      </c>
      <c r="I14">
        <v>0</v>
      </c>
      <c r="J14">
        <v>0</v>
      </c>
      <c r="K14">
        <v>0</v>
      </c>
      <c r="L14">
        <v>1.99</v>
      </c>
      <c r="M14">
        <v>2</v>
      </c>
    </row>
    <row r="15" spans="1:13" x14ac:dyDescent="0.3">
      <c r="A15" t="s">
        <v>106</v>
      </c>
      <c r="B15" t="s">
        <v>184</v>
      </c>
      <c r="C15" t="s">
        <v>165</v>
      </c>
      <c r="D15" t="s">
        <v>168</v>
      </c>
      <c r="E15">
        <v>0</v>
      </c>
      <c r="F15">
        <v>1.3</v>
      </c>
      <c r="G15">
        <v>1.3</v>
      </c>
      <c r="H15">
        <v>101.87</v>
      </c>
      <c r="I15">
        <v>0</v>
      </c>
      <c r="J15">
        <v>0</v>
      </c>
      <c r="K15">
        <v>0</v>
      </c>
      <c r="L15">
        <v>101.87</v>
      </c>
      <c r="M15">
        <v>103.2</v>
      </c>
    </row>
    <row r="16" spans="1:13" x14ac:dyDescent="0.3">
      <c r="A16" t="s">
        <v>106</v>
      </c>
      <c r="B16" t="s">
        <v>184</v>
      </c>
      <c r="C16" t="s">
        <v>165</v>
      </c>
      <c r="D16" t="s">
        <v>171</v>
      </c>
      <c r="E16">
        <v>983.4</v>
      </c>
      <c r="F16">
        <v>86</v>
      </c>
      <c r="G16">
        <v>1069.4000000000001</v>
      </c>
      <c r="H16">
        <v>0</v>
      </c>
      <c r="I16">
        <v>0</v>
      </c>
      <c r="J16">
        <v>0</v>
      </c>
      <c r="K16">
        <v>0</v>
      </c>
      <c r="L16">
        <v>0</v>
      </c>
      <c r="M16">
        <v>1069.4000000000001</v>
      </c>
    </row>
    <row r="17" spans="1:13" x14ac:dyDescent="0.3">
      <c r="A17" t="s">
        <v>106</v>
      </c>
      <c r="B17" t="s">
        <v>184</v>
      </c>
      <c r="C17" t="s">
        <v>161</v>
      </c>
      <c r="D17" t="s">
        <v>138</v>
      </c>
      <c r="E17">
        <v>16.600000000000001</v>
      </c>
      <c r="F17">
        <v>6.6</v>
      </c>
      <c r="G17">
        <v>23.2</v>
      </c>
      <c r="H17">
        <v>5.57</v>
      </c>
      <c r="I17">
        <v>0</v>
      </c>
      <c r="J17">
        <v>0</v>
      </c>
      <c r="K17">
        <v>0</v>
      </c>
      <c r="L17">
        <v>5.57</v>
      </c>
      <c r="M17">
        <v>28.8</v>
      </c>
    </row>
    <row r="18" spans="1:13" x14ac:dyDescent="0.3">
      <c r="A18" t="s">
        <v>106</v>
      </c>
      <c r="B18" t="s">
        <v>184</v>
      </c>
      <c r="C18" t="s">
        <v>161</v>
      </c>
      <c r="D18" t="s">
        <v>135</v>
      </c>
      <c r="E18">
        <v>180.7</v>
      </c>
      <c r="F18">
        <v>0.6</v>
      </c>
      <c r="G18">
        <v>181.3</v>
      </c>
      <c r="H18">
        <v>18.66</v>
      </c>
      <c r="I18">
        <v>0</v>
      </c>
      <c r="J18">
        <v>0</v>
      </c>
      <c r="K18">
        <v>0</v>
      </c>
      <c r="L18">
        <v>18.66</v>
      </c>
      <c r="M18">
        <v>200</v>
      </c>
    </row>
    <row r="19" spans="1:13" x14ac:dyDescent="0.3">
      <c r="A19" t="s">
        <v>106</v>
      </c>
      <c r="B19" t="s">
        <v>184</v>
      </c>
      <c r="C19" t="s">
        <v>165</v>
      </c>
      <c r="D19" t="s">
        <v>166</v>
      </c>
      <c r="E19">
        <v>545.1</v>
      </c>
      <c r="F19">
        <v>111.6</v>
      </c>
      <c r="G19">
        <v>656.7</v>
      </c>
      <c r="H19">
        <v>173.97</v>
      </c>
      <c r="I19">
        <v>0</v>
      </c>
      <c r="J19">
        <v>0</v>
      </c>
      <c r="K19">
        <v>0</v>
      </c>
      <c r="L19">
        <v>173.97</v>
      </c>
      <c r="M19">
        <v>830.7</v>
      </c>
    </row>
    <row r="20" spans="1:13" x14ac:dyDescent="0.3">
      <c r="A20" t="s">
        <v>106</v>
      </c>
      <c r="B20" t="s">
        <v>184</v>
      </c>
      <c r="C20" t="s">
        <v>165</v>
      </c>
      <c r="D20" t="s">
        <v>169</v>
      </c>
      <c r="E20">
        <v>160.9</v>
      </c>
      <c r="F20">
        <v>65</v>
      </c>
      <c r="G20">
        <v>225.9</v>
      </c>
      <c r="H20">
        <v>1.9</v>
      </c>
      <c r="I20">
        <v>0</v>
      </c>
      <c r="J20">
        <v>0</v>
      </c>
      <c r="K20">
        <v>0</v>
      </c>
      <c r="L20">
        <v>1.9</v>
      </c>
      <c r="M20">
        <v>227.8</v>
      </c>
    </row>
    <row r="21" spans="1:13" x14ac:dyDescent="0.3">
      <c r="A21" t="s">
        <v>107</v>
      </c>
      <c r="B21" t="s">
        <v>184</v>
      </c>
      <c r="C21" t="s">
        <v>161</v>
      </c>
      <c r="D21" t="s">
        <v>125</v>
      </c>
      <c r="E21">
        <v>0</v>
      </c>
      <c r="F21">
        <v>0.7</v>
      </c>
      <c r="G21">
        <v>0.7</v>
      </c>
      <c r="H21">
        <v>108.36</v>
      </c>
      <c r="I21">
        <v>0</v>
      </c>
      <c r="J21">
        <v>0</v>
      </c>
      <c r="K21">
        <v>0</v>
      </c>
      <c r="L21">
        <v>108.36</v>
      </c>
      <c r="M21">
        <v>109.1</v>
      </c>
    </row>
    <row r="22" spans="1:13" x14ac:dyDescent="0.3">
      <c r="A22" t="s">
        <v>107</v>
      </c>
      <c r="B22" t="s">
        <v>184</v>
      </c>
      <c r="C22" t="s">
        <v>165</v>
      </c>
      <c r="D22" t="s">
        <v>166</v>
      </c>
      <c r="E22">
        <v>514.20000000000005</v>
      </c>
      <c r="F22">
        <v>100.8</v>
      </c>
      <c r="G22">
        <v>615</v>
      </c>
      <c r="H22">
        <v>174.8</v>
      </c>
      <c r="I22">
        <v>0</v>
      </c>
      <c r="J22">
        <v>0</v>
      </c>
      <c r="K22">
        <v>0</v>
      </c>
      <c r="L22">
        <v>174.8</v>
      </c>
      <c r="M22">
        <v>789.8</v>
      </c>
    </row>
    <row r="23" spans="1:13" x14ac:dyDescent="0.3">
      <c r="A23" t="s">
        <v>107</v>
      </c>
      <c r="B23" t="s">
        <v>184</v>
      </c>
      <c r="C23" t="s">
        <v>165</v>
      </c>
      <c r="D23" t="s">
        <v>168</v>
      </c>
      <c r="E23">
        <v>0</v>
      </c>
      <c r="F23">
        <v>0.3</v>
      </c>
      <c r="G23">
        <v>0.3</v>
      </c>
      <c r="H23">
        <v>101.35</v>
      </c>
      <c r="I23">
        <v>0</v>
      </c>
      <c r="J23">
        <v>0</v>
      </c>
      <c r="K23">
        <v>0</v>
      </c>
      <c r="L23">
        <v>101.35</v>
      </c>
      <c r="M23">
        <v>101.7</v>
      </c>
    </row>
    <row r="24" spans="1:13" x14ac:dyDescent="0.3">
      <c r="A24" t="s">
        <v>107</v>
      </c>
      <c r="B24" t="s">
        <v>184</v>
      </c>
      <c r="C24" t="s">
        <v>165</v>
      </c>
      <c r="D24" t="s">
        <v>169</v>
      </c>
      <c r="E24">
        <v>157.19999999999999</v>
      </c>
      <c r="F24">
        <v>62.6</v>
      </c>
      <c r="G24">
        <v>219.8</v>
      </c>
      <c r="H24">
        <v>1.02</v>
      </c>
      <c r="I24">
        <v>0</v>
      </c>
      <c r="J24">
        <v>0</v>
      </c>
      <c r="K24">
        <v>0</v>
      </c>
      <c r="L24">
        <v>1.02</v>
      </c>
      <c r="M24">
        <v>220.8</v>
      </c>
    </row>
    <row r="25" spans="1:13" x14ac:dyDescent="0.3">
      <c r="A25" t="s">
        <v>107</v>
      </c>
      <c r="B25" t="s">
        <v>184</v>
      </c>
      <c r="C25" t="s">
        <v>165</v>
      </c>
      <c r="D25" t="s">
        <v>171</v>
      </c>
      <c r="E25">
        <v>899.3</v>
      </c>
      <c r="F25">
        <v>84.4</v>
      </c>
      <c r="G25">
        <v>983.7</v>
      </c>
      <c r="H25">
        <v>0</v>
      </c>
      <c r="I25">
        <v>0</v>
      </c>
      <c r="J25">
        <v>0</v>
      </c>
      <c r="K25">
        <v>0</v>
      </c>
      <c r="L25">
        <v>0</v>
      </c>
      <c r="M25">
        <v>983.7</v>
      </c>
    </row>
    <row r="26" spans="1:13" x14ac:dyDescent="0.3">
      <c r="A26" t="s">
        <v>107</v>
      </c>
      <c r="B26" t="s">
        <v>184</v>
      </c>
      <c r="C26" t="s">
        <v>161</v>
      </c>
      <c r="D26" t="s">
        <v>18</v>
      </c>
      <c r="E26">
        <v>163</v>
      </c>
      <c r="F26">
        <v>90.1</v>
      </c>
      <c r="G26">
        <v>253.1</v>
      </c>
      <c r="H26">
        <v>1030.5</v>
      </c>
      <c r="I26">
        <v>0</v>
      </c>
      <c r="J26">
        <v>0</v>
      </c>
      <c r="K26">
        <v>0</v>
      </c>
      <c r="L26">
        <v>1030.5</v>
      </c>
      <c r="M26">
        <v>1283.5999999999999</v>
      </c>
    </row>
    <row r="27" spans="1:13" x14ac:dyDescent="0.3">
      <c r="A27" t="s">
        <v>107</v>
      </c>
      <c r="B27" t="s">
        <v>184</v>
      </c>
      <c r="C27" t="s">
        <v>161</v>
      </c>
      <c r="D27" t="s">
        <v>135</v>
      </c>
      <c r="E27">
        <v>143.4</v>
      </c>
      <c r="F27">
        <v>0</v>
      </c>
      <c r="G27">
        <v>143.4</v>
      </c>
      <c r="H27">
        <v>34.46</v>
      </c>
      <c r="I27">
        <v>0</v>
      </c>
      <c r="J27">
        <v>0</v>
      </c>
      <c r="K27">
        <v>0</v>
      </c>
      <c r="L27">
        <v>34.46</v>
      </c>
      <c r="M27">
        <v>177.9</v>
      </c>
    </row>
    <row r="28" spans="1:13" x14ac:dyDescent="0.3">
      <c r="A28" t="s">
        <v>107</v>
      </c>
      <c r="B28" t="s">
        <v>184</v>
      </c>
      <c r="C28" t="s">
        <v>161</v>
      </c>
      <c r="D28" t="s">
        <v>140</v>
      </c>
      <c r="E28">
        <v>0</v>
      </c>
      <c r="F28">
        <v>0</v>
      </c>
      <c r="G28">
        <v>0</v>
      </c>
      <c r="H28">
        <v>24.19</v>
      </c>
      <c r="I28">
        <v>0</v>
      </c>
      <c r="J28">
        <v>0</v>
      </c>
      <c r="K28">
        <v>0</v>
      </c>
      <c r="L28">
        <v>24.19</v>
      </c>
      <c r="M28">
        <v>24.2</v>
      </c>
    </row>
    <row r="29" spans="1:13" x14ac:dyDescent="0.3">
      <c r="A29" t="s">
        <v>107</v>
      </c>
      <c r="B29" t="s">
        <v>184</v>
      </c>
      <c r="C29" t="s">
        <v>161</v>
      </c>
      <c r="D29" t="s">
        <v>128</v>
      </c>
      <c r="E29">
        <v>113.3</v>
      </c>
      <c r="F29">
        <v>52</v>
      </c>
      <c r="G29">
        <v>165.3</v>
      </c>
      <c r="H29">
        <v>125.41</v>
      </c>
      <c r="I29">
        <v>0</v>
      </c>
      <c r="J29">
        <v>0</v>
      </c>
      <c r="K29">
        <v>0</v>
      </c>
      <c r="L29">
        <v>125.41</v>
      </c>
      <c r="M29">
        <v>290.7</v>
      </c>
    </row>
    <row r="30" spans="1:13" x14ac:dyDescent="0.3">
      <c r="A30" t="s">
        <v>107</v>
      </c>
      <c r="B30" t="s">
        <v>184</v>
      </c>
      <c r="C30" t="s">
        <v>161</v>
      </c>
      <c r="D30" t="s">
        <v>132</v>
      </c>
      <c r="E30">
        <v>83.8</v>
      </c>
      <c r="F30">
        <v>0</v>
      </c>
      <c r="G30">
        <v>83.8</v>
      </c>
      <c r="H30">
        <v>9.6300000000000008</v>
      </c>
      <c r="I30">
        <v>0</v>
      </c>
      <c r="J30">
        <v>0</v>
      </c>
      <c r="K30">
        <v>0</v>
      </c>
      <c r="L30">
        <v>9.6300000000000008</v>
      </c>
      <c r="M30">
        <v>93.4</v>
      </c>
    </row>
    <row r="31" spans="1:13" x14ac:dyDescent="0.3">
      <c r="A31" t="s">
        <v>107</v>
      </c>
      <c r="B31" t="s">
        <v>184</v>
      </c>
      <c r="C31" t="s">
        <v>161</v>
      </c>
      <c r="D31" t="s">
        <v>139</v>
      </c>
      <c r="E31">
        <v>250</v>
      </c>
      <c r="F31">
        <v>132.80000000000001</v>
      </c>
      <c r="G31">
        <v>382.8</v>
      </c>
      <c r="H31">
        <v>198.95</v>
      </c>
      <c r="I31">
        <v>0</v>
      </c>
      <c r="J31">
        <v>0</v>
      </c>
      <c r="K31">
        <v>0</v>
      </c>
      <c r="L31">
        <v>198.95</v>
      </c>
      <c r="M31">
        <v>581.79999999999995</v>
      </c>
    </row>
    <row r="32" spans="1:13" x14ac:dyDescent="0.3">
      <c r="A32" t="s">
        <v>107</v>
      </c>
      <c r="B32" t="s">
        <v>184</v>
      </c>
      <c r="C32" t="s">
        <v>161</v>
      </c>
      <c r="D32" t="s">
        <v>127</v>
      </c>
      <c r="E32">
        <v>3375.4</v>
      </c>
      <c r="F32">
        <v>1190.4000000000001</v>
      </c>
      <c r="G32">
        <v>4565.8</v>
      </c>
      <c r="H32">
        <v>1546.92</v>
      </c>
      <c r="I32">
        <v>0</v>
      </c>
      <c r="J32">
        <v>0</v>
      </c>
      <c r="K32">
        <v>0</v>
      </c>
      <c r="L32">
        <v>1546.92</v>
      </c>
      <c r="M32">
        <v>6112.7</v>
      </c>
    </row>
    <row r="33" spans="1:13" x14ac:dyDescent="0.3">
      <c r="A33" t="s">
        <v>107</v>
      </c>
      <c r="B33" t="s">
        <v>184</v>
      </c>
      <c r="C33" t="s">
        <v>161</v>
      </c>
      <c r="D33" t="s">
        <v>138</v>
      </c>
      <c r="E33">
        <v>15.1</v>
      </c>
      <c r="F33">
        <v>6.3</v>
      </c>
      <c r="G33">
        <v>21.4</v>
      </c>
      <c r="H33">
        <v>2.02</v>
      </c>
      <c r="I33">
        <v>0</v>
      </c>
      <c r="J33">
        <v>0</v>
      </c>
      <c r="K33">
        <v>0</v>
      </c>
      <c r="L33">
        <v>2.02</v>
      </c>
      <c r="M33">
        <v>23.4</v>
      </c>
    </row>
    <row r="34" spans="1:13" x14ac:dyDescent="0.3">
      <c r="A34" t="s">
        <v>107</v>
      </c>
      <c r="B34" t="s">
        <v>184</v>
      </c>
      <c r="C34" t="s">
        <v>165</v>
      </c>
      <c r="D34" t="s">
        <v>170</v>
      </c>
      <c r="E34">
        <v>0</v>
      </c>
      <c r="F34">
        <v>0</v>
      </c>
      <c r="G34">
        <v>0</v>
      </c>
      <c r="H34">
        <v>7.41</v>
      </c>
      <c r="I34">
        <v>0</v>
      </c>
      <c r="J34">
        <v>0</v>
      </c>
      <c r="K34">
        <v>0</v>
      </c>
      <c r="L34">
        <v>7.41</v>
      </c>
      <c r="M34">
        <v>7.4</v>
      </c>
    </row>
    <row r="35" spans="1:13" x14ac:dyDescent="0.3">
      <c r="A35" t="s">
        <v>107</v>
      </c>
      <c r="B35" t="s">
        <v>184</v>
      </c>
      <c r="C35" t="s">
        <v>161</v>
      </c>
      <c r="D35" t="s">
        <v>17</v>
      </c>
      <c r="E35">
        <v>419</v>
      </c>
      <c r="F35">
        <v>296.60000000000002</v>
      </c>
      <c r="G35">
        <v>715.6</v>
      </c>
      <c r="H35">
        <v>774.36</v>
      </c>
      <c r="I35">
        <v>0</v>
      </c>
      <c r="J35">
        <v>0</v>
      </c>
      <c r="K35">
        <v>0</v>
      </c>
      <c r="L35">
        <v>774.36</v>
      </c>
      <c r="M35">
        <v>1490</v>
      </c>
    </row>
    <row r="36" spans="1:13" x14ac:dyDescent="0.3">
      <c r="A36" t="s">
        <v>107</v>
      </c>
      <c r="B36" t="s">
        <v>184</v>
      </c>
      <c r="C36" t="s">
        <v>161</v>
      </c>
      <c r="D36" t="s">
        <v>16</v>
      </c>
      <c r="E36">
        <v>101.4</v>
      </c>
      <c r="F36">
        <v>27.3</v>
      </c>
      <c r="G36">
        <v>128.69999999999999</v>
      </c>
      <c r="H36">
        <v>199.26</v>
      </c>
      <c r="I36">
        <v>0</v>
      </c>
      <c r="J36">
        <v>0</v>
      </c>
      <c r="K36">
        <v>29.04</v>
      </c>
      <c r="L36">
        <v>228.3</v>
      </c>
      <c r="M36">
        <v>357</v>
      </c>
    </row>
    <row r="37" spans="1:13" x14ac:dyDescent="0.3">
      <c r="A37" t="s">
        <v>107</v>
      </c>
      <c r="B37" t="s">
        <v>184</v>
      </c>
      <c r="C37" t="s">
        <v>165</v>
      </c>
      <c r="D37" t="s">
        <v>167</v>
      </c>
      <c r="E37">
        <v>48.3</v>
      </c>
      <c r="F37">
        <v>10.6</v>
      </c>
      <c r="G37">
        <v>58.9</v>
      </c>
      <c r="H37">
        <v>15.67</v>
      </c>
      <c r="I37">
        <v>0</v>
      </c>
      <c r="J37">
        <v>0</v>
      </c>
      <c r="K37">
        <v>0</v>
      </c>
      <c r="L37">
        <v>15.67</v>
      </c>
      <c r="M37">
        <v>74.599999999999994</v>
      </c>
    </row>
    <row r="38" spans="1:13" x14ac:dyDescent="0.3">
      <c r="A38" t="s">
        <v>107</v>
      </c>
      <c r="B38" t="s">
        <v>184</v>
      </c>
      <c r="C38" t="s">
        <v>161</v>
      </c>
      <c r="D38" t="s">
        <v>137</v>
      </c>
      <c r="E38">
        <v>12.3</v>
      </c>
      <c r="F38">
        <v>0</v>
      </c>
      <c r="G38">
        <v>12.3</v>
      </c>
      <c r="H38">
        <v>0</v>
      </c>
      <c r="I38">
        <v>0</v>
      </c>
      <c r="J38">
        <v>0</v>
      </c>
      <c r="K38">
        <v>0</v>
      </c>
      <c r="L38">
        <v>0</v>
      </c>
      <c r="M38">
        <v>12.3</v>
      </c>
    </row>
    <row r="39" spans="1:13" x14ac:dyDescent="0.3">
      <c r="A39" t="s">
        <v>108</v>
      </c>
      <c r="B39" t="s">
        <v>184</v>
      </c>
      <c r="C39" t="s">
        <v>165</v>
      </c>
      <c r="D39" t="s">
        <v>166</v>
      </c>
      <c r="E39">
        <v>475.4</v>
      </c>
      <c r="F39">
        <v>100.7</v>
      </c>
      <c r="G39">
        <v>576.1</v>
      </c>
      <c r="H39">
        <v>106.34</v>
      </c>
      <c r="I39">
        <v>0</v>
      </c>
      <c r="J39">
        <v>0</v>
      </c>
      <c r="K39">
        <v>0</v>
      </c>
      <c r="L39">
        <v>106.34</v>
      </c>
      <c r="M39">
        <v>682.4</v>
      </c>
    </row>
    <row r="40" spans="1:13" x14ac:dyDescent="0.3">
      <c r="A40" t="s">
        <v>108</v>
      </c>
      <c r="B40" t="s">
        <v>184</v>
      </c>
      <c r="C40" t="s">
        <v>165</v>
      </c>
      <c r="D40" t="s">
        <v>170</v>
      </c>
      <c r="E40">
        <v>0</v>
      </c>
      <c r="F40">
        <v>0</v>
      </c>
      <c r="G40">
        <v>0</v>
      </c>
      <c r="H40">
        <v>13.09</v>
      </c>
      <c r="I40">
        <v>0</v>
      </c>
      <c r="J40">
        <v>0</v>
      </c>
      <c r="K40">
        <v>0</v>
      </c>
      <c r="L40">
        <v>13.09</v>
      </c>
      <c r="M40">
        <v>13.1</v>
      </c>
    </row>
    <row r="41" spans="1:13" x14ac:dyDescent="0.3">
      <c r="A41" t="s">
        <v>108</v>
      </c>
      <c r="B41" t="s">
        <v>184</v>
      </c>
      <c r="C41" t="s">
        <v>161</v>
      </c>
      <c r="D41" t="s">
        <v>128</v>
      </c>
      <c r="E41">
        <v>111</v>
      </c>
      <c r="F41">
        <v>52</v>
      </c>
      <c r="G41">
        <v>163</v>
      </c>
      <c r="H41">
        <v>175.48</v>
      </c>
      <c r="I41">
        <v>0</v>
      </c>
      <c r="J41">
        <v>0</v>
      </c>
      <c r="K41">
        <v>0</v>
      </c>
      <c r="L41">
        <v>175.48</v>
      </c>
      <c r="M41">
        <v>338.5</v>
      </c>
    </row>
    <row r="42" spans="1:13" x14ac:dyDescent="0.3">
      <c r="A42" t="s">
        <v>108</v>
      </c>
      <c r="B42" t="s">
        <v>184</v>
      </c>
      <c r="C42" t="s">
        <v>161</v>
      </c>
      <c r="D42" t="s">
        <v>138</v>
      </c>
      <c r="E42">
        <v>14.6</v>
      </c>
      <c r="F42">
        <v>6.3</v>
      </c>
      <c r="G42">
        <v>20.9</v>
      </c>
      <c r="H42">
        <v>4.82</v>
      </c>
      <c r="I42">
        <v>0</v>
      </c>
      <c r="J42">
        <v>0</v>
      </c>
      <c r="K42">
        <v>0</v>
      </c>
      <c r="L42">
        <v>4.82</v>
      </c>
      <c r="M42">
        <v>25.7</v>
      </c>
    </row>
    <row r="43" spans="1:13" x14ac:dyDescent="0.3">
      <c r="A43" t="s">
        <v>108</v>
      </c>
      <c r="B43" t="s">
        <v>184</v>
      </c>
      <c r="C43" t="s">
        <v>161</v>
      </c>
      <c r="D43" t="s">
        <v>139</v>
      </c>
      <c r="E43">
        <v>243.8</v>
      </c>
      <c r="F43">
        <v>136.30000000000001</v>
      </c>
      <c r="G43">
        <v>380.1</v>
      </c>
      <c r="H43">
        <v>230.93</v>
      </c>
      <c r="I43">
        <v>0</v>
      </c>
      <c r="J43">
        <v>0</v>
      </c>
      <c r="K43">
        <v>0</v>
      </c>
      <c r="L43">
        <v>230.93</v>
      </c>
      <c r="M43">
        <v>611</v>
      </c>
    </row>
    <row r="44" spans="1:13" x14ac:dyDescent="0.3">
      <c r="A44" t="s">
        <v>108</v>
      </c>
      <c r="B44" t="s">
        <v>184</v>
      </c>
      <c r="C44" t="s">
        <v>161</v>
      </c>
      <c r="D44" t="s">
        <v>16</v>
      </c>
      <c r="E44">
        <v>100.9</v>
      </c>
      <c r="F44">
        <v>26.7</v>
      </c>
      <c r="G44">
        <v>127.6</v>
      </c>
      <c r="H44">
        <v>228.49</v>
      </c>
      <c r="I44">
        <v>0</v>
      </c>
      <c r="J44">
        <v>0</v>
      </c>
      <c r="K44">
        <v>0</v>
      </c>
      <c r="L44">
        <v>228.49</v>
      </c>
      <c r="M44">
        <v>356.1</v>
      </c>
    </row>
    <row r="45" spans="1:13" x14ac:dyDescent="0.3">
      <c r="A45" t="s">
        <v>108</v>
      </c>
      <c r="B45" t="s">
        <v>184</v>
      </c>
      <c r="C45" t="s">
        <v>165</v>
      </c>
      <c r="D45" t="s">
        <v>167</v>
      </c>
      <c r="E45">
        <v>43.2</v>
      </c>
      <c r="F45">
        <v>10.5</v>
      </c>
      <c r="G45">
        <v>53.7</v>
      </c>
      <c r="H45">
        <v>0</v>
      </c>
      <c r="I45">
        <v>0</v>
      </c>
      <c r="J45">
        <v>0</v>
      </c>
      <c r="K45">
        <v>0</v>
      </c>
      <c r="L45">
        <v>0</v>
      </c>
      <c r="M45">
        <v>53.7</v>
      </c>
    </row>
    <row r="46" spans="1:13" x14ac:dyDescent="0.3">
      <c r="A46" t="s">
        <v>108</v>
      </c>
      <c r="B46" t="s">
        <v>184</v>
      </c>
      <c r="C46" t="s">
        <v>165</v>
      </c>
      <c r="D46" t="s">
        <v>169</v>
      </c>
      <c r="E46">
        <v>145</v>
      </c>
      <c r="F46">
        <v>61.6</v>
      </c>
      <c r="G46">
        <v>206.6</v>
      </c>
      <c r="H46">
        <v>1.19</v>
      </c>
      <c r="I46">
        <v>0</v>
      </c>
      <c r="J46">
        <v>0</v>
      </c>
      <c r="K46">
        <v>0</v>
      </c>
      <c r="L46">
        <v>1.19</v>
      </c>
      <c r="M46">
        <v>207.8</v>
      </c>
    </row>
    <row r="47" spans="1:13" x14ac:dyDescent="0.3">
      <c r="A47" t="s">
        <v>108</v>
      </c>
      <c r="B47" t="s">
        <v>184</v>
      </c>
      <c r="C47" t="s">
        <v>161</v>
      </c>
      <c r="D47" t="s">
        <v>17</v>
      </c>
      <c r="E47">
        <v>393.4</v>
      </c>
      <c r="F47">
        <v>307.10000000000002</v>
      </c>
      <c r="G47">
        <v>700.5</v>
      </c>
      <c r="H47">
        <v>708.43</v>
      </c>
      <c r="I47">
        <v>0</v>
      </c>
      <c r="J47">
        <v>0</v>
      </c>
      <c r="K47">
        <v>0</v>
      </c>
      <c r="L47">
        <v>708.43</v>
      </c>
      <c r="M47">
        <v>1408.9</v>
      </c>
    </row>
    <row r="48" spans="1:13" x14ac:dyDescent="0.3">
      <c r="A48" t="s">
        <v>108</v>
      </c>
      <c r="B48" t="s">
        <v>184</v>
      </c>
      <c r="C48" t="s">
        <v>161</v>
      </c>
      <c r="D48" t="s">
        <v>132</v>
      </c>
      <c r="E48">
        <v>86.9</v>
      </c>
      <c r="F48">
        <v>0</v>
      </c>
      <c r="G48">
        <v>86.9</v>
      </c>
      <c r="H48">
        <v>3.37</v>
      </c>
      <c r="I48">
        <v>0</v>
      </c>
      <c r="J48">
        <v>0</v>
      </c>
      <c r="K48">
        <v>0</v>
      </c>
      <c r="L48">
        <v>3.37</v>
      </c>
      <c r="M48">
        <v>90.3</v>
      </c>
    </row>
    <row r="49" spans="1:13" x14ac:dyDescent="0.3">
      <c r="A49" t="s">
        <v>108</v>
      </c>
      <c r="B49" t="s">
        <v>184</v>
      </c>
      <c r="C49" t="s">
        <v>161</v>
      </c>
      <c r="D49" t="s">
        <v>135</v>
      </c>
      <c r="E49">
        <v>163.4</v>
      </c>
      <c r="F49">
        <v>0</v>
      </c>
      <c r="G49">
        <v>163.4</v>
      </c>
      <c r="H49">
        <v>38.9</v>
      </c>
      <c r="I49">
        <v>0</v>
      </c>
      <c r="J49">
        <v>0</v>
      </c>
      <c r="K49">
        <v>0</v>
      </c>
      <c r="L49">
        <v>38.9</v>
      </c>
      <c r="M49">
        <v>202.3</v>
      </c>
    </row>
    <row r="50" spans="1:13" x14ac:dyDescent="0.3">
      <c r="A50" t="s">
        <v>108</v>
      </c>
      <c r="B50" t="s">
        <v>184</v>
      </c>
      <c r="C50" t="s">
        <v>161</v>
      </c>
      <c r="D50" t="s">
        <v>140</v>
      </c>
      <c r="E50">
        <v>0</v>
      </c>
      <c r="F50">
        <v>0</v>
      </c>
      <c r="G50">
        <v>0</v>
      </c>
      <c r="H50">
        <v>12.26</v>
      </c>
      <c r="I50">
        <v>0</v>
      </c>
      <c r="J50">
        <v>0</v>
      </c>
      <c r="K50">
        <v>0</v>
      </c>
      <c r="L50">
        <v>12.26</v>
      </c>
      <c r="M50">
        <v>12.3</v>
      </c>
    </row>
    <row r="51" spans="1:13" x14ac:dyDescent="0.3">
      <c r="A51" t="s">
        <v>108</v>
      </c>
      <c r="B51" t="s">
        <v>184</v>
      </c>
      <c r="C51" t="s">
        <v>165</v>
      </c>
      <c r="D51" t="s">
        <v>171</v>
      </c>
      <c r="E51">
        <v>876.1</v>
      </c>
      <c r="F51">
        <v>84.8</v>
      </c>
      <c r="G51">
        <v>960.9</v>
      </c>
      <c r="H51">
        <v>0</v>
      </c>
      <c r="I51">
        <v>0</v>
      </c>
      <c r="J51">
        <v>0</v>
      </c>
      <c r="K51">
        <v>0</v>
      </c>
      <c r="L51">
        <v>0</v>
      </c>
      <c r="M51">
        <v>960.9</v>
      </c>
    </row>
    <row r="52" spans="1:13" x14ac:dyDescent="0.3">
      <c r="A52" t="s">
        <v>108</v>
      </c>
      <c r="B52" t="s">
        <v>184</v>
      </c>
      <c r="C52" t="s">
        <v>161</v>
      </c>
      <c r="D52" t="s">
        <v>136</v>
      </c>
      <c r="E52">
        <v>0</v>
      </c>
      <c r="F52">
        <v>0</v>
      </c>
      <c r="G52">
        <v>0</v>
      </c>
      <c r="H52">
        <v>5.32</v>
      </c>
      <c r="I52">
        <v>0</v>
      </c>
      <c r="J52">
        <v>0</v>
      </c>
      <c r="K52">
        <v>0</v>
      </c>
      <c r="L52">
        <v>5.32</v>
      </c>
      <c r="M52">
        <v>5.3</v>
      </c>
    </row>
    <row r="53" spans="1:13" x14ac:dyDescent="0.3">
      <c r="A53" t="s">
        <v>108</v>
      </c>
      <c r="B53" t="s">
        <v>184</v>
      </c>
      <c r="C53" t="s">
        <v>161</v>
      </c>
      <c r="D53" t="s">
        <v>125</v>
      </c>
      <c r="E53">
        <v>0</v>
      </c>
      <c r="F53">
        <v>0.7</v>
      </c>
      <c r="G53">
        <v>0.7</v>
      </c>
      <c r="H53">
        <v>164.32</v>
      </c>
      <c r="I53">
        <v>0</v>
      </c>
      <c r="J53">
        <v>0</v>
      </c>
      <c r="K53">
        <v>0</v>
      </c>
      <c r="L53">
        <v>164.32</v>
      </c>
      <c r="M53">
        <v>165</v>
      </c>
    </row>
    <row r="54" spans="1:13" x14ac:dyDescent="0.3">
      <c r="A54" t="s">
        <v>108</v>
      </c>
      <c r="B54" t="s">
        <v>184</v>
      </c>
      <c r="C54" t="s">
        <v>161</v>
      </c>
      <c r="D54" t="s">
        <v>137</v>
      </c>
      <c r="E54">
        <v>12</v>
      </c>
      <c r="F54">
        <v>0</v>
      </c>
      <c r="G54">
        <v>12</v>
      </c>
      <c r="H54">
        <v>0</v>
      </c>
      <c r="I54">
        <v>0</v>
      </c>
      <c r="J54">
        <v>0</v>
      </c>
      <c r="K54">
        <v>0</v>
      </c>
      <c r="L54">
        <v>0</v>
      </c>
      <c r="M54">
        <v>12</v>
      </c>
    </row>
    <row r="55" spans="1:13" x14ac:dyDescent="0.3">
      <c r="A55" t="s">
        <v>108</v>
      </c>
      <c r="B55" t="s">
        <v>184</v>
      </c>
      <c r="C55" t="s">
        <v>165</v>
      </c>
      <c r="D55" t="s">
        <v>168</v>
      </c>
      <c r="E55">
        <v>0</v>
      </c>
      <c r="F55">
        <v>0.6</v>
      </c>
      <c r="G55">
        <v>0.6</v>
      </c>
      <c r="H55">
        <v>150.49</v>
      </c>
      <c r="I55">
        <v>0</v>
      </c>
      <c r="J55">
        <v>0</v>
      </c>
      <c r="K55">
        <v>0</v>
      </c>
      <c r="L55">
        <v>150.49</v>
      </c>
      <c r="M55">
        <v>151.1</v>
      </c>
    </row>
    <row r="56" spans="1:13" x14ac:dyDescent="0.3">
      <c r="A56" t="s">
        <v>108</v>
      </c>
      <c r="B56" t="s">
        <v>184</v>
      </c>
      <c r="C56" t="s">
        <v>161</v>
      </c>
      <c r="D56" t="s">
        <v>127</v>
      </c>
      <c r="E56">
        <v>3324.3</v>
      </c>
      <c r="F56">
        <v>1197.4000000000001</v>
      </c>
      <c r="G56">
        <v>4521.7</v>
      </c>
      <c r="H56">
        <v>1403.75</v>
      </c>
      <c r="I56">
        <v>0</v>
      </c>
      <c r="J56">
        <v>0</v>
      </c>
      <c r="K56">
        <v>0</v>
      </c>
      <c r="L56">
        <v>1403.75</v>
      </c>
      <c r="M56">
        <v>5925.5</v>
      </c>
    </row>
    <row r="57" spans="1:13" x14ac:dyDescent="0.3">
      <c r="A57" t="s">
        <v>108</v>
      </c>
      <c r="B57" t="s">
        <v>184</v>
      </c>
      <c r="C57" t="s">
        <v>161</v>
      </c>
      <c r="D57" t="s">
        <v>18</v>
      </c>
      <c r="E57">
        <v>154.69999999999999</v>
      </c>
      <c r="F57">
        <v>85.2</v>
      </c>
      <c r="G57">
        <v>239.9</v>
      </c>
      <c r="H57">
        <v>1026.6400000000001</v>
      </c>
      <c r="I57">
        <v>0</v>
      </c>
      <c r="J57">
        <v>0</v>
      </c>
      <c r="K57">
        <v>0</v>
      </c>
      <c r="L57">
        <v>1026.6400000000001</v>
      </c>
      <c r="M57">
        <v>1266.5</v>
      </c>
    </row>
    <row r="58" spans="1:13" x14ac:dyDescent="0.3">
      <c r="A58" t="s">
        <v>349</v>
      </c>
      <c r="B58" t="s">
        <v>184</v>
      </c>
      <c r="C58" t="s">
        <v>161</v>
      </c>
      <c r="D58" t="s">
        <v>18</v>
      </c>
      <c r="E58">
        <v>129.9</v>
      </c>
      <c r="F58">
        <v>80.7</v>
      </c>
      <c r="G58">
        <v>210.6</v>
      </c>
      <c r="H58">
        <v>994.97</v>
      </c>
      <c r="I58">
        <v>0</v>
      </c>
      <c r="J58">
        <v>0</v>
      </c>
      <c r="K58">
        <v>4.84</v>
      </c>
      <c r="L58">
        <v>999.81</v>
      </c>
      <c r="M58">
        <v>1210.4000000000001</v>
      </c>
    </row>
    <row r="59" spans="1:13" x14ac:dyDescent="0.3">
      <c r="A59" t="s">
        <v>349</v>
      </c>
      <c r="B59" t="s">
        <v>184</v>
      </c>
      <c r="C59" t="s">
        <v>161</v>
      </c>
      <c r="D59" t="s">
        <v>137</v>
      </c>
      <c r="E59">
        <v>9.9</v>
      </c>
      <c r="F59">
        <v>0</v>
      </c>
      <c r="G59">
        <v>9.9</v>
      </c>
      <c r="H59">
        <v>0</v>
      </c>
      <c r="I59">
        <v>0</v>
      </c>
      <c r="J59">
        <v>0</v>
      </c>
      <c r="K59">
        <v>0</v>
      </c>
      <c r="L59">
        <v>0</v>
      </c>
      <c r="M59">
        <v>9.9</v>
      </c>
    </row>
    <row r="60" spans="1:13" x14ac:dyDescent="0.3">
      <c r="A60" t="s">
        <v>349</v>
      </c>
      <c r="B60" t="s">
        <v>184</v>
      </c>
      <c r="C60" t="s">
        <v>165</v>
      </c>
      <c r="D60" t="s">
        <v>170</v>
      </c>
      <c r="E60">
        <v>0</v>
      </c>
      <c r="F60">
        <v>0</v>
      </c>
      <c r="G60">
        <v>0</v>
      </c>
      <c r="H60">
        <v>9.35</v>
      </c>
      <c r="I60">
        <v>0</v>
      </c>
      <c r="J60">
        <v>0</v>
      </c>
      <c r="K60">
        <v>0</v>
      </c>
      <c r="L60">
        <v>9.35</v>
      </c>
      <c r="M60">
        <v>9.4</v>
      </c>
    </row>
    <row r="61" spans="1:13" x14ac:dyDescent="0.3">
      <c r="A61" t="s">
        <v>349</v>
      </c>
      <c r="B61" t="s">
        <v>184</v>
      </c>
      <c r="C61" t="s">
        <v>161</v>
      </c>
      <c r="D61" t="s">
        <v>127</v>
      </c>
      <c r="E61">
        <v>2716.4</v>
      </c>
      <c r="F61">
        <v>1137.8</v>
      </c>
      <c r="G61">
        <v>3854.2</v>
      </c>
      <c r="H61">
        <v>1380.76</v>
      </c>
      <c r="I61">
        <v>0</v>
      </c>
      <c r="J61">
        <v>0</v>
      </c>
      <c r="K61">
        <v>0</v>
      </c>
      <c r="L61">
        <v>1380.76</v>
      </c>
      <c r="M61">
        <v>5235</v>
      </c>
    </row>
    <row r="62" spans="1:13" x14ac:dyDescent="0.3">
      <c r="A62" t="s">
        <v>349</v>
      </c>
      <c r="B62" t="s">
        <v>184</v>
      </c>
      <c r="C62" t="s">
        <v>161</v>
      </c>
      <c r="D62" t="s">
        <v>136</v>
      </c>
      <c r="E62">
        <v>0</v>
      </c>
      <c r="F62">
        <v>0</v>
      </c>
      <c r="G62">
        <v>0</v>
      </c>
      <c r="H62">
        <v>5.62</v>
      </c>
      <c r="I62">
        <v>0</v>
      </c>
      <c r="J62">
        <v>0</v>
      </c>
      <c r="K62">
        <v>0</v>
      </c>
      <c r="L62">
        <v>5.62</v>
      </c>
      <c r="M62">
        <v>5.6</v>
      </c>
    </row>
    <row r="63" spans="1:13" x14ac:dyDescent="0.3">
      <c r="A63" t="s">
        <v>349</v>
      </c>
      <c r="B63" t="s">
        <v>184</v>
      </c>
      <c r="C63" t="s">
        <v>161</v>
      </c>
      <c r="D63" t="s">
        <v>16</v>
      </c>
      <c r="E63">
        <v>81.099999999999994</v>
      </c>
      <c r="F63">
        <v>25</v>
      </c>
      <c r="G63">
        <v>106.1</v>
      </c>
      <c r="H63">
        <v>133.93</v>
      </c>
      <c r="I63">
        <v>0</v>
      </c>
      <c r="J63">
        <v>0</v>
      </c>
      <c r="K63">
        <v>34.619999999999997</v>
      </c>
      <c r="L63">
        <v>168.55</v>
      </c>
      <c r="M63">
        <v>274.60000000000002</v>
      </c>
    </row>
    <row r="64" spans="1:13" x14ac:dyDescent="0.3">
      <c r="A64" t="s">
        <v>349</v>
      </c>
      <c r="B64" t="s">
        <v>184</v>
      </c>
      <c r="C64" t="s">
        <v>165</v>
      </c>
      <c r="D64" t="s">
        <v>167</v>
      </c>
      <c r="E64">
        <v>8.6999999999999993</v>
      </c>
      <c r="F64">
        <v>7.5</v>
      </c>
      <c r="G64">
        <v>16.2</v>
      </c>
      <c r="H64">
        <v>0</v>
      </c>
      <c r="I64">
        <v>0</v>
      </c>
      <c r="J64">
        <v>0</v>
      </c>
      <c r="K64">
        <v>0</v>
      </c>
      <c r="L64">
        <v>0</v>
      </c>
      <c r="M64">
        <v>16.2</v>
      </c>
    </row>
    <row r="65" spans="1:13" x14ac:dyDescent="0.3">
      <c r="A65" t="s">
        <v>349</v>
      </c>
      <c r="B65" t="s">
        <v>184</v>
      </c>
      <c r="C65" t="s">
        <v>165</v>
      </c>
      <c r="D65" t="s">
        <v>169</v>
      </c>
      <c r="E65">
        <v>133.19999999999999</v>
      </c>
      <c r="F65">
        <v>56.8</v>
      </c>
      <c r="G65">
        <v>190</v>
      </c>
      <c r="H65">
        <v>4.47</v>
      </c>
      <c r="I65">
        <v>0</v>
      </c>
      <c r="J65">
        <v>0</v>
      </c>
      <c r="K65">
        <v>0</v>
      </c>
      <c r="L65">
        <v>4.47</v>
      </c>
      <c r="M65">
        <v>194.5</v>
      </c>
    </row>
    <row r="66" spans="1:13" x14ac:dyDescent="0.3">
      <c r="A66" t="s">
        <v>349</v>
      </c>
      <c r="B66" t="s">
        <v>184</v>
      </c>
      <c r="C66" t="s">
        <v>161</v>
      </c>
      <c r="D66" t="s">
        <v>17</v>
      </c>
      <c r="E66">
        <v>333.5</v>
      </c>
      <c r="F66">
        <v>279.10000000000002</v>
      </c>
      <c r="G66">
        <v>612.6</v>
      </c>
      <c r="H66">
        <v>562.1</v>
      </c>
      <c r="I66">
        <v>0</v>
      </c>
      <c r="J66">
        <v>0</v>
      </c>
      <c r="K66">
        <v>0</v>
      </c>
      <c r="L66">
        <v>562.1</v>
      </c>
      <c r="M66">
        <v>1174.7</v>
      </c>
    </row>
    <row r="67" spans="1:13" x14ac:dyDescent="0.3">
      <c r="A67" t="s">
        <v>349</v>
      </c>
      <c r="B67" t="s">
        <v>184</v>
      </c>
      <c r="C67" t="s">
        <v>161</v>
      </c>
      <c r="D67" t="s">
        <v>140</v>
      </c>
      <c r="E67">
        <v>0</v>
      </c>
      <c r="F67">
        <v>0</v>
      </c>
      <c r="G67">
        <v>0</v>
      </c>
      <c r="H67">
        <v>10.54</v>
      </c>
      <c r="I67">
        <v>0</v>
      </c>
      <c r="J67">
        <v>0</v>
      </c>
      <c r="K67">
        <v>0</v>
      </c>
      <c r="L67">
        <v>10.54</v>
      </c>
      <c r="M67">
        <v>10.5</v>
      </c>
    </row>
    <row r="68" spans="1:13" x14ac:dyDescent="0.3">
      <c r="A68" t="s">
        <v>349</v>
      </c>
      <c r="B68" t="s">
        <v>184</v>
      </c>
      <c r="C68" t="s">
        <v>161</v>
      </c>
      <c r="D68" t="s">
        <v>128</v>
      </c>
      <c r="E68">
        <v>91.2</v>
      </c>
      <c r="F68">
        <v>49.9</v>
      </c>
      <c r="G68">
        <v>141.1</v>
      </c>
      <c r="H68">
        <v>146.63999999999999</v>
      </c>
      <c r="I68">
        <v>0</v>
      </c>
      <c r="J68">
        <v>0</v>
      </c>
      <c r="K68">
        <v>0</v>
      </c>
      <c r="L68">
        <v>146.63999999999999</v>
      </c>
      <c r="M68">
        <v>287.7</v>
      </c>
    </row>
    <row r="69" spans="1:13" x14ac:dyDescent="0.3">
      <c r="A69" t="s">
        <v>349</v>
      </c>
      <c r="B69" t="s">
        <v>184</v>
      </c>
      <c r="C69" t="s">
        <v>161</v>
      </c>
      <c r="D69" t="s">
        <v>138</v>
      </c>
      <c r="E69">
        <v>12</v>
      </c>
      <c r="F69">
        <v>6</v>
      </c>
      <c r="G69">
        <v>18</v>
      </c>
      <c r="H69">
        <v>8.06</v>
      </c>
      <c r="I69">
        <v>0</v>
      </c>
      <c r="J69">
        <v>0</v>
      </c>
      <c r="K69">
        <v>0</v>
      </c>
      <c r="L69">
        <v>8.06</v>
      </c>
      <c r="M69">
        <v>26.1</v>
      </c>
    </row>
    <row r="70" spans="1:13" x14ac:dyDescent="0.3">
      <c r="A70" t="s">
        <v>349</v>
      </c>
      <c r="B70" t="s">
        <v>184</v>
      </c>
      <c r="C70" t="s">
        <v>161</v>
      </c>
      <c r="D70" t="s">
        <v>139</v>
      </c>
      <c r="E70">
        <v>205.6</v>
      </c>
      <c r="F70">
        <v>130.30000000000001</v>
      </c>
      <c r="G70">
        <v>335.9</v>
      </c>
      <c r="H70">
        <v>106.06</v>
      </c>
      <c r="I70">
        <v>0</v>
      </c>
      <c r="J70">
        <v>0</v>
      </c>
      <c r="K70">
        <v>0</v>
      </c>
      <c r="L70">
        <v>106.06</v>
      </c>
      <c r="M70">
        <v>442</v>
      </c>
    </row>
    <row r="71" spans="1:13" x14ac:dyDescent="0.3">
      <c r="A71" t="s">
        <v>349</v>
      </c>
      <c r="B71" t="s">
        <v>184</v>
      </c>
      <c r="C71" t="s">
        <v>165</v>
      </c>
      <c r="D71" t="s">
        <v>168</v>
      </c>
      <c r="E71">
        <v>0</v>
      </c>
      <c r="F71">
        <v>0.4</v>
      </c>
      <c r="G71">
        <v>0.4</v>
      </c>
      <c r="H71">
        <v>167.99</v>
      </c>
      <c r="I71">
        <v>0</v>
      </c>
      <c r="J71">
        <v>0</v>
      </c>
      <c r="K71">
        <v>0</v>
      </c>
      <c r="L71">
        <v>167.99</v>
      </c>
      <c r="M71">
        <v>168.4</v>
      </c>
    </row>
    <row r="72" spans="1:13" x14ac:dyDescent="0.3">
      <c r="A72" t="s">
        <v>349</v>
      </c>
      <c r="B72" t="s">
        <v>184</v>
      </c>
      <c r="C72" t="s">
        <v>161</v>
      </c>
      <c r="D72" t="s">
        <v>132</v>
      </c>
      <c r="E72">
        <v>66.5</v>
      </c>
      <c r="F72">
        <v>0</v>
      </c>
      <c r="G72">
        <v>66.5</v>
      </c>
      <c r="H72">
        <v>3.46</v>
      </c>
      <c r="I72">
        <v>0</v>
      </c>
      <c r="J72">
        <v>0</v>
      </c>
      <c r="K72">
        <v>0</v>
      </c>
      <c r="L72">
        <v>3.46</v>
      </c>
      <c r="M72">
        <v>70</v>
      </c>
    </row>
    <row r="73" spans="1:13" x14ac:dyDescent="0.3">
      <c r="A73" t="s">
        <v>349</v>
      </c>
      <c r="B73" t="s">
        <v>184</v>
      </c>
      <c r="C73" t="s">
        <v>161</v>
      </c>
      <c r="D73" t="s">
        <v>125</v>
      </c>
      <c r="E73">
        <v>0</v>
      </c>
      <c r="F73">
        <v>0.7</v>
      </c>
      <c r="G73">
        <v>0.7</v>
      </c>
      <c r="H73">
        <v>117.98</v>
      </c>
      <c r="I73">
        <v>0</v>
      </c>
      <c r="J73">
        <v>0</v>
      </c>
      <c r="K73">
        <v>0</v>
      </c>
      <c r="L73">
        <v>117.98</v>
      </c>
      <c r="M73">
        <v>118.7</v>
      </c>
    </row>
    <row r="74" spans="1:13" x14ac:dyDescent="0.3">
      <c r="A74" t="s">
        <v>349</v>
      </c>
      <c r="B74" t="s">
        <v>184</v>
      </c>
      <c r="C74" t="s">
        <v>165</v>
      </c>
      <c r="D74" t="s">
        <v>171</v>
      </c>
      <c r="E74">
        <v>738</v>
      </c>
      <c r="F74">
        <v>83</v>
      </c>
      <c r="G74">
        <v>821</v>
      </c>
      <c r="H74">
        <v>0</v>
      </c>
      <c r="I74">
        <v>0</v>
      </c>
      <c r="J74">
        <v>0</v>
      </c>
      <c r="K74">
        <v>0</v>
      </c>
      <c r="L74">
        <v>0</v>
      </c>
      <c r="M74">
        <v>821</v>
      </c>
    </row>
    <row r="75" spans="1:13" x14ac:dyDescent="0.3">
      <c r="A75" t="s">
        <v>349</v>
      </c>
      <c r="B75" t="s">
        <v>184</v>
      </c>
      <c r="C75" t="s">
        <v>161</v>
      </c>
      <c r="D75" t="s">
        <v>135</v>
      </c>
      <c r="E75">
        <v>116.1</v>
      </c>
      <c r="F75">
        <v>0.2</v>
      </c>
      <c r="G75">
        <v>116.3</v>
      </c>
      <c r="H75">
        <v>14.6</v>
      </c>
      <c r="I75">
        <v>0</v>
      </c>
      <c r="J75">
        <v>0</v>
      </c>
      <c r="K75">
        <v>0</v>
      </c>
      <c r="L75">
        <v>14.6</v>
      </c>
      <c r="M75">
        <v>130.9</v>
      </c>
    </row>
    <row r="76" spans="1:13" x14ac:dyDescent="0.3">
      <c r="A76" t="s">
        <v>349</v>
      </c>
      <c r="B76" t="s">
        <v>184</v>
      </c>
      <c r="C76" t="s">
        <v>165</v>
      </c>
      <c r="D76" t="s">
        <v>166</v>
      </c>
      <c r="E76">
        <v>425.2</v>
      </c>
      <c r="F76">
        <v>98.3</v>
      </c>
      <c r="G76">
        <v>523.5</v>
      </c>
      <c r="H76">
        <v>97.22</v>
      </c>
      <c r="I76">
        <v>0</v>
      </c>
      <c r="J76">
        <v>0</v>
      </c>
      <c r="K76">
        <v>0</v>
      </c>
      <c r="L76">
        <v>97.22</v>
      </c>
      <c r="M76">
        <v>620.70000000000005</v>
      </c>
    </row>
    <row r="77" spans="1:13" x14ac:dyDescent="0.3">
      <c r="A77" t="s">
        <v>350</v>
      </c>
      <c r="B77" t="s">
        <v>184</v>
      </c>
      <c r="C77" t="s">
        <v>161</v>
      </c>
      <c r="D77" t="s">
        <v>132</v>
      </c>
      <c r="E77">
        <v>61.8</v>
      </c>
      <c r="F77">
        <v>0</v>
      </c>
      <c r="G77">
        <v>61.8</v>
      </c>
      <c r="H77">
        <v>4.6399999999999997</v>
      </c>
      <c r="I77">
        <v>0</v>
      </c>
      <c r="J77">
        <v>0</v>
      </c>
      <c r="K77">
        <v>0</v>
      </c>
      <c r="L77">
        <v>4.6399999999999997</v>
      </c>
      <c r="M77">
        <v>66.400000000000006</v>
      </c>
    </row>
    <row r="78" spans="1:13" x14ac:dyDescent="0.3">
      <c r="A78" t="s">
        <v>350</v>
      </c>
      <c r="B78" t="s">
        <v>184</v>
      </c>
      <c r="C78" t="s">
        <v>161</v>
      </c>
      <c r="D78" t="s">
        <v>135</v>
      </c>
      <c r="E78">
        <v>116.9</v>
      </c>
      <c r="F78">
        <v>0.1</v>
      </c>
      <c r="G78">
        <v>117</v>
      </c>
      <c r="H78">
        <v>20.7</v>
      </c>
      <c r="I78">
        <v>0</v>
      </c>
      <c r="J78">
        <v>0</v>
      </c>
      <c r="K78">
        <v>0</v>
      </c>
      <c r="L78">
        <v>20.7</v>
      </c>
      <c r="M78">
        <v>137.69999999999999</v>
      </c>
    </row>
    <row r="79" spans="1:13" x14ac:dyDescent="0.3">
      <c r="A79" t="s">
        <v>350</v>
      </c>
      <c r="B79" t="s">
        <v>184</v>
      </c>
      <c r="C79" t="s">
        <v>161</v>
      </c>
      <c r="D79" t="s">
        <v>140</v>
      </c>
      <c r="E79">
        <v>0</v>
      </c>
      <c r="F79">
        <v>0</v>
      </c>
      <c r="G79">
        <v>0</v>
      </c>
      <c r="H79">
        <v>17.059999999999999</v>
      </c>
      <c r="I79">
        <v>0</v>
      </c>
      <c r="J79">
        <v>0</v>
      </c>
      <c r="K79">
        <v>0</v>
      </c>
      <c r="L79">
        <v>17.059999999999999</v>
      </c>
      <c r="M79">
        <v>17.100000000000001</v>
      </c>
    </row>
    <row r="80" spans="1:13" x14ac:dyDescent="0.3">
      <c r="A80" t="s">
        <v>350</v>
      </c>
      <c r="B80" t="s">
        <v>184</v>
      </c>
      <c r="C80" t="s">
        <v>165</v>
      </c>
      <c r="D80" t="s">
        <v>169</v>
      </c>
      <c r="E80">
        <v>103.9</v>
      </c>
      <c r="F80">
        <v>51.6</v>
      </c>
      <c r="G80">
        <v>155.5</v>
      </c>
      <c r="H80">
        <v>14.4</v>
      </c>
      <c r="I80">
        <v>0</v>
      </c>
      <c r="J80">
        <v>0</v>
      </c>
      <c r="K80">
        <v>0</v>
      </c>
      <c r="L80">
        <v>14.4</v>
      </c>
      <c r="M80">
        <v>169.9</v>
      </c>
    </row>
    <row r="81" spans="1:13" x14ac:dyDescent="0.3">
      <c r="A81" t="s">
        <v>350</v>
      </c>
      <c r="B81" t="s">
        <v>184</v>
      </c>
      <c r="C81" t="s">
        <v>165</v>
      </c>
      <c r="D81" t="s">
        <v>171</v>
      </c>
      <c r="E81">
        <v>635.5</v>
      </c>
      <c r="F81">
        <v>74.5</v>
      </c>
      <c r="G81">
        <v>710</v>
      </c>
      <c r="H81">
        <v>0</v>
      </c>
      <c r="I81">
        <v>0</v>
      </c>
      <c r="J81">
        <v>0</v>
      </c>
      <c r="K81">
        <v>0</v>
      </c>
      <c r="L81">
        <v>0</v>
      </c>
      <c r="M81">
        <v>710</v>
      </c>
    </row>
    <row r="82" spans="1:13" x14ac:dyDescent="0.3">
      <c r="A82" t="s">
        <v>350</v>
      </c>
      <c r="B82" t="s">
        <v>184</v>
      </c>
      <c r="C82" t="s">
        <v>161</v>
      </c>
      <c r="D82" t="s">
        <v>125</v>
      </c>
      <c r="E82">
        <v>0</v>
      </c>
      <c r="F82">
        <v>0.6</v>
      </c>
      <c r="G82">
        <v>0.6</v>
      </c>
      <c r="H82">
        <v>86.4</v>
      </c>
      <c r="I82">
        <v>0</v>
      </c>
      <c r="J82">
        <v>0</v>
      </c>
      <c r="K82">
        <v>0</v>
      </c>
      <c r="L82">
        <v>86.4</v>
      </c>
      <c r="M82">
        <v>87</v>
      </c>
    </row>
    <row r="83" spans="1:13" x14ac:dyDescent="0.3">
      <c r="A83" t="s">
        <v>350</v>
      </c>
      <c r="B83" t="s">
        <v>184</v>
      </c>
      <c r="C83" t="s">
        <v>165</v>
      </c>
      <c r="D83" t="s">
        <v>168</v>
      </c>
      <c r="E83">
        <v>0</v>
      </c>
      <c r="F83">
        <v>0</v>
      </c>
      <c r="G83">
        <v>0</v>
      </c>
      <c r="H83">
        <v>157.19999999999999</v>
      </c>
      <c r="I83">
        <v>0</v>
      </c>
      <c r="J83">
        <v>0</v>
      </c>
      <c r="K83">
        <v>0</v>
      </c>
      <c r="L83">
        <v>157.19999999999999</v>
      </c>
      <c r="M83">
        <v>157.19999999999999</v>
      </c>
    </row>
    <row r="84" spans="1:13" x14ac:dyDescent="0.3">
      <c r="A84" t="s">
        <v>350</v>
      </c>
      <c r="B84" t="s">
        <v>184</v>
      </c>
      <c r="C84" t="s">
        <v>165</v>
      </c>
      <c r="D84" t="s">
        <v>170</v>
      </c>
      <c r="E84">
        <v>0</v>
      </c>
      <c r="F84">
        <v>0</v>
      </c>
      <c r="G84">
        <v>0</v>
      </c>
      <c r="H84">
        <v>4.74</v>
      </c>
      <c r="I84">
        <v>0</v>
      </c>
      <c r="J84">
        <v>0</v>
      </c>
      <c r="K84">
        <v>0</v>
      </c>
      <c r="L84">
        <v>4.74</v>
      </c>
      <c r="M84">
        <v>4.7</v>
      </c>
    </row>
    <row r="85" spans="1:13" x14ac:dyDescent="0.3">
      <c r="A85" t="s">
        <v>350</v>
      </c>
      <c r="B85" t="s">
        <v>184</v>
      </c>
      <c r="C85" t="s">
        <v>161</v>
      </c>
      <c r="D85" t="s">
        <v>127</v>
      </c>
      <c r="E85">
        <v>2378.8000000000002</v>
      </c>
      <c r="F85">
        <v>1056.7</v>
      </c>
      <c r="G85">
        <v>3435.5</v>
      </c>
      <c r="H85">
        <v>2938.99</v>
      </c>
      <c r="I85">
        <v>0</v>
      </c>
      <c r="J85">
        <v>0</v>
      </c>
      <c r="K85">
        <v>0</v>
      </c>
      <c r="L85">
        <v>2938.99</v>
      </c>
      <c r="M85">
        <v>6374.5</v>
      </c>
    </row>
    <row r="86" spans="1:13" x14ac:dyDescent="0.3">
      <c r="A86" t="s">
        <v>350</v>
      </c>
      <c r="B86" t="s">
        <v>184</v>
      </c>
      <c r="C86" t="s">
        <v>161</v>
      </c>
      <c r="D86" t="s">
        <v>138</v>
      </c>
      <c r="E86">
        <v>10.5</v>
      </c>
      <c r="F86">
        <v>5.6</v>
      </c>
      <c r="G86">
        <v>16.100000000000001</v>
      </c>
      <c r="H86">
        <v>2.56</v>
      </c>
      <c r="I86">
        <v>0</v>
      </c>
      <c r="J86">
        <v>0</v>
      </c>
      <c r="K86">
        <v>0</v>
      </c>
      <c r="L86">
        <v>2.56</v>
      </c>
      <c r="M86">
        <v>18.7</v>
      </c>
    </row>
    <row r="87" spans="1:13" x14ac:dyDescent="0.3">
      <c r="A87" t="s">
        <v>350</v>
      </c>
      <c r="B87" t="s">
        <v>184</v>
      </c>
      <c r="C87" t="s">
        <v>165</v>
      </c>
      <c r="D87" t="s">
        <v>166</v>
      </c>
      <c r="E87">
        <v>334.7</v>
      </c>
      <c r="F87">
        <v>88.8</v>
      </c>
      <c r="G87">
        <v>423.5</v>
      </c>
      <c r="H87">
        <v>113.91</v>
      </c>
      <c r="I87">
        <v>0</v>
      </c>
      <c r="J87">
        <v>0</v>
      </c>
      <c r="K87">
        <v>0</v>
      </c>
      <c r="L87">
        <v>113.91</v>
      </c>
      <c r="M87">
        <v>537.4</v>
      </c>
    </row>
    <row r="88" spans="1:13" x14ac:dyDescent="0.3">
      <c r="A88" t="s">
        <v>350</v>
      </c>
      <c r="B88" t="s">
        <v>184</v>
      </c>
      <c r="C88" t="s">
        <v>161</v>
      </c>
      <c r="D88" t="s">
        <v>17</v>
      </c>
      <c r="E88">
        <v>283.7</v>
      </c>
      <c r="F88">
        <v>267.5</v>
      </c>
      <c r="G88">
        <v>551.20000000000005</v>
      </c>
      <c r="H88">
        <v>425.89</v>
      </c>
      <c r="I88">
        <v>0</v>
      </c>
      <c r="J88">
        <v>0</v>
      </c>
      <c r="K88">
        <v>0</v>
      </c>
      <c r="L88">
        <v>425.89</v>
      </c>
      <c r="M88">
        <v>977.1</v>
      </c>
    </row>
    <row r="89" spans="1:13" x14ac:dyDescent="0.3">
      <c r="A89" t="s">
        <v>350</v>
      </c>
      <c r="B89" t="s">
        <v>184</v>
      </c>
      <c r="C89" t="s">
        <v>161</v>
      </c>
      <c r="D89" t="s">
        <v>18</v>
      </c>
      <c r="E89">
        <v>111.5</v>
      </c>
      <c r="F89">
        <v>74.599999999999994</v>
      </c>
      <c r="G89">
        <v>186.1</v>
      </c>
      <c r="H89">
        <v>947.73</v>
      </c>
      <c r="I89">
        <v>0</v>
      </c>
      <c r="J89">
        <v>0</v>
      </c>
      <c r="K89">
        <v>0</v>
      </c>
      <c r="L89">
        <v>947.73</v>
      </c>
      <c r="M89">
        <v>1133.8</v>
      </c>
    </row>
    <row r="90" spans="1:13" x14ac:dyDescent="0.3">
      <c r="A90" t="s">
        <v>350</v>
      </c>
      <c r="B90" t="s">
        <v>184</v>
      </c>
      <c r="C90" t="s">
        <v>161</v>
      </c>
      <c r="D90" t="s">
        <v>128</v>
      </c>
      <c r="E90">
        <v>79.099999999999994</v>
      </c>
      <c r="F90">
        <v>47.9</v>
      </c>
      <c r="G90">
        <v>127</v>
      </c>
      <c r="H90">
        <v>156.66999999999999</v>
      </c>
      <c r="I90">
        <v>0</v>
      </c>
      <c r="J90">
        <v>0</v>
      </c>
      <c r="K90">
        <v>0</v>
      </c>
      <c r="L90">
        <v>156.66999999999999</v>
      </c>
      <c r="M90">
        <v>283.7</v>
      </c>
    </row>
    <row r="91" spans="1:13" x14ac:dyDescent="0.3">
      <c r="A91" t="s">
        <v>350</v>
      </c>
      <c r="B91" t="s">
        <v>184</v>
      </c>
      <c r="C91" t="s">
        <v>161</v>
      </c>
      <c r="D91" t="s">
        <v>139</v>
      </c>
      <c r="E91">
        <v>175.9</v>
      </c>
      <c r="F91">
        <v>114.6</v>
      </c>
      <c r="G91">
        <v>290.5</v>
      </c>
      <c r="H91">
        <v>205.56</v>
      </c>
      <c r="I91">
        <v>0</v>
      </c>
      <c r="J91">
        <v>0</v>
      </c>
      <c r="K91">
        <v>0</v>
      </c>
      <c r="L91">
        <v>205.56</v>
      </c>
      <c r="M91">
        <v>496.1</v>
      </c>
    </row>
    <row r="92" spans="1:13" x14ac:dyDescent="0.3">
      <c r="A92" t="s">
        <v>350</v>
      </c>
      <c r="B92" t="s">
        <v>184</v>
      </c>
      <c r="C92" t="s">
        <v>161</v>
      </c>
      <c r="D92" t="s">
        <v>16</v>
      </c>
      <c r="E92">
        <v>72.8</v>
      </c>
      <c r="F92">
        <v>23.6</v>
      </c>
      <c r="G92">
        <v>96.4</v>
      </c>
      <c r="H92">
        <v>98.15</v>
      </c>
      <c r="I92">
        <v>0</v>
      </c>
      <c r="J92">
        <v>0</v>
      </c>
      <c r="K92">
        <v>9.36</v>
      </c>
      <c r="L92">
        <v>107.51</v>
      </c>
      <c r="M92">
        <v>204</v>
      </c>
    </row>
    <row r="93" spans="1:13" x14ac:dyDescent="0.3">
      <c r="A93" t="s">
        <v>350</v>
      </c>
      <c r="B93" t="s">
        <v>184</v>
      </c>
      <c r="C93" t="s">
        <v>161</v>
      </c>
      <c r="D93" t="s">
        <v>137</v>
      </c>
      <c r="E93">
        <v>8.6</v>
      </c>
      <c r="F93">
        <v>0</v>
      </c>
      <c r="G93">
        <v>8.6</v>
      </c>
      <c r="H93">
        <v>0</v>
      </c>
      <c r="I93">
        <v>0</v>
      </c>
      <c r="J93">
        <v>0</v>
      </c>
      <c r="K93">
        <v>0</v>
      </c>
      <c r="L93">
        <v>0</v>
      </c>
      <c r="M93">
        <v>8.6</v>
      </c>
    </row>
    <row r="94" spans="1:13" x14ac:dyDescent="0.3">
      <c r="A94" t="s">
        <v>350</v>
      </c>
      <c r="B94" t="s">
        <v>184</v>
      </c>
      <c r="C94" t="s">
        <v>165</v>
      </c>
      <c r="D94" t="s">
        <v>167</v>
      </c>
      <c r="E94">
        <v>2.2000000000000002</v>
      </c>
      <c r="F94">
        <v>6.6</v>
      </c>
      <c r="G94">
        <v>8.8000000000000007</v>
      </c>
      <c r="H94">
        <v>10.76</v>
      </c>
      <c r="I94">
        <v>0</v>
      </c>
      <c r="J94">
        <v>0</v>
      </c>
      <c r="K94">
        <v>0</v>
      </c>
      <c r="L94">
        <v>10.76</v>
      </c>
      <c r="M94">
        <v>19.600000000000001</v>
      </c>
    </row>
    <row r="95" spans="1:13" x14ac:dyDescent="0.3">
      <c r="A95" t="s">
        <v>351</v>
      </c>
      <c r="B95" t="s">
        <v>184</v>
      </c>
      <c r="C95" t="s">
        <v>161</v>
      </c>
      <c r="D95" t="s">
        <v>135</v>
      </c>
      <c r="E95">
        <v>150.1</v>
      </c>
      <c r="F95">
        <v>0.4</v>
      </c>
      <c r="G95">
        <v>150.5</v>
      </c>
      <c r="H95">
        <v>20.54</v>
      </c>
      <c r="I95">
        <v>0</v>
      </c>
      <c r="J95">
        <v>0</v>
      </c>
      <c r="K95">
        <v>0</v>
      </c>
      <c r="L95">
        <v>20.54</v>
      </c>
      <c r="M95">
        <v>171</v>
      </c>
    </row>
    <row r="96" spans="1:13" x14ac:dyDescent="0.3">
      <c r="A96" t="s">
        <v>351</v>
      </c>
      <c r="B96" t="s">
        <v>184</v>
      </c>
      <c r="C96" t="s">
        <v>161</v>
      </c>
      <c r="D96" t="s">
        <v>137</v>
      </c>
      <c r="E96">
        <v>12.5</v>
      </c>
      <c r="F96">
        <v>0</v>
      </c>
      <c r="G96">
        <v>12.5</v>
      </c>
      <c r="H96">
        <v>0</v>
      </c>
      <c r="I96">
        <v>0</v>
      </c>
      <c r="J96">
        <v>0</v>
      </c>
      <c r="K96">
        <v>0</v>
      </c>
      <c r="L96">
        <v>0</v>
      </c>
      <c r="M96">
        <v>12.5</v>
      </c>
    </row>
    <row r="97" spans="1:13" x14ac:dyDescent="0.3">
      <c r="A97" t="s">
        <v>351</v>
      </c>
      <c r="B97" t="s">
        <v>184</v>
      </c>
      <c r="C97" t="s">
        <v>161</v>
      </c>
      <c r="D97" t="s">
        <v>17</v>
      </c>
      <c r="E97">
        <v>427.7</v>
      </c>
      <c r="F97">
        <v>346.8</v>
      </c>
      <c r="G97">
        <v>774.5</v>
      </c>
      <c r="H97">
        <v>853.05</v>
      </c>
      <c r="I97">
        <v>0</v>
      </c>
      <c r="J97">
        <v>0</v>
      </c>
      <c r="K97">
        <v>0</v>
      </c>
      <c r="L97">
        <v>853.05</v>
      </c>
      <c r="M97">
        <v>1627.6</v>
      </c>
    </row>
    <row r="98" spans="1:13" x14ac:dyDescent="0.3">
      <c r="A98" t="s">
        <v>351</v>
      </c>
      <c r="B98" t="s">
        <v>184</v>
      </c>
      <c r="C98" t="s">
        <v>161</v>
      </c>
      <c r="D98" t="s">
        <v>16</v>
      </c>
      <c r="E98">
        <v>104.4</v>
      </c>
      <c r="F98">
        <v>29.4</v>
      </c>
      <c r="G98">
        <v>133.80000000000001</v>
      </c>
      <c r="H98">
        <v>148.11000000000001</v>
      </c>
      <c r="I98">
        <v>0</v>
      </c>
      <c r="J98">
        <v>0</v>
      </c>
      <c r="K98">
        <v>32.14</v>
      </c>
      <c r="L98">
        <v>180.25</v>
      </c>
      <c r="M98">
        <v>314</v>
      </c>
    </row>
    <row r="99" spans="1:13" x14ac:dyDescent="0.3">
      <c r="A99" t="s">
        <v>351</v>
      </c>
      <c r="B99" t="s">
        <v>184</v>
      </c>
      <c r="C99" t="s">
        <v>165</v>
      </c>
      <c r="D99" t="s">
        <v>167</v>
      </c>
      <c r="E99">
        <v>2</v>
      </c>
      <c r="F99">
        <v>8.4</v>
      </c>
      <c r="G99">
        <v>10.4</v>
      </c>
      <c r="H99">
        <v>2.72</v>
      </c>
      <c r="I99">
        <v>0</v>
      </c>
      <c r="J99">
        <v>0</v>
      </c>
      <c r="K99">
        <v>0</v>
      </c>
      <c r="L99">
        <v>2.72</v>
      </c>
      <c r="M99">
        <v>13.1</v>
      </c>
    </row>
    <row r="100" spans="1:13" x14ac:dyDescent="0.3">
      <c r="A100" t="s">
        <v>351</v>
      </c>
      <c r="B100" t="s">
        <v>184</v>
      </c>
      <c r="C100" t="s">
        <v>161</v>
      </c>
      <c r="D100" t="s">
        <v>127</v>
      </c>
      <c r="E100">
        <v>3479.7</v>
      </c>
      <c r="F100">
        <v>1347.4</v>
      </c>
      <c r="G100">
        <v>4827.1000000000004</v>
      </c>
      <c r="H100">
        <v>3251.72</v>
      </c>
      <c r="I100">
        <v>0</v>
      </c>
      <c r="J100">
        <v>0</v>
      </c>
      <c r="K100">
        <v>0</v>
      </c>
      <c r="L100">
        <v>3251.72</v>
      </c>
      <c r="M100">
        <v>8078.8</v>
      </c>
    </row>
    <row r="101" spans="1:13" x14ac:dyDescent="0.3">
      <c r="A101" t="s">
        <v>351</v>
      </c>
      <c r="B101" t="s">
        <v>184</v>
      </c>
      <c r="C101" t="s">
        <v>161</v>
      </c>
      <c r="D101" t="s">
        <v>138</v>
      </c>
      <c r="E101">
        <v>15.2</v>
      </c>
      <c r="F101">
        <v>7.1</v>
      </c>
      <c r="G101">
        <v>22.3</v>
      </c>
      <c r="H101">
        <v>5.91</v>
      </c>
      <c r="I101">
        <v>0</v>
      </c>
      <c r="J101">
        <v>0</v>
      </c>
      <c r="K101">
        <v>0</v>
      </c>
      <c r="L101">
        <v>5.91</v>
      </c>
      <c r="M101">
        <v>28.2</v>
      </c>
    </row>
    <row r="102" spans="1:13" x14ac:dyDescent="0.3">
      <c r="A102" t="s">
        <v>351</v>
      </c>
      <c r="B102" t="s">
        <v>184</v>
      </c>
      <c r="C102" t="s">
        <v>165</v>
      </c>
      <c r="D102" t="s">
        <v>168</v>
      </c>
      <c r="E102">
        <v>0</v>
      </c>
      <c r="F102">
        <v>0.4</v>
      </c>
      <c r="G102">
        <v>0.4</v>
      </c>
      <c r="H102">
        <v>129.29</v>
      </c>
      <c r="I102">
        <v>0</v>
      </c>
      <c r="J102">
        <v>0</v>
      </c>
      <c r="K102">
        <v>0</v>
      </c>
      <c r="L102">
        <v>129.29</v>
      </c>
      <c r="M102">
        <v>129.69999999999999</v>
      </c>
    </row>
    <row r="103" spans="1:13" x14ac:dyDescent="0.3">
      <c r="A103" t="s">
        <v>351</v>
      </c>
      <c r="B103" t="s">
        <v>184</v>
      </c>
      <c r="C103" t="s">
        <v>161</v>
      </c>
      <c r="D103" t="s">
        <v>136</v>
      </c>
      <c r="E103">
        <v>0</v>
      </c>
      <c r="F103">
        <v>0</v>
      </c>
      <c r="G103">
        <v>0</v>
      </c>
      <c r="H103">
        <v>1.07</v>
      </c>
      <c r="I103">
        <v>0</v>
      </c>
      <c r="J103">
        <v>0</v>
      </c>
      <c r="K103">
        <v>0</v>
      </c>
      <c r="L103">
        <v>1.07</v>
      </c>
      <c r="M103">
        <v>1.1000000000000001</v>
      </c>
    </row>
    <row r="104" spans="1:13" x14ac:dyDescent="0.3">
      <c r="A104" t="s">
        <v>351</v>
      </c>
      <c r="B104" t="s">
        <v>184</v>
      </c>
      <c r="C104" t="s">
        <v>165</v>
      </c>
      <c r="D104" t="s">
        <v>166</v>
      </c>
      <c r="E104">
        <v>528.5</v>
      </c>
      <c r="F104">
        <v>114.3</v>
      </c>
      <c r="G104">
        <v>642.79999999999995</v>
      </c>
      <c r="H104">
        <v>141.1</v>
      </c>
      <c r="I104">
        <v>0</v>
      </c>
      <c r="J104">
        <v>0</v>
      </c>
      <c r="K104">
        <v>0</v>
      </c>
      <c r="L104">
        <v>141.1</v>
      </c>
      <c r="M104">
        <v>783.9</v>
      </c>
    </row>
    <row r="105" spans="1:13" x14ac:dyDescent="0.3">
      <c r="A105" t="s">
        <v>351</v>
      </c>
      <c r="B105" t="s">
        <v>184</v>
      </c>
      <c r="C105" t="s">
        <v>161</v>
      </c>
      <c r="D105" t="s">
        <v>132</v>
      </c>
      <c r="E105">
        <v>84.8</v>
      </c>
      <c r="F105">
        <v>0</v>
      </c>
      <c r="G105">
        <v>84.8</v>
      </c>
      <c r="H105">
        <v>6.17</v>
      </c>
      <c r="I105">
        <v>0</v>
      </c>
      <c r="J105">
        <v>0</v>
      </c>
      <c r="K105">
        <v>0</v>
      </c>
      <c r="L105">
        <v>6.17</v>
      </c>
      <c r="M105">
        <v>91</v>
      </c>
    </row>
    <row r="106" spans="1:13" x14ac:dyDescent="0.3">
      <c r="A106" t="s">
        <v>351</v>
      </c>
      <c r="B106" t="s">
        <v>184</v>
      </c>
      <c r="C106" t="s">
        <v>161</v>
      </c>
      <c r="D106" t="s">
        <v>140</v>
      </c>
      <c r="E106">
        <v>0</v>
      </c>
      <c r="F106">
        <v>0</v>
      </c>
      <c r="G106">
        <v>0</v>
      </c>
      <c r="H106">
        <v>22</v>
      </c>
      <c r="I106">
        <v>0</v>
      </c>
      <c r="J106">
        <v>0</v>
      </c>
      <c r="K106">
        <v>0</v>
      </c>
      <c r="L106">
        <v>22</v>
      </c>
      <c r="M106">
        <v>22</v>
      </c>
    </row>
    <row r="107" spans="1:13" x14ac:dyDescent="0.3">
      <c r="A107" t="s">
        <v>351</v>
      </c>
      <c r="B107" t="s">
        <v>184</v>
      </c>
      <c r="C107" t="s">
        <v>165</v>
      </c>
      <c r="D107" t="s">
        <v>169</v>
      </c>
      <c r="E107">
        <v>167</v>
      </c>
      <c r="F107">
        <v>68.3</v>
      </c>
      <c r="G107">
        <v>235.3</v>
      </c>
      <c r="H107">
        <v>23.27</v>
      </c>
      <c r="I107">
        <v>0</v>
      </c>
      <c r="J107">
        <v>0</v>
      </c>
      <c r="K107">
        <v>0</v>
      </c>
      <c r="L107">
        <v>23.27</v>
      </c>
      <c r="M107">
        <v>258.60000000000002</v>
      </c>
    </row>
    <row r="108" spans="1:13" x14ac:dyDescent="0.3">
      <c r="A108" t="s">
        <v>351</v>
      </c>
      <c r="B108" t="s">
        <v>184</v>
      </c>
      <c r="C108" t="s">
        <v>165</v>
      </c>
      <c r="D108" t="s">
        <v>171</v>
      </c>
      <c r="E108">
        <v>928.7</v>
      </c>
      <c r="F108">
        <v>100.8</v>
      </c>
      <c r="G108">
        <v>1029.5</v>
      </c>
      <c r="H108">
        <v>4.3499999999999996</v>
      </c>
      <c r="I108">
        <v>0</v>
      </c>
      <c r="J108">
        <v>0</v>
      </c>
      <c r="K108">
        <v>0</v>
      </c>
      <c r="L108">
        <v>4.3499999999999996</v>
      </c>
      <c r="M108">
        <v>1033.9000000000001</v>
      </c>
    </row>
    <row r="109" spans="1:13" x14ac:dyDescent="0.3">
      <c r="A109" t="s">
        <v>351</v>
      </c>
      <c r="B109" t="s">
        <v>184</v>
      </c>
      <c r="C109" t="s">
        <v>161</v>
      </c>
      <c r="D109" t="s">
        <v>125</v>
      </c>
      <c r="E109">
        <v>0</v>
      </c>
      <c r="F109">
        <v>0.8</v>
      </c>
      <c r="G109">
        <v>0.8</v>
      </c>
      <c r="H109">
        <v>119.07</v>
      </c>
      <c r="I109">
        <v>0</v>
      </c>
      <c r="J109">
        <v>0</v>
      </c>
      <c r="K109">
        <v>0</v>
      </c>
      <c r="L109">
        <v>119.07</v>
      </c>
      <c r="M109">
        <v>119.9</v>
      </c>
    </row>
    <row r="110" spans="1:13" x14ac:dyDescent="0.3">
      <c r="A110" t="s">
        <v>351</v>
      </c>
      <c r="B110" t="s">
        <v>184</v>
      </c>
      <c r="C110" t="s">
        <v>165</v>
      </c>
      <c r="D110" t="s">
        <v>170</v>
      </c>
      <c r="E110">
        <v>0</v>
      </c>
      <c r="F110">
        <v>0</v>
      </c>
      <c r="G110">
        <v>0</v>
      </c>
      <c r="H110">
        <v>16.760000000000002</v>
      </c>
      <c r="I110">
        <v>0</v>
      </c>
      <c r="J110">
        <v>0</v>
      </c>
      <c r="K110">
        <v>0</v>
      </c>
      <c r="L110">
        <v>16.760000000000002</v>
      </c>
      <c r="M110">
        <v>16.8</v>
      </c>
    </row>
    <row r="111" spans="1:13" x14ac:dyDescent="0.3">
      <c r="A111" t="s">
        <v>351</v>
      </c>
      <c r="B111" t="s">
        <v>184</v>
      </c>
      <c r="C111" t="s">
        <v>161</v>
      </c>
      <c r="D111" t="s">
        <v>18</v>
      </c>
      <c r="E111">
        <v>165.1</v>
      </c>
      <c r="F111">
        <v>98.1</v>
      </c>
      <c r="G111">
        <v>263.2</v>
      </c>
      <c r="H111">
        <v>2132.33</v>
      </c>
      <c r="I111">
        <v>0</v>
      </c>
      <c r="J111">
        <v>0</v>
      </c>
      <c r="K111">
        <v>0</v>
      </c>
      <c r="L111">
        <v>2132.33</v>
      </c>
      <c r="M111">
        <v>2395.5</v>
      </c>
    </row>
    <row r="112" spans="1:13" x14ac:dyDescent="0.3">
      <c r="A112" t="s">
        <v>351</v>
      </c>
      <c r="B112" t="s">
        <v>184</v>
      </c>
      <c r="C112" t="s">
        <v>161</v>
      </c>
      <c r="D112" t="s">
        <v>128</v>
      </c>
      <c r="E112">
        <v>116.7</v>
      </c>
      <c r="F112">
        <v>61</v>
      </c>
      <c r="G112">
        <v>177.7</v>
      </c>
      <c r="H112">
        <v>171.6</v>
      </c>
      <c r="I112">
        <v>0</v>
      </c>
      <c r="J112">
        <v>0</v>
      </c>
      <c r="K112">
        <v>0</v>
      </c>
      <c r="L112">
        <v>171.6</v>
      </c>
      <c r="M112">
        <v>349.3</v>
      </c>
    </row>
    <row r="113" spans="1:13" x14ac:dyDescent="0.3">
      <c r="A113" t="s">
        <v>351</v>
      </c>
      <c r="B113" t="s">
        <v>184</v>
      </c>
      <c r="C113" t="s">
        <v>161</v>
      </c>
      <c r="D113" t="s">
        <v>139</v>
      </c>
      <c r="E113">
        <v>256.60000000000002</v>
      </c>
      <c r="F113">
        <v>145.4</v>
      </c>
      <c r="G113">
        <v>402</v>
      </c>
      <c r="H113">
        <v>278.27</v>
      </c>
      <c r="I113">
        <v>0</v>
      </c>
      <c r="J113">
        <v>0</v>
      </c>
      <c r="K113">
        <v>0</v>
      </c>
      <c r="L113">
        <v>278.27</v>
      </c>
      <c r="M113">
        <v>680.3</v>
      </c>
    </row>
    <row r="114" spans="1:13" x14ac:dyDescent="0.3">
      <c r="A114" t="s">
        <v>352</v>
      </c>
      <c r="B114" t="s">
        <v>184</v>
      </c>
      <c r="C114" t="s">
        <v>161</v>
      </c>
      <c r="D114" t="s">
        <v>17</v>
      </c>
      <c r="E114">
        <v>456.3</v>
      </c>
      <c r="F114">
        <v>359.3</v>
      </c>
      <c r="G114">
        <v>815.6</v>
      </c>
      <c r="H114">
        <v>825.17</v>
      </c>
      <c r="I114">
        <v>0</v>
      </c>
      <c r="J114">
        <v>0</v>
      </c>
      <c r="K114">
        <v>0</v>
      </c>
      <c r="L114">
        <v>825.17</v>
      </c>
      <c r="M114">
        <v>1640.8</v>
      </c>
    </row>
    <row r="115" spans="1:13" x14ac:dyDescent="0.3">
      <c r="A115" t="s">
        <v>352</v>
      </c>
      <c r="B115" t="s">
        <v>184</v>
      </c>
      <c r="C115" t="s">
        <v>161</v>
      </c>
      <c r="D115" t="s">
        <v>135</v>
      </c>
      <c r="E115">
        <v>184.4</v>
      </c>
      <c r="F115">
        <v>0.7</v>
      </c>
      <c r="G115">
        <v>185.1</v>
      </c>
      <c r="H115">
        <v>13.4</v>
      </c>
      <c r="I115">
        <v>0</v>
      </c>
      <c r="J115">
        <v>0</v>
      </c>
      <c r="K115">
        <v>0</v>
      </c>
      <c r="L115">
        <v>13.4</v>
      </c>
      <c r="M115">
        <v>198.5</v>
      </c>
    </row>
    <row r="116" spans="1:13" x14ac:dyDescent="0.3">
      <c r="A116" t="s">
        <v>352</v>
      </c>
      <c r="B116" t="s">
        <v>184</v>
      </c>
      <c r="C116" t="s">
        <v>161</v>
      </c>
      <c r="D116" t="s">
        <v>132</v>
      </c>
      <c r="E116">
        <v>97.7</v>
      </c>
      <c r="F116">
        <v>0</v>
      </c>
      <c r="G116">
        <v>97.7</v>
      </c>
      <c r="H116">
        <v>6.24</v>
      </c>
      <c r="I116">
        <v>0</v>
      </c>
      <c r="J116">
        <v>0</v>
      </c>
      <c r="K116">
        <v>0</v>
      </c>
      <c r="L116">
        <v>6.24</v>
      </c>
      <c r="M116">
        <v>103.9</v>
      </c>
    </row>
    <row r="117" spans="1:13" x14ac:dyDescent="0.3">
      <c r="A117" t="s">
        <v>352</v>
      </c>
      <c r="B117" t="s">
        <v>184</v>
      </c>
      <c r="C117" t="s">
        <v>161</v>
      </c>
      <c r="D117" t="s">
        <v>140</v>
      </c>
      <c r="E117">
        <v>0</v>
      </c>
      <c r="F117">
        <v>0</v>
      </c>
      <c r="G117">
        <v>0</v>
      </c>
      <c r="H117">
        <v>72.599999999999994</v>
      </c>
      <c r="I117">
        <v>0</v>
      </c>
      <c r="J117">
        <v>0</v>
      </c>
      <c r="K117">
        <v>0</v>
      </c>
      <c r="L117">
        <v>72.599999999999994</v>
      </c>
      <c r="M117">
        <v>72.599999999999994</v>
      </c>
    </row>
    <row r="118" spans="1:13" x14ac:dyDescent="0.3">
      <c r="A118" t="s">
        <v>352</v>
      </c>
      <c r="B118" t="s">
        <v>184</v>
      </c>
      <c r="C118" t="s">
        <v>165</v>
      </c>
      <c r="D118" t="s">
        <v>171</v>
      </c>
      <c r="E118">
        <v>1018.6</v>
      </c>
      <c r="F118">
        <v>104.1</v>
      </c>
      <c r="G118">
        <v>1122.7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1122.7</v>
      </c>
    </row>
    <row r="119" spans="1:13" x14ac:dyDescent="0.3">
      <c r="A119" t="s">
        <v>352</v>
      </c>
      <c r="B119" t="s">
        <v>184</v>
      </c>
      <c r="C119" t="s">
        <v>161</v>
      </c>
      <c r="D119" t="s">
        <v>127</v>
      </c>
      <c r="E119">
        <v>3816</v>
      </c>
      <c r="F119">
        <v>1357.1</v>
      </c>
      <c r="G119">
        <v>5173.1000000000004</v>
      </c>
      <c r="H119">
        <v>1482.89</v>
      </c>
      <c r="I119">
        <v>0</v>
      </c>
      <c r="J119">
        <v>0</v>
      </c>
      <c r="K119">
        <v>0</v>
      </c>
      <c r="L119">
        <v>1482.89</v>
      </c>
      <c r="M119">
        <v>6656</v>
      </c>
    </row>
    <row r="120" spans="1:13" x14ac:dyDescent="0.3">
      <c r="A120" t="s">
        <v>352</v>
      </c>
      <c r="B120" t="s">
        <v>184</v>
      </c>
      <c r="C120" t="s">
        <v>161</v>
      </c>
      <c r="D120" t="s">
        <v>129</v>
      </c>
      <c r="E120">
        <v>0</v>
      </c>
      <c r="F120">
        <v>0</v>
      </c>
      <c r="G120">
        <v>0</v>
      </c>
      <c r="H120">
        <v>0.54</v>
      </c>
      <c r="I120">
        <v>0</v>
      </c>
      <c r="J120">
        <v>0</v>
      </c>
      <c r="K120">
        <v>0</v>
      </c>
      <c r="L120">
        <v>0.54</v>
      </c>
      <c r="M120">
        <v>0.5</v>
      </c>
    </row>
    <row r="121" spans="1:13" x14ac:dyDescent="0.3">
      <c r="A121" t="s">
        <v>352</v>
      </c>
      <c r="B121" t="s">
        <v>184</v>
      </c>
      <c r="C121" t="s">
        <v>161</v>
      </c>
      <c r="D121" t="s">
        <v>125</v>
      </c>
      <c r="E121">
        <v>0</v>
      </c>
      <c r="F121">
        <v>0.8</v>
      </c>
      <c r="G121">
        <v>0.8</v>
      </c>
      <c r="H121">
        <v>122.83</v>
      </c>
      <c r="I121">
        <v>0</v>
      </c>
      <c r="J121">
        <v>0</v>
      </c>
      <c r="K121">
        <v>0</v>
      </c>
      <c r="L121">
        <v>122.83</v>
      </c>
      <c r="M121">
        <v>123.6</v>
      </c>
    </row>
    <row r="122" spans="1:13" x14ac:dyDescent="0.3">
      <c r="A122" t="s">
        <v>352</v>
      </c>
      <c r="B122" t="s">
        <v>184</v>
      </c>
      <c r="C122" t="s">
        <v>161</v>
      </c>
      <c r="D122" t="s">
        <v>136</v>
      </c>
      <c r="E122">
        <v>0</v>
      </c>
      <c r="F122">
        <v>0</v>
      </c>
      <c r="G122">
        <v>0</v>
      </c>
      <c r="H122">
        <v>3.29</v>
      </c>
      <c r="I122">
        <v>0</v>
      </c>
      <c r="J122">
        <v>0</v>
      </c>
      <c r="K122">
        <v>0</v>
      </c>
      <c r="L122">
        <v>3.29</v>
      </c>
      <c r="M122">
        <v>3.3</v>
      </c>
    </row>
    <row r="123" spans="1:13" x14ac:dyDescent="0.3">
      <c r="A123" t="s">
        <v>352</v>
      </c>
      <c r="B123" t="s">
        <v>184</v>
      </c>
      <c r="C123" t="s">
        <v>165</v>
      </c>
      <c r="D123" t="s">
        <v>170</v>
      </c>
      <c r="E123">
        <v>0</v>
      </c>
      <c r="F123">
        <v>0</v>
      </c>
      <c r="G123">
        <v>0</v>
      </c>
      <c r="H123">
        <v>16.78</v>
      </c>
      <c r="I123">
        <v>0</v>
      </c>
      <c r="J123">
        <v>0</v>
      </c>
      <c r="K123">
        <v>0</v>
      </c>
      <c r="L123">
        <v>16.78</v>
      </c>
      <c r="M123">
        <v>16.8</v>
      </c>
    </row>
    <row r="124" spans="1:13" x14ac:dyDescent="0.3">
      <c r="A124" t="s">
        <v>352</v>
      </c>
      <c r="B124" t="s">
        <v>184</v>
      </c>
      <c r="C124" t="s">
        <v>161</v>
      </c>
      <c r="D124" t="s">
        <v>137</v>
      </c>
      <c r="E124">
        <v>13.6</v>
      </c>
      <c r="F124">
        <v>0</v>
      </c>
      <c r="G124">
        <v>13.6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13.6</v>
      </c>
    </row>
    <row r="125" spans="1:13" x14ac:dyDescent="0.3">
      <c r="A125" t="s">
        <v>352</v>
      </c>
      <c r="B125" t="s">
        <v>184</v>
      </c>
      <c r="C125" t="s">
        <v>165</v>
      </c>
      <c r="D125" t="s">
        <v>168</v>
      </c>
      <c r="E125">
        <v>0</v>
      </c>
      <c r="F125">
        <v>0.8</v>
      </c>
      <c r="G125">
        <v>0.8</v>
      </c>
      <c r="H125">
        <v>117.37</v>
      </c>
      <c r="I125">
        <v>0</v>
      </c>
      <c r="J125">
        <v>0</v>
      </c>
      <c r="K125">
        <v>0</v>
      </c>
      <c r="L125">
        <v>117.37</v>
      </c>
      <c r="M125">
        <v>118.2</v>
      </c>
    </row>
    <row r="126" spans="1:13" x14ac:dyDescent="0.3">
      <c r="A126" t="s">
        <v>352</v>
      </c>
      <c r="B126" t="s">
        <v>184</v>
      </c>
      <c r="C126" t="s">
        <v>165</v>
      </c>
      <c r="D126" t="s">
        <v>166</v>
      </c>
      <c r="E126">
        <v>532.79999999999995</v>
      </c>
      <c r="F126">
        <v>119</v>
      </c>
      <c r="G126">
        <v>651.79999999999995</v>
      </c>
      <c r="H126">
        <v>228.12</v>
      </c>
      <c r="I126">
        <v>0</v>
      </c>
      <c r="J126">
        <v>0</v>
      </c>
      <c r="K126">
        <v>0</v>
      </c>
      <c r="L126">
        <v>228.12</v>
      </c>
      <c r="M126">
        <v>879.9</v>
      </c>
    </row>
    <row r="127" spans="1:13" x14ac:dyDescent="0.3">
      <c r="A127" t="s">
        <v>352</v>
      </c>
      <c r="B127" t="s">
        <v>184</v>
      </c>
      <c r="C127" t="s">
        <v>165</v>
      </c>
      <c r="D127" t="s">
        <v>169</v>
      </c>
      <c r="E127">
        <v>167.3</v>
      </c>
      <c r="F127">
        <v>68.599999999999994</v>
      </c>
      <c r="G127">
        <v>235.9</v>
      </c>
      <c r="H127">
        <v>20.53</v>
      </c>
      <c r="I127">
        <v>0</v>
      </c>
      <c r="J127">
        <v>0</v>
      </c>
      <c r="K127">
        <v>0</v>
      </c>
      <c r="L127">
        <v>20.53</v>
      </c>
      <c r="M127">
        <v>256.39999999999998</v>
      </c>
    </row>
    <row r="128" spans="1:13" x14ac:dyDescent="0.3">
      <c r="A128" t="s">
        <v>352</v>
      </c>
      <c r="B128" t="s">
        <v>184</v>
      </c>
      <c r="C128" t="s">
        <v>161</v>
      </c>
      <c r="D128" t="s">
        <v>16</v>
      </c>
      <c r="E128">
        <v>115.9</v>
      </c>
      <c r="F128">
        <v>32</v>
      </c>
      <c r="G128">
        <v>147.9</v>
      </c>
      <c r="H128">
        <v>204.25</v>
      </c>
      <c r="I128">
        <v>0</v>
      </c>
      <c r="J128">
        <v>0</v>
      </c>
      <c r="K128">
        <v>30.85</v>
      </c>
      <c r="L128">
        <v>235.1</v>
      </c>
      <c r="M128">
        <v>383.1</v>
      </c>
    </row>
    <row r="129" spans="1:13" x14ac:dyDescent="0.3">
      <c r="A129" t="s">
        <v>352</v>
      </c>
      <c r="B129" t="s">
        <v>184</v>
      </c>
      <c r="C129" t="s">
        <v>161</v>
      </c>
      <c r="D129" t="s">
        <v>128</v>
      </c>
      <c r="E129">
        <v>126.3</v>
      </c>
      <c r="F129">
        <v>60.2</v>
      </c>
      <c r="G129">
        <v>186.5</v>
      </c>
      <c r="H129">
        <v>183.61</v>
      </c>
      <c r="I129">
        <v>0</v>
      </c>
      <c r="J129">
        <v>0</v>
      </c>
      <c r="K129">
        <v>0</v>
      </c>
      <c r="L129">
        <v>183.61</v>
      </c>
      <c r="M129">
        <v>370.1</v>
      </c>
    </row>
    <row r="130" spans="1:13" x14ac:dyDescent="0.3">
      <c r="A130" t="s">
        <v>352</v>
      </c>
      <c r="B130" t="s">
        <v>184</v>
      </c>
      <c r="C130" t="s">
        <v>161</v>
      </c>
      <c r="D130" t="s">
        <v>18</v>
      </c>
      <c r="E130">
        <v>179</v>
      </c>
      <c r="F130">
        <v>101</v>
      </c>
      <c r="G130">
        <v>280</v>
      </c>
      <c r="H130">
        <v>2419.9299999999998</v>
      </c>
      <c r="I130">
        <v>0</v>
      </c>
      <c r="J130">
        <v>0</v>
      </c>
      <c r="K130">
        <v>0</v>
      </c>
      <c r="L130">
        <v>2419.9299999999998</v>
      </c>
      <c r="M130">
        <v>2699.9</v>
      </c>
    </row>
    <row r="131" spans="1:13" x14ac:dyDescent="0.3">
      <c r="A131" t="s">
        <v>352</v>
      </c>
      <c r="B131" t="s">
        <v>184</v>
      </c>
      <c r="C131" t="s">
        <v>161</v>
      </c>
      <c r="D131" t="s">
        <v>139</v>
      </c>
      <c r="E131">
        <v>279.89999999999998</v>
      </c>
      <c r="F131">
        <v>147.4</v>
      </c>
      <c r="G131">
        <v>427.3</v>
      </c>
      <c r="H131">
        <v>261.38</v>
      </c>
      <c r="I131">
        <v>0</v>
      </c>
      <c r="J131">
        <v>0</v>
      </c>
      <c r="K131">
        <v>0</v>
      </c>
      <c r="L131">
        <v>261.38</v>
      </c>
      <c r="M131">
        <v>688.7</v>
      </c>
    </row>
    <row r="132" spans="1:13" x14ac:dyDescent="0.3">
      <c r="A132" t="s">
        <v>352</v>
      </c>
      <c r="B132" t="s">
        <v>184</v>
      </c>
      <c r="C132" t="s">
        <v>165</v>
      </c>
      <c r="D132" t="s">
        <v>167</v>
      </c>
      <c r="E132">
        <v>2.2000000000000002</v>
      </c>
      <c r="F132">
        <v>8.3000000000000007</v>
      </c>
      <c r="G132">
        <v>10.5</v>
      </c>
      <c r="H132">
        <v>18.13</v>
      </c>
      <c r="I132">
        <v>0</v>
      </c>
      <c r="J132">
        <v>0</v>
      </c>
      <c r="K132">
        <v>0</v>
      </c>
      <c r="L132">
        <v>18.13</v>
      </c>
      <c r="M132">
        <v>28.6</v>
      </c>
    </row>
    <row r="133" spans="1:13" x14ac:dyDescent="0.3">
      <c r="A133" t="s">
        <v>352</v>
      </c>
      <c r="B133" t="s">
        <v>184</v>
      </c>
      <c r="C133" t="s">
        <v>161</v>
      </c>
      <c r="D133" t="s">
        <v>138</v>
      </c>
      <c r="E133">
        <v>16.600000000000001</v>
      </c>
      <c r="F133">
        <v>7</v>
      </c>
      <c r="G133">
        <v>23.6</v>
      </c>
      <c r="H133">
        <v>7.99</v>
      </c>
      <c r="I133">
        <v>0</v>
      </c>
      <c r="J133">
        <v>0</v>
      </c>
      <c r="K133">
        <v>0</v>
      </c>
      <c r="L133">
        <v>7.99</v>
      </c>
      <c r="M133">
        <v>31.6</v>
      </c>
    </row>
    <row r="134" spans="1:13" x14ac:dyDescent="0.3">
      <c r="A134" t="s">
        <v>353</v>
      </c>
      <c r="B134" t="s">
        <v>184</v>
      </c>
      <c r="C134" t="s">
        <v>161</v>
      </c>
      <c r="D134" t="s">
        <v>135</v>
      </c>
      <c r="E134">
        <v>178</v>
      </c>
      <c r="F134">
        <v>0.3</v>
      </c>
      <c r="G134">
        <v>178.3</v>
      </c>
      <c r="H134">
        <v>17.78</v>
      </c>
      <c r="I134">
        <v>0</v>
      </c>
      <c r="J134">
        <v>0</v>
      </c>
      <c r="K134">
        <v>0</v>
      </c>
      <c r="L134">
        <v>17.78</v>
      </c>
      <c r="M134">
        <v>196.1</v>
      </c>
    </row>
    <row r="135" spans="1:13" x14ac:dyDescent="0.3">
      <c r="A135" t="s">
        <v>353</v>
      </c>
      <c r="B135" t="s">
        <v>184</v>
      </c>
      <c r="C135" t="s">
        <v>161</v>
      </c>
      <c r="D135" t="s">
        <v>137</v>
      </c>
      <c r="E135">
        <v>14.6</v>
      </c>
      <c r="F135">
        <v>0</v>
      </c>
      <c r="G135">
        <v>14.6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14.6</v>
      </c>
    </row>
    <row r="136" spans="1:13" x14ac:dyDescent="0.3">
      <c r="A136" t="s">
        <v>353</v>
      </c>
      <c r="B136" t="s">
        <v>184</v>
      </c>
      <c r="C136" t="s">
        <v>161</v>
      </c>
      <c r="D136" t="s">
        <v>140</v>
      </c>
      <c r="E136">
        <v>0</v>
      </c>
      <c r="F136">
        <v>0</v>
      </c>
      <c r="G136">
        <v>0</v>
      </c>
      <c r="H136">
        <v>27.25</v>
      </c>
      <c r="I136">
        <v>0</v>
      </c>
      <c r="J136">
        <v>0</v>
      </c>
      <c r="K136">
        <v>0</v>
      </c>
      <c r="L136">
        <v>27.25</v>
      </c>
      <c r="M136">
        <v>27.3</v>
      </c>
    </row>
    <row r="137" spans="1:13" x14ac:dyDescent="0.3">
      <c r="A137" t="s">
        <v>353</v>
      </c>
      <c r="B137" t="s">
        <v>184</v>
      </c>
      <c r="C137" t="s">
        <v>165</v>
      </c>
      <c r="D137" t="s">
        <v>171</v>
      </c>
      <c r="E137">
        <v>1100.5</v>
      </c>
      <c r="F137">
        <v>99.7</v>
      </c>
      <c r="G137">
        <v>1200.2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1200.2</v>
      </c>
    </row>
    <row r="138" spans="1:13" x14ac:dyDescent="0.3">
      <c r="A138" t="s">
        <v>353</v>
      </c>
      <c r="B138" t="s">
        <v>184</v>
      </c>
      <c r="C138" t="s">
        <v>161</v>
      </c>
      <c r="D138" t="s">
        <v>128</v>
      </c>
      <c r="E138">
        <v>138.9</v>
      </c>
      <c r="F138">
        <v>77.7</v>
      </c>
      <c r="G138">
        <v>216.6</v>
      </c>
      <c r="H138">
        <v>158.37</v>
      </c>
      <c r="I138">
        <v>0</v>
      </c>
      <c r="J138">
        <v>0</v>
      </c>
      <c r="K138">
        <v>0</v>
      </c>
      <c r="L138">
        <v>158.37</v>
      </c>
      <c r="M138">
        <v>375</v>
      </c>
    </row>
    <row r="139" spans="1:13" x14ac:dyDescent="0.3">
      <c r="A139" t="s">
        <v>353</v>
      </c>
      <c r="B139" t="s">
        <v>184</v>
      </c>
      <c r="C139" t="s">
        <v>161</v>
      </c>
      <c r="D139" t="s">
        <v>138</v>
      </c>
      <c r="E139">
        <v>17.7</v>
      </c>
      <c r="F139">
        <v>6.7</v>
      </c>
      <c r="G139">
        <v>24.4</v>
      </c>
      <c r="H139">
        <v>9.01</v>
      </c>
      <c r="I139">
        <v>0</v>
      </c>
      <c r="J139">
        <v>0</v>
      </c>
      <c r="K139">
        <v>0</v>
      </c>
      <c r="L139">
        <v>9.01</v>
      </c>
      <c r="M139">
        <v>33.4</v>
      </c>
    </row>
    <row r="140" spans="1:13" x14ac:dyDescent="0.3">
      <c r="A140" t="s">
        <v>353</v>
      </c>
      <c r="B140" t="s">
        <v>184</v>
      </c>
      <c r="C140" t="s">
        <v>161</v>
      </c>
      <c r="D140" t="s">
        <v>17</v>
      </c>
      <c r="E140">
        <v>508.1</v>
      </c>
      <c r="F140">
        <v>349.1</v>
      </c>
      <c r="G140">
        <v>857.2</v>
      </c>
      <c r="H140">
        <v>699.86</v>
      </c>
      <c r="I140">
        <v>0</v>
      </c>
      <c r="J140">
        <v>0</v>
      </c>
      <c r="K140">
        <v>0</v>
      </c>
      <c r="L140">
        <v>699.86</v>
      </c>
      <c r="M140">
        <v>1557.1</v>
      </c>
    </row>
    <row r="141" spans="1:13" x14ac:dyDescent="0.3">
      <c r="A141" t="s">
        <v>353</v>
      </c>
      <c r="B141" t="s">
        <v>184</v>
      </c>
      <c r="C141" t="s">
        <v>165</v>
      </c>
      <c r="D141" t="s">
        <v>168</v>
      </c>
      <c r="E141">
        <v>0</v>
      </c>
      <c r="F141">
        <v>0.6</v>
      </c>
      <c r="G141">
        <v>0.6</v>
      </c>
      <c r="H141">
        <v>98.36</v>
      </c>
      <c r="I141">
        <v>0</v>
      </c>
      <c r="J141">
        <v>0</v>
      </c>
      <c r="K141">
        <v>0</v>
      </c>
      <c r="L141">
        <v>98.36</v>
      </c>
      <c r="M141">
        <v>99</v>
      </c>
    </row>
    <row r="142" spans="1:13" x14ac:dyDescent="0.3">
      <c r="A142" t="s">
        <v>353</v>
      </c>
      <c r="B142" t="s">
        <v>184</v>
      </c>
      <c r="C142" t="s">
        <v>161</v>
      </c>
      <c r="D142" t="s">
        <v>139</v>
      </c>
      <c r="E142">
        <v>301.7</v>
      </c>
      <c r="F142">
        <v>147.80000000000001</v>
      </c>
      <c r="G142">
        <v>449.5</v>
      </c>
      <c r="H142">
        <v>252.02</v>
      </c>
      <c r="I142">
        <v>0</v>
      </c>
      <c r="J142">
        <v>0</v>
      </c>
      <c r="K142">
        <v>0</v>
      </c>
      <c r="L142">
        <v>252.02</v>
      </c>
      <c r="M142">
        <v>701.5</v>
      </c>
    </row>
    <row r="143" spans="1:13" x14ac:dyDescent="0.3">
      <c r="A143" t="s">
        <v>353</v>
      </c>
      <c r="B143" t="s">
        <v>184</v>
      </c>
      <c r="C143" t="s">
        <v>161</v>
      </c>
      <c r="D143" t="s">
        <v>132</v>
      </c>
      <c r="E143">
        <v>101.7</v>
      </c>
      <c r="F143">
        <v>0</v>
      </c>
      <c r="G143">
        <v>101.7</v>
      </c>
      <c r="H143">
        <v>3.16</v>
      </c>
      <c r="I143">
        <v>0</v>
      </c>
      <c r="J143">
        <v>0</v>
      </c>
      <c r="K143">
        <v>0</v>
      </c>
      <c r="L143">
        <v>3.16</v>
      </c>
      <c r="M143">
        <v>104.9</v>
      </c>
    </row>
    <row r="144" spans="1:13" x14ac:dyDescent="0.3">
      <c r="A144" t="s">
        <v>353</v>
      </c>
      <c r="B144" t="s">
        <v>184</v>
      </c>
      <c r="C144" t="s">
        <v>161</v>
      </c>
      <c r="D144" t="s">
        <v>127</v>
      </c>
      <c r="E144">
        <v>4121.6000000000004</v>
      </c>
      <c r="F144">
        <v>1306.0999999999999</v>
      </c>
      <c r="G144">
        <v>5427.7</v>
      </c>
      <c r="H144">
        <v>1501.82</v>
      </c>
      <c r="I144">
        <v>0</v>
      </c>
      <c r="J144">
        <v>0</v>
      </c>
      <c r="K144">
        <v>0</v>
      </c>
      <c r="L144">
        <v>1501.82</v>
      </c>
      <c r="M144">
        <v>6929.5</v>
      </c>
    </row>
    <row r="145" spans="1:13" x14ac:dyDescent="0.3">
      <c r="A145" t="s">
        <v>353</v>
      </c>
      <c r="B145" t="s">
        <v>184</v>
      </c>
      <c r="C145" t="s">
        <v>161</v>
      </c>
      <c r="D145" t="s">
        <v>18</v>
      </c>
      <c r="E145">
        <v>195.6</v>
      </c>
      <c r="F145">
        <v>110.8</v>
      </c>
      <c r="G145">
        <v>306.39999999999998</v>
      </c>
      <c r="H145">
        <v>2821.88</v>
      </c>
      <c r="I145">
        <v>0</v>
      </c>
      <c r="J145">
        <v>0</v>
      </c>
      <c r="K145">
        <v>8.7899999999999991</v>
      </c>
      <c r="L145">
        <v>2830.67</v>
      </c>
      <c r="M145">
        <v>3137.1</v>
      </c>
    </row>
    <row r="146" spans="1:13" x14ac:dyDescent="0.3">
      <c r="A146" t="s">
        <v>353</v>
      </c>
      <c r="B146" t="s">
        <v>184</v>
      </c>
      <c r="C146" t="s">
        <v>161</v>
      </c>
      <c r="D146" t="s">
        <v>125</v>
      </c>
      <c r="E146">
        <v>0</v>
      </c>
      <c r="F146">
        <v>0.8</v>
      </c>
      <c r="G146">
        <v>0.8</v>
      </c>
      <c r="H146">
        <v>99.06</v>
      </c>
      <c r="I146">
        <v>0</v>
      </c>
      <c r="J146">
        <v>0</v>
      </c>
      <c r="K146">
        <v>0</v>
      </c>
      <c r="L146">
        <v>99.06</v>
      </c>
      <c r="M146">
        <v>99.9</v>
      </c>
    </row>
    <row r="147" spans="1:13" x14ac:dyDescent="0.3">
      <c r="A147" t="s">
        <v>353</v>
      </c>
      <c r="B147" t="s">
        <v>184</v>
      </c>
      <c r="C147" t="s">
        <v>161</v>
      </c>
      <c r="D147" t="s">
        <v>136</v>
      </c>
      <c r="E147">
        <v>0</v>
      </c>
      <c r="F147">
        <v>0</v>
      </c>
      <c r="G147">
        <v>0</v>
      </c>
      <c r="H147">
        <v>9.23</v>
      </c>
      <c r="I147">
        <v>0</v>
      </c>
      <c r="J147">
        <v>0</v>
      </c>
      <c r="K147">
        <v>0</v>
      </c>
      <c r="L147">
        <v>9.23</v>
      </c>
      <c r="M147">
        <v>9.1999999999999993</v>
      </c>
    </row>
    <row r="148" spans="1:13" x14ac:dyDescent="0.3">
      <c r="A148" t="s">
        <v>353</v>
      </c>
      <c r="B148" t="s">
        <v>184</v>
      </c>
      <c r="C148" t="s">
        <v>165</v>
      </c>
      <c r="D148" t="s">
        <v>170</v>
      </c>
      <c r="E148">
        <v>0</v>
      </c>
      <c r="F148">
        <v>0</v>
      </c>
      <c r="G148">
        <v>0</v>
      </c>
      <c r="H148">
        <v>12.25</v>
      </c>
      <c r="I148">
        <v>0</v>
      </c>
      <c r="J148">
        <v>0</v>
      </c>
      <c r="K148">
        <v>0</v>
      </c>
      <c r="L148">
        <v>12.25</v>
      </c>
      <c r="M148">
        <v>12.3</v>
      </c>
    </row>
    <row r="149" spans="1:13" x14ac:dyDescent="0.3">
      <c r="A149" t="s">
        <v>353</v>
      </c>
      <c r="B149" t="s">
        <v>184</v>
      </c>
      <c r="C149" t="s">
        <v>161</v>
      </c>
      <c r="D149" t="s">
        <v>16</v>
      </c>
      <c r="E149">
        <v>120.9</v>
      </c>
      <c r="F149">
        <v>32.299999999999997</v>
      </c>
      <c r="G149">
        <v>153.19999999999999</v>
      </c>
      <c r="H149">
        <v>213.19</v>
      </c>
      <c r="I149">
        <v>0</v>
      </c>
      <c r="J149">
        <v>0</v>
      </c>
      <c r="K149">
        <v>20</v>
      </c>
      <c r="L149">
        <v>233.19</v>
      </c>
      <c r="M149">
        <v>386.4</v>
      </c>
    </row>
    <row r="150" spans="1:13" x14ac:dyDescent="0.3">
      <c r="A150" t="s">
        <v>353</v>
      </c>
      <c r="B150" t="s">
        <v>184</v>
      </c>
      <c r="C150" t="s">
        <v>165</v>
      </c>
      <c r="D150" t="s">
        <v>166</v>
      </c>
      <c r="E150">
        <v>622.1</v>
      </c>
      <c r="F150">
        <v>116.2</v>
      </c>
      <c r="G150">
        <v>738.3</v>
      </c>
      <c r="H150">
        <v>120.95</v>
      </c>
      <c r="I150">
        <v>0</v>
      </c>
      <c r="J150">
        <v>0</v>
      </c>
      <c r="K150">
        <v>0</v>
      </c>
      <c r="L150">
        <v>120.95</v>
      </c>
      <c r="M150">
        <v>859.3</v>
      </c>
    </row>
    <row r="151" spans="1:13" x14ac:dyDescent="0.3">
      <c r="A151" t="s">
        <v>353</v>
      </c>
      <c r="B151" t="s">
        <v>184</v>
      </c>
      <c r="C151" t="s">
        <v>165</v>
      </c>
      <c r="D151" t="s">
        <v>167</v>
      </c>
      <c r="E151">
        <v>2.7</v>
      </c>
      <c r="F151">
        <v>8</v>
      </c>
      <c r="G151">
        <v>10.7</v>
      </c>
      <c r="H151">
        <v>5.13</v>
      </c>
      <c r="I151">
        <v>0</v>
      </c>
      <c r="J151">
        <v>0</v>
      </c>
      <c r="K151">
        <v>0</v>
      </c>
      <c r="L151">
        <v>5.13</v>
      </c>
      <c r="M151">
        <v>15.8</v>
      </c>
    </row>
    <row r="152" spans="1:13" x14ac:dyDescent="0.3">
      <c r="A152" t="s">
        <v>353</v>
      </c>
      <c r="B152" t="s">
        <v>184</v>
      </c>
      <c r="C152" t="s">
        <v>165</v>
      </c>
      <c r="D152" t="s">
        <v>169</v>
      </c>
      <c r="E152">
        <v>193.7</v>
      </c>
      <c r="F152">
        <v>69</v>
      </c>
      <c r="G152">
        <v>262.7</v>
      </c>
      <c r="H152">
        <v>14.22</v>
      </c>
      <c r="I152">
        <v>0</v>
      </c>
      <c r="J152">
        <v>0</v>
      </c>
      <c r="K152">
        <v>0</v>
      </c>
      <c r="L152">
        <v>14.22</v>
      </c>
      <c r="M152">
        <v>276.89999999999998</v>
      </c>
    </row>
    <row r="153" spans="1:13" x14ac:dyDescent="0.3">
      <c r="A153" t="s">
        <v>354</v>
      </c>
      <c r="B153" t="s">
        <v>184</v>
      </c>
      <c r="C153" t="s">
        <v>161</v>
      </c>
      <c r="D153" t="s">
        <v>125</v>
      </c>
      <c r="E153">
        <v>0</v>
      </c>
      <c r="F153">
        <v>0.8</v>
      </c>
      <c r="G153">
        <v>0.8</v>
      </c>
      <c r="H153">
        <v>122.02</v>
      </c>
      <c r="I153">
        <v>0</v>
      </c>
      <c r="J153">
        <v>0</v>
      </c>
      <c r="K153">
        <v>0</v>
      </c>
      <c r="L153">
        <v>122.02</v>
      </c>
      <c r="M153">
        <v>122.8</v>
      </c>
    </row>
    <row r="154" spans="1:13" x14ac:dyDescent="0.3">
      <c r="A154" t="s">
        <v>354</v>
      </c>
      <c r="B154" t="s">
        <v>184</v>
      </c>
      <c r="C154" t="s">
        <v>161</v>
      </c>
      <c r="D154" t="s">
        <v>137</v>
      </c>
      <c r="E154">
        <v>14.5</v>
      </c>
      <c r="F154">
        <v>0</v>
      </c>
      <c r="G154">
        <v>14.5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14.5</v>
      </c>
    </row>
    <row r="155" spans="1:13" x14ac:dyDescent="0.3">
      <c r="A155" t="s">
        <v>354</v>
      </c>
      <c r="B155" t="s">
        <v>184</v>
      </c>
      <c r="C155" t="s">
        <v>165</v>
      </c>
      <c r="D155" t="s">
        <v>168</v>
      </c>
      <c r="E155">
        <v>0</v>
      </c>
      <c r="F155">
        <v>1</v>
      </c>
      <c r="G155">
        <v>1</v>
      </c>
      <c r="H155">
        <v>96.57</v>
      </c>
      <c r="I155">
        <v>0</v>
      </c>
      <c r="J155">
        <v>0</v>
      </c>
      <c r="K155">
        <v>0</v>
      </c>
      <c r="L155">
        <v>96.57</v>
      </c>
      <c r="M155">
        <v>97.6</v>
      </c>
    </row>
    <row r="156" spans="1:13" x14ac:dyDescent="0.3">
      <c r="A156" t="s">
        <v>354</v>
      </c>
      <c r="B156" t="s">
        <v>184</v>
      </c>
      <c r="C156" t="s">
        <v>165</v>
      </c>
      <c r="D156" t="s">
        <v>171</v>
      </c>
      <c r="E156">
        <v>1099.3</v>
      </c>
      <c r="F156">
        <v>105.7</v>
      </c>
      <c r="G156">
        <v>1205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1205</v>
      </c>
    </row>
    <row r="157" spans="1:13" x14ac:dyDescent="0.3">
      <c r="A157" t="s">
        <v>354</v>
      </c>
      <c r="B157" t="s">
        <v>184</v>
      </c>
      <c r="C157" t="s">
        <v>161</v>
      </c>
      <c r="D157" t="s">
        <v>132</v>
      </c>
      <c r="E157">
        <v>102</v>
      </c>
      <c r="F157">
        <v>0</v>
      </c>
      <c r="G157">
        <v>102</v>
      </c>
      <c r="H157">
        <v>4.8499999999999996</v>
      </c>
      <c r="I157">
        <v>0</v>
      </c>
      <c r="J157">
        <v>0</v>
      </c>
      <c r="K157">
        <v>0</v>
      </c>
      <c r="L157">
        <v>4.8499999999999996</v>
      </c>
      <c r="M157">
        <v>106.9</v>
      </c>
    </row>
    <row r="158" spans="1:13" x14ac:dyDescent="0.3">
      <c r="A158" t="s">
        <v>354</v>
      </c>
      <c r="B158" t="s">
        <v>184</v>
      </c>
      <c r="C158" t="s">
        <v>161</v>
      </c>
      <c r="D158" t="s">
        <v>127</v>
      </c>
      <c r="E158">
        <v>4110.5</v>
      </c>
      <c r="F158">
        <v>1423.2</v>
      </c>
      <c r="G158">
        <v>5533.7</v>
      </c>
      <c r="H158">
        <v>1928.96</v>
      </c>
      <c r="I158">
        <v>0</v>
      </c>
      <c r="J158">
        <v>0</v>
      </c>
      <c r="K158">
        <v>2.4700000000000002</v>
      </c>
      <c r="L158">
        <v>1931.43</v>
      </c>
      <c r="M158">
        <v>7465.2</v>
      </c>
    </row>
    <row r="159" spans="1:13" x14ac:dyDescent="0.3">
      <c r="A159" t="s">
        <v>354</v>
      </c>
      <c r="B159" t="s">
        <v>184</v>
      </c>
      <c r="C159" t="s">
        <v>161</v>
      </c>
      <c r="D159" t="s">
        <v>18</v>
      </c>
      <c r="E159">
        <v>191</v>
      </c>
      <c r="F159">
        <v>131.4</v>
      </c>
      <c r="G159">
        <v>322.39999999999998</v>
      </c>
      <c r="H159">
        <v>2663.82</v>
      </c>
      <c r="I159">
        <v>0</v>
      </c>
      <c r="J159">
        <v>0</v>
      </c>
      <c r="K159">
        <v>0</v>
      </c>
      <c r="L159">
        <v>2663.82</v>
      </c>
      <c r="M159">
        <v>2986.2</v>
      </c>
    </row>
    <row r="160" spans="1:13" x14ac:dyDescent="0.3">
      <c r="A160" t="s">
        <v>354</v>
      </c>
      <c r="B160" t="s">
        <v>184</v>
      </c>
      <c r="C160" t="s">
        <v>161</v>
      </c>
      <c r="D160" t="s">
        <v>136</v>
      </c>
      <c r="E160">
        <v>0</v>
      </c>
      <c r="F160">
        <v>0</v>
      </c>
      <c r="G160">
        <v>0</v>
      </c>
      <c r="H160">
        <v>2.46</v>
      </c>
      <c r="I160">
        <v>0</v>
      </c>
      <c r="J160">
        <v>0</v>
      </c>
      <c r="K160">
        <v>0</v>
      </c>
      <c r="L160">
        <v>2.46</v>
      </c>
      <c r="M160">
        <v>2.5</v>
      </c>
    </row>
    <row r="161" spans="1:13" x14ac:dyDescent="0.3">
      <c r="A161" t="s">
        <v>354</v>
      </c>
      <c r="B161" t="s">
        <v>184</v>
      </c>
      <c r="C161" t="s">
        <v>161</v>
      </c>
      <c r="D161" t="s">
        <v>17</v>
      </c>
      <c r="E161">
        <v>498.5</v>
      </c>
      <c r="F161">
        <v>384.7</v>
      </c>
      <c r="G161">
        <v>883.2</v>
      </c>
      <c r="H161">
        <v>696.01</v>
      </c>
      <c r="I161">
        <v>0</v>
      </c>
      <c r="J161">
        <v>0</v>
      </c>
      <c r="K161">
        <v>0</v>
      </c>
      <c r="L161">
        <v>696.01</v>
      </c>
      <c r="M161">
        <v>1579.2</v>
      </c>
    </row>
    <row r="162" spans="1:13" x14ac:dyDescent="0.3">
      <c r="A162" t="s">
        <v>354</v>
      </c>
      <c r="B162" t="s">
        <v>184</v>
      </c>
      <c r="C162" t="s">
        <v>161</v>
      </c>
      <c r="D162" t="s">
        <v>135</v>
      </c>
      <c r="E162">
        <v>201.1</v>
      </c>
      <c r="F162">
        <v>0.3</v>
      </c>
      <c r="G162">
        <v>201.4</v>
      </c>
      <c r="H162">
        <v>19.54</v>
      </c>
      <c r="I162">
        <v>0</v>
      </c>
      <c r="J162">
        <v>0</v>
      </c>
      <c r="K162">
        <v>0</v>
      </c>
      <c r="L162">
        <v>19.54</v>
      </c>
      <c r="M162">
        <v>220.9</v>
      </c>
    </row>
    <row r="163" spans="1:13" x14ac:dyDescent="0.3">
      <c r="A163" t="s">
        <v>354</v>
      </c>
      <c r="B163" t="s">
        <v>184</v>
      </c>
      <c r="C163" t="s">
        <v>161</v>
      </c>
      <c r="D163" t="s">
        <v>140</v>
      </c>
      <c r="E163">
        <v>0</v>
      </c>
      <c r="F163">
        <v>0</v>
      </c>
      <c r="G163">
        <v>0</v>
      </c>
      <c r="H163">
        <v>25.43</v>
      </c>
      <c r="I163">
        <v>0</v>
      </c>
      <c r="J163">
        <v>0</v>
      </c>
      <c r="K163">
        <v>0</v>
      </c>
      <c r="L163">
        <v>25.43</v>
      </c>
      <c r="M163">
        <v>25.4</v>
      </c>
    </row>
    <row r="164" spans="1:13" x14ac:dyDescent="0.3">
      <c r="A164" t="s">
        <v>354</v>
      </c>
      <c r="B164" t="s">
        <v>184</v>
      </c>
      <c r="C164" t="s">
        <v>165</v>
      </c>
      <c r="D164" t="s">
        <v>169</v>
      </c>
      <c r="E164">
        <v>180.8</v>
      </c>
      <c r="F164">
        <v>73.8</v>
      </c>
      <c r="G164">
        <v>254.6</v>
      </c>
      <c r="H164">
        <v>10.33</v>
      </c>
      <c r="I164">
        <v>0</v>
      </c>
      <c r="J164">
        <v>0</v>
      </c>
      <c r="K164">
        <v>0</v>
      </c>
      <c r="L164">
        <v>10.33</v>
      </c>
      <c r="M164">
        <v>264.89999999999998</v>
      </c>
    </row>
    <row r="165" spans="1:13" x14ac:dyDescent="0.3">
      <c r="A165" t="s">
        <v>354</v>
      </c>
      <c r="B165" t="s">
        <v>184</v>
      </c>
      <c r="C165" t="s">
        <v>161</v>
      </c>
      <c r="D165" t="s">
        <v>138</v>
      </c>
      <c r="E165">
        <v>17.899999999999999</v>
      </c>
      <c r="F165">
        <v>7.2</v>
      </c>
      <c r="G165">
        <v>25.1</v>
      </c>
      <c r="H165">
        <v>4.3899999999999997</v>
      </c>
      <c r="I165">
        <v>0</v>
      </c>
      <c r="J165">
        <v>0</v>
      </c>
      <c r="K165">
        <v>0</v>
      </c>
      <c r="L165">
        <v>4.3899999999999997</v>
      </c>
      <c r="M165">
        <v>29.5</v>
      </c>
    </row>
    <row r="166" spans="1:13" x14ac:dyDescent="0.3">
      <c r="A166" t="s">
        <v>354</v>
      </c>
      <c r="B166" t="s">
        <v>184</v>
      </c>
      <c r="C166" t="s">
        <v>165</v>
      </c>
      <c r="D166" t="s">
        <v>166</v>
      </c>
      <c r="E166">
        <v>575.70000000000005</v>
      </c>
      <c r="F166">
        <v>129.4</v>
      </c>
      <c r="G166">
        <v>705.1</v>
      </c>
      <c r="H166">
        <v>91.14</v>
      </c>
      <c r="I166">
        <v>0</v>
      </c>
      <c r="J166">
        <v>0</v>
      </c>
      <c r="K166">
        <v>0</v>
      </c>
      <c r="L166">
        <v>91.14</v>
      </c>
      <c r="M166">
        <v>796.2</v>
      </c>
    </row>
    <row r="167" spans="1:13" x14ac:dyDescent="0.3">
      <c r="A167" t="s">
        <v>354</v>
      </c>
      <c r="B167" t="s">
        <v>184</v>
      </c>
      <c r="C167" t="s">
        <v>161</v>
      </c>
      <c r="D167" t="s">
        <v>16</v>
      </c>
      <c r="E167">
        <v>125.3</v>
      </c>
      <c r="F167">
        <v>36.299999999999997</v>
      </c>
      <c r="G167">
        <v>161.6</v>
      </c>
      <c r="H167">
        <v>318.99</v>
      </c>
      <c r="I167">
        <v>0</v>
      </c>
      <c r="J167">
        <v>0</v>
      </c>
      <c r="K167">
        <v>19.13</v>
      </c>
      <c r="L167">
        <v>338.12</v>
      </c>
      <c r="M167">
        <v>499.7</v>
      </c>
    </row>
    <row r="168" spans="1:13" x14ac:dyDescent="0.3">
      <c r="A168" t="s">
        <v>354</v>
      </c>
      <c r="B168" t="s">
        <v>184</v>
      </c>
      <c r="C168" t="s">
        <v>165</v>
      </c>
      <c r="D168" t="s">
        <v>167</v>
      </c>
      <c r="E168">
        <v>2.8</v>
      </c>
      <c r="F168">
        <v>8.6</v>
      </c>
      <c r="G168">
        <v>11.4</v>
      </c>
      <c r="H168">
        <v>6.31</v>
      </c>
      <c r="I168">
        <v>0</v>
      </c>
      <c r="J168">
        <v>0</v>
      </c>
      <c r="K168">
        <v>0</v>
      </c>
      <c r="L168">
        <v>6.31</v>
      </c>
      <c r="M168">
        <v>17.7</v>
      </c>
    </row>
    <row r="169" spans="1:13" x14ac:dyDescent="0.3">
      <c r="A169" t="s">
        <v>354</v>
      </c>
      <c r="B169" t="s">
        <v>184</v>
      </c>
      <c r="C169" t="s">
        <v>165</v>
      </c>
      <c r="D169" t="s">
        <v>170</v>
      </c>
      <c r="E169">
        <v>0</v>
      </c>
      <c r="F169">
        <v>0</v>
      </c>
      <c r="G169">
        <v>0</v>
      </c>
      <c r="H169">
        <v>12.56</v>
      </c>
      <c r="I169">
        <v>0</v>
      </c>
      <c r="J169">
        <v>0</v>
      </c>
      <c r="K169">
        <v>0</v>
      </c>
      <c r="L169">
        <v>12.56</v>
      </c>
      <c r="M169">
        <v>12.6</v>
      </c>
    </row>
    <row r="170" spans="1:13" x14ac:dyDescent="0.3">
      <c r="A170" t="s">
        <v>354</v>
      </c>
      <c r="B170" t="s">
        <v>184</v>
      </c>
      <c r="C170" t="s">
        <v>161</v>
      </c>
      <c r="D170" t="s">
        <v>128</v>
      </c>
      <c r="E170">
        <v>134</v>
      </c>
      <c r="F170">
        <v>62.5</v>
      </c>
      <c r="G170">
        <v>196.5</v>
      </c>
      <c r="H170">
        <v>175.12</v>
      </c>
      <c r="I170">
        <v>0</v>
      </c>
      <c r="J170">
        <v>0</v>
      </c>
      <c r="K170">
        <v>0</v>
      </c>
      <c r="L170">
        <v>175.12</v>
      </c>
      <c r="M170">
        <v>371.6</v>
      </c>
    </row>
    <row r="171" spans="1:13" x14ac:dyDescent="0.3">
      <c r="A171" t="s">
        <v>354</v>
      </c>
      <c r="B171" t="s">
        <v>184</v>
      </c>
      <c r="C171" t="s">
        <v>161</v>
      </c>
      <c r="D171" t="s">
        <v>139</v>
      </c>
      <c r="E171">
        <v>300.39999999999998</v>
      </c>
      <c r="F171">
        <v>159.9</v>
      </c>
      <c r="G171">
        <v>460.3</v>
      </c>
      <c r="H171">
        <v>237.35</v>
      </c>
      <c r="I171">
        <v>0</v>
      </c>
      <c r="J171">
        <v>0</v>
      </c>
      <c r="K171">
        <v>0</v>
      </c>
      <c r="L171">
        <v>237.35</v>
      </c>
      <c r="M171">
        <v>697.7</v>
      </c>
    </row>
    <row r="172" spans="1:13" x14ac:dyDescent="0.3">
      <c r="A172" t="s">
        <v>355</v>
      </c>
      <c r="B172" t="s">
        <v>184</v>
      </c>
      <c r="C172" t="s">
        <v>161</v>
      </c>
      <c r="D172" t="s">
        <v>128</v>
      </c>
      <c r="E172">
        <v>131.5</v>
      </c>
      <c r="F172">
        <v>57.1</v>
      </c>
      <c r="G172">
        <v>188.6</v>
      </c>
      <c r="H172">
        <v>164.51</v>
      </c>
      <c r="I172">
        <v>0</v>
      </c>
      <c r="J172">
        <v>0</v>
      </c>
      <c r="K172">
        <v>0</v>
      </c>
      <c r="L172">
        <v>164.51</v>
      </c>
      <c r="M172">
        <v>353.1</v>
      </c>
    </row>
    <row r="173" spans="1:13" x14ac:dyDescent="0.3">
      <c r="A173" t="s">
        <v>355</v>
      </c>
      <c r="B173" t="s">
        <v>184</v>
      </c>
      <c r="C173" t="s">
        <v>161</v>
      </c>
      <c r="D173" t="s">
        <v>135</v>
      </c>
      <c r="E173">
        <v>172.1</v>
      </c>
      <c r="F173">
        <v>0.2</v>
      </c>
      <c r="G173">
        <v>172.3</v>
      </c>
      <c r="H173">
        <v>23.16</v>
      </c>
      <c r="I173">
        <v>0</v>
      </c>
      <c r="J173">
        <v>0</v>
      </c>
      <c r="K173">
        <v>0</v>
      </c>
      <c r="L173">
        <v>23.16</v>
      </c>
      <c r="M173">
        <v>195.5</v>
      </c>
    </row>
    <row r="174" spans="1:13" x14ac:dyDescent="0.3">
      <c r="A174" t="s">
        <v>355</v>
      </c>
      <c r="B174" t="s">
        <v>184</v>
      </c>
      <c r="C174" t="s">
        <v>161</v>
      </c>
      <c r="D174" t="s">
        <v>138</v>
      </c>
      <c r="E174">
        <v>17.7</v>
      </c>
      <c r="F174">
        <v>6.6</v>
      </c>
      <c r="G174">
        <v>24.3</v>
      </c>
      <c r="H174">
        <v>5.99</v>
      </c>
      <c r="I174">
        <v>0</v>
      </c>
      <c r="J174">
        <v>0</v>
      </c>
      <c r="K174">
        <v>0</v>
      </c>
      <c r="L174">
        <v>5.99</v>
      </c>
      <c r="M174">
        <v>30.3</v>
      </c>
    </row>
    <row r="175" spans="1:13" x14ac:dyDescent="0.3">
      <c r="A175" t="s">
        <v>355</v>
      </c>
      <c r="B175" t="s">
        <v>184</v>
      </c>
      <c r="C175" t="s">
        <v>161</v>
      </c>
      <c r="D175" t="s">
        <v>139</v>
      </c>
      <c r="E175">
        <v>287.3</v>
      </c>
      <c r="F175">
        <v>149.80000000000001</v>
      </c>
      <c r="G175">
        <v>437.1</v>
      </c>
      <c r="H175">
        <v>338.12</v>
      </c>
      <c r="I175">
        <v>0</v>
      </c>
      <c r="J175">
        <v>0</v>
      </c>
      <c r="K175">
        <v>0</v>
      </c>
      <c r="L175">
        <v>338.12</v>
      </c>
      <c r="M175">
        <v>775.2</v>
      </c>
    </row>
    <row r="176" spans="1:13" x14ac:dyDescent="0.3">
      <c r="A176" t="s">
        <v>355</v>
      </c>
      <c r="B176" t="s">
        <v>184</v>
      </c>
      <c r="C176" t="s">
        <v>161</v>
      </c>
      <c r="D176" t="s">
        <v>132</v>
      </c>
      <c r="E176">
        <v>94.4</v>
      </c>
      <c r="F176">
        <v>0</v>
      </c>
      <c r="G176">
        <v>94.4</v>
      </c>
      <c r="H176">
        <v>2.66</v>
      </c>
      <c r="I176">
        <v>0</v>
      </c>
      <c r="J176">
        <v>0</v>
      </c>
      <c r="K176">
        <v>0</v>
      </c>
      <c r="L176">
        <v>2.66</v>
      </c>
      <c r="M176">
        <v>97.1</v>
      </c>
    </row>
    <row r="177" spans="1:13" x14ac:dyDescent="0.3">
      <c r="A177" t="s">
        <v>355</v>
      </c>
      <c r="B177" t="s">
        <v>184</v>
      </c>
      <c r="C177" t="s">
        <v>161</v>
      </c>
      <c r="D177" t="s">
        <v>137</v>
      </c>
      <c r="E177">
        <v>13.8</v>
      </c>
      <c r="F177">
        <v>0</v>
      </c>
      <c r="G177">
        <v>13.8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13.8</v>
      </c>
    </row>
    <row r="178" spans="1:13" x14ac:dyDescent="0.3">
      <c r="A178" t="s">
        <v>355</v>
      </c>
      <c r="B178" t="s">
        <v>184</v>
      </c>
      <c r="C178" t="s">
        <v>161</v>
      </c>
      <c r="D178" t="s">
        <v>140</v>
      </c>
      <c r="E178">
        <v>0</v>
      </c>
      <c r="F178">
        <v>0</v>
      </c>
      <c r="G178">
        <v>0</v>
      </c>
      <c r="H178">
        <v>23.62</v>
      </c>
      <c r="I178">
        <v>0</v>
      </c>
      <c r="J178">
        <v>0</v>
      </c>
      <c r="K178">
        <v>0</v>
      </c>
      <c r="L178">
        <v>23.62</v>
      </c>
      <c r="M178">
        <v>23.6</v>
      </c>
    </row>
    <row r="179" spans="1:13" x14ac:dyDescent="0.3">
      <c r="A179" t="s">
        <v>355</v>
      </c>
      <c r="B179" t="s">
        <v>184</v>
      </c>
      <c r="C179" t="s">
        <v>165</v>
      </c>
      <c r="D179" t="s">
        <v>171</v>
      </c>
      <c r="E179">
        <v>1056</v>
      </c>
      <c r="F179">
        <v>95.7</v>
      </c>
      <c r="G179">
        <v>1151.7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1151.7</v>
      </c>
    </row>
    <row r="180" spans="1:13" x14ac:dyDescent="0.3">
      <c r="A180" t="s">
        <v>355</v>
      </c>
      <c r="B180" t="s">
        <v>184</v>
      </c>
      <c r="C180" t="s">
        <v>165</v>
      </c>
      <c r="D180" t="s">
        <v>166</v>
      </c>
      <c r="E180">
        <v>594.5</v>
      </c>
      <c r="F180">
        <v>117.3</v>
      </c>
      <c r="G180">
        <v>711.8</v>
      </c>
      <c r="H180">
        <v>84.52</v>
      </c>
      <c r="I180">
        <v>0</v>
      </c>
      <c r="J180">
        <v>0</v>
      </c>
      <c r="K180">
        <v>0</v>
      </c>
      <c r="L180">
        <v>84.52</v>
      </c>
      <c r="M180">
        <v>796.3</v>
      </c>
    </row>
    <row r="181" spans="1:13" x14ac:dyDescent="0.3">
      <c r="A181" t="s">
        <v>355</v>
      </c>
      <c r="B181" t="s">
        <v>184</v>
      </c>
      <c r="C181" t="s">
        <v>165</v>
      </c>
      <c r="D181" t="s">
        <v>168</v>
      </c>
      <c r="E181">
        <v>0</v>
      </c>
      <c r="F181">
        <v>0</v>
      </c>
      <c r="G181">
        <v>0</v>
      </c>
      <c r="H181">
        <v>105.44</v>
      </c>
      <c r="I181">
        <v>0</v>
      </c>
      <c r="J181">
        <v>0</v>
      </c>
      <c r="K181">
        <v>0</v>
      </c>
      <c r="L181">
        <v>105.44</v>
      </c>
      <c r="M181">
        <v>105.4</v>
      </c>
    </row>
    <row r="182" spans="1:13" x14ac:dyDescent="0.3">
      <c r="A182" t="s">
        <v>355</v>
      </c>
      <c r="B182" t="s">
        <v>184</v>
      </c>
      <c r="C182" t="s">
        <v>161</v>
      </c>
      <c r="D182" t="s">
        <v>17</v>
      </c>
      <c r="E182">
        <v>491.2</v>
      </c>
      <c r="F182">
        <v>336.5</v>
      </c>
      <c r="G182">
        <v>827.7</v>
      </c>
      <c r="H182">
        <v>1025.95</v>
      </c>
      <c r="I182">
        <v>0</v>
      </c>
      <c r="J182">
        <v>0</v>
      </c>
      <c r="K182">
        <v>0</v>
      </c>
      <c r="L182">
        <v>1025.95</v>
      </c>
      <c r="M182">
        <v>1853.7</v>
      </c>
    </row>
    <row r="183" spans="1:13" x14ac:dyDescent="0.3">
      <c r="A183" t="s">
        <v>355</v>
      </c>
      <c r="B183" t="s">
        <v>184</v>
      </c>
      <c r="C183" t="s">
        <v>161</v>
      </c>
      <c r="D183" t="s">
        <v>129</v>
      </c>
      <c r="E183">
        <v>0</v>
      </c>
      <c r="F183">
        <v>0</v>
      </c>
      <c r="G183">
        <v>0</v>
      </c>
      <c r="H183">
        <v>5.65</v>
      </c>
      <c r="I183">
        <v>0</v>
      </c>
      <c r="J183">
        <v>0</v>
      </c>
      <c r="K183">
        <v>0</v>
      </c>
      <c r="L183">
        <v>5.65</v>
      </c>
      <c r="M183">
        <v>5.7</v>
      </c>
    </row>
    <row r="184" spans="1:13" x14ac:dyDescent="0.3">
      <c r="A184" t="s">
        <v>355</v>
      </c>
      <c r="B184" t="s">
        <v>184</v>
      </c>
      <c r="C184" t="s">
        <v>161</v>
      </c>
      <c r="D184" t="s">
        <v>125</v>
      </c>
      <c r="E184">
        <v>0</v>
      </c>
      <c r="F184">
        <v>0.8</v>
      </c>
      <c r="G184">
        <v>0.8</v>
      </c>
      <c r="H184">
        <v>189.5</v>
      </c>
      <c r="I184">
        <v>0</v>
      </c>
      <c r="J184">
        <v>0</v>
      </c>
      <c r="K184">
        <v>0</v>
      </c>
      <c r="L184">
        <v>189.5</v>
      </c>
      <c r="M184">
        <v>190.3</v>
      </c>
    </row>
    <row r="185" spans="1:13" x14ac:dyDescent="0.3">
      <c r="A185" t="s">
        <v>355</v>
      </c>
      <c r="B185" t="s">
        <v>184</v>
      </c>
      <c r="C185" t="s">
        <v>161</v>
      </c>
      <c r="D185" t="s">
        <v>16</v>
      </c>
      <c r="E185">
        <v>116.3</v>
      </c>
      <c r="F185">
        <v>36.5</v>
      </c>
      <c r="G185">
        <v>152.80000000000001</v>
      </c>
      <c r="H185">
        <v>204.22</v>
      </c>
      <c r="I185">
        <v>0</v>
      </c>
      <c r="J185">
        <v>0</v>
      </c>
      <c r="K185">
        <v>7.56</v>
      </c>
      <c r="L185">
        <v>211.78</v>
      </c>
      <c r="M185">
        <v>364.6</v>
      </c>
    </row>
    <row r="186" spans="1:13" x14ac:dyDescent="0.3">
      <c r="A186" t="s">
        <v>355</v>
      </c>
      <c r="B186" t="s">
        <v>184</v>
      </c>
      <c r="C186" t="s">
        <v>165</v>
      </c>
      <c r="D186" t="s">
        <v>167</v>
      </c>
      <c r="E186">
        <v>2.8</v>
      </c>
      <c r="F186">
        <v>7.7</v>
      </c>
      <c r="G186">
        <v>10.5</v>
      </c>
      <c r="H186">
        <v>3.27</v>
      </c>
      <c r="I186">
        <v>0</v>
      </c>
      <c r="J186">
        <v>0</v>
      </c>
      <c r="K186">
        <v>0</v>
      </c>
      <c r="L186">
        <v>3.27</v>
      </c>
      <c r="M186">
        <v>13.8</v>
      </c>
    </row>
    <row r="187" spans="1:13" x14ac:dyDescent="0.3">
      <c r="A187" t="s">
        <v>355</v>
      </c>
      <c r="B187" t="s">
        <v>184</v>
      </c>
      <c r="C187" t="s">
        <v>165</v>
      </c>
      <c r="D187" t="s">
        <v>169</v>
      </c>
      <c r="E187">
        <v>181.8</v>
      </c>
      <c r="F187">
        <v>66.7</v>
      </c>
      <c r="G187">
        <v>248.5</v>
      </c>
      <c r="H187">
        <v>10.88</v>
      </c>
      <c r="I187">
        <v>0</v>
      </c>
      <c r="J187">
        <v>0</v>
      </c>
      <c r="K187">
        <v>0</v>
      </c>
      <c r="L187">
        <v>10.88</v>
      </c>
      <c r="M187">
        <v>259.39999999999998</v>
      </c>
    </row>
    <row r="188" spans="1:13" x14ac:dyDescent="0.3">
      <c r="A188" t="s">
        <v>355</v>
      </c>
      <c r="B188" t="s">
        <v>184</v>
      </c>
      <c r="C188" t="s">
        <v>161</v>
      </c>
      <c r="D188" t="s">
        <v>362</v>
      </c>
      <c r="E188">
        <v>0</v>
      </c>
      <c r="F188">
        <v>0</v>
      </c>
      <c r="G188">
        <v>0</v>
      </c>
      <c r="H188">
        <v>0.83</v>
      </c>
      <c r="I188">
        <v>0</v>
      </c>
      <c r="J188">
        <v>0</v>
      </c>
      <c r="K188">
        <v>0</v>
      </c>
      <c r="L188">
        <v>0.83</v>
      </c>
      <c r="M188">
        <v>0.8</v>
      </c>
    </row>
    <row r="189" spans="1:13" x14ac:dyDescent="0.3">
      <c r="A189" t="s">
        <v>355</v>
      </c>
      <c r="B189" t="s">
        <v>184</v>
      </c>
      <c r="C189" t="s">
        <v>161</v>
      </c>
      <c r="D189" t="s">
        <v>127</v>
      </c>
      <c r="E189">
        <v>3936.3</v>
      </c>
      <c r="F189">
        <v>1299.5999999999999</v>
      </c>
      <c r="G189">
        <v>5235.8999999999996</v>
      </c>
      <c r="H189">
        <v>1538.72</v>
      </c>
      <c r="I189">
        <v>0</v>
      </c>
      <c r="J189">
        <v>0</v>
      </c>
      <c r="K189">
        <v>0</v>
      </c>
      <c r="L189">
        <v>1538.72</v>
      </c>
      <c r="M189">
        <v>6774.6</v>
      </c>
    </row>
    <row r="190" spans="1:13" x14ac:dyDescent="0.3">
      <c r="A190" t="s">
        <v>355</v>
      </c>
      <c r="B190" t="s">
        <v>184</v>
      </c>
      <c r="C190" t="s">
        <v>161</v>
      </c>
      <c r="D190" t="s">
        <v>18</v>
      </c>
      <c r="E190">
        <v>187.8</v>
      </c>
      <c r="F190">
        <v>134.5</v>
      </c>
      <c r="G190">
        <v>322.3</v>
      </c>
      <c r="H190">
        <v>2676.86</v>
      </c>
      <c r="I190">
        <v>0</v>
      </c>
      <c r="J190">
        <v>0</v>
      </c>
      <c r="K190">
        <v>4.3499999999999996</v>
      </c>
      <c r="L190">
        <v>2681.21</v>
      </c>
      <c r="M190">
        <v>3003.6</v>
      </c>
    </row>
    <row r="191" spans="1:13" x14ac:dyDescent="0.3">
      <c r="A191" t="s">
        <v>355</v>
      </c>
      <c r="B191" t="s">
        <v>184</v>
      </c>
      <c r="C191" t="s">
        <v>161</v>
      </c>
      <c r="D191" t="s">
        <v>136</v>
      </c>
      <c r="E191">
        <v>0</v>
      </c>
      <c r="F191">
        <v>0</v>
      </c>
      <c r="G191">
        <v>0</v>
      </c>
      <c r="H191">
        <v>1.04</v>
      </c>
      <c r="I191">
        <v>0</v>
      </c>
      <c r="J191">
        <v>0</v>
      </c>
      <c r="K191">
        <v>0</v>
      </c>
      <c r="L191">
        <v>1.04</v>
      </c>
      <c r="M191">
        <v>1</v>
      </c>
    </row>
    <row r="192" spans="1:13" x14ac:dyDescent="0.3">
      <c r="A192" t="s">
        <v>355</v>
      </c>
      <c r="B192" t="s">
        <v>184</v>
      </c>
      <c r="C192" t="s">
        <v>165</v>
      </c>
      <c r="D192" t="s">
        <v>170</v>
      </c>
      <c r="E192">
        <v>0</v>
      </c>
      <c r="F192">
        <v>0</v>
      </c>
      <c r="G192">
        <v>0</v>
      </c>
      <c r="H192">
        <v>12.63</v>
      </c>
      <c r="I192">
        <v>0</v>
      </c>
      <c r="J192">
        <v>0</v>
      </c>
      <c r="K192">
        <v>0</v>
      </c>
      <c r="L192">
        <v>12.63</v>
      </c>
      <c r="M192">
        <v>12.6</v>
      </c>
    </row>
    <row r="193" spans="1:13" x14ac:dyDescent="0.3">
      <c r="A193" t="s">
        <v>356</v>
      </c>
      <c r="B193" t="s">
        <v>184</v>
      </c>
      <c r="C193" t="s">
        <v>161</v>
      </c>
      <c r="D193" t="s">
        <v>136</v>
      </c>
      <c r="E193">
        <v>0</v>
      </c>
      <c r="F193">
        <v>0</v>
      </c>
      <c r="G193">
        <v>0</v>
      </c>
      <c r="H193">
        <v>6.81</v>
      </c>
      <c r="I193">
        <v>0</v>
      </c>
      <c r="J193">
        <v>0</v>
      </c>
      <c r="K193">
        <v>0</v>
      </c>
      <c r="L193">
        <v>6.81</v>
      </c>
      <c r="M193">
        <v>6.8</v>
      </c>
    </row>
    <row r="194" spans="1:13" x14ac:dyDescent="0.3">
      <c r="A194" t="s">
        <v>356</v>
      </c>
      <c r="B194" t="s">
        <v>184</v>
      </c>
      <c r="C194" t="s">
        <v>161</v>
      </c>
      <c r="D194" t="s">
        <v>140</v>
      </c>
      <c r="E194">
        <v>0</v>
      </c>
      <c r="F194">
        <v>0</v>
      </c>
      <c r="G194">
        <v>0</v>
      </c>
      <c r="H194">
        <v>19.62</v>
      </c>
      <c r="I194">
        <v>0</v>
      </c>
      <c r="J194">
        <v>0</v>
      </c>
      <c r="K194">
        <v>0</v>
      </c>
      <c r="L194">
        <v>19.62</v>
      </c>
      <c r="M194">
        <v>19.600000000000001</v>
      </c>
    </row>
    <row r="195" spans="1:13" x14ac:dyDescent="0.3">
      <c r="A195" t="s">
        <v>356</v>
      </c>
      <c r="B195" t="s">
        <v>184</v>
      </c>
      <c r="C195" t="s">
        <v>161</v>
      </c>
      <c r="D195" t="s">
        <v>137</v>
      </c>
      <c r="E195">
        <v>15.6</v>
      </c>
      <c r="F195">
        <v>0</v>
      </c>
      <c r="G195">
        <v>15.6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15.6</v>
      </c>
    </row>
    <row r="196" spans="1:13" x14ac:dyDescent="0.3">
      <c r="A196" t="s">
        <v>356</v>
      </c>
      <c r="B196" t="s">
        <v>184</v>
      </c>
      <c r="C196" t="s">
        <v>161</v>
      </c>
      <c r="D196" t="s">
        <v>17</v>
      </c>
      <c r="E196">
        <v>532.6</v>
      </c>
      <c r="F196">
        <v>364.9</v>
      </c>
      <c r="G196">
        <v>897.5</v>
      </c>
      <c r="H196">
        <v>462.74</v>
      </c>
      <c r="I196">
        <v>0</v>
      </c>
      <c r="J196">
        <v>0</v>
      </c>
      <c r="K196">
        <v>0</v>
      </c>
      <c r="L196">
        <v>462.74</v>
      </c>
      <c r="M196">
        <v>1360.2</v>
      </c>
    </row>
    <row r="197" spans="1:13" x14ac:dyDescent="0.3">
      <c r="A197" t="s">
        <v>356</v>
      </c>
      <c r="B197" t="s">
        <v>184</v>
      </c>
      <c r="C197" t="s">
        <v>161</v>
      </c>
      <c r="D197" t="s">
        <v>18</v>
      </c>
      <c r="E197">
        <v>203.7</v>
      </c>
      <c r="F197">
        <v>145.9</v>
      </c>
      <c r="G197">
        <v>349.6</v>
      </c>
      <c r="H197">
        <v>1796.48</v>
      </c>
      <c r="I197">
        <v>0</v>
      </c>
      <c r="J197">
        <v>0</v>
      </c>
      <c r="K197">
        <v>4.1900000000000004</v>
      </c>
      <c r="L197">
        <v>1800.67</v>
      </c>
      <c r="M197">
        <v>2150.3000000000002</v>
      </c>
    </row>
    <row r="198" spans="1:13" x14ac:dyDescent="0.3">
      <c r="A198" t="s">
        <v>356</v>
      </c>
      <c r="B198" t="s">
        <v>184</v>
      </c>
      <c r="C198" t="s">
        <v>165</v>
      </c>
      <c r="D198" t="s">
        <v>167</v>
      </c>
      <c r="E198">
        <v>5.5</v>
      </c>
      <c r="F198">
        <v>8.3000000000000007</v>
      </c>
      <c r="G198">
        <v>13.8</v>
      </c>
      <c r="H198">
        <v>2.54</v>
      </c>
      <c r="I198">
        <v>0</v>
      </c>
      <c r="J198">
        <v>0</v>
      </c>
      <c r="K198">
        <v>0</v>
      </c>
      <c r="L198">
        <v>2.54</v>
      </c>
      <c r="M198">
        <v>16.3</v>
      </c>
    </row>
    <row r="199" spans="1:13" x14ac:dyDescent="0.3">
      <c r="A199" t="s">
        <v>356</v>
      </c>
      <c r="B199" t="s">
        <v>184</v>
      </c>
      <c r="C199" t="s">
        <v>161</v>
      </c>
      <c r="D199" t="s">
        <v>128</v>
      </c>
      <c r="E199">
        <v>142.4</v>
      </c>
      <c r="F199">
        <v>60.6</v>
      </c>
      <c r="G199">
        <v>203</v>
      </c>
      <c r="H199">
        <v>161.08000000000001</v>
      </c>
      <c r="I199">
        <v>0</v>
      </c>
      <c r="J199">
        <v>0</v>
      </c>
      <c r="K199">
        <v>0</v>
      </c>
      <c r="L199">
        <v>161.08000000000001</v>
      </c>
      <c r="M199">
        <v>364.1</v>
      </c>
    </row>
    <row r="200" spans="1:13" x14ac:dyDescent="0.3">
      <c r="A200" t="s">
        <v>356</v>
      </c>
      <c r="B200" t="s">
        <v>184</v>
      </c>
      <c r="C200" t="s">
        <v>161</v>
      </c>
      <c r="D200" t="s">
        <v>132</v>
      </c>
      <c r="E200">
        <v>110.3</v>
      </c>
      <c r="F200">
        <v>0.1</v>
      </c>
      <c r="G200">
        <v>110.4</v>
      </c>
      <c r="H200">
        <v>3.06</v>
      </c>
      <c r="I200">
        <v>0</v>
      </c>
      <c r="J200">
        <v>0</v>
      </c>
      <c r="K200">
        <v>0</v>
      </c>
      <c r="L200">
        <v>3.06</v>
      </c>
      <c r="M200">
        <v>113.5</v>
      </c>
    </row>
    <row r="201" spans="1:13" x14ac:dyDescent="0.3">
      <c r="A201" t="s">
        <v>356</v>
      </c>
      <c r="B201" t="s">
        <v>184</v>
      </c>
      <c r="C201" t="s">
        <v>161</v>
      </c>
      <c r="D201" t="s">
        <v>125</v>
      </c>
      <c r="E201">
        <v>0</v>
      </c>
      <c r="F201">
        <v>0.8</v>
      </c>
      <c r="G201">
        <v>0.8</v>
      </c>
      <c r="H201">
        <v>100.08</v>
      </c>
      <c r="I201">
        <v>0</v>
      </c>
      <c r="J201">
        <v>0</v>
      </c>
      <c r="K201">
        <v>0</v>
      </c>
      <c r="L201">
        <v>100.08</v>
      </c>
      <c r="M201">
        <v>100.9</v>
      </c>
    </row>
    <row r="202" spans="1:13" x14ac:dyDescent="0.3">
      <c r="A202" t="s">
        <v>356</v>
      </c>
      <c r="B202" t="s">
        <v>184</v>
      </c>
      <c r="C202" t="s">
        <v>165</v>
      </c>
      <c r="D202" t="s">
        <v>171</v>
      </c>
      <c r="E202">
        <v>1162.4000000000001</v>
      </c>
      <c r="F202">
        <v>99.6</v>
      </c>
      <c r="G202">
        <v>1262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1262</v>
      </c>
    </row>
    <row r="203" spans="1:13" x14ac:dyDescent="0.3">
      <c r="A203" t="s">
        <v>356</v>
      </c>
      <c r="B203" t="s">
        <v>184</v>
      </c>
      <c r="C203" t="s">
        <v>161</v>
      </c>
      <c r="D203" t="s">
        <v>138</v>
      </c>
      <c r="E203">
        <v>18.7</v>
      </c>
      <c r="F203">
        <v>8.6</v>
      </c>
      <c r="G203">
        <v>27.3</v>
      </c>
      <c r="H203">
        <v>5.15</v>
      </c>
      <c r="I203">
        <v>0</v>
      </c>
      <c r="J203">
        <v>0</v>
      </c>
      <c r="K203">
        <v>0</v>
      </c>
      <c r="L203">
        <v>5.15</v>
      </c>
      <c r="M203">
        <v>32.5</v>
      </c>
    </row>
    <row r="204" spans="1:13" x14ac:dyDescent="0.3">
      <c r="A204" t="s">
        <v>356</v>
      </c>
      <c r="B204" t="s">
        <v>184</v>
      </c>
      <c r="C204" t="s">
        <v>161</v>
      </c>
      <c r="D204" t="s">
        <v>139</v>
      </c>
      <c r="E204">
        <v>318.3</v>
      </c>
      <c r="F204">
        <v>158.1</v>
      </c>
      <c r="G204">
        <v>476.4</v>
      </c>
      <c r="H204">
        <v>353.24</v>
      </c>
      <c r="I204">
        <v>0</v>
      </c>
      <c r="J204">
        <v>0</v>
      </c>
      <c r="K204">
        <v>0</v>
      </c>
      <c r="L204">
        <v>353.24</v>
      </c>
      <c r="M204">
        <v>829.6</v>
      </c>
    </row>
    <row r="205" spans="1:13" x14ac:dyDescent="0.3">
      <c r="A205" t="s">
        <v>356</v>
      </c>
      <c r="B205" t="s">
        <v>184</v>
      </c>
      <c r="C205" t="s">
        <v>165</v>
      </c>
      <c r="D205" t="s">
        <v>168</v>
      </c>
      <c r="E205">
        <v>0.6</v>
      </c>
      <c r="F205">
        <v>0.1</v>
      </c>
      <c r="G205">
        <v>0.7</v>
      </c>
      <c r="H205">
        <v>115.2</v>
      </c>
      <c r="I205">
        <v>0</v>
      </c>
      <c r="J205">
        <v>0</v>
      </c>
      <c r="K205">
        <v>0</v>
      </c>
      <c r="L205">
        <v>115.2</v>
      </c>
      <c r="M205">
        <v>115.9</v>
      </c>
    </row>
    <row r="206" spans="1:13" x14ac:dyDescent="0.3">
      <c r="A206" t="s">
        <v>356</v>
      </c>
      <c r="B206" t="s">
        <v>184</v>
      </c>
      <c r="C206" t="s">
        <v>161</v>
      </c>
      <c r="D206" t="s">
        <v>127</v>
      </c>
      <c r="E206">
        <v>4356.8</v>
      </c>
      <c r="F206">
        <v>1396.9</v>
      </c>
      <c r="G206">
        <v>5753.7</v>
      </c>
      <c r="H206">
        <v>1935.71</v>
      </c>
      <c r="I206">
        <v>0</v>
      </c>
      <c r="J206">
        <v>0</v>
      </c>
      <c r="K206">
        <v>0</v>
      </c>
      <c r="L206">
        <v>1935.71</v>
      </c>
      <c r="M206">
        <v>7689.4</v>
      </c>
    </row>
    <row r="207" spans="1:13" x14ac:dyDescent="0.3">
      <c r="A207" t="s">
        <v>356</v>
      </c>
      <c r="B207" t="s">
        <v>184</v>
      </c>
      <c r="C207" t="s">
        <v>161</v>
      </c>
      <c r="D207" t="s">
        <v>16</v>
      </c>
      <c r="E207">
        <v>134.5</v>
      </c>
      <c r="F207">
        <v>39.299999999999997</v>
      </c>
      <c r="G207">
        <v>173.8</v>
      </c>
      <c r="H207">
        <v>241.2</v>
      </c>
      <c r="I207">
        <v>0</v>
      </c>
      <c r="J207">
        <v>0</v>
      </c>
      <c r="K207">
        <v>22.46</v>
      </c>
      <c r="L207">
        <v>263.66000000000003</v>
      </c>
      <c r="M207">
        <v>437.5</v>
      </c>
    </row>
    <row r="208" spans="1:13" x14ac:dyDescent="0.3">
      <c r="A208" t="s">
        <v>356</v>
      </c>
      <c r="B208" t="s">
        <v>184</v>
      </c>
      <c r="C208" t="s">
        <v>165</v>
      </c>
      <c r="D208" t="s">
        <v>170</v>
      </c>
      <c r="E208">
        <v>0</v>
      </c>
      <c r="F208">
        <v>0</v>
      </c>
      <c r="G208">
        <v>0</v>
      </c>
      <c r="H208">
        <v>8.5</v>
      </c>
      <c r="I208">
        <v>0</v>
      </c>
      <c r="J208">
        <v>0</v>
      </c>
      <c r="K208">
        <v>0</v>
      </c>
      <c r="L208">
        <v>8.5</v>
      </c>
      <c r="M208">
        <v>8.5</v>
      </c>
    </row>
    <row r="209" spans="1:13" x14ac:dyDescent="0.3">
      <c r="A209" t="s">
        <v>356</v>
      </c>
      <c r="B209" t="s">
        <v>184</v>
      </c>
      <c r="C209" t="s">
        <v>161</v>
      </c>
      <c r="D209" t="s">
        <v>135</v>
      </c>
      <c r="E209">
        <v>211.5</v>
      </c>
      <c r="F209">
        <v>0</v>
      </c>
      <c r="G209">
        <v>211.5</v>
      </c>
      <c r="H209">
        <v>30.68</v>
      </c>
      <c r="I209">
        <v>0</v>
      </c>
      <c r="J209">
        <v>0</v>
      </c>
      <c r="K209">
        <v>0</v>
      </c>
      <c r="L209">
        <v>30.68</v>
      </c>
      <c r="M209">
        <v>242.2</v>
      </c>
    </row>
    <row r="210" spans="1:13" x14ac:dyDescent="0.3">
      <c r="A210" t="s">
        <v>356</v>
      </c>
      <c r="B210" t="s">
        <v>184</v>
      </c>
      <c r="C210" t="s">
        <v>165</v>
      </c>
      <c r="D210" t="s">
        <v>166</v>
      </c>
      <c r="E210">
        <v>612.70000000000005</v>
      </c>
      <c r="F210">
        <v>127.6</v>
      </c>
      <c r="G210">
        <v>740.3</v>
      </c>
      <c r="H210">
        <v>91.68</v>
      </c>
      <c r="I210">
        <v>0</v>
      </c>
      <c r="J210">
        <v>0</v>
      </c>
      <c r="K210">
        <v>0</v>
      </c>
      <c r="L210">
        <v>91.68</v>
      </c>
      <c r="M210">
        <v>832</v>
      </c>
    </row>
    <row r="211" spans="1:13" x14ac:dyDescent="0.3">
      <c r="A211" t="s">
        <v>356</v>
      </c>
      <c r="B211" t="s">
        <v>184</v>
      </c>
      <c r="C211" t="s">
        <v>165</v>
      </c>
      <c r="D211" t="s">
        <v>169</v>
      </c>
      <c r="E211">
        <v>193.6</v>
      </c>
      <c r="F211">
        <v>72.599999999999994</v>
      </c>
      <c r="G211">
        <v>266.2</v>
      </c>
      <c r="H211">
        <v>15.48</v>
      </c>
      <c r="I211">
        <v>0</v>
      </c>
      <c r="J211">
        <v>0</v>
      </c>
      <c r="K211">
        <v>0</v>
      </c>
      <c r="L211">
        <v>15.48</v>
      </c>
      <c r="M211">
        <v>281.7</v>
      </c>
    </row>
    <row r="212" spans="1:13" x14ac:dyDescent="0.3">
      <c r="A212" t="s">
        <v>357</v>
      </c>
      <c r="B212" t="s">
        <v>184</v>
      </c>
      <c r="C212" t="s">
        <v>165</v>
      </c>
      <c r="D212" t="s">
        <v>166</v>
      </c>
      <c r="E212">
        <v>619.29999999999995</v>
      </c>
      <c r="F212">
        <v>134.4</v>
      </c>
      <c r="G212">
        <v>753.7</v>
      </c>
      <c r="H212">
        <v>79.38</v>
      </c>
      <c r="I212">
        <v>0</v>
      </c>
      <c r="J212">
        <v>0</v>
      </c>
      <c r="K212">
        <v>0</v>
      </c>
      <c r="L212">
        <v>79.38</v>
      </c>
      <c r="M212">
        <v>833.1</v>
      </c>
    </row>
    <row r="213" spans="1:13" x14ac:dyDescent="0.3">
      <c r="A213" t="s">
        <v>357</v>
      </c>
      <c r="B213" t="s">
        <v>184</v>
      </c>
      <c r="C213" t="s">
        <v>165</v>
      </c>
      <c r="D213" t="s">
        <v>168</v>
      </c>
      <c r="E213">
        <v>0.2</v>
      </c>
      <c r="F213">
        <v>0.4</v>
      </c>
      <c r="G213">
        <v>0.6</v>
      </c>
      <c r="H213">
        <v>136.01</v>
      </c>
      <c r="I213">
        <v>0</v>
      </c>
      <c r="J213">
        <v>0</v>
      </c>
      <c r="K213">
        <v>0</v>
      </c>
      <c r="L213">
        <v>136.01</v>
      </c>
      <c r="M213">
        <v>136.6</v>
      </c>
    </row>
    <row r="214" spans="1:13" x14ac:dyDescent="0.3">
      <c r="A214" t="s">
        <v>357</v>
      </c>
      <c r="B214" t="s">
        <v>184</v>
      </c>
      <c r="C214" t="s">
        <v>165</v>
      </c>
      <c r="D214" t="s">
        <v>169</v>
      </c>
      <c r="E214">
        <v>190.8</v>
      </c>
      <c r="F214">
        <v>74.7</v>
      </c>
      <c r="G214">
        <v>265.5</v>
      </c>
      <c r="H214">
        <v>6.41</v>
      </c>
      <c r="I214">
        <v>0</v>
      </c>
      <c r="J214">
        <v>0</v>
      </c>
      <c r="K214">
        <v>0</v>
      </c>
      <c r="L214">
        <v>6.41</v>
      </c>
      <c r="M214">
        <v>271.89999999999998</v>
      </c>
    </row>
    <row r="215" spans="1:13" x14ac:dyDescent="0.3">
      <c r="A215" t="s">
        <v>357</v>
      </c>
      <c r="B215" t="s">
        <v>184</v>
      </c>
      <c r="C215" t="s">
        <v>165</v>
      </c>
      <c r="D215" t="s">
        <v>171</v>
      </c>
      <c r="E215">
        <v>1091.8</v>
      </c>
      <c r="F215">
        <v>103.6</v>
      </c>
      <c r="G215">
        <v>1195.4000000000001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1195.4000000000001</v>
      </c>
    </row>
    <row r="216" spans="1:13" x14ac:dyDescent="0.3">
      <c r="A216" t="s">
        <v>357</v>
      </c>
      <c r="B216" t="s">
        <v>184</v>
      </c>
      <c r="C216" t="s">
        <v>161</v>
      </c>
      <c r="D216" t="s">
        <v>128</v>
      </c>
      <c r="E216">
        <v>135.4</v>
      </c>
      <c r="F216">
        <v>64.3</v>
      </c>
      <c r="G216">
        <v>199.7</v>
      </c>
      <c r="H216">
        <v>159.32</v>
      </c>
      <c r="I216">
        <v>0</v>
      </c>
      <c r="J216">
        <v>0</v>
      </c>
      <c r="K216">
        <v>0</v>
      </c>
      <c r="L216">
        <v>159.32</v>
      </c>
      <c r="M216">
        <v>359</v>
      </c>
    </row>
    <row r="217" spans="1:13" x14ac:dyDescent="0.3">
      <c r="A217" t="s">
        <v>357</v>
      </c>
      <c r="B217" t="s">
        <v>184</v>
      </c>
      <c r="C217" t="s">
        <v>161</v>
      </c>
      <c r="D217" t="s">
        <v>132</v>
      </c>
      <c r="E217">
        <v>98.9</v>
      </c>
      <c r="F217">
        <v>0</v>
      </c>
      <c r="G217">
        <v>98.9</v>
      </c>
      <c r="H217">
        <v>3.8</v>
      </c>
      <c r="I217">
        <v>0</v>
      </c>
      <c r="J217">
        <v>0</v>
      </c>
      <c r="K217">
        <v>0</v>
      </c>
      <c r="L217">
        <v>3.8</v>
      </c>
      <c r="M217">
        <v>102.7</v>
      </c>
    </row>
    <row r="218" spans="1:13" x14ac:dyDescent="0.3">
      <c r="A218" t="s">
        <v>357</v>
      </c>
      <c r="B218" t="s">
        <v>184</v>
      </c>
      <c r="C218" t="s">
        <v>161</v>
      </c>
      <c r="D218" t="s">
        <v>135</v>
      </c>
      <c r="E218">
        <v>179.9</v>
      </c>
      <c r="F218">
        <v>0.5</v>
      </c>
      <c r="G218">
        <v>180.4</v>
      </c>
      <c r="H218">
        <v>17.98</v>
      </c>
      <c r="I218">
        <v>0</v>
      </c>
      <c r="J218">
        <v>0</v>
      </c>
      <c r="K218">
        <v>0</v>
      </c>
      <c r="L218">
        <v>17.98</v>
      </c>
      <c r="M218">
        <v>198.4</v>
      </c>
    </row>
    <row r="219" spans="1:13" x14ac:dyDescent="0.3">
      <c r="A219" t="s">
        <v>357</v>
      </c>
      <c r="B219" t="s">
        <v>184</v>
      </c>
      <c r="C219" t="s">
        <v>161</v>
      </c>
      <c r="D219" t="s">
        <v>139</v>
      </c>
      <c r="E219">
        <v>297.8</v>
      </c>
      <c r="F219">
        <v>167.7</v>
      </c>
      <c r="G219">
        <v>465.5</v>
      </c>
      <c r="H219">
        <v>447.57</v>
      </c>
      <c r="I219">
        <v>0</v>
      </c>
      <c r="J219">
        <v>0</v>
      </c>
      <c r="K219">
        <v>0</v>
      </c>
      <c r="L219">
        <v>447.57</v>
      </c>
      <c r="M219">
        <v>913.1</v>
      </c>
    </row>
    <row r="220" spans="1:13" x14ac:dyDescent="0.3">
      <c r="A220" t="s">
        <v>357</v>
      </c>
      <c r="B220" t="s">
        <v>184</v>
      </c>
      <c r="C220" t="s">
        <v>161</v>
      </c>
      <c r="D220" t="s">
        <v>140</v>
      </c>
      <c r="E220">
        <v>0</v>
      </c>
      <c r="F220">
        <v>0</v>
      </c>
      <c r="G220">
        <v>0</v>
      </c>
      <c r="H220">
        <v>23.17</v>
      </c>
      <c r="I220">
        <v>0</v>
      </c>
      <c r="J220">
        <v>0</v>
      </c>
      <c r="K220">
        <v>0</v>
      </c>
      <c r="L220">
        <v>23.17</v>
      </c>
      <c r="M220">
        <v>23.2</v>
      </c>
    </row>
    <row r="221" spans="1:13" x14ac:dyDescent="0.3">
      <c r="A221" t="s">
        <v>357</v>
      </c>
      <c r="B221" t="s">
        <v>184</v>
      </c>
      <c r="C221" t="s">
        <v>161</v>
      </c>
      <c r="D221" t="s">
        <v>18</v>
      </c>
      <c r="E221">
        <v>197.2</v>
      </c>
      <c r="F221">
        <v>122.9</v>
      </c>
      <c r="G221">
        <v>320.10000000000002</v>
      </c>
      <c r="H221">
        <v>1403.14</v>
      </c>
      <c r="I221">
        <v>0</v>
      </c>
      <c r="J221">
        <v>0</v>
      </c>
      <c r="K221">
        <v>2.06</v>
      </c>
      <c r="L221">
        <v>1405.2</v>
      </c>
      <c r="M221">
        <v>1725.3</v>
      </c>
    </row>
    <row r="222" spans="1:13" x14ac:dyDescent="0.3">
      <c r="A222" t="s">
        <v>357</v>
      </c>
      <c r="B222" t="s">
        <v>184</v>
      </c>
      <c r="C222" t="s">
        <v>161</v>
      </c>
      <c r="D222" t="s">
        <v>125</v>
      </c>
      <c r="E222">
        <v>0</v>
      </c>
      <c r="F222">
        <v>0.8</v>
      </c>
      <c r="G222">
        <v>0.8</v>
      </c>
      <c r="H222">
        <v>65.790000000000006</v>
      </c>
      <c r="I222">
        <v>0</v>
      </c>
      <c r="J222">
        <v>0</v>
      </c>
      <c r="K222">
        <v>0</v>
      </c>
      <c r="L222">
        <v>65.790000000000006</v>
      </c>
      <c r="M222">
        <v>66.599999999999994</v>
      </c>
    </row>
    <row r="223" spans="1:13" x14ac:dyDescent="0.3">
      <c r="A223" t="s">
        <v>357</v>
      </c>
      <c r="B223" t="s">
        <v>184</v>
      </c>
      <c r="C223" t="s">
        <v>161</v>
      </c>
      <c r="D223" t="s">
        <v>136</v>
      </c>
      <c r="E223">
        <v>0</v>
      </c>
      <c r="F223">
        <v>0</v>
      </c>
      <c r="G223">
        <v>0</v>
      </c>
      <c r="H223">
        <v>2.99</v>
      </c>
      <c r="I223">
        <v>0</v>
      </c>
      <c r="J223">
        <v>0</v>
      </c>
      <c r="K223">
        <v>0</v>
      </c>
      <c r="L223">
        <v>2.99</v>
      </c>
      <c r="M223">
        <v>3</v>
      </c>
    </row>
    <row r="224" spans="1:13" x14ac:dyDescent="0.3">
      <c r="A224" t="s">
        <v>357</v>
      </c>
      <c r="B224" t="s">
        <v>184</v>
      </c>
      <c r="C224" t="s">
        <v>161</v>
      </c>
      <c r="D224" t="s">
        <v>127</v>
      </c>
      <c r="E224">
        <v>4120.2</v>
      </c>
      <c r="F224">
        <v>1464.7</v>
      </c>
      <c r="G224">
        <v>5584.9</v>
      </c>
      <c r="H224">
        <v>1747.31</v>
      </c>
      <c r="I224">
        <v>0</v>
      </c>
      <c r="J224">
        <v>0</v>
      </c>
      <c r="K224">
        <v>0</v>
      </c>
      <c r="L224">
        <v>1747.31</v>
      </c>
      <c r="M224">
        <v>7332.2</v>
      </c>
    </row>
    <row r="225" spans="1:13" x14ac:dyDescent="0.3">
      <c r="A225" t="s">
        <v>357</v>
      </c>
      <c r="B225" t="s">
        <v>184</v>
      </c>
      <c r="C225" t="s">
        <v>161</v>
      </c>
      <c r="D225" t="s">
        <v>138</v>
      </c>
      <c r="E225">
        <v>17.5</v>
      </c>
      <c r="F225">
        <v>9.1</v>
      </c>
      <c r="G225">
        <v>26.6</v>
      </c>
      <c r="H225">
        <v>3.15</v>
      </c>
      <c r="I225">
        <v>0</v>
      </c>
      <c r="J225">
        <v>0</v>
      </c>
      <c r="K225">
        <v>0</v>
      </c>
      <c r="L225">
        <v>3.15</v>
      </c>
      <c r="M225">
        <v>29.8</v>
      </c>
    </row>
    <row r="226" spans="1:13" x14ac:dyDescent="0.3">
      <c r="A226" t="s">
        <v>357</v>
      </c>
      <c r="B226" t="s">
        <v>184</v>
      </c>
      <c r="C226" t="s">
        <v>165</v>
      </c>
      <c r="D226" t="s">
        <v>170</v>
      </c>
      <c r="E226">
        <v>0</v>
      </c>
      <c r="F226">
        <v>0</v>
      </c>
      <c r="G226">
        <v>0</v>
      </c>
      <c r="H226">
        <v>14.3</v>
      </c>
      <c r="I226">
        <v>0</v>
      </c>
      <c r="J226">
        <v>0</v>
      </c>
      <c r="K226">
        <v>0</v>
      </c>
      <c r="L226">
        <v>14.3</v>
      </c>
      <c r="M226">
        <v>14.3</v>
      </c>
    </row>
    <row r="227" spans="1:13" x14ac:dyDescent="0.3">
      <c r="A227" t="s">
        <v>357</v>
      </c>
      <c r="B227" t="s">
        <v>184</v>
      </c>
      <c r="C227" t="s">
        <v>161</v>
      </c>
      <c r="D227" t="s">
        <v>134</v>
      </c>
      <c r="E227">
        <v>0</v>
      </c>
      <c r="F227">
        <v>0</v>
      </c>
      <c r="G227">
        <v>0</v>
      </c>
      <c r="H227">
        <v>0.75</v>
      </c>
      <c r="I227">
        <v>0</v>
      </c>
      <c r="J227">
        <v>0</v>
      </c>
      <c r="K227">
        <v>0</v>
      </c>
      <c r="L227">
        <v>0.75</v>
      </c>
      <c r="M227">
        <v>0.8</v>
      </c>
    </row>
    <row r="228" spans="1:13" x14ac:dyDescent="0.3">
      <c r="A228" t="s">
        <v>357</v>
      </c>
      <c r="B228" t="s">
        <v>184</v>
      </c>
      <c r="C228" t="s">
        <v>161</v>
      </c>
      <c r="D228" t="s">
        <v>137</v>
      </c>
      <c r="E228">
        <v>14.7</v>
      </c>
      <c r="F228">
        <v>0</v>
      </c>
      <c r="G228">
        <v>14.7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14.7</v>
      </c>
    </row>
    <row r="229" spans="1:13" x14ac:dyDescent="0.3">
      <c r="A229" t="s">
        <v>357</v>
      </c>
      <c r="B229" t="s">
        <v>184</v>
      </c>
      <c r="C229" t="s">
        <v>161</v>
      </c>
      <c r="D229" t="s">
        <v>17</v>
      </c>
      <c r="E229">
        <v>508.8</v>
      </c>
      <c r="F229">
        <v>374.2</v>
      </c>
      <c r="G229">
        <v>883</v>
      </c>
      <c r="H229">
        <v>971.01</v>
      </c>
      <c r="I229">
        <v>0</v>
      </c>
      <c r="J229">
        <v>0</v>
      </c>
      <c r="K229">
        <v>0</v>
      </c>
      <c r="L229">
        <v>971.01</v>
      </c>
      <c r="M229">
        <v>1854</v>
      </c>
    </row>
    <row r="230" spans="1:13" x14ac:dyDescent="0.3">
      <c r="A230" t="s">
        <v>357</v>
      </c>
      <c r="B230" t="s">
        <v>184</v>
      </c>
      <c r="C230" t="s">
        <v>161</v>
      </c>
      <c r="D230" t="s">
        <v>16</v>
      </c>
      <c r="E230">
        <v>119.9</v>
      </c>
      <c r="F230">
        <v>44.1</v>
      </c>
      <c r="G230">
        <v>164</v>
      </c>
      <c r="H230">
        <v>165.07</v>
      </c>
      <c r="I230">
        <v>0</v>
      </c>
      <c r="J230">
        <v>0</v>
      </c>
      <c r="K230">
        <v>16.61</v>
      </c>
      <c r="L230">
        <v>181.68</v>
      </c>
      <c r="M230">
        <v>345.7</v>
      </c>
    </row>
    <row r="231" spans="1:13" x14ac:dyDescent="0.3">
      <c r="A231" t="s">
        <v>357</v>
      </c>
      <c r="B231" t="s">
        <v>184</v>
      </c>
      <c r="C231" t="s">
        <v>165</v>
      </c>
      <c r="D231" t="s">
        <v>167</v>
      </c>
      <c r="E231">
        <v>3.1</v>
      </c>
      <c r="F231">
        <v>9.3000000000000007</v>
      </c>
      <c r="G231">
        <v>12.4</v>
      </c>
      <c r="H231">
        <v>20.100000000000001</v>
      </c>
      <c r="I231">
        <v>0</v>
      </c>
      <c r="J231">
        <v>0</v>
      </c>
      <c r="K231">
        <v>0</v>
      </c>
      <c r="L231">
        <v>20.100000000000001</v>
      </c>
      <c r="M231">
        <v>32.5</v>
      </c>
    </row>
  </sheetData>
  <sortState xmlns:xlrd2="http://schemas.microsoft.com/office/spreadsheetml/2017/richdata2" ref="A2:M225">
    <sortCondition ref="A2:A225"/>
    <sortCondition ref="C2:C22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08"/>
  <sheetViews>
    <sheetView tabSelected="1" workbookViewId="0">
      <selection activeCell="N17" sqref="N17"/>
    </sheetView>
  </sheetViews>
  <sheetFormatPr defaultRowHeight="14.4" x14ac:dyDescent="0.3"/>
  <cols>
    <col min="1" max="1" width="8" bestFit="1" customWidth="1"/>
    <col min="2" max="2" width="17.6640625" customWidth="1"/>
    <col min="3" max="3" width="7" bestFit="1" customWidth="1"/>
    <col min="4" max="4" width="27.44140625" bestFit="1" customWidth="1"/>
    <col min="5" max="5" width="20.109375" bestFit="1" customWidth="1"/>
    <col min="6" max="6" width="20.5546875" bestFit="1" customWidth="1"/>
    <col min="7" max="7" width="16.33203125" customWidth="1"/>
    <col min="8" max="8" width="10.6640625" customWidth="1"/>
    <col min="9" max="9" width="10.44140625" customWidth="1"/>
  </cols>
  <sheetData>
    <row r="1" spans="1:9" s="1" customFormat="1" x14ac:dyDescent="0.3">
      <c r="A1" s="1" t="s">
        <v>172</v>
      </c>
      <c r="B1" s="1" t="s">
        <v>174</v>
      </c>
      <c r="C1" s="1" t="s">
        <v>173</v>
      </c>
      <c r="D1" s="1" t="s">
        <v>185</v>
      </c>
      <c r="E1" s="1" t="s">
        <v>123</v>
      </c>
      <c r="F1" s="1" t="s">
        <v>186</v>
      </c>
      <c r="G1" s="1" t="s">
        <v>187</v>
      </c>
      <c r="H1" s="1" t="s">
        <v>188</v>
      </c>
      <c r="I1" s="1" t="s">
        <v>189</v>
      </c>
    </row>
    <row r="2" spans="1:9" x14ac:dyDescent="0.3">
      <c r="A2" t="s">
        <v>93</v>
      </c>
      <c r="B2" t="s">
        <v>161</v>
      </c>
      <c r="C2" t="s">
        <v>184</v>
      </c>
      <c r="D2" t="s">
        <v>190</v>
      </c>
      <c r="E2" t="s">
        <v>17</v>
      </c>
      <c r="F2" t="s">
        <v>148</v>
      </c>
      <c r="G2">
        <v>115</v>
      </c>
      <c r="H2">
        <v>18.579999999999998</v>
      </c>
      <c r="I2">
        <v>2136.6999999999998</v>
      </c>
    </row>
    <row r="3" spans="1:9" x14ac:dyDescent="0.3">
      <c r="A3" t="s">
        <v>93</v>
      </c>
      <c r="B3" t="s">
        <v>161</v>
      </c>
      <c r="C3" t="s">
        <v>184</v>
      </c>
      <c r="D3" t="s">
        <v>191</v>
      </c>
      <c r="E3" t="s">
        <v>16</v>
      </c>
      <c r="F3" t="s">
        <v>192</v>
      </c>
      <c r="G3" t="s">
        <v>193</v>
      </c>
      <c r="H3" t="s">
        <v>193</v>
      </c>
      <c r="I3">
        <v>87.43</v>
      </c>
    </row>
    <row r="4" spans="1:9" x14ac:dyDescent="0.3">
      <c r="A4" t="s">
        <v>93</v>
      </c>
      <c r="B4" t="s">
        <v>161</v>
      </c>
      <c r="C4" t="s">
        <v>184</v>
      </c>
      <c r="D4" t="s">
        <v>194</v>
      </c>
      <c r="E4" t="s">
        <v>18</v>
      </c>
      <c r="F4" t="s">
        <v>147</v>
      </c>
      <c r="G4">
        <v>142.80019999999999</v>
      </c>
      <c r="H4">
        <v>18.57</v>
      </c>
      <c r="I4">
        <v>2651.8</v>
      </c>
    </row>
    <row r="5" spans="1:9" x14ac:dyDescent="0.3">
      <c r="A5" t="s">
        <v>93</v>
      </c>
      <c r="B5" t="s">
        <v>161</v>
      </c>
      <c r="C5" t="s">
        <v>184</v>
      </c>
      <c r="D5" t="s">
        <v>195</v>
      </c>
      <c r="E5" t="s">
        <v>16</v>
      </c>
      <c r="F5" t="s">
        <v>147</v>
      </c>
      <c r="G5" t="s">
        <v>193</v>
      </c>
      <c r="H5">
        <v>0</v>
      </c>
      <c r="I5">
        <v>0</v>
      </c>
    </row>
    <row r="6" spans="1:9" x14ac:dyDescent="0.3">
      <c r="A6" t="s">
        <v>93</v>
      </c>
      <c r="B6" t="s">
        <v>161</v>
      </c>
      <c r="C6" t="s">
        <v>184</v>
      </c>
      <c r="D6" t="s">
        <v>196</v>
      </c>
      <c r="E6" t="s">
        <v>16</v>
      </c>
      <c r="F6" t="s">
        <v>145</v>
      </c>
      <c r="G6">
        <v>16</v>
      </c>
      <c r="H6">
        <v>60</v>
      </c>
      <c r="I6">
        <v>960</v>
      </c>
    </row>
    <row r="7" spans="1:9" x14ac:dyDescent="0.3">
      <c r="A7" t="s">
        <v>93</v>
      </c>
      <c r="B7" t="s">
        <v>161</v>
      </c>
      <c r="C7" t="s">
        <v>184</v>
      </c>
      <c r="D7" t="s">
        <v>197</v>
      </c>
      <c r="E7" t="s">
        <v>17</v>
      </c>
      <c r="F7" t="s">
        <v>145</v>
      </c>
      <c r="G7">
        <v>5</v>
      </c>
      <c r="H7">
        <v>130</v>
      </c>
      <c r="I7">
        <v>650</v>
      </c>
    </row>
    <row r="8" spans="1:9" x14ac:dyDescent="0.3">
      <c r="A8" t="s">
        <v>93</v>
      </c>
      <c r="B8" t="s">
        <v>161</v>
      </c>
      <c r="C8" t="s">
        <v>184</v>
      </c>
      <c r="D8" t="s">
        <v>197</v>
      </c>
      <c r="E8" t="s">
        <v>16</v>
      </c>
      <c r="F8" t="s">
        <v>145</v>
      </c>
      <c r="G8">
        <v>2</v>
      </c>
      <c r="H8">
        <v>130</v>
      </c>
      <c r="I8">
        <v>260</v>
      </c>
    </row>
    <row r="9" spans="1:9" x14ac:dyDescent="0.3">
      <c r="A9" t="s">
        <v>94</v>
      </c>
      <c r="B9" t="s">
        <v>161</v>
      </c>
      <c r="C9" t="s">
        <v>184</v>
      </c>
      <c r="D9" t="s">
        <v>198</v>
      </c>
      <c r="E9" t="s">
        <v>17</v>
      </c>
      <c r="F9" t="s">
        <v>147</v>
      </c>
      <c r="G9">
        <v>3</v>
      </c>
      <c r="H9">
        <v>65</v>
      </c>
      <c r="I9">
        <v>195</v>
      </c>
    </row>
    <row r="10" spans="1:9" x14ac:dyDescent="0.3">
      <c r="A10" t="s">
        <v>94</v>
      </c>
      <c r="B10" t="s">
        <v>161</v>
      </c>
      <c r="C10" t="s">
        <v>184</v>
      </c>
      <c r="D10" t="s">
        <v>199</v>
      </c>
      <c r="E10" t="s">
        <v>125</v>
      </c>
      <c r="F10" t="s">
        <v>145</v>
      </c>
      <c r="G10">
        <v>69.596299999999999</v>
      </c>
      <c r="H10">
        <v>5.5</v>
      </c>
      <c r="I10">
        <v>382.78</v>
      </c>
    </row>
    <row r="11" spans="1:9" x14ac:dyDescent="0.3">
      <c r="A11" t="s">
        <v>94</v>
      </c>
      <c r="B11" t="s">
        <v>161</v>
      </c>
      <c r="C11" t="s">
        <v>184</v>
      </c>
      <c r="D11" t="s">
        <v>200</v>
      </c>
      <c r="E11" t="s">
        <v>16</v>
      </c>
      <c r="F11" t="s">
        <v>148</v>
      </c>
      <c r="G11">
        <v>2</v>
      </c>
      <c r="H11">
        <v>64.790000000000006</v>
      </c>
      <c r="I11">
        <v>129.58000000000001</v>
      </c>
    </row>
    <row r="12" spans="1:9" x14ac:dyDescent="0.3">
      <c r="A12" t="s">
        <v>95</v>
      </c>
      <c r="B12" t="s">
        <v>161</v>
      </c>
      <c r="C12" t="s">
        <v>184</v>
      </c>
      <c r="D12" t="s">
        <v>201</v>
      </c>
      <c r="E12" t="s">
        <v>17</v>
      </c>
      <c r="F12" t="s">
        <v>148</v>
      </c>
      <c r="G12">
        <v>53.032200000000003</v>
      </c>
      <c r="H12">
        <v>135.27000000000001</v>
      </c>
      <c r="I12">
        <v>7173.67</v>
      </c>
    </row>
    <row r="13" spans="1:9" x14ac:dyDescent="0.3">
      <c r="A13" t="s">
        <v>95</v>
      </c>
      <c r="B13" t="s">
        <v>161</v>
      </c>
      <c r="C13" t="s">
        <v>184</v>
      </c>
      <c r="D13" t="s">
        <v>202</v>
      </c>
      <c r="E13" t="s">
        <v>16</v>
      </c>
      <c r="F13" t="s">
        <v>148</v>
      </c>
      <c r="G13">
        <v>3</v>
      </c>
      <c r="H13">
        <v>187.53</v>
      </c>
      <c r="I13">
        <v>562.59</v>
      </c>
    </row>
    <row r="14" spans="1:9" x14ac:dyDescent="0.3">
      <c r="A14" t="s">
        <v>95</v>
      </c>
      <c r="B14" t="s">
        <v>161</v>
      </c>
      <c r="C14" t="s">
        <v>184</v>
      </c>
      <c r="D14" t="s">
        <v>203</v>
      </c>
      <c r="E14" t="s">
        <v>18</v>
      </c>
      <c r="F14" t="s">
        <v>148</v>
      </c>
      <c r="G14">
        <v>19.25</v>
      </c>
      <c r="H14">
        <v>229.66</v>
      </c>
      <c r="I14">
        <v>4420.96</v>
      </c>
    </row>
    <row r="15" spans="1:9" x14ac:dyDescent="0.3">
      <c r="A15" t="s">
        <v>97</v>
      </c>
      <c r="B15" t="s">
        <v>161</v>
      </c>
      <c r="C15" t="s">
        <v>184</v>
      </c>
      <c r="D15" t="s">
        <v>204</v>
      </c>
      <c r="E15" t="s">
        <v>18</v>
      </c>
      <c r="F15" t="s">
        <v>148</v>
      </c>
      <c r="G15">
        <v>17.75</v>
      </c>
      <c r="H15">
        <v>161.12</v>
      </c>
      <c r="I15">
        <v>2859.88</v>
      </c>
    </row>
    <row r="16" spans="1:9" x14ac:dyDescent="0.3">
      <c r="A16" t="s">
        <v>97</v>
      </c>
      <c r="B16" t="s">
        <v>161</v>
      </c>
      <c r="C16" t="s">
        <v>184</v>
      </c>
      <c r="D16" t="s">
        <v>205</v>
      </c>
      <c r="E16" t="s">
        <v>16</v>
      </c>
      <c r="F16" t="s">
        <v>145</v>
      </c>
      <c r="G16">
        <v>1</v>
      </c>
      <c r="H16">
        <v>50</v>
      </c>
      <c r="I16">
        <v>50</v>
      </c>
    </row>
    <row r="17" spans="1:9" x14ac:dyDescent="0.3">
      <c r="A17" t="s">
        <v>99</v>
      </c>
      <c r="B17" t="s">
        <v>161</v>
      </c>
      <c r="C17" t="s">
        <v>184</v>
      </c>
      <c r="D17" t="s">
        <v>206</v>
      </c>
      <c r="E17" t="s">
        <v>18</v>
      </c>
      <c r="F17" t="s">
        <v>148</v>
      </c>
      <c r="G17">
        <v>9</v>
      </c>
      <c r="H17">
        <v>97.17</v>
      </c>
      <c r="I17">
        <v>874.53</v>
      </c>
    </row>
    <row r="18" spans="1:9" x14ac:dyDescent="0.3">
      <c r="A18" t="s">
        <v>99</v>
      </c>
      <c r="B18" t="s">
        <v>161</v>
      </c>
      <c r="C18" t="s">
        <v>184</v>
      </c>
      <c r="D18" t="s">
        <v>204</v>
      </c>
      <c r="E18" t="s">
        <v>16</v>
      </c>
      <c r="F18" t="s">
        <v>148</v>
      </c>
      <c r="G18">
        <v>3</v>
      </c>
      <c r="H18">
        <v>161.12</v>
      </c>
      <c r="I18">
        <v>483.36</v>
      </c>
    </row>
    <row r="19" spans="1:9" x14ac:dyDescent="0.3">
      <c r="A19" t="s">
        <v>99</v>
      </c>
      <c r="B19" t="s">
        <v>161</v>
      </c>
      <c r="C19" t="s">
        <v>184</v>
      </c>
      <c r="D19" t="s">
        <v>207</v>
      </c>
      <c r="E19" t="s">
        <v>17</v>
      </c>
      <c r="F19" t="s">
        <v>148</v>
      </c>
      <c r="G19">
        <v>6</v>
      </c>
      <c r="H19">
        <v>469.63</v>
      </c>
      <c r="I19">
        <v>2817.78</v>
      </c>
    </row>
    <row r="20" spans="1:9" x14ac:dyDescent="0.3">
      <c r="A20" t="s">
        <v>99</v>
      </c>
      <c r="B20" t="s">
        <v>161</v>
      </c>
      <c r="C20" t="s">
        <v>184</v>
      </c>
      <c r="D20" t="s">
        <v>208</v>
      </c>
      <c r="E20" t="s">
        <v>17</v>
      </c>
      <c r="F20" t="s">
        <v>147</v>
      </c>
      <c r="G20">
        <v>16</v>
      </c>
      <c r="H20">
        <v>22.5</v>
      </c>
      <c r="I20">
        <v>360</v>
      </c>
    </row>
    <row r="21" spans="1:9" x14ac:dyDescent="0.3">
      <c r="A21" t="s">
        <v>100</v>
      </c>
      <c r="B21" t="s">
        <v>161</v>
      </c>
      <c r="C21" t="s">
        <v>184</v>
      </c>
      <c r="D21" t="s">
        <v>209</v>
      </c>
      <c r="E21" t="s">
        <v>18</v>
      </c>
      <c r="F21" t="s">
        <v>145</v>
      </c>
      <c r="G21">
        <v>15</v>
      </c>
      <c r="H21">
        <v>130</v>
      </c>
      <c r="I21">
        <v>1950</v>
      </c>
    </row>
    <row r="22" spans="1:9" x14ac:dyDescent="0.3">
      <c r="A22" t="s">
        <v>100</v>
      </c>
      <c r="B22" t="s">
        <v>161</v>
      </c>
      <c r="C22" t="s">
        <v>184</v>
      </c>
      <c r="D22" t="s">
        <v>210</v>
      </c>
      <c r="E22" t="s">
        <v>16</v>
      </c>
      <c r="F22" t="s">
        <v>148</v>
      </c>
      <c r="G22">
        <v>1</v>
      </c>
      <c r="H22">
        <v>43.81</v>
      </c>
      <c r="I22">
        <v>43.81</v>
      </c>
    </row>
    <row r="23" spans="1:9" x14ac:dyDescent="0.3">
      <c r="A23" t="s">
        <v>100</v>
      </c>
      <c r="B23" t="s">
        <v>161</v>
      </c>
      <c r="C23" t="s">
        <v>184</v>
      </c>
      <c r="D23" t="s">
        <v>211</v>
      </c>
      <c r="E23" t="s">
        <v>16</v>
      </c>
      <c r="F23" t="s">
        <v>145</v>
      </c>
      <c r="G23">
        <v>2</v>
      </c>
      <c r="H23">
        <v>160</v>
      </c>
      <c r="I23">
        <v>320</v>
      </c>
    </row>
    <row r="24" spans="1:9" x14ac:dyDescent="0.3">
      <c r="A24" t="s">
        <v>101</v>
      </c>
      <c r="B24" t="s">
        <v>161</v>
      </c>
      <c r="C24" t="s">
        <v>184</v>
      </c>
      <c r="D24" t="s">
        <v>207</v>
      </c>
      <c r="E24" t="s">
        <v>17</v>
      </c>
      <c r="F24" t="s">
        <v>148</v>
      </c>
      <c r="G24">
        <v>6</v>
      </c>
      <c r="H24">
        <v>469.63</v>
      </c>
      <c r="I24">
        <v>2817.78</v>
      </c>
    </row>
    <row r="25" spans="1:9" x14ac:dyDescent="0.3">
      <c r="A25" t="s">
        <v>101</v>
      </c>
      <c r="B25" t="s">
        <v>161</v>
      </c>
      <c r="C25" t="s">
        <v>184</v>
      </c>
      <c r="D25" t="s">
        <v>212</v>
      </c>
      <c r="E25" t="s">
        <v>16</v>
      </c>
      <c r="F25" t="s">
        <v>147</v>
      </c>
      <c r="G25">
        <v>1.4000999999999999</v>
      </c>
      <c r="H25">
        <v>19.420000000000002</v>
      </c>
      <c r="I25">
        <v>27.19</v>
      </c>
    </row>
    <row r="26" spans="1:9" x14ac:dyDescent="0.3">
      <c r="A26" t="s">
        <v>101</v>
      </c>
      <c r="B26" t="s">
        <v>161</v>
      </c>
      <c r="C26" t="s">
        <v>184</v>
      </c>
      <c r="D26" t="s">
        <v>213</v>
      </c>
      <c r="E26" t="s">
        <v>17</v>
      </c>
      <c r="F26" t="s">
        <v>147</v>
      </c>
      <c r="G26">
        <v>3.5</v>
      </c>
      <c r="H26">
        <v>23.82</v>
      </c>
      <c r="I26">
        <v>83.37</v>
      </c>
    </row>
    <row r="27" spans="1:9" x14ac:dyDescent="0.3">
      <c r="A27" t="s">
        <v>101</v>
      </c>
      <c r="B27" t="s">
        <v>161</v>
      </c>
      <c r="C27" t="s">
        <v>184</v>
      </c>
      <c r="D27" t="s">
        <v>209</v>
      </c>
      <c r="E27" t="s">
        <v>17</v>
      </c>
      <c r="F27" t="s">
        <v>145</v>
      </c>
      <c r="G27">
        <v>5</v>
      </c>
      <c r="H27">
        <v>130</v>
      </c>
      <c r="I27">
        <v>650</v>
      </c>
    </row>
    <row r="28" spans="1:9" x14ac:dyDescent="0.3">
      <c r="A28" t="s">
        <v>102</v>
      </c>
      <c r="B28" t="s">
        <v>161</v>
      </c>
      <c r="C28" t="s">
        <v>184</v>
      </c>
      <c r="D28" t="s">
        <v>191</v>
      </c>
      <c r="E28" t="s">
        <v>18</v>
      </c>
      <c r="F28" t="s">
        <v>192</v>
      </c>
      <c r="G28" t="s">
        <v>193</v>
      </c>
      <c r="H28" t="s">
        <v>193</v>
      </c>
      <c r="I28">
        <v>164.51</v>
      </c>
    </row>
    <row r="29" spans="1:9" x14ac:dyDescent="0.3">
      <c r="A29" t="s">
        <v>102</v>
      </c>
      <c r="B29" t="s">
        <v>161</v>
      </c>
      <c r="C29" t="s">
        <v>184</v>
      </c>
      <c r="D29" t="s">
        <v>214</v>
      </c>
      <c r="E29" t="s">
        <v>16</v>
      </c>
      <c r="F29" t="s">
        <v>148</v>
      </c>
      <c r="G29">
        <v>30</v>
      </c>
      <c r="H29">
        <v>1.6</v>
      </c>
      <c r="I29">
        <v>48</v>
      </c>
    </row>
    <row r="30" spans="1:9" x14ac:dyDescent="0.3">
      <c r="A30" t="s">
        <v>102</v>
      </c>
      <c r="B30" t="s">
        <v>161</v>
      </c>
      <c r="C30" t="s">
        <v>184</v>
      </c>
      <c r="D30" t="s">
        <v>215</v>
      </c>
      <c r="E30" t="s">
        <v>18</v>
      </c>
      <c r="F30" t="s">
        <v>145</v>
      </c>
      <c r="G30">
        <v>1</v>
      </c>
      <c r="H30">
        <v>110</v>
      </c>
      <c r="I30">
        <v>110</v>
      </c>
    </row>
    <row r="31" spans="1:9" x14ac:dyDescent="0.3">
      <c r="A31" t="s">
        <v>102</v>
      </c>
      <c r="B31" t="s">
        <v>161</v>
      </c>
      <c r="C31" t="s">
        <v>184</v>
      </c>
      <c r="D31" t="s">
        <v>196</v>
      </c>
      <c r="E31" t="s">
        <v>18</v>
      </c>
      <c r="F31" t="s">
        <v>145</v>
      </c>
      <c r="G31">
        <v>4</v>
      </c>
      <c r="H31">
        <v>60</v>
      </c>
      <c r="I31">
        <v>240</v>
      </c>
    </row>
    <row r="32" spans="1:9" x14ac:dyDescent="0.3">
      <c r="A32" t="s">
        <v>103</v>
      </c>
      <c r="B32" t="s">
        <v>161</v>
      </c>
      <c r="C32" t="s">
        <v>184</v>
      </c>
      <c r="D32" t="s">
        <v>216</v>
      </c>
      <c r="E32" t="s">
        <v>17</v>
      </c>
      <c r="F32" t="s">
        <v>148</v>
      </c>
      <c r="G32" t="s">
        <v>193</v>
      </c>
      <c r="H32">
        <v>0</v>
      </c>
      <c r="I32">
        <v>0</v>
      </c>
    </row>
    <row r="33" spans="1:9" x14ac:dyDescent="0.3">
      <c r="A33" t="s">
        <v>103</v>
      </c>
      <c r="B33" t="s">
        <v>161</v>
      </c>
      <c r="C33" t="s">
        <v>184</v>
      </c>
      <c r="D33" t="s">
        <v>199</v>
      </c>
      <c r="E33" t="s">
        <v>16</v>
      </c>
      <c r="F33" t="s">
        <v>145</v>
      </c>
      <c r="G33">
        <v>74</v>
      </c>
      <c r="H33">
        <v>5.5</v>
      </c>
      <c r="I33">
        <v>407</v>
      </c>
    </row>
    <row r="34" spans="1:9" x14ac:dyDescent="0.3">
      <c r="A34" t="s">
        <v>103</v>
      </c>
      <c r="B34" t="s">
        <v>161</v>
      </c>
      <c r="C34" t="s">
        <v>184</v>
      </c>
      <c r="D34" t="s">
        <v>217</v>
      </c>
      <c r="E34" t="s">
        <v>18</v>
      </c>
      <c r="F34" t="s">
        <v>148</v>
      </c>
      <c r="G34">
        <v>1</v>
      </c>
      <c r="H34">
        <v>49.2</v>
      </c>
      <c r="I34">
        <v>49.2</v>
      </c>
    </row>
    <row r="35" spans="1:9" x14ac:dyDescent="0.3">
      <c r="A35" t="s">
        <v>103</v>
      </c>
      <c r="B35" t="s">
        <v>161</v>
      </c>
      <c r="C35" t="s">
        <v>184</v>
      </c>
      <c r="D35" t="s">
        <v>218</v>
      </c>
      <c r="E35" t="s">
        <v>17</v>
      </c>
      <c r="F35" t="s">
        <v>145</v>
      </c>
      <c r="G35">
        <v>1</v>
      </c>
      <c r="H35">
        <v>130</v>
      </c>
      <c r="I35">
        <v>130</v>
      </c>
    </row>
    <row r="36" spans="1:9" x14ac:dyDescent="0.3">
      <c r="A36" t="s">
        <v>104</v>
      </c>
      <c r="B36" t="s">
        <v>161</v>
      </c>
      <c r="C36" t="s">
        <v>184</v>
      </c>
      <c r="D36" t="s">
        <v>219</v>
      </c>
      <c r="E36" t="s">
        <v>17</v>
      </c>
      <c r="F36" t="s">
        <v>148</v>
      </c>
      <c r="G36" t="s">
        <v>193</v>
      </c>
      <c r="H36">
        <v>0</v>
      </c>
      <c r="I36">
        <v>0</v>
      </c>
    </row>
    <row r="37" spans="1:9" x14ac:dyDescent="0.3">
      <c r="A37" t="s">
        <v>104</v>
      </c>
      <c r="B37" t="s">
        <v>161</v>
      </c>
      <c r="C37" t="s">
        <v>184</v>
      </c>
      <c r="D37" t="s">
        <v>220</v>
      </c>
      <c r="E37" t="s">
        <v>16</v>
      </c>
      <c r="F37" t="s">
        <v>147</v>
      </c>
      <c r="G37">
        <v>10</v>
      </c>
      <c r="H37">
        <v>3.25</v>
      </c>
      <c r="I37">
        <v>32.5</v>
      </c>
    </row>
    <row r="38" spans="1:9" x14ac:dyDescent="0.3">
      <c r="A38" t="s">
        <v>104</v>
      </c>
      <c r="B38" t="s">
        <v>161</v>
      </c>
      <c r="C38" t="s">
        <v>184</v>
      </c>
      <c r="D38" t="s">
        <v>221</v>
      </c>
      <c r="E38" t="s">
        <v>18</v>
      </c>
      <c r="F38" t="s">
        <v>147</v>
      </c>
      <c r="G38">
        <v>5</v>
      </c>
      <c r="H38">
        <v>3.34</v>
      </c>
      <c r="I38">
        <v>16.7</v>
      </c>
    </row>
    <row r="39" spans="1:9" x14ac:dyDescent="0.3">
      <c r="A39" t="s">
        <v>105</v>
      </c>
      <c r="B39" t="s">
        <v>161</v>
      </c>
      <c r="C39" t="s">
        <v>184</v>
      </c>
      <c r="D39" t="s">
        <v>222</v>
      </c>
      <c r="E39" t="s">
        <v>125</v>
      </c>
      <c r="F39" t="s">
        <v>145</v>
      </c>
      <c r="G39">
        <v>13</v>
      </c>
      <c r="H39">
        <v>110</v>
      </c>
      <c r="I39">
        <v>1430</v>
      </c>
    </row>
    <row r="40" spans="1:9" x14ac:dyDescent="0.3">
      <c r="A40" t="s">
        <v>105</v>
      </c>
      <c r="B40" t="s">
        <v>161</v>
      </c>
      <c r="C40" t="s">
        <v>184</v>
      </c>
      <c r="D40" t="s">
        <v>223</v>
      </c>
      <c r="E40" t="s">
        <v>16</v>
      </c>
      <c r="F40" t="s">
        <v>145</v>
      </c>
      <c r="G40">
        <v>1</v>
      </c>
      <c r="H40">
        <v>130</v>
      </c>
      <c r="I40">
        <v>130</v>
      </c>
    </row>
    <row r="41" spans="1:9" x14ac:dyDescent="0.3">
      <c r="A41" t="s">
        <v>105</v>
      </c>
      <c r="B41" t="s">
        <v>161</v>
      </c>
      <c r="C41" t="s">
        <v>184</v>
      </c>
      <c r="D41" t="s">
        <v>217</v>
      </c>
      <c r="E41" t="s">
        <v>18</v>
      </c>
      <c r="F41" t="s">
        <v>148</v>
      </c>
      <c r="G41">
        <v>1</v>
      </c>
      <c r="H41">
        <v>49.2</v>
      </c>
      <c r="I41">
        <v>49.2</v>
      </c>
    </row>
    <row r="42" spans="1:9" x14ac:dyDescent="0.3">
      <c r="A42" t="s">
        <v>93</v>
      </c>
      <c r="B42" t="s">
        <v>161</v>
      </c>
      <c r="C42" t="s">
        <v>184</v>
      </c>
      <c r="D42" t="s">
        <v>224</v>
      </c>
      <c r="E42" t="s">
        <v>125</v>
      </c>
      <c r="F42" t="s">
        <v>145</v>
      </c>
      <c r="G42">
        <v>70</v>
      </c>
      <c r="H42">
        <v>58.5</v>
      </c>
      <c r="I42">
        <v>4095</v>
      </c>
    </row>
    <row r="43" spans="1:9" x14ac:dyDescent="0.3">
      <c r="A43" t="s">
        <v>93</v>
      </c>
      <c r="B43" t="s">
        <v>161</v>
      </c>
      <c r="C43" t="s">
        <v>184</v>
      </c>
      <c r="D43" t="s">
        <v>222</v>
      </c>
      <c r="E43" t="s">
        <v>16</v>
      </c>
      <c r="F43" t="s">
        <v>145</v>
      </c>
      <c r="G43">
        <v>5</v>
      </c>
      <c r="H43">
        <v>110</v>
      </c>
      <c r="I43">
        <v>550</v>
      </c>
    </row>
    <row r="44" spans="1:9" x14ac:dyDescent="0.3">
      <c r="A44" t="s">
        <v>93</v>
      </c>
      <c r="B44" t="s">
        <v>161</v>
      </c>
      <c r="C44" t="s">
        <v>184</v>
      </c>
      <c r="D44" t="s">
        <v>225</v>
      </c>
      <c r="E44" t="s">
        <v>16</v>
      </c>
      <c r="F44" t="s">
        <v>162</v>
      </c>
      <c r="G44">
        <v>184.98</v>
      </c>
      <c r="H44">
        <v>49</v>
      </c>
      <c r="I44">
        <v>9064.02</v>
      </c>
    </row>
    <row r="45" spans="1:9" x14ac:dyDescent="0.3">
      <c r="A45" t="s">
        <v>94</v>
      </c>
      <c r="B45" t="s">
        <v>161</v>
      </c>
      <c r="C45" t="s">
        <v>184</v>
      </c>
      <c r="D45" t="s">
        <v>226</v>
      </c>
      <c r="E45" t="s">
        <v>16</v>
      </c>
      <c r="F45" t="s">
        <v>147</v>
      </c>
      <c r="G45">
        <v>11</v>
      </c>
      <c r="H45">
        <v>3.3</v>
      </c>
      <c r="I45">
        <v>36.299999999999997</v>
      </c>
    </row>
    <row r="46" spans="1:9" x14ac:dyDescent="0.3">
      <c r="A46" t="s">
        <v>94</v>
      </c>
      <c r="B46" t="s">
        <v>161</v>
      </c>
      <c r="C46" t="s">
        <v>184</v>
      </c>
      <c r="D46" t="s">
        <v>227</v>
      </c>
      <c r="E46" t="s">
        <v>16</v>
      </c>
      <c r="F46" t="s">
        <v>145</v>
      </c>
      <c r="G46">
        <v>1</v>
      </c>
      <c r="H46">
        <v>160</v>
      </c>
      <c r="I46">
        <v>160</v>
      </c>
    </row>
    <row r="47" spans="1:9" x14ac:dyDescent="0.3">
      <c r="A47" t="s">
        <v>95</v>
      </c>
      <c r="B47" t="s">
        <v>161</v>
      </c>
      <c r="C47" t="s">
        <v>184</v>
      </c>
      <c r="D47" t="s">
        <v>208</v>
      </c>
      <c r="E47" t="s">
        <v>18</v>
      </c>
      <c r="F47" t="s">
        <v>147</v>
      </c>
      <c r="G47">
        <v>7</v>
      </c>
      <c r="H47">
        <v>22.5</v>
      </c>
      <c r="I47">
        <v>157.5</v>
      </c>
    </row>
    <row r="48" spans="1:9" x14ac:dyDescent="0.3">
      <c r="A48" t="s">
        <v>97</v>
      </c>
      <c r="B48" t="s">
        <v>161</v>
      </c>
      <c r="C48" t="s">
        <v>184</v>
      </c>
      <c r="D48" t="s">
        <v>228</v>
      </c>
      <c r="E48" t="s">
        <v>17</v>
      </c>
      <c r="F48" t="s">
        <v>145</v>
      </c>
      <c r="G48" t="s">
        <v>193</v>
      </c>
      <c r="H48" t="s">
        <v>193</v>
      </c>
      <c r="I48">
        <v>522.67999999999995</v>
      </c>
    </row>
    <row r="49" spans="1:9" x14ac:dyDescent="0.3">
      <c r="A49" t="s">
        <v>97</v>
      </c>
      <c r="B49" t="s">
        <v>161</v>
      </c>
      <c r="C49" t="s">
        <v>184</v>
      </c>
      <c r="D49" t="s">
        <v>229</v>
      </c>
      <c r="E49" t="s">
        <v>18</v>
      </c>
      <c r="F49" t="s">
        <v>147</v>
      </c>
      <c r="G49">
        <v>4</v>
      </c>
      <c r="H49">
        <v>10</v>
      </c>
      <c r="I49">
        <v>40</v>
      </c>
    </row>
    <row r="50" spans="1:9" x14ac:dyDescent="0.3">
      <c r="A50" t="s">
        <v>98</v>
      </c>
      <c r="B50" t="s">
        <v>161</v>
      </c>
      <c r="C50" t="s">
        <v>184</v>
      </c>
      <c r="D50" t="s">
        <v>230</v>
      </c>
      <c r="E50" t="s">
        <v>17</v>
      </c>
      <c r="F50" t="s">
        <v>148</v>
      </c>
      <c r="G50">
        <v>10</v>
      </c>
      <c r="H50">
        <v>44.4</v>
      </c>
      <c r="I50">
        <v>444</v>
      </c>
    </row>
    <row r="51" spans="1:9" x14ac:dyDescent="0.3">
      <c r="A51" t="s">
        <v>98</v>
      </c>
      <c r="B51" t="s">
        <v>161</v>
      </c>
      <c r="C51" t="s">
        <v>184</v>
      </c>
      <c r="D51" t="s">
        <v>209</v>
      </c>
      <c r="E51" t="s">
        <v>17</v>
      </c>
      <c r="F51" t="s">
        <v>145</v>
      </c>
      <c r="G51">
        <v>6</v>
      </c>
      <c r="H51">
        <v>130</v>
      </c>
      <c r="I51">
        <v>780</v>
      </c>
    </row>
    <row r="52" spans="1:9" x14ac:dyDescent="0.3">
      <c r="A52" t="s">
        <v>98</v>
      </c>
      <c r="B52" t="s">
        <v>161</v>
      </c>
      <c r="C52" t="s">
        <v>184</v>
      </c>
      <c r="D52" t="s">
        <v>231</v>
      </c>
      <c r="E52" t="s">
        <v>17</v>
      </c>
      <c r="F52" t="s">
        <v>145</v>
      </c>
      <c r="G52">
        <v>1</v>
      </c>
      <c r="H52">
        <v>56.5</v>
      </c>
      <c r="I52">
        <v>56.5</v>
      </c>
    </row>
    <row r="53" spans="1:9" x14ac:dyDescent="0.3">
      <c r="A53" t="s">
        <v>99</v>
      </c>
      <c r="B53" t="s">
        <v>161</v>
      </c>
      <c r="C53" t="s">
        <v>184</v>
      </c>
      <c r="D53" t="s">
        <v>210</v>
      </c>
      <c r="E53" t="s">
        <v>17</v>
      </c>
      <c r="F53" t="s">
        <v>148</v>
      </c>
      <c r="G53">
        <v>2</v>
      </c>
      <c r="H53">
        <v>43.81</v>
      </c>
      <c r="I53">
        <v>87.62</v>
      </c>
    </row>
    <row r="54" spans="1:9" x14ac:dyDescent="0.3">
      <c r="A54" t="s">
        <v>99</v>
      </c>
      <c r="B54" t="s">
        <v>161</v>
      </c>
      <c r="C54" t="s">
        <v>184</v>
      </c>
      <c r="D54" t="s">
        <v>232</v>
      </c>
      <c r="E54" t="s">
        <v>17</v>
      </c>
      <c r="F54" t="s">
        <v>145</v>
      </c>
      <c r="G54">
        <v>6</v>
      </c>
      <c r="H54">
        <v>22.5</v>
      </c>
      <c r="I54">
        <v>135</v>
      </c>
    </row>
    <row r="55" spans="1:9" x14ac:dyDescent="0.3">
      <c r="A55" t="s">
        <v>100</v>
      </c>
      <c r="B55" t="s">
        <v>161</v>
      </c>
      <c r="C55" t="s">
        <v>184</v>
      </c>
      <c r="D55" t="s">
        <v>230</v>
      </c>
      <c r="E55" t="s">
        <v>17</v>
      </c>
      <c r="F55" t="s">
        <v>148</v>
      </c>
      <c r="G55">
        <v>10</v>
      </c>
      <c r="H55">
        <v>44.4</v>
      </c>
      <c r="I55">
        <v>444</v>
      </c>
    </row>
    <row r="56" spans="1:9" x14ac:dyDescent="0.3">
      <c r="A56" t="s">
        <v>100</v>
      </c>
      <c r="B56" t="s">
        <v>161</v>
      </c>
      <c r="C56" t="s">
        <v>184</v>
      </c>
      <c r="D56" t="s">
        <v>230</v>
      </c>
      <c r="E56" t="s">
        <v>18</v>
      </c>
      <c r="F56" t="s">
        <v>148</v>
      </c>
      <c r="G56">
        <v>1.6666000000000001</v>
      </c>
      <c r="H56">
        <v>44.4</v>
      </c>
      <c r="I56">
        <v>74</v>
      </c>
    </row>
    <row r="57" spans="1:9" x14ac:dyDescent="0.3">
      <c r="A57" t="s">
        <v>100</v>
      </c>
      <c r="B57" t="s">
        <v>161</v>
      </c>
      <c r="C57" t="s">
        <v>184</v>
      </c>
      <c r="D57" t="s">
        <v>233</v>
      </c>
      <c r="E57" t="s">
        <v>16</v>
      </c>
      <c r="F57" t="s">
        <v>148</v>
      </c>
      <c r="G57">
        <v>4</v>
      </c>
      <c r="H57">
        <v>48.69</v>
      </c>
      <c r="I57">
        <v>194.76</v>
      </c>
    </row>
    <row r="58" spans="1:9" x14ac:dyDescent="0.3">
      <c r="A58" t="s">
        <v>100</v>
      </c>
      <c r="B58" t="s">
        <v>161</v>
      </c>
      <c r="C58" t="s">
        <v>184</v>
      </c>
      <c r="D58" t="s">
        <v>234</v>
      </c>
      <c r="E58" t="s">
        <v>18</v>
      </c>
      <c r="F58" t="s">
        <v>192</v>
      </c>
      <c r="G58">
        <v>3</v>
      </c>
      <c r="H58">
        <v>28</v>
      </c>
      <c r="I58">
        <v>84</v>
      </c>
    </row>
    <row r="59" spans="1:9" x14ac:dyDescent="0.3">
      <c r="A59" t="s">
        <v>100</v>
      </c>
      <c r="B59" t="s">
        <v>161</v>
      </c>
      <c r="C59" t="s">
        <v>184</v>
      </c>
      <c r="D59" t="s">
        <v>235</v>
      </c>
      <c r="E59" t="s">
        <v>16</v>
      </c>
      <c r="F59" t="s">
        <v>148</v>
      </c>
      <c r="G59">
        <v>28</v>
      </c>
      <c r="H59">
        <v>2.25</v>
      </c>
      <c r="I59">
        <v>63</v>
      </c>
    </row>
    <row r="60" spans="1:9" x14ac:dyDescent="0.3">
      <c r="A60" t="s">
        <v>100</v>
      </c>
      <c r="B60" t="s">
        <v>161</v>
      </c>
      <c r="C60" t="s">
        <v>184</v>
      </c>
      <c r="D60" t="s">
        <v>236</v>
      </c>
      <c r="E60" t="s">
        <v>18</v>
      </c>
      <c r="F60" t="s">
        <v>145</v>
      </c>
      <c r="G60" t="s">
        <v>193</v>
      </c>
      <c r="H60">
        <v>0</v>
      </c>
      <c r="I60">
        <v>113</v>
      </c>
    </row>
    <row r="61" spans="1:9" x14ac:dyDescent="0.3">
      <c r="A61" t="s">
        <v>100</v>
      </c>
      <c r="B61" t="s">
        <v>161</v>
      </c>
      <c r="C61" t="s">
        <v>184</v>
      </c>
      <c r="D61" t="s">
        <v>237</v>
      </c>
      <c r="E61" t="s">
        <v>18</v>
      </c>
      <c r="F61" t="s">
        <v>145</v>
      </c>
      <c r="G61">
        <v>8</v>
      </c>
      <c r="H61">
        <v>130</v>
      </c>
      <c r="I61">
        <v>1040</v>
      </c>
    </row>
    <row r="62" spans="1:9" x14ac:dyDescent="0.3">
      <c r="A62" t="s">
        <v>101</v>
      </c>
      <c r="B62" t="s">
        <v>161</v>
      </c>
      <c r="C62" t="s">
        <v>184</v>
      </c>
      <c r="D62" t="s">
        <v>238</v>
      </c>
      <c r="E62" t="s">
        <v>17</v>
      </c>
      <c r="F62" t="s">
        <v>148</v>
      </c>
      <c r="G62">
        <v>10</v>
      </c>
      <c r="H62">
        <v>80.75</v>
      </c>
      <c r="I62">
        <v>807.5</v>
      </c>
    </row>
    <row r="63" spans="1:9" x14ac:dyDescent="0.3">
      <c r="A63" t="s">
        <v>101</v>
      </c>
      <c r="B63" t="s">
        <v>161</v>
      </c>
      <c r="C63" t="s">
        <v>184</v>
      </c>
      <c r="D63" t="s">
        <v>220</v>
      </c>
      <c r="E63" t="s">
        <v>17</v>
      </c>
      <c r="F63" t="s">
        <v>147</v>
      </c>
      <c r="G63">
        <v>48</v>
      </c>
      <c r="H63">
        <v>3.25</v>
      </c>
      <c r="I63">
        <v>156</v>
      </c>
    </row>
    <row r="64" spans="1:9" x14ac:dyDescent="0.3">
      <c r="A64" t="s">
        <v>101</v>
      </c>
      <c r="B64" t="s">
        <v>161</v>
      </c>
      <c r="C64" t="s">
        <v>184</v>
      </c>
      <c r="D64" t="s">
        <v>229</v>
      </c>
      <c r="E64" t="s">
        <v>16</v>
      </c>
      <c r="F64" t="s">
        <v>147</v>
      </c>
      <c r="G64">
        <v>1</v>
      </c>
      <c r="H64">
        <v>10</v>
      </c>
      <c r="I64">
        <v>10</v>
      </c>
    </row>
    <row r="65" spans="1:9" x14ac:dyDescent="0.3">
      <c r="A65" t="s">
        <v>101</v>
      </c>
      <c r="B65" t="s">
        <v>161</v>
      </c>
      <c r="C65" t="s">
        <v>184</v>
      </c>
      <c r="D65" t="s">
        <v>239</v>
      </c>
      <c r="E65" t="s">
        <v>18</v>
      </c>
      <c r="F65" t="s">
        <v>145</v>
      </c>
      <c r="G65">
        <v>83</v>
      </c>
      <c r="H65">
        <v>110</v>
      </c>
      <c r="I65">
        <v>9130</v>
      </c>
    </row>
    <row r="66" spans="1:9" x14ac:dyDescent="0.3">
      <c r="A66" t="s">
        <v>93</v>
      </c>
      <c r="B66" t="s">
        <v>161</v>
      </c>
      <c r="C66" t="s">
        <v>184</v>
      </c>
      <c r="D66" t="s">
        <v>229</v>
      </c>
      <c r="E66" t="s">
        <v>18</v>
      </c>
      <c r="F66" t="s">
        <v>147</v>
      </c>
      <c r="G66">
        <v>1</v>
      </c>
      <c r="H66">
        <v>10</v>
      </c>
      <c r="I66">
        <v>10</v>
      </c>
    </row>
    <row r="67" spans="1:9" x14ac:dyDescent="0.3">
      <c r="A67" t="s">
        <v>94</v>
      </c>
      <c r="B67" t="s">
        <v>161</v>
      </c>
      <c r="C67" t="s">
        <v>184</v>
      </c>
      <c r="D67" t="s">
        <v>206</v>
      </c>
      <c r="E67" t="s">
        <v>18</v>
      </c>
      <c r="F67" t="s">
        <v>148</v>
      </c>
      <c r="G67">
        <v>10.7499</v>
      </c>
      <c r="H67">
        <v>95.87</v>
      </c>
      <c r="I67">
        <v>1030.5999999999999</v>
      </c>
    </row>
    <row r="68" spans="1:9" x14ac:dyDescent="0.3">
      <c r="A68" t="s">
        <v>94</v>
      </c>
      <c r="B68" t="s">
        <v>161</v>
      </c>
      <c r="C68" t="s">
        <v>184</v>
      </c>
      <c r="D68" t="s">
        <v>240</v>
      </c>
      <c r="E68" t="s">
        <v>18</v>
      </c>
      <c r="F68" t="s">
        <v>145</v>
      </c>
      <c r="G68">
        <v>7</v>
      </c>
      <c r="H68">
        <v>6</v>
      </c>
      <c r="I68">
        <v>42</v>
      </c>
    </row>
    <row r="69" spans="1:9" x14ac:dyDescent="0.3">
      <c r="A69" t="s">
        <v>94</v>
      </c>
      <c r="B69" t="s">
        <v>161</v>
      </c>
      <c r="C69" t="s">
        <v>184</v>
      </c>
      <c r="D69" t="s">
        <v>222</v>
      </c>
      <c r="E69" t="s">
        <v>16</v>
      </c>
      <c r="F69" t="s">
        <v>145</v>
      </c>
      <c r="G69">
        <v>6</v>
      </c>
      <c r="H69">
        <v>110</v>
      </c>
      <c r="I69">
        <v>660</v>
      </c>
    </row>
    <row r="70" spans="1:9" x14ac:dyDescent="0.3">
      <c r="A70" t="s">
        <v>95</v>
      </c>
      <c r="B70" t="s">
        <v>161</v>
      </c>
      <c r="C70" t="s">
        <v>184</v>
      </c>
      <c r="D70" t="s">
        <v>241</v>
      </c>
      <c r="E70" t="s">
        <v>17</v>
      </c>
      <c r="F70" t="s">
        <v>148</v>
      </c>
      <c r="G70">
        <v>1</v>
      </c>
      <c r="H70">
        <v>15.69</v>
      </c>
      <c r="I70">
        <v>15.69</v>
      </c>
    </row>
    <row r="71" spans="1:9" x14ac:dyDescent="0.3">
      <c r="A71" t="s">
        <v>95</v>
      </c>
      <c r="B71" t="s">
        <v>161</v>
      </c>
      <c r="C71" t="s">
        <v>184</v>
      </c>
      <c r="D71" t="s">
        <v>202</v>
      </c>
      <c r="E71" t="s">
        <v>17</v>
      </c>
      <c r="F71" t="s">
        <v>148</v>
      </c>
      <c r="G71">
        <v>59</v>
      </c>
      <c r="H71">
        <v>187.53</v>
      </c>
      <c r="I71">
        <v>11064.27</v>
      </c>
    </row>
    <row r="72" spans="1:9" x14ac:dyDescent="0.3">
      <c r="A72" t="s">
        <v>95</v>
      </c>
      <c r="B72" t="s">
        <v>161</v>
      </c>
      <c r="C72" t="s">
        <v>184</v>
      </c>
      <c r="D72" t="s">
        <v>224</v>
      </c>
      <c r="E72" t="s">
        <v>17</v>
      </c>
      <c r="F72" t="s">
        <v>145</v>
      </c>
      <c r="G72">
        <v>1</v>
      </c>
      <c r="H72">
        <v>117</v>
      </c>
      <c r="I72">
        <v>117</v>
      </c>
    </row>
    <row r="73" spans="1:9" x14ac:dyDescent="0.3">
      <c r="A73" t="s">
        <v>95</v>
      </c>
      <c r="B73" t="s">
        <v>161</v>
      </c>
      <c r="C73" t="s">
        <v>184</v>
      </c>
      <c r="D73" t="s">
        <v>242</v>
      </c>
      <c r="E73" t="s">
        <v>17</v>
      </c>
      <c r="F73" t="s">
        <v>145</v>
      </c>
      <c r="G73">
        <v>63</v>
      </c>
      <c r="H73">
        <v>4</v>
      </c>
      <c r="I73">
        <v>252</v>
      </c>
    </row>
    <row r="74" spans="1:9" x14ac:dyDescent="0.3">
      <c r="A74" t="s">
        <v>95</v>
      </c>
      <c r="B74" t="s">
        <v>161</v>
      </c>
      <c r="C74" t="s">
        <v>184</v>
      </c>
      <c r="D74" t="s">
        <v>197</v>
      </c>
      <c r="E74" t="s">
        <v>16</v>
      </c>
      <c r="F74" t="s">
        <v>145</v>
      </c>
      <c r="G74">
        <v>5</v>
      </c>
      <c r="H74">
        <v>130</v>
      </c>
      <c r="I74">
        <v>650</v>
      </c>
    </row>
    <row r="75" spans="1:9" x14ac:dyDescent="0.3">
      <c r="A75" t="s">
        <v>97</v>
      </c>
      <c r="B75" t="s">
        <v>161</v>
      </c>
      <c r="C75" t="s">
        <v>184</v>
      </c>
      <c r="D75" t="s">
        <v>243</v>
      </c>
      <c r="E75" t="s">
        <v>17</v>
      </c>
      <c r="F75" t="s">
        <v>148</v>
      </c>
      <c r="G75">
        <v>126.39960000000001</v>
      </c>
      <c r="H75">
        <v>23.82</v>
      </c>
      <c r="I75">
        <v>3010.84</v>
      </c>
    </row>
    <row r="76" spans="1:9" x14ac:dyDescent="0.3">
      <c r="A76" t="s">
        <v>97</v>
      </c>
      <c r="B76" t="s">
        <v>161</v>
      </c>
      <c r="C76" t="s">
        <v>184</v>
      </c>
      <c r="D76" t="s">
        <v>244</v>
      </c>
      <c r="E76" t="s">
        <v>18</v>
      </c>
      <c r="F76" t="s">
        <v>148</v>
      </c>
      <c r="G76">
        <v>1</v>
      </c>
      <c r="H76">
        <v>117.68</v>
      </c>
      <c r="I76">
        <v>117.68</v>
      </c>
    </row>
    <row r="77" spans="1:9" x14ac:dyDescent="0.3">
      <c r="A77" t="s">
        <v>97</v>
      </c>
      <c r="B77" t="s">
        <v>161</v>
      </c>
      <c r="C77" t="s">
        <v>184</v>
      </c>
      <c r="D77" t="s">
        <v>198</v>
      </c>
      <c r="E77" t="s">
        <v>16</v>
      </c>
      <c r="F77" t="s">
        <v>147</v>
      </c>
      <c r="G77">
        <v>1</v>
      </c>
      <c r="H77">
        <v>65</v>
      </c>
      <c r="I77">
        <v>65</v>
      </c>
    </row>
    <row r="78" spans="1:9" x14ac:dyDescent="0.3">
      <c r="A78" t="s">
        <v>97</v>
      </c>
      <c r="B78" t="s">
        <v>161</v>
      </c>
      <c r="C78" t="s">
        <v>184</v>
      </c>
      <c r="D78" t="s">
        <v>222</v>
      </c>
      <c r="E78" t="s">
        <v>16</v>
      </c>
      <c r="F78" t="s">
        <v>145</v>
      </c>
      <c r="G78">
        <v>5</v>
      </c>
      <c r="H78">
        <v>110</v>
      </c>
      <c r="I78">
        <v>550</v>
      </c>
    </row>
    <row r="79" spans="1:9" x14ac:dyDescent="0.3">
      <c r="A79" t="s">
        <v>98</v>
      </c>
      <c r="B79" t="s">
        <v>161</v>
      </c>
      <c r="C79" t="s">
        <v>184</v>
      </c>
      <c r="D79" t="s">
        <v>245</v>
      </c>
      <c r="E79" t="s">
        <v>18</v>
      </c>
      <c r="F79" t="s">
        <v>148</v>
      </c>
      <c r="G79">
        <v>1</v>
      </c>
      <c r="H79">
        <v>57.27</v>
      </c>
      <c r="I79">
        <v>57.27</v>
      </c>
    </row>
    <row r="80" spans="1:9" x14ac:dyDescent="0.3">
      <c r="A80" t="s">
        <v>99</v>
      </c>
      <c r="B80" t="s">
        <v>161</v>
      </c>
      <c r="C80" t="s">
        <v>184</v>
      </c>
      <c r="D80" t="s">
        <v>230</v>
      </c>
      <c r="E80" t="s">
        <v>17</v>
      </c>
      <c r="F80" t="s">
        <v>148</v>
      </c>
      <c r="G80">
        <v>10</v>
      </c>
      <c r="H80">
        <v>44.4</v>
      </c>
      <c r="I80">
        <v>444</v>
      </c>
    </row>
    <row r="81" spans="1:9" x14ac:dyDescent="0.3">
      <c r="A81" t="s">
        <v>99</v>
      </c>
      <c r="B81" t="s">
        <v>161</v>
      </c>
      <c r="C81" t="s">
        <v>184</v>
      </c>
      <c r="D81" t="s">
        <v>246</v>
      </c>
      <c r="E81" t="s">
        <v>17</v>
      </c>
      <c r="F81" t="s">
        <v>148</v>
      </c>
      <c r="G81">
        <v>6</v>
      </c>
      <c r="H81">
        <v>96.2</v>
      </c>
      <c r="I81">
        <v>577.20000000000005</v>
      </c>
    </row>
    <row r="82" spans="1:9" x14ac:dyDescent="0.3">
      <c r="A82" t="s">
        <v>99</v>
      </c>
      <c r="B82" t="s">
        <v>161</v>
      </c>
      <c r="C82" t="s">
        <v>184</v>
      </c>
      <c r="D82" t="s">
        <v>247</v>
      </c>
      <c r="E82" t="s">
        <v>16</v>
      </c>
      <c r="F82" t="s">
        <v>147</v>
      </c>
      <c r="G82" t="s">
        <v>193</v>
      </c>
      <c r="H82" t="s">
        <v>193</v>
      </c>
      <c r="I82">
        <v>0</v>
      </c>
    </row>
    <row r="83" spans="1:9" x14ac:dyDescent="0.3">
      <c r="A83" t="s">
        <v>99</v>
      </c>
      <c r="B83" t="s">
        <v>161</v>
      </c>
      <c r="C83" t="s">
        <v>184</v>
      </c>
      <c r="D83" t="s">
        <v>224</v>
      </c>
      <c r="E83" t="s">
        <v>16</v>
      </c>
      <c r="F83" t="s">
        <v>145</v>
      </c>
      <c r="G83">
        <v>1.5</v>
      </c>
      <c r="H83">
        <v>117</v>
      </c>
      <c r="I83">
        <v>175.5</v>
      </c>
    </row>
    <row r="84" spans="1:9" x14ac:dyDescent="0.3">
      <c r="A84" t="s">
        <v>99</v>
      </c>
      <c r="B84" t="s">
        <v>161</v>
      </c>
      <c r="C84" t="s">
        <v>184</v>
      </c>
      <c r="D84" t="s">
        <v>240</v>
      </c>
      <c r="E84" t="s">
        <v>16</v>
      </c>
      <c r="F84" t="s">
        <v>145</v>
      </c>
      <c r="G84">
        <v>78</v>
      </c>
      <c r="H84">
        <v>6</v>
      </c>
      <c r="I84">
        <v>468</v>
      </c>
    </row>
    <row r="85" spans="1:9" x14ac:dyDescent="0.3">
      <c r="A85" t="s">
        <v>99</v>
      </c>
      <c r="B85" t="s">
        <v>161</v>
      </c>
      <c r="C85" t="s">
        <v>184</v>
      </c>
      <c r="D85" t="s">
        <v>237</v>
      </c>
      <c r="E85" t="s">
        <v>18</v>
      </c>
      <c r="F85" t="s">
        <v>145</v>
      </c>
      <c r="G85">
        <v>4</v>
      </c>
      <c r="H85">
        <v>130</v>
      </c>
      <c r="I85">
        <v>520</v>
      </c>
    </row>
    <row r="86" spans="1:9" x14ac:dyDescent="0.3">
      <c r="A86" t="s">
        <v>100</v>
      </c>
      <c r="B86" t="s">
        <v>161</v>
      </c>
      <c r="C86" t="s">
        <v>184</v>
      </c>
      <c r="D86" t="s">
        <v>248</v>
      </c>
      <c r="E86" t="s">
        <v>18</v>
      </c>
      <c r="F86" t="s">
        <v>148</v>
      </c>
      <c r="G86">
        <v>14.8</v>
      </c>
      <c r="H86">
        <v>114.27</v>
      </c>
      <c r="I86">
        <v>1691.2</v>
      </c>
    </row>
    <row r="87" spans="1:9" x14ac:dyDescent="0.3">
      <c r="A87" t="s">
        <v>100</v>
      </c>
      <c r="B87" t="s">
        <v>161</v>
      </c>
      <c r="C87" t="s">
        <v>184</v>
      </c>
      <c r="D87" t="s">
        <v>199</v>
      </c>
      <c r="E87" t="s">
        <v>18</v>
      </c>
      <c r="F87" t="s">
        <v>145</v>
      </c>
      <c r="G87">
        <v>99</v>
      </c>
      <c r="H87">
        <v>5.5</v>
      </c>
      <c r="I87">
        <v>544.5</v>
      </c>
    </row>
    <row r="88" spans="1:9" x14ac:dyDescent="0.3">
      <c r="A88" t="s">
        <v>100</v>
      </c>
      <c r="B88" t="s">
        <v>161</v>
      </c>
      <c r="C88" t="s">
        <v>184</v>
      </c>
      <c r="D88" t="s">
        <v>249</v>
      </c>
      <c r="E88" t="s">
        <v>17</v>
      </c>
      <c r="F88" t="s">
        <v>147</v>
      </c>
      <c r="G88" t="s">
        <v>193</v>
      </c>
      <c r="H88" t="s">
        <v>193</v>
      </c>
      <c r="I88">
        <v>7.92</v>
      </c>
    </row>
    <row r="89" spans="1:9" x14ac:dyDescent="0.3">
      <c r="A89" t="s">
        <v>100</v>
      </c>
      <c r="B89" t="s">
        <v>161</v>
      </c>
      <c r="C89" t="s">
        <v>184</v>
      </c>
      <c r="D89" t="s">
        <v>250</v>
      </c>
      <c r="E89" t="s">
        <v>125</v>
      </c>
      <c r="F89" t="s">
        <v>145</v>
      </c>
      <c r="G89">
        <v>18</v>
      </c>
      <c r="H89">
        <v>55</v>
      </c>
      <c r="I89">
        <v>990</v>
      </c>
    </row>
    <row r="90" spans="1:9" x14ac:dyDescent="0.3">
      <c r="A90" t="s">
        <v>101</v>
      </c>
      <c r="B90" t="s">
        <v>161</v>
      </c>
      <c r="C90" t="s">
        <v>184</v>
      </c>
      <c r="D90" t="s">
        <v>251</v>
      </c>
      <c r="E90" t="s">
        <v>16</v>
      </c>
      <c r="F90" t="s">
        <v>148</v>
      </c>
      <c r="G90">
        <v>1</v>
      </c>
      <c r="H90">
        <v>88.59</v>
      </c>
      <c r="I90">
        <v>88.59</v>
      </c>
    </row>
    <row r="91" spans="1:9" x14ac:dyDescent="0.3">
      <c r="A91" t="s">
        <v>101</v>
      </c>
      <c r="B91" t="s">
        <v>161</v>
      </c>
      <c r="C91" t="s">
        <v>184</v>
      </c>
      <c r="D91" t="s">
        <v>230</v>
      </c>
      <c r="E91" t="s">
        <v>18</v>
      </c>
      <c r="F91" t="s">
        <v>148</v>
      </c>
      <c r="G91">
        <v>2</v>
      </c>
      <c r="H91">
        <v>44.4</v>
      </c>
      <c r="I91">
        <v>88.8</v>
      </c>
    </row>
    <row r="92" spans="1:9" x14ac:dyDescent="0.3">
      <c r="A92" t="s">
        <v>101</v>
      </c>
      <c r="B92" t="s">
        <v>161</v>
      </c>
      <c r="C92" t="s">
        <v>184</v>
      </c>
      <c r="D92" t="s">
        <v>240</v>
      </c>
      <c r="E92" t="s">
        <v>16</v>
      </c>
      <c r="F92" t="s">
        <v>145</v>
      </c>
      <c r="G92">
        <v>31</v>
      </c>
      <c r="H92">
        <v>6</v>
      </c>
      <c r="I92">
        <v>186</v>
      </c>
    </row>
    <row r="93" spans="1:9" x14ac:dyDescent="0.3">
      <c r="A93" t="s">
        <v>102</v>
      </c>
      <c r="B93" t="s">
        <v>161</v>
      </c>
      <c r="C93" t="s">
        <v>184</v>
      </c>
      <c r="D93" t="s">
        <v>201</v>
      </c>
      <c r="E93" t="s">
        <v>18</v>
      </c>
      <c r="F93" t="s">
        <v>148</v>
      </c>
      <c r="G93">
        <v>13</v>
      </c>
      <c r="H93">
        <v>137.74</v>
      </c>
      <c r="I93">
        <v>1790.62</v>
      </c>
    </row>
    <row r="94" spans="1:9" x14ac:dyDescent="0.3">
      <c r="A94" t="s">
        <v>102</v>
      </c>
      <c r="B94" t="s">
        <v>161</v>
      </c>
      <c r="C94" t="s">
        <v>184</v>
      </c>
      <c r="D94" t="s">
        <v>202</v>
      </c>
      <c r="E94" t="s">
        <v>18</v>
      </c>
      <c r="F94" t="s">
        <v>148</v>
      </c>
      <c r="G94">
        <v>23.2</v>
      </c>
      <c r="H94">
        <v>191.95</v>
      </c>
      <c r="I94">
        <v>4453.24</v>
      </c>
    </row>
    <row r="95" spans="1:9" x14ac:dyDescent="0.3">
      <c r="A95" t="s">
        <v>102</v>
      </c>
      <c r="B95" t="s">
        <v>161</v>
      </c>
      <c r="C95" t="s">
        <v>184</v>
      </c>
      <c r="D95" t="s">
        <v>252</v>
      </c>
      <c r="E95" t="s">
        <v>17</v>
      </c>
      <c r="F95" t="s">
        <v>145</v>
      </c>
      <c r="G95">
        <v>1</v>
      </c>
      <c r="H95">
        <v>110</v>
      </c>
      <c r="I95">
        <v>110</v>
      </c>
    </row>
    <row r="96" spans="1:9" x14ac:dyDescent="0.3">
      <c r="A96" t="s">
        <v>103</v>
      </c>
      <c r="B96" t="s">
        <v>161</v>
      </c>
      <c r="C96" t="s">
        <v>184</v>
      </c>
      <c r="D96" t="s">
        <v>248</v>
      </c>
      <c r="E96" t="s">
        <v>16</v>
      </c>
      <c r="F96" t="s">
        <v>148</v>
      </c>
      <c r="G96">
        <v>10.8</v>
      </c>
      <c r="H96">
        <v>114.27</v>
      </c>
      <c r="I96">
        <v>1234.1199999999999</v>
      </c>
    </row>
    <row r="97" spans="1:9" x14ac:dyDescent="0.3">
      <c r="A97" t="s">
        <v>103</v>
      </c>
      <c r="B97" t="s">
        <v>161</v>
      </c>
      <c r="C97" t="s">
        <v>184</v>
      </c>
      <c r="D97" t="s">
        <v>253</v>
      </c>
      <c r="E97" t="s">
        <v>17</v>
      </c>
      <c r="F97" t="s">
        <v>147</v>
      </c>
      <c r="G97">
        <v>4</v>
      </c>
      <c r="H97">
        <v>9.09</v>
      </c>
      <c r="I97">
        <v>36.36</v>
      </c>
    </row>
    <row r="98" spans="1:9" x14ac:dyDescent="0.3">
      <c r="A98" t="s">
        <v>103</v>
      </c>
      <c r="B98" t="s">
        <v>161</v>
      </c>
      <c r="C98" t="s">
        <v>184</v>
      </c>
      <c r="D98" t="s">
        <v>239</v>
      </c>
      <c r="E98" t="s">
        <v>17</v>
      </c>
      <c r="F98" t="s">
        <v>145</v>
      </c>
      <c r="G98">
        <v>47.363599999999998</v>
      </c>
      <c r="H98">
        <v>110</v>
      </c>
      <c r="I98">
        <v>5210</v>
      </c>
    </row>
    <row r="99" spans="1:9" x14ac:dyDescent="0.3">
      <c r="A99" t="s">
        <v>104</v>
      </c>
      <c r="B99" t="s">
        <v>161</v>
      </c>
      <c r="C99" t="s">
        <v>184</v>
      </c>
      <c r="D99" t="s">
        <v>226</v>
      </c>
      <c r="E99" t="s">
        <v>16</v>
      </c>
      <c r="F99" t="s">
        <v>147</v>
      </c>
      <c r="G99">
        <v>8</v>
      </c>
      <c r="H99">
        <v>3.34</v>
      </c>
      <c r="I99">
        <v>26.72</v>
      </c>
    </row>
    <row r="100" spans="1:9" x14ac:dyDescent="0.3">
      <c r="A100" t="s">
        <v>104</v>
      </c>
      <c r="B100" t="s">
        <v>161</v>
      </c>
      <c r="C100" t="s">
        <v>184</v>
      </c>
      <c r="D100" t="s">
        <v>254</v>
      </c>
      <c r="E100" t="s">
        <v>17</v>
      </c>
      <c r="F100" t="s">
        <v>145</v>
      </c>
      <c r="G100">
        <v>12</v>
      </c>
      <c r="H100">
        <v>100</v>
      </c>
      <c r="I100">
        <v>1200</v>
      </c>
    </row>
    <row r="101" spans="1:9" x14ac:dyDescent="0.3">
      <c r="A101" t="s">
        <v>104</v>
      </c>
      <c r="B101" t="s">
        <v>161</v>
      </c>
      <c r="C101" t="s">
        <v>184</v>
      </c>
      <c r="D101" t="s">
        <v>237</v>
      </c>
      <c r="E101" t="s">
        <v>16</v>
      </c>
      <c r="F101" t="s">
        <v>145</v>
      </c>
      <c r="G101">
        <v>6</v>
      </c>
      <c r="H101">
        <v>130</v>
      </c>
      <c r="I101">
        <v>780</v>
      </c>
    </row>
    <row r="102" spans="1:9" x14ac:dyDescent="0.3">
      <c r="A102" t="s">
        <v>105</v>
      </c>
      <c r="B102" t="s">
        <v>161</v>
      </c>
      <c r="C102" t="s">
        <v>184</v>
      </c>
      <c r="D102" t="s">
        <v>245</v>
      </c>
      <c r="E102" t="s">
        <v>16</v>
      </c>
      <c r="F102" t="s">
        <v>148</v>
      </c>
      <c r="G102">
        <v>2</v>
      </c>
      <c r="H102">
        <v>57.27</v>
      </c>
      <c r="I102">
        <v>114.54</v>
      </c>
    </row>
    <row r="103" spans="1:9" x14ac:dyDescent="0.3">
      <c r="A103" t="s">
        <v>105</v>
      </c>
      <c r="B103" t="s">
        <v>161</v>
      </c>
      <c r="C103" t="s">
        <v>184</v>
      </c>
      <c r="D103" t="s">
        <v>255</v>
      </c>
      <c r="E103" t="s">
        <v>18</v>
      </c>
      <c r="F103" t="s">
        <v>145</v>
      </c>
      <c r="G103">
        <v>5</v>
      </c>
      <c r="H103">
        <v>7.5</v>
      </c>
      <c r="I103">
        <v>37.5</v>
      </c>
    </row>
    <row r="104" spans="1:9" x14ac:dyDescent="0.3">
      <c r="A104" t="s">
        <v>105</v>
      </c>
      <c r="B104" t="s">
        <v>161</v>
      </c>
      <c r="C104" t="s">
        <v>184</v>
      </c>
      <c r="D104" t="s">
        <v>256</v>
      </c>
      <c r="E104" t="s">
        <v>16</v>
      </c>
      <c r="F104" t="s">
        <v>145</v>
      </c>
      <c r="G104">
        <v>1</v>
      </c>
      <c r="H104">
        <v>56.5</v>
      </c>
      <c r="I104">
        <v>56.5</v>
      </c>
    </row>
    <row r="105" spans="1:9" x14ac:dyDescent="0.3">
      <c r="A105" t="s">
        <v>105</v>
      </c>
      <c r="B105" t="s">
        <v>161</v>
      </c>
      <c r="C105" t="s">
        <v>184</v>
      </c>
      <c r="D105" t="s">
        <v>257</v>
      </c>
      <c r="E105" t="s">
        <v>18</v>
      </c>
      <c r="F105" t="s">
        <v>162</v>
      </c>
      <c r="G105">
        <v>10.39</v>
      </c>
      <c r="H105">
        <v>36</v>
      </c>
      <c r="I105">
        <v>374.04</v>
      </c>
    </row>
    <row r="106" spans="1:9" x14ac:dyDescent="0.3">
      <c r="A106" t="s">
        <v>93</v>
      </c>
      <c r="B106" t="s">
        <v>161</v>
      </c>
      <c r="C106" t="s">
        <v>184</v>
      </c>
      <c r="D106" t="s">
        <v>258</v>
      </c>
      <c r="E106" t="s">
        <v>16</v>
      </c>
      <c r="F106" t="s">
        <v>145</v>
      </c>
      <c r="G106">
        <v>31</v>
      </c>
      <c r="H106">
        <v>6.5</v>
      </c>
      <c r="I106">
        <v>201.5</v>
      </c>
    </row>
    <row r="107" spans="1:9" x14ac:dyDescent="0.3">
      <c r="A107" t="s">
        <v>93</v>
      </c>
      <c r="B107" t="s">
        <v>161</v>
      </c>
      <c r="C107" t="s">
        <v>184</v>
      </c>
      <c r="D107" t="s">
        <v>222</v>
      </c>
      <c r="E107" t="s">
        <v>17</v>
      </c>
      <c r="F107" t="s">
        <v>145</v>
      </c>
      <c r="G107">
        <v>49</v>
      </c>
      <c r="H107">
        <v>110</v>
      </c>
      <c r="I107">
        <v>5390</v>
      </c>
    </row>
    <row r="108" spans="1:9" x14ac:dyDescent="0.3">
      <c r="A108" t="s">
        <v>93</v>
      </c>
      <c r="B108" t="s">
        <v>161</v>
      </c>
      <c r="C108" t="s">
        <v>184</v>
      </c>
      <c r="D108" t="s">
        <v>256</v>
      </c>
      <c r="E108" t="s">
        <v>18</v>
      </c>
      <c r="F108" t="s">
        <v>145</v>
      </c>
      <c r="G108">
        <v>2</v>
      </c>
      <c r="H108">
        <v>56.5</v>
      </c>
      <c r="I108">
        <v>113</v>
      </c>
    </row>
    <row r="109" spans="1:9" x14ac:dyDescent="0.3">
      <c r="A109" t="s">
        <v>93</v>
      </c>
      <c r="B109" t="s">
        <v>161</v>
      </c>
      <c r="C109" t="s">
        <v>184</v>
      </c>
      <c r="D109" t="s">
        <v>257</v>
      </c>
      <c r="E109" t="s">
        <v>18</v>
      </c>
      <c r="F109" t="s">
        <v>162</v>
      </c>
      <c r="G109">
        <v>2.83</v>
      </c>
      <c r="H109">
        <v>30</v>
      </c>
      <c r="I109">
        <v>84.9</v>
      </c>
    </row>
    <row r="110" spans="1:9" x14ac:dyDescent="0.3">
      <c r="A110" t="s">
        <v>94</v>
      </c>
      <c r="B110" t="s">
        <v>161</v>
      </c>
      <c r="C110" t="s">
        <v>184</v>
      </c>
      <c r="D110" t="s">
        <v>190</v>
      </c>
      <c r="E110" t="s">
        <v>17</v>
      </c>
      <c r="F110" t="s">
        <v>148</v>
      </c>
      <c r="G110">
        <v>115</v>
      </c>
      <c r="H110">
        <v>18.579999999999998</v>
      </c>
      <c r="I110">
        <v>2136.6999999999998</v>
      </c>
    </row>
    <row r="111" spans="1:9" x14ac:dyDescent="0.3">
      <c r="A111" t="s">
        <v>94</v>
      </c>
      <c r="B111" t="s">
        <v>161</v>
      </c>
      <c r="C111" t="s">
        <v>184</v>
      </c>
      <c r="D111" t="s">
        <v>259</v>
      </c>
      <c r="E111" t="s">
        <v>17</v>
      </c>
      <c r="F111" t="s">
        <v>148</v>
      </c>
      <c r="G111" t="s">
        <v>193</v>
      </c>
      <c r="H111">
        <v>0</v>
      </c>
      <c r="I111">
        <v>0</v>
      </c>
    </row>
    <row r="112" spans="1:9" x14ac:dyDescent="0.3">
      <c r="A112" t="s">
        <v>94</v>
      </c>
      <c r="B112" t="s">
        <v>161</v>
      </c>
      <c r="C112" t="s">
        <v>184</v>
      </c>
      <c r="D112" t="s">
        <v>248</v>
      </c>
      <c r="E112" t="s">
        <v>18</v>
      </c>
      <c r="F112" t="s">
        <v>148</v>
      </c>
      <c r="G112">
        <v>15</v>
      </c>
      <c r="H112">
        <v>112.58</v>
      </c>
      <c r="I112">
        <v>1688.7</v>
      </c>
    </row>
    <row r="113" spans="1:9" x14ac:dyDescent="0.3">
      <c r="A113" t="s">
        <v>94</v>
      </c>
      <c r="B113" t="s">
        <v>161</v>
      </c>
      <c r="C113" t="s">
        <v>184</v>
      </c>
      <c r="D113" t="s">
        <v>220</v>
      </c>
      <c r="E113" t="s">
        <v>18</v>
      </c>
      <c r="F113" t="s">
        <v>147</v>
      </c>
      <c r="G113">
        <v>10</v>
      </c>
      <c r="H113">
        <v>3.25</v>
      </c>
      <c r="I113">
        <v>32.5</v>
      </c>
    </row>
    <row r="114" spans="1:9" x14ac:dyDescent="0.3">
      <c r="A114" t="s">
        <v>94</v>
      </c>
      <c r="B114" t="s">
        <v>161</v>
      </c>
      <c r="C114" t="s">
        <v>184</v>
      </c>
      <c r="D114" t="s">
        <v>221</v>
      </c>
      <c r="E114" t="s">
        <v>18</v>
      </c>
      <c r="F114" t="s">
        <v>147</v>
      </c>
      <c r="G114">
        <v>4</v>
      </c>
      <c r="H114">
        <v>3.3</v>
      </c>
      <c r="I114">
        <v>13.2</v>
      </c>
    </row>
    <row r="115" spans="1:9" x14ac:dyDescent="0.3">
      <c r="A115" t="s">
        <v>94</v>
      </c>
      <c r="B115" t="s">
        <v>161</v>
      </c>
      <c r="C115" t="s">
        <v>184</v>
      </c>
      <c r="D115" t="s">
        <v>196</v>
      </c>
      <c r="E115" t="s">
        <v>16</v>
      </c>
      <c r="F115" t="s">
        <v>145</v>
      </c>
      <c r="G115">
        <v>15</v>
      </c>
      <c r="H115">
        <v>60</v>
      </c>
      <c r="I115">
        <v>900</v>
      </c>
    </row>
    <row r="116" spans="1:9" x14ac:dyDescent="0.3">
      <c r="A116" t="s">
        <v>94</v>
      </c>
      <c r="B116" t="s">
        <v>161</v>
      </c>
      <c r="C116" t="s">
        <v>184</v>
      </c>
      <c r="D116" t="s">
        <v>260</v>
      </c>
      <c r="E116" t="s">
        <v>17</v>
      </c>
      <c r="F116" t="s">
        <v>145</v>
      </c>
      <c r="G116">
        <v>2</v>
      </c>
      <c r="H116">
        <v>120</v>
      </c>
      <c r="I116">
        <v>240</v>
      </c>
    </row>
    <row r="117" spans="1:9" x14ac:dyDescent="0.3">
      <c r="A117" t="s">
        <v>94</v>
      </c>
      <c r="B117" t="s">
        <v>161</v>
      </c>
      <c r="C117" t="s">
        <v>184</v>
      </c>
      <c r="D117" t="s">
        <v>197</v>
      </c>
      <c r="E117" t="s">
        <v>17</v>
      </c>
      <c r="F117" t="s">
        <v>145</v>
      </c>
      <c r="G117">
        <v>11</v>
      </c>
      <c r="H117">
        <v>130</v>
      </c>
      <c r="I117">
        <v>1430</v>
      </c>
    </row>
    <row r="118" spans="1:9" x14ac:dyDescent="0.3">
      <c r="A118" t="s">
        <v>95</v>
      </c>
      <c r="B118" t="s">
        <v>161</v>
      </c>
      <c r="C118" t="s">
        <v>184</v>
      </c>
      <c r="D118" t="s">
        <v>198</v>
      </c>
      <c r="E118" t="s">
        <v>17</v>
      </c>
      <c r="F118" t="s">
        <v>147</v>
      </c>
      <c r="G118">
        <v>2</v>
      </c>
      <c r="H118">
        <v>65</v>
      </c>
      <c r="I118">
        <v>130</v>
      </c>
    </row>
    <row r="119" spans="1:9" x14ac:dyDescent="0.3">
      <c r="A119" t="s">
        <v>95</v>
      </c>
      <c r="B119" t="s">
        <v>161</v>
      </c>
      <c r="C119" t="s">
        <v>184</v>
      </c>
      <c r="D119" t="s">
        <v>199</v>
      </c>
      <c r="E119" t="s">
        <v>125</v>
      </c>
      <c r="F119" t="s">
        <v>145</v>
      </c>
      <c r="G119">
        <v>69.596299999999999</v>
      </c>
      <c r="H119">
        <v>5.5</v>
      </c>
      <c r="I119">
        <v>382.78</v>
      </c>
    </row>
    <row r="120" spans="1:9" x14ac:dyDescent="0.3">
      <c r="A120" t="s">
        <v>95</v>
      </c>
      <c r="B120" t="s">
        <v>161</v>
      </c>
      <c r="C120" t="s">
        <v>184</v>
      </c>
      <c r="D120" t="s">
        <v>209</v>
      </c>
      <c r="E120" t="s">
        <v>18</v>
      </c>
      <c r="F120" t="s">
        <v>145</v>
      </c>
      <c r="G120">
        <v>20</v>
      </c>
      <c r="H120">
        <v>130</v>
      </c>
      <c r="I120">
        <v>2600</v>
      </c>
    </row>
    <row r="121" spans="1:9" x14ac:dyDescent="0.3">
      <c r="A121" t="s">
        <v>95</v>
      </c>
      <c r="B121" t="s">
        <v>161</v>
      </c>
      <c r="C121" t="s">
        <v>184</v>
      </c>
      <c r="D121" t="s">
        <v>261</v>
      </c>
      <c r="E121" t="s">
        <v>18</v>
      </c>
      <c r="F121" t="s">
        <v>145</v>
      </c>
      <c r="G121">
        <v>36</v>
      </c>
      <c r="H121">
        <v>135</v>
      </c>
      <c r="I121">
        <v>4860</v>
      </c>
    </row>
    <row r="122" spans="1:9" x14ac:dyDescent="0.3">
      <c r="A122" t="s">
        <v>95</v>
      </c>
      <c r="B122" t="s">
        <v>161</v>
      </c>
      <c r="C122" t="s">
        <v>184</v>
      </c>
      <c r="D122" t="s">
        <v>262</v>
      </c>
      <c r="E122" t="s">
        <v>17</v>
      </c>
      <c r="F122" t="s">
        <v>145</v>
      </c>
      <c r="G122">
        <v>9</v>
      </c>
      <c r="H122">
        <v>56.5</v>
      </c>
      <c r="I122">
        <v>508.5</v>
      </c>
    </row>
    <row r="123" spans="1:9" x14ac:dyDescent="0.3">
      <c r="A123" t="s">
        <v>97</v>
      </c>
      <c r="B123" t="s">
        <v>161</v>
      </c>
      <c r="C123" t="s">
        <v>184</v>
      </c>
      <c r="D123" t="s">
        <v>201</v>
      </c>
      <c r="E123" t="s">
        <v>16</v>
      </c>
      <c r="F123" t="s">
        <v>148</v>
      </c>
      <c r="G123">
        <v>6</v>
      </c>
      <c r="H123">
        <v>137.74</v>
      </c>
      <c r="I123">
        <v>826.44</v>
      </c>
    </row>
    <row r="124" spans="1:9" x14ac:dyDescent="0.3">
      <c r="A124" t="s">
        <v>97</v>
      </c>
      <c r="B124" t="s">
        <v>161</v>
      </c>
      <c r="C124" t="s">
        <v>184</v>
      </c>
      <c r="D124" t="s">
        <v>204</v>
      </c>
      <c r="E124" t="s">
        <v>125</v>
      </c>
      <c r="F124" t="s">
        <v>148</v>
      </c>
      <c r="G124">
        <v>1.0202</v>
      </c>
      <c r="H124">
        <v>157.91999999999999</v>
      </c>
      <c r="I124">
        <v>161.12</v>
      </c>
    </row>
    <row r="125" spans="1:9" x14ac:dyDescent="0.3">
      <c r="A125" t="s">
        <v>97</v>
      </c>
      <c r="B125" t="s">
        <v>161</v>
      </c>
      <c r="C125" t="s">
        <v>184</v>
      </c>
      <c r="D125" t="s">
        <v>191</v>
      </c>
      <c r="E125" t="s">
        <v>17</v>
      </c>
      <c r="F125" t="s">
        <v>192</v>
      </c>
      <c r="G125" t="s">
        <v>193</v>
      </c>
      <c r="H125" t="s">
        <v>193</v>
      </c>
      <c r="I125">
        <v>244.46</v>
      </c>
    </row>
    <row r="126" spans="1:9" x14ac:dyDescent="0.3">
      <c r="A126" t="s">
        <v>97</v>
      </c>
      <c r="B126" t="s">
        <v>161</v>
      </c>
      <c r="C126" t="s">
        <v>184</v>
      </c>
      <c r="D126" t="s">
        <v>263</v>
      </c>
      <c r="E126" t="s">
        <v>18</v>
      </c>
      <c r="F126" t="s">
        <v>148</v>
      </c>
      <c r="G126">
        <v>10</v>
      </c>
      <c r="H126">
        <v>2.75</v>
      </c>
      <c r="I126">
        <v>27.5</v>
      </c>
    </row>
    <row r="127" spans="1:9" x14ac:dyDescent="0.3">
      <c r="A127" t="s">
        <v>97</v>
      </c>
      <c r="B127" t="s">
        <v>161</v>
      </c>
      <c r="C127" t="s">
        <v>184</v>
      </c>
      <c r="D127" t="s">
        <v>264</v>
      </c>
      <c r="E127" t="s">
        <v>17</v>
      </c>
      <c r="F127" t="s">
        <v>147</v>
      </c>
      <c r="G127" t="s">
        <v>193</v>
      </c>
      <c r="H127" t="s">
        <v>193</v>
      </c>
      <c r="I127">
        <v>5.41</v>
      </c>
    </row>
    <row r="128" spans="1:9" x14ac:dyDescent="0.3">
      <c r="A128" t="s">
        <v>97</v>
      </c>
      <c r="B128" t="s">
        <v>161</v>
      </c>
      <c r="C128" t="s">
        <v>184</v>
      </c>
      <c r="D128" t="s">
        <v>265</v>
      </c>
      <c r="E128" t="s">
        <v>17</v>
      </c>
      <c r="F128" t="s">
        <v>145</v>
      </c>
      <c r="G128">
        <v>1</v>
      </c>
      <c r="H128">
        <v>100</v>
      </c>
      <c r="I128">
        <v>100</v>
      </c>
    </row>
    <row r="129" spans="1:9" x14ac:dyDescent="0.3">
      <c r="A129" t="s">
        <v>93</v>
      </c>
      <c r="B129" t="s">
        <v>161</v>
      </c>
      <c r="C129" t="s">
        <v>184</v>
      </c>
      <c r="D129" t="s">
        <v>230</v>
      </c>
      <c r="E129" t="s">
        <v>18</v>
      </c>
      <c r="F129" t="s">
        <v>148</v>
      </c>
      <c r="G129">
        <v>1</v>
      </c>
      <c r="H129">
        <v>44.43</v>
      </c>
      <c r="I129">
        <v>44.43</v>
      </c>
    </row>
    <row r="130" spans="1:9" x14ac:dyDescent="0.3">
      <c r="A130" t="s">
        <v>93</v>
      </c>
      <c r="B130" t="s">
        <v>161</v>
      </c>
      <c r="C130" t="s">
        <v>184</v>
      </c>
      <c r="D130" t="s">
        <v>202</v>
      </c>
      <c r="E130" t="s">
        <v>18</v>
      </c>
      <c r="F130" t="s">
        <v>148</v>
      </c>
      <c r="G130">
        <v>21</v>
      </c>
      <c r="H130">
        <v>187.53</v>
      </c>
      <c r="I130">
        <v>3938.13</v>
      </c>
    </row>
    <row r="131" spans="1:9" x14ac:dyDescent="0.3">
      <c r="A131" t="s">
        <v>93</v>
      </c>
      <c r="B131" t="s">
        <v>161</v>
      </c>
      <c r="C131" t="s">
        <v>184</v>
      </c>
      <c r="D131" t="s">
        <v>220</v>
      </c>
      <c r="E131" t="s">
        <v>18</v>
      </c>
      <c r="F131" t="s">
        <v>147</v>
      </c>
      <c r="G131">
        <v>9</v>
      </c>
      <c r="H131">
        <v>3.25</v>
      </c>
      <c r="I131">
        <v>29.25</v>
      </c>
    </row>
    <row r="132" spans="1:9" x14ac:dyDescent="0.3">
      <c r="A132" t="s">
        <v>93</v>
      </c>
      <c r="B132" t="s">
        <v>161</v>
      </c>
      <c r="C132" t="s">
        <v>184</v>
      </c>
      <c r="D132" t="s">
        <v>266</v>
      </c>
      <c r="E132" t="s">
        <v>18</v>
      </c>
      <c r="F132" t="s">
        <v>147</v>
      </c>
      <c r="G132">
        <v>17.599499999999999</v>
      </c>
      <c r="H132">
        <v>9.74</v>
      </c>
      <c r="I132">
        <v>171.42</v>
      </c>
    </row>
    <row r="133" spans="1:9" x14ac:dyDescent="0.3">
      <c r="A133" t="s">
        <v>93</v>
      </c>
      <c r="B133" t="s">
        <v>161</v>
      </c>
      <c r="C133" t="s">
        <v>184</v>
      </c>
      <c r="D133" t="s">
        <v>265</v>
      </c>
      <c r="E133" t="s">
        <v>17</v>
      </c>
      <c r="F133" t="s">
        <v>145</v>
      </c>
      <c r="G133">
        <v>1</v>
      </c>
      <c r="H133">
        <v>100</v>
      </c>
      <c r="I133">
        <v>100</v>
      </c>
    </row>
    <row r="134" spans="1:9" x14ac:dyDescent="0.3">
      <c r="A134" t="s">
        <v>95</v>
      </c>
      <c r="B134" t="s">
        <v>161</v>
      </c>
      <c r="C134" t="s">
        <v>184</v>
      </c>
      <c r="D134" t="s">
        <v>190</v>
      </c>
      <c r="E134" t="s">
        <v>17</v>
      </c>
      <c r="F134" t="s">
        <v>148</v>
      </c>
      <c r="G134">
        <v>115</v>
      </c>
      <c r="H134">
        <v>18.579999999999998</v>
      </c>
      <c r="I134">
        <v>2136.6999999999998</v>
      </c>
    </row>
    <row r="135" spans="1:9" x14ac:dyDescent="0.3">
      <c r="A135" t="s">
        <v>95</v>
      </c>
      <c r="B135" t="s">
        <v>161</v>
      </c>
      <c r="C135" t="s">
        <v>184</v>
      </c>
      <c r="D135" t="s">
        <v>248</v>
      </c>
      <c r="E135" t="s">
        <v>17</v>
      </c>
      <c r="F135" t="s">
        <v>148</v>
      </c>
      <c r="G135">
        <v>43.2</v>
      </c>
      <c r="H135">
        <v>112.58</v>
      </c>
      <c r="I135">
        <v>4863.46</v>
      </c>
    </row>
    <row r="136" spans="1:9" x14ac:dyDescent="0.3">
      <c r="A136" t="s">
        <v>95</v>
      </c>
      <c r="B136" t="s">
        <v>161</v>
      </c>
      <c r="C136" t="s">
        <v>184</v>
      </c>
      <c r="D136" t="s">
        <v>267</v>
      </c>
      <c r="E136" t="s">
        <v>18</v>
      </c>
      <c r="F136" t="s">
        <v>148</v>
      </c>
      <c r="G136">
        <v>0.53580000000000005</v>
      </c>
      <c r="H136">
        <v>48.5</v>
      </c>
      <c r="I136">
        <v>25.99</v>
      </c>
    </row>
    <row r="137" spans="1:9" x14ac:dyDescent="0.3">
      <c r="A137" t="s">
        <v>95</v>
      </c>
      <c r="B137" t="s">
        <v>161</v>
      </c>
      <c r="C137" t="s">
        <v>184</v>
      </c>
      <c r="D137" t="s">
        <v>228</v>
      </c>
      <c r="E137" t="s">
        <v>17</v>
      </c>
      <c r="F137" t="s">
        <v>145</v>
      </c>
      <c r="G137" t="s">
        <v>193</v>
      </c>
      <c r="H137" t="s">
        <v>193</v>
      </c>
      <c r="I137">
        <v>616.85</v>
      </c>
    </row>
    <row r="138" spans="1:9" x14ac:dyDescent="0.3">
      <c r="A138" t="s">
        <v>95</v>
      </c>
      <c r="B138" t="s">
        <v>161</v>
      </c>
      <c r="C138" t="s">
        <v>184</v>
      </c>
      <c r="D138" t="s">
        <v>220</v>
      </c>
      <c r="E138" t="s">
        <v>18</v>
      </c>
      <c r="F138" t="s">
        <v>147</v>
      </c>
      <c r="G138">
        <v>9</v>
      </c>
      <c r="H138">
        <v>3.25</v>
      </c>
      <c r="I138">
        <v>29.25</v>
      </c>
    </row>
    <row r="139" spans="1:9" x14ac:dyDescent="0.3">
      <c r="A139" t="s">
        <v>95</v>
      </c>
      <c r="B139" t="s">
        <v>161</v>
      </c>
      <c r="C139" t="s">
        <v>184</v>
      </c>
      <c r="D139" t="s">
        <v>223</v>
      </c>
      <c r="E139" t="s">
        <v>125</v>
      </c>
      <c r="F139" t="s">
        <v>145</v>
      </c>
      <c r="G139">
        <v>3</v>
      </c>
      <c r="H139">
        <v>130</v>
      </c>
      <c r="I139">
        <v>390</v>
      </c>
    </row>
    <row r="140" spans="1:9" x14ac:dyDescent="0.3">
      <c r="A140" t="s">
        <v>97</v>
      </c>
      <c r="B140" t="s">
        <v>161</v>
      </c>
      <c r="C140" t="s">
        <v>184</v>
      </c>
      <c r="D140" t="s">
        <v>268</v>
      </c>
      <c r="E140" t="s">
        <v>18</v>
      </c>
      <c r="F140" t="s">
        <v>148</v>
      </c>
      <c r="G140">
        <v>1</v>
      </c>
      <c r="H140">
        <v>75.73</v>
      </c>
      <c r="I140">
        <v>75.73</v>
      </c>
    </row>
    <row r="141" spans="1:9" x14ac:dyDescent="0.3">
      <c r="A141" t="s">
        <v>97</v>
      </c>
      <c r="B141" t="s">
        <v>161</v>
      </c>
      <c r="C141" t="s">
        <v>184</v>
      </c>
      <c r="D141" t="s">
        <v>269</v>
      </c>
      <c r="E141" t="s">
        <v>17</v>
      </c>
      <c r="F141" t="s">
        <v>148</v>
      </c>
      <c r="G141">
        <v>12.666600000000001</v>
      </c>
      <c r="H141">
        <v>69.03</v>
      </c>
      <c r="I141">
        <v>874.38</v>
      </c>
    </row>
    <row r="142" spans="1:9" x14ac:dyDescent="0.3">
      <c r="A142" t="s">
        <v>97</v>
      </c>
      <c r="B142" t="s">
        <v>161</v>
      </c>
      <c r="C142" t="s">
        <v>184</v>
      </c>
      <c r="D142" t="s">
        <v>270</v>
      </c>
      <c r="E142" t="s">
        <v>17</v>
      </c>
      <c r="F142" t="s">
        <v>145</v>
      </c>
      <c r="G142">
        <v>5</v>
      </c>
      <c r="H142">
        <v>6.5</v>
      </c>
      <c r="I142">
        <v>32.5</v>
      </c>
    </row>
    <row r="143" spans="1:9" x14ac:dyDescent="0.3">
      <c r="A143" t="s">
        <v>97</v>
      </c>
      <c r="B143" t="s">
        <v>161</v>
      </c>
      <c r="C143" t="s">
        <v>184</v>
      </c>
      <c r="D143" t="s">
        <v>271</v>
      </c>
      <c r="E143" t="s">
        <v>18</v>
      </c>
      <c r="F143" t="s">
        <v>148</v>
      </c>
      <c r="G143">
        <v>2</v>
      </c>
      <c r="H143">
        <v>56.34</v>
      </c>
      <c r="I143">
        <v>112.68</v>
      </c>
    </row>
    <row r="144" spans="1:9" x14ac:dyDescent="0.3">
      <c r="A144" t="s">
        <v>97</v>
      </c>
      <c r="B144" t="s">
        <v>161</v>
      </c>
      <c r="C144" t="s">
        <v>184</v>
      </c>
      <c r="D144" t="s">
        <v>257</v>
      </c>
      <c r="E144" t="s">
        <v>18</v>
      </c>
      <c r="F144" t="s">
        <v>162</v>
      </c>
      <c r="G144">
        <v>4.84</v>
      </c>
      <c r="H144">
        <v>30</v>
      </c>
      <c r="I144">
        <v>145.19999999999999</v>
      </c>
    </row>
    <row r="145" spans="1:9" x14ac:dyDescent="0.3">
      <c r="A145" t="s">
        <v>98</v>
      </c>
      <c r="B145" t="s">
        <v>161</v>
      </c>
      <c r="C145" t="s">
        <v>184</v>
      </c>
      <c r="D145" t="s">
        <v>272</v>
      </c>
      <c r="E145" t="s">
        <v>18</v>
      </c>
      <c r="F145" t="s">
        <v>145</v>
      </c>
      <c r="G145">
        <v>2188</v>
      </c>
      <c r="H145">
        <v>3.2</v>
      </c>
      <c r="I145">
        <v>7001.6</v>
      </c>
    </row>
    <row r="146" spans="1:9" x14ac:dyDescent="0.3">
      <c r="A146" t="s">
        <v>98</v>
      </c>
      <c r="B146" t="s">
        <v>161</v>
      </c>
      <c r="C146" t="s">
        <v>184</v>
      </c>
      <c r="D146" t="s">
        <v>273</v>
      </c>
      <c r="E146" t="s">
        <v>17</v>
      </c>
      <c r="F146" t="s">
        <v>147</v>
      </c>
      <c r="G146" t="s">
        <v>193</v>
      </c>
      <c r="H146" t="s">
        <v>193</v>
      </c>
      <c r="I146">
        <v>0</v>
      </c>
    </row>
    <row r="147" spans="1:9" x14ac:dyDescent="0.3">
      <c r="A147" t="s">
        <v>98</v>
      </c>
      <c r="B147" t="s">
        <v>161</v>
      </c>
      <c r="C147" t="s">
        <v>184</v>
      </c>
      <c r="D147" t="s">
        <v>273</v>
      </c>
      <c r="E147" t="s">
        <v>16</v>
      </c>
      <c r="F147" t="s">
        <v>147</v>
      </c>
      <c r="G147" t="s">
        <v>193</v>
      </c>
      <c r="H147" t="s">
        <v>193</v>
      </c>
      <c r="I147">
        <v>4.38</v>
      </c>
    </row>
    <row r="148" spans="1:9" x14ac:dyDescent="0.3">
      <c r="A148" t="s">
        <v>98</v>
      </c>
      <c r="B148" t="s">
        <v>161</v>
      </c>
      <c r="C148" t="s">
        <v>184</v>
      </c>
      <c r="D148" t="s">
        <v>222</v>
      </c>
      <c r="E148" t="s">
        <v>125</v>
      </c>
      <c r="F148" t="s">
        <v>145</v>
      </c>
      <c r="G148">
        <v>16</v>
      </c>
      <c r="H148">
        <v>110</v>
      </c>
      <c r="I148">
        <v>1760</v>
      </c>
    </row>
    <row r="149" spans="1:9" x14ac:dyDescent="0.3">
      <c r="A149" t="s">
        <v>98</v>
      </c>
      <c r="B149" t="s">
        <v>161</v>
      </c>
      <c r="C149" t="s">
        <v>184</v>
      </c>
      <c r="D149" t="s">
        <v>232</v>
      </c>
      <c r="E149" t="s">
        <v>17</v>
      </c>
      <c r="F149" t="s">
        <v>145</v>
      </c>
      <c r="G149">
        <v>5</v>
      </c>
      <c r="H149">
        <v>22.5</v>
      </c>
      <c r="I149">
        <v>112.5</v>
      </c>
    </row>
    <row r="150" spans="1:9" x14ac:dyDescent="0.3">
      <c r="A150" t="s">
        <v>99</v>
      </c>
      <c r="B150" t="s">
        <v>161</v>
      </c>
      <c r="C150" t="s">
        <v>184</v>
      </c>
      <c r="D150" t="s">
        <v>268</v>
      </c>
      <c r="E150" t="s">
        <v>16</v>
      </c>
      <c r="F150" t="s">
        <v>148</v>
      </c>
      <c r="G150">
        <v>1</v>
      </c>
      <c r="H150">
        <v>75.73</v>
      </c>
      <c r="I150">
        <v>75.73</v>
      </c>
    </row>
    <row r="151" spans="1:9" x14ac:dyDescent="0.3">
      <c r="A151" t="s">
        <v>99</v>
      </c>
      <c r="B151" t="s">
        <v>161</v>
      </c>
      <c r="C151" t="s">
        <v>184</v>
      </c>
      <c r="D151" t="s">
        <v>233</v>
      </c>
      <c r="E151" t="s">
        <v>16</v>
      </c>
      <c r="F151" t="s">
        <v>148</v>
      </c>
      <c r="G151">
        <v>3</v>
      </c>
      <c r="H151">
        <v>48.69</v>
      </c>
      <c r="I151">
        <v>146.07</v>
      </c>
    </row>
    <row r="152" spans="1:9" x14ac:dyDescent="0.3">
      <c r="A152" t="s">
        <v>99</v>
      </c>
      <c r="B152" t="s">
        <v>161</v>
      </c>
      <c r="C152" t="s">
        <v>184</v>
      </c>
      <c r="D152" t="s">
        <v>274</v>
      </c>
      <c r="E152" t="s">
        <v>17</v>
      </c>
      <c r="F152" t="s">
        <v>148</v>
      </c>
      <c r="G152">
        <v>2</v>
      </c>
      <c r="H152">
        <v>322.24</v>
      </c>
      <c r="I152">
        <v>644.48</v>
      </c>
    </row>
    <row r="153" spans="1:9" x14ac:dyDescent="0.3">
      <c r="A153" t="s">
        <v>99</v>
      </c>
      <c r="B153" t="s">
        <v>161</v>
      </c>
      <c r="C153" t="s">
        <v>184</v>
      </c>
      <c r="D153" t="s">
        <v>246</v>
      </c>
      <c r="E153" t="s">
        <v>16</v>
      </c>
      <c r="F153" t="s">
        <v>148</v>
      </c>
      <c r="G153">
        <v>2</v>
      </c>
      <c r="H153">
        <v>96.2</v>
      </c>
      <c r="I153">
        <v>192.4</v>
      </c>
    </row>
    <row r="154" spans="1:9" x14ac:dyDescent="0.3">
      <c r="A154" t="s">
        <v>99</v>
      </c>
      <c r="B154" t="s">
        <v>161</v>
      </c>
      <c r="C154" t="s">
        <v>184</v>
      </c>
      <c r="D154" t="s">
        <v>275</v>
      </c>
      <c r="E154" t="s">
        <v>125</v>
      </c>
      <c r="F154" t="s">
        <v>145</v>
      </c>
      <c r="G154">
        <v>27</v>
      </c>
      <c r="H154">
        <v>130</v>
      </c>
      <c r="I154">
        <v>3510</v>
      </c>
    </row>
    <row r="155" spans="1:9" x14ac:dyDescent="0.3">
      <c r="A155" t="s">
        <v>99</v>
      </c>
      <c r="B155" t="s">
        <v>161</v>
      </c>
      <c r="C155" t="s">
        <v>184</v>
      </c>
      <c r="D155" t="s">
        <v>271</v>
      </c>
      <c r="E155" t="s">
        <v>17</v>
      </c>
      <c r="F155" t="s">
        <v>148</v>
      </c>
      <c r="G155">
        <v>2</v>
      </c>
      <c r="H155">
        <v>56.34</v>
      </c>
      <c r="I155">
        <v>112.68</v>
      </c>
    </row>
    <row r="156" spans="1:9" x14ac:dyDescent="0.3">
      <c r="A156" t="s">
        <v>100</v>
      </c>
      <c r="B156" t="s">
        <v>161</v>
      </c>
      <c r="C156" t="s">
        <v>184</v>
      </c>
      <c r="D156" t="s">
        <v>267</v>
      </c>
      <c r="E156" t="s">
        <v>17</v>
      </c>
      <c r="F156" t="s">
        <v>148</v>
      </c>
      <c r="G156">
        <v>1</v>
      </c>
      <c r="H156">
        <v>48.89</v>
      </c>
      <c r="I156">
        <v>48.89</v>
      </c>
    </row>
    <row r="157" spans="1:9" x14ac:dyDescent="0.3">
      <c r="A157" t="s">
        <v>100</v>
      </c>
      <c r="B157" t="s">
        <v>161</v>
      </c>
      <c r="C157" t="s">
        <v>184</v>
      </c>
      <c r="D157" t="s">
        <v>224</v>
      </c>
      <c r="E157" t="s">
        <v>125</v>
      </c>
      <c r="F157" t="s">
        <v>145</v>
      </c>
      <c r="G157">
        <v>14</v>
      </c>
      <c r="H157">
        <v>58.5</v>
      </c>
      <c r="I157">
        <v>819</v>
      </c>
    </row>
    <row r="158" spans="1:9" x14ac:dyDescent="0.3">
      <c r="A158" t="s">
        <v>100</v>
      </c>
      <c r="B158" t="s">
        <v>161</v>
      </c>
      <c r="C158" t="s">
        <v>184</v>
      </c>
      <c r="D158" t="s">
        <v>273</v>
      </c>
      <c r="E158" t="s">
        <v>17</v>
      </c>
      <c r="F158" t="s">
        <v>147</v>
      </c>
      <c r="G158" t="s">
        <v>193</v>
      </c>
      <c r="H158" t="s">
        <v>193</v>
      </c>
      <c r="I158">
        <v>0</v>
      </c>
    </row>
    <row r="159" spans="1:9" x14ac:dyDescent="0.3">
      <c r="A159" t="s">
        <v>100</v>
      </c>
      <c r="B159" t="s">
        <v>161</v>
      </c>
      <c r="C159" t="s">
        <v>184</v>
      </c>
      <c r="D159" t="s">
        <v>256</v>
      </c>
      <c r="E159" t="s">
        <v>18</v>
      </c>
      <c r="F159" t="s">
        <v>145</v>
      </c>
      <c r="G159">
        <v>2</v>
      </c>
      <c r="H159">
        <v>56.5</v>
      </c>
      <c r="I159">
        <v>113</v>
      </c>
    </row>
    <row r="160" spans="1:9" x14ac:dyDescent="0.3">
      <c r="A160" t="s">
        <v>100</v>
      </c>
      <c r="B160" t="s">
        <v>161</v>
      </c>
      <c r="C160" t="s">
        <v>184</v>
      </c>
      <c r="D160" t="s">
        <v>262</v>
      </c>
      <c r="E160" t="s">
        <v>16</v>
      </c>
      <c r="F160" t="s">
        <v>145</v>
      </c>
      <c r="G160">
        <v>5</v>
      </c>
      <c r="H160">
        <v>56.5</v>
      </c>
      <c r="I160">
        <v>282.5</v>
      </c>
    </row>
    <row r="161" spans="1:9" x14ac:dyDescent="0.3">
      <c r="A161" t="s">
        <v>100</v>
      </c>
      <c r="B161" t="s">
        <v>161</v>
      </c>
      <c r="C161" t="s">
        <v>184</v>
      </c>
      <c r="D161" t="s">
        <v>225</v>
      </c>
      <c r="E161" t="s">
        <v>125</v>
      </c>
      <c r="F161" t="s">
        <v>162</v>
      </c>
      <c r="G161">
        <v>16.37</v>
      </c>
      <c r="H161">
        <v>51.96</v>
      </c>
      <c r="I161">
        <v>850.6</v>
      </c>
    </row>
    <row r="162" spans="1:9" x14ac:dyDescent="0.3">
      <c r="A162" t="s">
        <v>101</v>
      </c>
      <c r="B162" t="s">
        <v>161</v>
      </c>
      <c r="C162" t="s">
        <v>184</v>
      </c>
      <c r="D162" t="s">
        <v>268</v>
      </c>
      <c r="E162" t="s">
        <v>16</v>
      </c>
      <c r="F162" t="s">
        <v>148</v>
      </c>
      <c r="G162">
        <v>1</v>
      </c>
      <c r="H162">
        <v>75.73</v>
      </c>
      <c r="I162">
        <v>75.73</v>
      </c>
    </row>
    <row r="163" spans="1:9" x14ac:dyDescent="0.3">
      <c r="A163" t="s">
        <v>101</v>
      </c>
      <c r="B163" t="s">
        <v>161</v>
      </c>
      <c r="C163" t="s">
        <v>184</v>
      </c>
      <c r="D163" t="s">
        <v>206</v>
      </c>
      <c r="E163" t="s">
        <v>18</v>
      </c>
      <c r="F163" t="s">
        <v>148</v>
      </c>
      <c r="G163">
        <v>10</v>
      </c>
      <c r="H163">
        <v>97.17</v>
      </c>
      <c r="I163">
        <v>971.7</v>
      </c>
    </row>
    <row r="164" spans="1:9" x14ac:dyDescent="0.3">
      <c r="A164" t="s">
        <v>101</v>
      </c>
      <c r="B164" t="s">
        <v>161</v>
      </c>
      <c r="C164" t="s">
        <v>184</v>
      </c>
      <c r="D164" t="s">
        <v>204</v>
      </c>
      <c r="E164" t="s">
        <v>17</v>
      </c>
      <c r="F164" t="s">
        <v>148</v>
      </c>
      <c r="G164">
        <v>63.767400000000002</v>
      </c>
      <c r="H164">
        <v>161.12</v>
      </c>
      <c r="I164">
        <v>10274.209999999999</v>
      </c>
    </row>
    <row r="165" spans="1:9" x14ac:dyDescent="0.3">
      <c r="A165" t="s">
        <v>102</v>
      </c>
      <c r="B165" t="s">
        <v>161</v>
      </c>
      <c r="C165" t="s">
        <v>184</v>
      </c>
      <c r="D165" t="s">
        <v>276</v>
      </c>
      <c r="E165" t="s">
        <v>17</v>
      </c>
      <c r="F165" t="s">
        <v>145</v>
      </c>
      <c r="G165">
        <v>3</v>
      </c>
      <c r="H165">
        <v>15.84</v>
      </c>
      <c r="I165">
        <v>47.52</v>
      </c>
    </row>
    <row r="166" spans="1:9" x14ac:dyDescent="0.3">
      <c r="A166" t="s">
        <v>103</v>
      </c>
      <c r="B166" t="s">
        <v>161</v>
      </c>
      <c r="C166" t="s">
        <v>184</v>
      </c>
      <c r="D166" t="s">
        <v>277</v>
      </c>
      <c r="E166" t="s">
        <v>17</v>
      </c>
      <c r="F166" t="s">
        <v>148</v>
      </c>
      <c r="G166">
        <v>1</v>
      </c>
      <c r="H166">
        <v>11.94</v>
      </c>
      <c r="I166">
        <v>11.94</v>
      </c>
    </row>
    <row r="167" spans="1:9" x14ac:dyDescent="0.3">
      <c r="A167" t="s">
        <v>103</v>
      </c>
      <c r="B167" t="s">
        <v>161</v>
      </c>
      <c r="C167" t="s">
        <v>184</v>
      </c>
      <c r="D167" t="s">
        <v>201</v>
      </c>
      <c r="E167" t="s">
        <v>17</v>
      </c>
      <c r="F167" t="s">
        <v>148</v>
      </c>
      <c r="G167">
        <v>60.217300000000002</v>
      </c>
      <c r="H167">
        <v>137.74</v>
      </c>
      <c r="I167">
        <v>8294.34</v>
      </c>
    </row>
    <row r="168" spans="1:9" x14ac:dyDescent="0.3">
      <c r="A168" t="s">
        <v>103</v>
      </c>
      <c r="B168" t="s">
        <v>161</v>
      </c>
      <c r="C168" t="s">
        <v>184</v>
      </c>
      <c r="D168" t="s">
        <v>255</v>
      </c>
      <c r="E168" t="s">
        <v>18</v>
      </c>
      <c r="F168" t="s">
        <v>145</v>
      </c>
      <c r="G168">
        <v>8</v>
      </c>
      <c r="H168">
        <v>7.5</v>
      </c>
      <c r="I168">
        <v>60</v>
      </c>
    </row>
    <row r="169" spans="1:9" x14ac:dyDescent="0.3">
      <c r="A169" t="s">
        <v>103</v>
      </c>
      <c r="B169" t="s">
        <v>161</v>
      </c>
      <c r="C169" t="s">
        <v>184</v>
      </c>
      <c r="D169" t="s">
        <v>278</v>
      </c>
      <c r="E169" t="s">
        <v>125</v>
      </c>
      <c r="F169" t="s">
        <v>145</v>
      </c>
      <c r="G169">
        <v>18</v>
      </c>
      <c r="H169">
        <v>70</v>
      </c>
      <c r="I169">
        <v>1260</v>
      </c>
    </row>
    <row r="170" spans="1:9" x14ac:dyDescent="0.3">
      <c r="A170" t="s">
        <v>104</v>
      </c>
      <c r="B170" t="s">
        <v>161</v>
      </c>
      <c r="C170" t="s">
        <v>184</v>
      </c>
      <c r="D170" t="s">
        <v>196</v>
      </c>
      <c r="E170" t="s">
        <v>125</v>
      </c>
      <c r="F170" t="s">
        <v>145</v>
      </c>
      <c r="G170">
        <v>1</v>
      </c>
      <c r="H170">
        <v>60</v>
      </c>
      <c r="I170">
        <v>60</v>
      </c>
    </row>
    <row r="171" spans="1:9" x14ac:dyDescent="0.3">
      <c r="A171" t="s">
        <v>104</v>
      </c>
      <c r="B171" t="s">
        <v>161</v>
      </c>
      <c r="C171" t="s">
        <v>184</v>
      </c>
      <c r="D171" t="s">
        <v>237</v>
      </c>
      <c r="E171" t="s">
        <v>17</v>
      </c>
      <c r="F171" t="s">
        <v>145</v>
      </c>
      <c r="G171">
        <v>6</v>
      </c>
      <c r="H171">
        <v>130</v>
      </c>
      <c r="I171">
        <v>780</v>
      </c>
    </row>
    <row r="172" spans="1:9" x14ac:dyDescent="0.3">
      <c r="A172" t="s">
        <v>105</v>
      </c>
      <c r="B172" t="s">
        <v>161</v>
      </c>
      <c r="C172" t="s">
        <v>184</v>
      </c>
      <c r="D172" t="s">
        <v>277</v>
      </c>
      <c r="E172" t="s">
        <v>17</v>
      </c>
      <c r="F172" t="s">
        <v>148</v>
      </c>
      <c r="G172">
        <v>1</v>
      </c>
      <c r="H172">
        <v>11.94</v>
      </c>
      <c r="I172">
        <v>11.94</v>
      </c>
    </row>
    <row r="173" spans="1:9" x14ac:dyDescent="0.3">
      <c r="A173" t="s">
        <v>105</v>
      </c>
      <c r="B173" t="s">
        <v>161</v>
      </c>
      <c r="C173" t="s">
        <v>184</v>
      </c>
      <c r="D173" t="s">
        <v>272</v>
      </c>
      <c r="E173" t="s">
        <v>18</v>
      </c>
      <c r="F173" t="s">
        <v>145</v>
      </c>
      <c r="G173">
        <v>2156</v>
      </c>
      <c r="H173">
        <v>3.2</v>
      </c>
      <c r="I173">
        <v>6899.2</v>
      </c>
    </row>
    <row r="174" spans="1:9" x14ac:dyDescent="0.3">
      <c r="A174" t="s">
        <v>93</v>
      </c>
      <c r="B174" t="s">
        <v>161</v>
      </c>
      <c r="C174" t="s">
        <v>184</v>
      </c>
      <c r="D174" t="s">
        <v>200</v>
      </c>
      <c r="E174" t="s">
        <v>16</v>
      </c>
      <c r="F174" t="s">
        <v>148</v>
      </c>
      <c r="G174">
        <v>1</v>
      </c>
      <c r="H174">
        <v>64.790000000000006</v>
      </c>
      <c r="I174">
        <v>64.790000000000006</v>
      </c>
    </row>
    <row r="175" spans="1:9" x14ac:dyDescent="0.3">
      <c r="A175" t="s">
        <v>93</v>
      </c>
      <c r="B175" t="s">
        <v>161</v>
      </c>
      <c r="C175" t="s">
        <v>184</v>
      </c>
      <c r="D175" t="s">
        <v>262</v>
      </c>
      <c r="E175" t="s">
        <v>17</v>
      </c>
      <c r="F175" t="s">
        <v>145</v>
      </c>
      <c r="G175">
        <v>9</v>
      </c>
      <c r="H175">
        <v>56.5</v>
      </c>
      <c r="I175">
        <v>508.5</v>
      </c>
    </row>
    <row r="176" spans="1:9" x14ac:dyDescent="0.3">
      <c r="A176" t="s">
        <v>94</v>
      </c>
      <c r="B176" t="s">
        <v>161</v>
      </c>
      <c r="C176" t="s">
        <v>184</v>
      </c>
      <c r="D176" t="s">
        <v>241</v>
      </c>
      <c r="E176" t="s">
        <v>17</v>
      </c>
      <c r="F176" t="s">
        <v>148</v>
      </c>
      <c r="G176">
        <v>1</v>
      </c>
      <c r="H176">
        <v>15.69</v>
      </c>
      <c r="I176">
        <v>15.69</v>
      </c>
    </row>
    <row r="177" spans="1:9" x14ac:dyDescent="0.3">
      <c r="A177" t="s">
        <v>94</v>
      </c>
      <c r="B177" t="s">
        <v>161</v>
      </c>
      <c r="C177" t="s">
        <v>184</v>
      </c>
      <c r="D177" t="s">
        <v>201</v>
      </c>
      <c r="E177" t="s">
        <v>17</v>
      </c>
      <c r="F177" t="s">
        <v>148</v>
      </c>
      <c r="G177">
        <v>55.532299999999999</v>
      </c>
      <c r="H177">
        <v>135.27000000000001</v>
      </c>
      <c r="I177">
        <v>7511.86</v>
      </c>
    </row>
    <row r="178" spans="1:9" x14ac:dyDescent="0.3">
      <c r="A178" t="s">
        <v>94</v>
      </c>
      <c r="B178" t="s">
        <v>161</v>
      </c>
      <c r="C178" t="s">
        <v>184</v>
      </c>
      <c r="D178" t="s">
        <v>204</v>
      </c>
      <c r="E178" t="s">
        <v>125</v>
      </c>
      <c r="F178" t="s">
        <v>148</v>
      </c>
      <c r="G178">
        <v>1</v>
      </c>
      <c r="H178">
        <v>157.91999999999999</v>
      </c>
      <c r="I178">
        <v>157.91999999999999</v>
      </c>
    </row>
    <row r="179" spans="1:9" x14ac:dyDescent="0.3">
      <c r="A179" t="s">
        <v>94</v>
      </c>
      <c r="B179" t="s">
        <v>161</v>
      </c>
      <c r="C179" t="s">
        <v>184</v>
      </c>
      <c r="D179" t="s">
        <v>195</v>
      </c>
      <c r="E179" t="s">
        <v>17</v>
      </c>
      <c r="F179" t="s">
        <v>147</v>
      </c>
      <c r="G179" t="s">
        <v>193</v>
      </c>
      <c r="H179">
        <v>0</v>
      </c>
      <c r="I179">
        <v>0</v>
      </c>
    </row>
    <row r="180" spans="1:9" x14ac:dyDescent="0.3">
      <c r="A180" t="s">
        <v>94</v>
      </c>
      <c r="B180" t="s">
        <v>161</v>
      </c>
      <c r="C180" t="s">
        <v>184</v>
      </c>
      <c r="D180" t="s">
        <v>265</v>
      </c>
      <c r="E180" t="s">
        <v>16</v>
      </c>
      <c r="F180" t="s">
        <v>145</v>
      </c>
      <c r="G180">
        <v>17</v>
      </c>
      <c r="H180">
        <v>100</v>
      </c>
      <c r="I180">
        <v>1700</v>
      </c>
    </row>
    <row r="181" spans="1:9" x14ac:dyDescent="0.3">
      <c r="A181" t="s">
        <v>94</v>
      </c>
      <c r="B181" t="s">
        <v>161</v>
      </c>
      <c r="C181" t="s">
        <v>184</v>
      </c>
      <c r="D181" t="s">
        <v>260</v>
      </c>
      <c r="E181" t="s">
        <v>16</v>
      </c>
      <c r="F181" t="s">
        <v>145</v>
      </c>
      <c r="G181">
        <v>1</v>
      </c>
      <c r="H181">
        <v>120</v>
      </c>
      <c r="I181">
        <v>120</v>
      </c>
    </row>
    <row r="182" spans="1:9" x14ac:dyDescent="0.3">
      <c r="A182" t="s">
        <v>95</v>
      </c>
      <c r="B182" t="s">
        <v>161</v>
      </c>
      <c r="C182" t="s">
        <v>184</v>
      </c>
      <c r="D182" t="s">
        <v>198</v>
      </c>
      <c r="E182" t="s">
        <v>16</v>
      </c>
      <c r="F182" t="s">
        <v>147</v>
      </c>
      <c r="G182">
        <v>3</v>
      </c>
      <c r="H182">
        <v>65</v>
      </c>
      <c r="I182">
        <v>195</v>
      </c>
    </row>
    <row r="183" spans="1:9" x14ac:dyDescent="0.3">
      <c r="A183" t="s">
        <v>95</v>
      </c>
      <c r="B183" t="s">
        <v>161</v>
      </c>
      <c r="C183" t="s">
        <v>184</v>
      </c>
      <c r="D183" t="s">
        <v>200</v>
      </c>
      <c r="E183" t="s">
        <v>17</v>
      </c>
      <c r="F183" t="s">
        <v>148</v>
      </c>
      <c r="G183">
        <v>1</v>
      </c>
      <c r="H183">
        <v>64.790000000000006</v>
      </c>
      <c r="I183">
        <v>64.790000000000006</v>
      </c>
    </row>
    <row r="184" spans="1:9" x14ac:dyDescent="0.3">
      <c r="A184" t="s">
        <v>97</v>
      </c>
      <c r="B184" t="s">
        <v>161</v>
      </c>
      <c r="C184" t="s">
        <v>184</v>
      </c>
      <c r="D184" t="s">
        <v>279</v>
      </c>
      <c r="E184" t="s">
        <v>125</v>
      </c>
      <c r="F184" t="s">
        <v>148</v>
      </c>
      <c r="G184" t="s">
        <v>193</v>
      </c>
      <c r="H184" t="s">
        <v>193</v>
      </c>
      <c r="I184">
        <v>1.42</v>
      </c>
    </row>
    <row r="185" spans="1:9" x14ac:dyDescent="0.3">
      <c r="A185" t="s">
        <v>97</v>
      </c>
      <c r="B185" t="s">
        <v>161</v>
      </c>
      <c r="C185" t="s">
        <v>184</v>
      </c>
      <c r="D185" t="s">
        <v>268</v>
      </c>
      <c r="E185" t="s">
        <v>17</v>
      </c>
      <c r="F185" t="s">
        <v>148</v>
      </c>
      <c r="G185">
        <v>4</v>
      </c>
      <c r="H185">
        <v>75.73</v>
      </c>
      <c r="I185">
        <v>302.92</v>
      </c>
    </row>
    <row r="186" spans="1:9" x14ac:dyDescent="0.3">
      <c r="A186" t="s">
        <v>97</v>
      </c>
      <c r="B186" t="s">
        <v>161</v>
      </c>
      <c r="C186" t="s">
        <v>184</v>
      </c>
      <c r="D186" t="s">
        <v>280</v>
      </c>
      <c r="E186" t="s">
        <v>125</v>
      </c>
      <c r="F186" t="s">
        <v>145</v>
      </c>
      <c r="G186" t="s">
        <v>193</v>
      </c>
      <c r="H186" t="s">
        <v>193</v>
      </c>
      <c r="I186">
        <v>0</v>
      </c>
    </row>
    <row r="187" spans="1:9" x14ac:dyDescent="0.3">
      <c r="A187" t="s">
        <v>97</v>
      </c>
      <c r="B187" t="s">
        <v>161</v>
      </c>
      <c r="C187" t="s">
        <v>184</v>
      </c>
      <c r="D187" t="s">
        <v>224</v>
      </c>
      <c r="E187" t="s">
        <v>17</v>
      </c>
      <c r="F187" t="s">
        <v>145</v>
      </c>
      <c r="G187">
        <v>2.5</v>
      </c>
      <c r="H187">
        <v>117</v>
      </c>
      <c r="I187">
        <v>292.5</v>
      </c>
    </row>
    <row r="188" spans="1:9" x14ac:dyDescent="0.3">
      <c r="A188" t="s">
        <v>97</v>
      </c>
      <c r="B188" t="s">
        <v>161</v>
      </c>
      <c r="C188" t="s">
        <v>184</v>
      </c>
      <c r="D188" t="s">
        <v>194</v>
      </c>
      <c r="E188" t="s">
        <v>16</v>
      </c>
      <c r="F188" t="s">
        <v>147</v>
      </c>
      <c r="G188">
        <v>104.839</v>
      </c>
      <c r="H188">
        <v>18.82</v>
      </c>
      <c r="I188">
        <v>1973.07</v>
      </c>
    </row>
    <row r="189" spans="1:9" x14ac:dyDescent="0.3">
      <c r="A189" t="s">
        <v>97</v>
      </c>
      <c r="B189" t="s">
        <v>161</v>
      </c>
      <c r="C189" t="s">
        <v>184</v>
      </c>
      <c r="D189" t="s">
        <v>281</v>
      </c>
      <c r="E189" t="s">
        <v>16</v>
      </c>
      <c r="F189" t="s">
        <v>145</v>
      </c>
      <c r="G189">
        <v>1</v>
      </c>
      <c r="H189">
        <v>135</v>
      </c>
      <c r="I189">
        <v>135</v>
      </c>
    </row>
    <row r="190" spans="1:9" x14ac:dyDescent="0.3">
      <c r="A190" t="s">
        <v>97</v>
      </c>
      <c r="B190" t="s">
        <v>161</v>
      </c>
      <c r="C190" t="s">
        <v>184</v>
      </c>
      <c r="D190" t="s">
        <v>260</v>
      </c>
      <c r="E190" t="s">
        <v>17</v>
      </c>
      <c r="F190" t="s">
        <v>145</v>
      </c>
      <c r="G190">
        <v>1</v>
      </c>
      <c r="H190">
        <v>120</v>
      </c>
      <c r="I190">
        <v>120</v>
      </c>
    </row>
    <row r="191" spans="1:9" x14ac:dyDescent="0.3">
      <c r="A191" t="s">
        <v>93</v>
      </c>
      <c r="B191" t="s">
        <v>161</v>
      </c>
      <c r="C191" t="s">
        <v>184</v>
      </c>
      <c r="D191" t="s">
        <v>243</v>
      </c>
      <c r="E191" t="s">
        <v>18</v>
      </c>
      <c r="F191" t="s">
        <v>148</v>
      </c>
      <c r="G191">
        <v>138.80009999999999</v>
      </c>
      <c r="H191">
        <v>23.47</v>
      </c>
      <c r="I191">
        <v>3257.64</v>
      </c>
    </row>
    <row r="192" spans="1:9" x14ac:dyDescent="0.3">
      <c r="A192" t="s">
        <v>93</v>
      </c>
      <c r="B192" t="s">
        <v>161</v>
      </c>
      <c r="C192" t="s">
        <v>184</v>
      </c>
      <c r="D192" t="s">
        <v>282</v>
      </c>
      <c r="E192" t="s">
        <v>17</v>
      </c>
      <c r="F192" t="s">
        <v>148</v>
      </c>
      <c r="G192">
        <v>1</v>
      </c>
      <c r="H192">
        <v>22.5</v>
      </c>
      <c r="I192">
        <v>22.5</v>
      </c>
    </row>
    <row r="193" spans="1:9" x14ac:dyDescent="0.3">
      <c r="A193" t="s">
        <v>93</v>
      </c>
      <c r="B193" t="s">
        <v>161</v>
      </c>
      <c r="C193" t="s">
        <v>184</v>
      </c>
      <c r="D193" t="s">
        <v>248</v>
      </c>
      <c r="E193" t="s">
        <v>18</v>
      </c>
      <c r="F193" t="s">
        <v>148</v>
      </c>
      <c r="G193">
        <v>16</v>
      </c>
      <c r="H193">
        <v>112.58</v>
      </c>
      <c r="I193">
        <v>1801.28</v>
      </c>
    </row>
    <row r="194" spans="1:9" x14ac:dyDescent="0.3">
      <c r="A194" t="s">
        <v>93</v>
      </c>
      <c r="B194" t="s">
        <v>161</v>
      </c>
      <c r="C194" t="s">
        <v>184</v>
      </c>
      <c r="D194" t="s">
        <v>274</v>
      </c>
      <c r="E194" t="s">
        <v>17</v>
      </c>
      <c r="F194" t="s">
        <v>148</v>
      </c>
      <c r="G194">
        <v>2</v>
      </c>
      <c r="H194">
        <v>315.83999999999997</v>
      </c>
      <c r="I194">
        <v>631.67999999999995</v>
      </c>
    </row>
    <row r="195" spans="1:9" x14ac:dyDescent="0.3">
      <c r="A195" t="s">
        <v>93</v>
      </c>
      <c r="B195" t="s">
        <v>161</v>
      </c>
      <c r="C195" t="s">
        <v>184</v>
      </c>
      <c r="D195" t="s">
        <v>221</v>
      </c>
      <c r="E195" t="s">
        <v>18</v>
      </c>
      <c r="F195" t="s">
        <v>147</v>
      </c>
      <c r="G195">
        <v>4</v>
      </c>
      <c r="H195">
        <v>3.3</v>
      </c>
      <c r="I195">
        <v>13.2</v>
      </c>
    </row>
    <row r="196" spans="1:9" x14ac:dyDescent="0.3">
      <c r="A196" t="s">
        <v>93</v>
      </c>
      <c r="B196" t="s">
        <v>161</v>
      </c>
      <c r="C196" t="s">
        <v>184</v>
      </c>
      <c r="D196" t="s">
        <v>283</v>
      </c>
      <c r="E196" t="s">
        <v>17</v>
      </c>
      <c r="F196" t="s">
        <v>147</v>
      </c>
      <c r="G196">
        <v>4</v>
      </c>
      <c r="H196">
        <v>14.21</v>
      </c>
      <c r="I196">
        <v>56.84</v>
      </c>
    </row>
    <row r="197" spans="1:9" x14ac:dyDescent="0.3">
      <c r="A197" t="s">
        <v>93</v>
      </c>
      <c r="B197" t="s">
        <v>161</v>
      </c>
      <c r="C197" t="s">
        <v>184</v>
      </c>
      <c r="D197" t="s">
        <v>275</v>
      </c>
      <c r="E197" t="s">
        <v>17</v>
      </c>
      <c r="F197" t="s">
        <v>145</v>
      </c>
      <c r="G197">
        <v>11.230700000000001</v>
      </c>
      <c r="H197">
        <v>130</v>
      </c>
      <c r="I197">
        <v>1460</v>
      </c>
    </row>
    <row r="198" spans="1:9" x14ac:dyDescent="0.3">
      <c r="A198" t="s">
        <v>94</v>
      </c>
      <c r="B198" t="s">
        <v>161</v>
      </c>
      <c r="C198" t="s">
        <v>184</v>
      </c>
      <c r="D198" t="s">
        <v>251</v>
      </c>
      <c r="E198" t="s">
        <v>17</v>
      </c>
      <c r="F198" t="s">
        <v>148</v>
      </c>
      <c r="G198">
        <v>31.9803</v>
      </c>
      <c r="H198">
        <v>87.68</v>
      </c>
      <c r="I198">
        <v>2804.04</v>
      </c>
    </row>
    <row r="199" spans="1:9" x14ac:dyDescent="0.3">
      <c r="A199" t="s">
        <v>94</v>
      </c>
      <c r="B199" t="s">
        <v>161</v>
      </c>
      <c r="C199" t="s">
        <v>184</v>
      </c>
      <c r="D199" t="s">
        <v>224</v>
      </c>
      <c r="E199" t="s">
        <v>125</v>
      </c>
      <c r="F199" t="s">
        <v>145</v>
      </c>
      <c r="G199">
        <v>47</v>
      </c>
      <c r="H199">
        <v>58.5</v>
      </c>
      <c r="I199">
        <v>2749.5</v>
      </c>
    </row>
    <row r="200" spans="1:9" x14ac:dyDescent="0.3">
      <c r="A200" t="s">
        <v>94</v>
      </c>
      <c r="B200" t="s">
        <v>161</v>
      </c>
      <c r="C200" t="s">
        <v>184</v>
      </c>
      <c r="D200" t="s">
        <v>262</v>
      </c>
      <c r="E200" t="s">
        <v>16</v>
      </c>
      <c r="F200" t="s">
        <v>145</v>
      </c>
      <c r="G200">
        <v>5</v>
      </c>
      <c r="H200">
        <v>56.5</v>
      </c>
      <c r="I200">
        <v>282.5</v>
      </c>
    </row>
    <row r="201" spans="1:9" x14ac:dyDescent="0.3">
      <c r="A201" t="s">
        <v>94</v>
      </c>
      <c r="B201" t="s">
        <v>161</v>
      </c>
      <c r="C201" t="s">
        <v>184</v>
      </c>
      <c r="D201" t="s">
        <v>211</v>
      </c>
      <c r="E201" t="s">
        <v>17</v>
      </c>
      <c r="F201" t="s">
        <v>145</v>
      </c>
      <c r="G201">
        <v>1</v>
      </c>
      <c r="H201">
        <v>160</v>
      </c>
      <c r="I201">
        <v>160</v>
      </c>
    </row>
    <row r="202" spans="1:9" x14ac:dyDescent="0.3">
      <c r="A202" t="s">
        <v>94</v>
      </c>
      <c r="B202" t="s">
        <v>161</v>
      </c>
      <c r="C202" t="s">
        <v>184</v>
      </c>
      <c r="D202" t="s">
        <v>225</v>
      </c>
      <c r="E202" t="s">
        <v>16</v>
      </c>
      <c r="F202" t="s">
        <v>162</v>
      </c>
      <c r="G202">
        <v>295.18</v>
      </c>
      <c r="H202">
        <v>49</v>
      </c>
      <c r="I202">
        <v>14475.92</v>
      </c>
    </row>
    <row r="203" spans="1:9" x14ac:dyDescent="0.3">
      <c r="A203" t="s">
        <v>95</v>
      </c>
      <c r="B203" t="s">
        <v>161</v>
      </c>
      <c r="C203" t="s">
        <v>184</v>
      </c>
      <c r="D203" t="s">
        <v>251</v>
      </c>
      <c r="E203" t="s">
        <v>18</v>
      </c>
      <c r="F203" t="s">
        <v>148</v>
      </c>
      <c r="G203">
        <v>1</v>
      </c>
      <c r="H203">
        <v>87.68</v>
      </c>
      <c r="I203">
        <v>87.68</v>
      </c>
    </row>
    <row r="204" spans="1:9" x14ac:dyDescent="0.3">
      <c r="A204" t="s">
        <v>95</v>
      </c>
      <c r="B204" t="s">
        <v>161</v>
      </c>
      <c r="C204" t="s">
        <v>184</v>
      </c>
      <c r="D204" t="s">
        <v>233</v>
      </c>
      <c r="E204" t="s">
        <v>18</v>
      </c>
      <c r="F204" t="s">
        <v>148</v>
      </c>
      <c r="G204">
        <v>8</v>
      </c>
      <c r="H204">
        <v>48.76</v>
      </c>
      <c r="I204">
        <v>390.08</v>
      </c>
    </row>
    <row r="205" spans="1:9" x14ac:dyDescent="0.3">
      <c r="A205" t="s">
        <v>95</v>
      </c>
      <c r="B205" t="s">
        <v>161</v>
      </c>
      <c r="C205" t="s">
        <v>184</v>
      </c>
      <c r="D205" t="s">
        <v>266</v>
      </c>
      <c r="E205" t="s">
        <v>16</v>
      </c>
      <c r="F205" t="s">
        <v>147</v>
      </c>
      <c r="G205">
        <v>40</v>
      </c>
      <c r="H205">
        <v>9.74</v>
      </c>
      <c r="I205">
        <v>389.6</v>
      </c>
    </row>
    <row r="206" spans="1:9" x14ac:dyDescent="0.3">
      <c r="A206" t="s">
        <v>95</v>
      </c>
      <c r="B206" t="s">
        <v>161</v>
      </c>
      <c r="C206" t="s">
        <v>184</v>
      </c>
      <c r="D206" t="s">
        <v>261</v>
      </c>
      <c r="E206" t="s">
        <v>17</v>
      </c>
      <c r="F206" t="s">
        <v>145</v>
      </c>
      <c r="G206">
        <v>12</v>
      </c>
      <c r="H206">
        <v>135</v>
      </c>
      <c r="I206">
        <v>1620</v>
      </c>
    </row>
    <row r="207" spans="1:9" x14ac:dyDescent="0.3">
      <c r="A207" t="s">
        <v>95</v>
      </c>
      <c r="B207" t="s">
        <v>161</v>
      </c>
      <c r="C207" t="s">
        <v>184</v>
      </c>
      <c r="D207" t="s">
        <v>284</v>
      </c>
      <c r="E207" t="s">
        <v>17</v>
      </c>
      <c r="F207" t="s">
        <v>145</v>
      </c>
      <c r="G207">
        <v>1</v>
      </c>
      <c r="H207">
        <v>160</v>
      </c>
      <c r="I207">
        <v>160</v>
      </c>
    </row>
    <row r="208" spans="1:9" x14ac:dyDescent="0.3">
      <c r="A208" t="s">
        <v>97</v>
      </c>
      <c r="B208" t="s">
        <v>161</v>
      </c>
      <c r="C208" t="s">
        <v>184</v>
      </c>
      <c r="D208" t="s">
        <v>282</v>
      </c>
      <c r="E208" t="s">
        <v>18</v>
      </c>
      <c r="F208" t="s">
        <v>148</v>
      </c>
      <c r="G208">
        <v>1</v>
      </c>
      <c r="H208">
        <v>22.5</v>
      </c>
      <c r="I208">
        <v>22.5</v>
      </c>
    </row>
    <row r="209" spans="1:9" x14ac:dyDescent="0.3">
      <c r="A209" t="s">
        <v>97</v>
      </c>
      <c r="B209" t="s">
        <v>161</v>
      </c>
      <c r="C209" t="s">
        <v>184</v>
      </c>
      <c r="D209" t="s">
        <v>269</v>
      </c>
      <c r="E209" t="s">
        <v>16</v>
      </c>
      <c r="F209" t="s">
        <v>148</v>
      </c>
      <c r="G209">
        <v>5</v>
      </c>
      <c r="H209">
        <v>69.03</v>
      </c>
      <c r="I209">
        <v>345.15</v>
      </c>
    </row>
    <row r="210" spans="1:9" x14ac:dyDescent="0.3">
      <c r="A210" t="s">
        <v>98</v>
      </c>
      <c r="B210" t="s">
        <v>161</v>
      </c>
      <c r="C210" t="s">
        <v>184</v>
      </c>
      <c r="D210" t="s">
        <v>248</v>
      </c>
      <c r="E210" t="s">
        <v>18</v>
      </c>
      <c r="F210" t="s">
        <v>148</v>
      </c>
      <c r="G210">
        <v>14</v>
      </c>
      <c r="H210">
        <v>114.27</v>
      </c>
      <c r="I210">
        <v>1599.78</v>
      </c>
    </row>
    <row r="211" spans="1:9" x14ac:dyDescent="0.3">
      <c r="A211" t="s">
        <v>98</v>
      </c>
      <c r="B211" t="s">
        <v>161</v>
      </c>
      <c r="C211" t="s">
        <v>184</v>
      </c>
      <c r="D211" t="s">
        <v>280</v>
      </c>
      <c r="E211" t="s">
        <v>18</v>
      </c>
      <c r="F211" t="s">
        <v>145</v>
      </c>
      <c r="G211">
        <v>1</v>
      </c>
      <c r="H211">
        <v>13</v>
      </c>
      <c r="I211">
        <v>13</v>
      </c>
    </row>
    <row r="212" spans="1:9" x14ac:dyDescent="0.3">
      <c r="A212" t="s">
        <v>98</v>
      </c>
      <c r="B212" t="s">
        <v>161</v>
      </c>
      <c r="C212" t="s">
        <v>184</v>
      </c>
      <c r="D212" t="s">
        <v>285</v>
      </c>
      <c r="E212" t="s">
        <v>18</v>
      </c>
      <c r="F212" t="s">
        <v>145</v>
      </c>
      <c r="G212" t="s">
        <v>193</v>
      </c>
      <c r="H212" t="s">
        <v>193</v>
      </c>
      <c r="I212">
        <v>4</v>
      </c>
    </row>
    <row r="213" spans="1:9" x14ac:dyDescent="0.3">
      <c r="A213" t="s">
        <v>98</v>
      </c>
      <c r="B213" t="s">
        <v>161</v>
      </c>
      <c r="C213" t="s">
        <v>184</v>
      </c>
      <c r="D213" t="s">
        <v>286</v>
      </c>
      <c r="E213" t="s">
        <v>17</v>
      </c>
      <c r="F213" t="s">
        <v>145</v>
      </c>
      <c r="G213">
        <v>163</v>
      </c>
      <c r="H213">
        <v>5</v>
      </c>
      <c r="I213">
        <v>815</v>
      </c>
    </row>
    <row r="214" spans="1:9" x14ac:dyDescent="0.3">
      <c r="A214" t="s">
        <v>98</v>
      </c>
      <c r="B214" t="s">
        <v>161</v>
      </c>
      <c r="C214" t="s">
        <v>184</v>
      </c>
      <c r="D214" t="s">
        <v>256</v>
      </c>
      <c r="E214" t="s">
        <v>16</v>
      </c>
      <c r="F214" t="s">
        <v>145</v>
      </c>
      <c r="G214">
        <v>1</v>
      </c>
      <c r="H214">
        <v>56.5</v>
      </c>
      <c r="I214">
        <v>56.5</v>
      </c>
    </row>
    <row r="215" spans="1:9" x14ac:dyDescent="0.3">
      <c r="A215" t="s">
        <v>99</v>
      </c>
      <c r="B215" t="s">
        <v>161</v>
      </c>
      <c r="C215" t="s">
        <v>184</v>
      </c>
      <c r="D215" t="s">
        <v>287</v>
      </c>
      <c r="E215" t="s">
        <v>16</v>
      </c>
      <c r="F215" t="s">
        <v>145</v>
      </c>
      <c r="G215">
        <v>1</v>
      </c>
      <c r="H215">
        <v>50</v>
      </c>
      <c r="I215">
        <v>50</v>
      </c>
    </row>
    <row r="216" spans="1:9" x14ac:dyDescent="0.3">
      <c r="A216" t="s">
        <v>99</v>
      </c>
      <c r="B216" t="s">
        <v>161</v>
      </c>
      <c r="C216" t="s">
        <v>184</v>
      </c>
      <c r="D216" t="s">
        <v>271</v>
      </c>
      <c r="E216" t="s">
        <v>16</v>
      </c>
      <c r="F216" t="s">
        <v>148</v>
      </c>
      <c r="G216">
        <v>1</v>
      </c>
      <c r="H216">
        <v>56.34</v>
      </c>
      <c r="I216">
        <v>56.34</v>
      </c>
    </row>
    <row r="217" spans="1:9" x14ac:dyDescent="0.3">
      <c r="A217" t="s">
        <v>99</v>
      </c>
      <c r="B217" t="s">
        <v>161</v>
      </c>
      <c r="C217" t="s">
        <v>184</v>
      </c>
      <c r="D217" t="s">
        <v>231</v>
      </c>
      <c r="E217" t="s">
        <v>18</v>
      </c>
      <c r="F217" t="s">
        <v>145</v>
      </c>
      <c r="G217">
        <v>1</v>
      </c>
      <c r="H217">
        <v>56.5</v>
      </c>
      <c r="I217">
        <v>56.5</v>
      </c>
    </row>
    <row r="218" spans="1:9" x14ac:dyDescent="0.3">
      <c r="A218" t="s">
        <v>100</v>
      </c>
      <c r="B218" t="s">
        <v>161</v>
      </c>
      <c r="C218" t="s">
        <v>184</v>
      </c>
      <c r="D218" t="s">
        <v>245</v>
      </c>
      <c r="E218" t="s">
        <v>18</v>
      </c>
      <c r="F218" t="s">
        <v>148</v>
      </c>
      <c r="G218">
        <v>2.5</v>
      </c>
      <c r="H218">
        <v>57.27</v>
      </c>
      <c r="I218">
        <v>143.18</v>
      </c>
    </row>
    <row r="219" spans="1:9" x14ac:dyDescent="0.3">
      <c r="A219" t="s">
        <v>100</v>
      </c>
      <c r="B219" t="s">
        <v>161</v>
      </c>
      <c r="C219" t="s">
        <v>184</v>
      </c>
      <c r="D219" t="s">
        <v>238</v>
      </c>
      <c r="E219" t="s">
        <v>16</v>
      </c>
      <c r="F219" t="s">
        <v>148</v>
      </c>
      <c r="G219">
        <v>1</v>
      </c>
      <c r="H219">
        <v>80.75</v>
      </c>
      <c r="I219">
        <v>80.75</v>
      </c>
    </row>
    <row r="220" spans="1:9" x14ac:dyDescent="0.3">
      <c r="A220" t="s">
        <v>100</v>
      </c>
      <c r="B220" t="s">
        <v>161</v>
      </c>
      <c r="C220" t="s">
        <v>184</v>
      </c>
      <c r="D220" t="s">
        <v>208</v>
      </c>
      <c r="E220" t="s">
        <v>18</v>
      </c>
      <c r="F220" t="s">
        <v>147</v>
      </c>
      <c r="G220">
        <v>8</v>
      </c>
      <c r="H220">
        <v>22.5</v>
      </c>
      <c r="I220">
        <v>180</v>
      </c>
    </row>
    <row r="221" spans="1:9" x14ac:dyDescent="0.3">
      <c r="A221" t="s">
        <v>100</v>
      </c>
      <c r="B221" t="s">
        <v>161</v>
      </c>
      <c r="C221" t="s">
        <v>184</v>
      </c>
      <c r="D221" t="s">
        <v>239</v>
      </c>
      <c r="E221" t="s">
        <v>18</v>
      </c>
      <c r="F221" t="s">
        <v>145</v>
      </c>
      <c r="G221">
        <v>78</v>
      </c>
      <c r="H221">
        <v>110</v>
      </c>
      <c r="I221">
        <v>8580</v>
      </c>
    </row>
    <row r="222" spans="1:9" x14ac:dyDescent="0.3">
      <c r="A222" t="s">
        <v>100</v>
      </c>
      <c r="B222" t="s">
        <v>161</v>
      </c>
      <c r="C222" t="s">
        <v>184</v>
      </c>
      <c r="D222" t="s">
        <v>232</v>
      </c>
      <c r="E222" t="s">
        <v>17</v>
      </c>
      <c r="F222" t="s">
        <v>145</v>
      </c>
      <c r="G222">
        <v>7</v>
      </c>
      <c r="H222">
        <v>22.5</v>
      </c>
      <c r="I222">
        <v>157.5</v>
      </c>
    </row>
    <row r="223" spans="1:9" x14ac:dyDescent="0.3">
      <c r="A223" t="s">
        <v>101</v>
      </c>
      <c r="B223" t="s">
        <v>161</v>
      </c>
      <c r="C223" t="s">
        <v>184</v>
      </c>
      <c r="D223" t="s">
        <v>248</v>
      </c>
      <c r="E223" t="s">
        <v>17</v>
      </c>
      <c r="F223" t="s">
        <v>148</v>
      </c>
      <c r="G223">
        <v>46</v>
      </c>
      <c r="H223">
        <v>114.27</v>
      </c>
      <c r="I223">
        <v>5256.42</v>
      </c>
    </row>
    <row r="224" spans="1:9" x14ac:dyDescent="0.3">
      <c r="A224" t="s">
        <v>101</v>
      </c>
      <c r="B224" t="s">
        <v>161</v>
      </c>
      <c r="C224" t="s">
        <v>184</v>
      </c>
      <c r="D224" t="s">
        <v>280</v>
      </c>
      <c r="E224" t="s">
        <v>17</v>
      </c>
      <c r="F224" t="s">
        <v>145</v>
      </c>
      <c r="G224">
        <v>3</v>
      </c>
      <c r="H224">
        <v>13</v>
      </c>
      <c r="I224">
        <v>39</v>
      </c>
    </row>
    <row r="225" spans="1:9" x14ac:dyDescent="0.3">
      <c r="A225" t="s">
        <v>102</v>
      </c>
      <c r="B225" t="s">
        <v>161</v>
      </c>
      <c r="C225" t="s">
        <v>184</v>
      </c>
      <c r="D225" t="s">
        <v>216</v>
      </c>
      <c r="E225" t="s">
        <v>18</v>
      </c>
      <c r="F225" t="s">
        <v>148</v>
      </c>
      <c r="G225" t="s">
        <v>193</v>
      </c>
      <c r="H225">
        <v>0</v>
      </c>
      <c r="I225">
        <v>0</v>
      </c>
    </row>
    <row r="226" spans="1:9" x14ac:dyDescent="0.3">
      <c r="A226" t="s">
        <v>102</v>
      </c>
      <c r="B226" t="s">
        <v>161</v>
      </c>
      <c r="C226" t="s">
        <v>184</v>
      </c>
      <c r="D226" t="s">
        <v>254</v>
      </c>
      <c r="E226" t="s">
        <v>17</v>
      </c>
      <c r="F226" t="s">
        <v>145</v>
      </c>
      <c r="G226">
        <v>11.4</v>
      </c>
      <c r="H226">
        <v>100</v>
      </c>
      <c r="I226">
        <v>1140</v>
      </c>
    </row>
    <row r="227" spans="1:9" x14ac:dyDescent="0.3">
      <c r="A227" t="s">
        <v>102</v>
      </c>
      <c r="B227" t="s">
        <v>161</v>
      </c>
      <c r="C227" t="s">
        <v>184</v>
      </c>
      <c r="D227" t="s">
        <v>275</v>
      </c>
      <c r="E227" t="s">
        <v>18</v>
      </c>
      <c r="F227" t="s">
        <v>145</v>
      </c>
      <c r="G227">
        <v>13</v>
      </c>
      <c r="H227">
        <v>130</v>
      </c>
      <c r="I227">
        <v>1690</v>
      </c>
    </row>
    <row r="228" spans="1:9" x14ac:dyDescent="0.3">
      <c r="A228" t="s">
        <v>102</v>
      </c>
      <c r="B228" t="s">
        <v>161</v>
      </c>
      <c r="C228" t="s">
        <v>184</v>
      </c>
      <c r="D228" t="s">
        <v>288</v>
      </c>
      <c r="E228" t="s">
        <v>17</v>
      </c>
      <c r="F228" t="s">
        <v>145</v>
      </c>
      <c r="G228">
        <v>6.07</v>
      </c>
      <c r="H228">
        <v>56.5</v>
      </c>
      <c r="I228">
        <v>342.96</v>
      </c>
    </row>
    <row r="229" spans="1:9" x14ac:dyDescent="0.3">
      <c r="A229" t="s">
        <v>103</v>
      </c>
      <c r="B229" t="s">
        <v>161</v>
      </c>
      <c r="C229" t="s">
        <v>184</v>
      </c>
      <c r="D229" t="s">
        <v>219</v>
      </c>
      <c r="E229" t="s">
        <v>18</v>
      </c>
      <c r="F229" t="s">
        <v>148</v>
      </c>
      <c r="G229" t="s">
        <v>193</v>
      </c>
      <c r="H229">
        <v>0</v>
      </c>
      <c r="I229">
        <v>0</v>
      </c>
    </row>
    <row r="230" spans="1:9" x14ac:dyDescent="0.3">
      <c r="A230" t="s">
        <v>103</v>
      </c>
      <c r="B230" t="s">
        <v>161</v>
      </c>
      <c r="C230" t="s">
        <v>184</v>
      </c>
      <c r="D230" t="s">
        <v>245</v>
      </c>
      <c r="E230" t="s">
        <v>17</v>
      </c>
      <c r="F230" t="s">
        <v>148</v>
      </c>
      <c r="G230">
        <v>10.333299999999999</v>
      </c>
      <c r="H230">
        <v>57.27</v>
      </c>
      <c r="I230">
        <v>591.79</v>
      </c>
    </row>
    <row r="231" spans="1:9" x14ac:dyDescent="0.3">
      <c r="A231" t="s">
        <v>103</v>
      </c>
      <c r="B231" t="s">
        <v>161</v>
      </c>
      <c r="C231" t="s">
        <v>184</v>
      </c>
      <c r="D231" t="s">
        <v>269</v>
      </c>
      <c r="E231" t="s">
        <v>18</v>
      </c>
      <c r="F231" t="s">
        <v>148</v>
      </c>
      <c r="G231">
        <v>5</v>
      </c>
      <c r="H231">
        <v>69.03</v>
      </c>
      <c r="I231">
        <v>345.15</v>
      </c>
    </row>
    <row r="232" spans="1:9" x14ac:dyDescent="0.3">
      <c r="A232" t="s">
        <v>103</v>
      </c>
      <c r="B232" t="s">
        <v>161</v>
      </c>
      <c r="C232" t="s">
        <v>184</v>
      </c>
      <c r="D232" t="s">
        <v>272</v>
      </c>
      <c r="E232" t="s">
        <v>17</v>
      </c>
      <c r="F232" t="s">
        <v>145</v>
      </c>
      <c r="G232">
        <v>1353</v>
      </c>
      <c r="H232">
        <v>3.2</v>
      </c>
      <c r="I232">
        <v>4329.6000000000004</v>
      </c>
    </row>
    <row r="233" spans="1:9" x14ac:dyDescent="0.3">
      <c r="A233" t="s">
        <v>103</v>
      </c>
      <c r="B233" t="s">
        <v>161</v>
      </c>
      <c r="C233" t="s">
        <v>184</v>
      </c>
      <c r="D233" t="s">
        <v>253</v>
      </c>
      <c r="E233" t="s">
        <v>18</v>
      </c>
      <c r="F233" t="s">
        <v>147</v>
      </c>
      <c r="G233">
        <v>2</v>
      </c>
      <c r="H233">
        <v>9.09</v>
      </c>
      <c r="I233">
        <v>18.18</v>
      </c>
    </row>
    <row r="234" spans="1:9" x14ac:dyDescent="0.3">
      <c r="A234" t="s">
        <v>103</v>
      </c>
      <c r="B234" t="s">
        <v>161</v>
      </c>
      <c r="C234" t="s">
        <v>184</v>
      </c>
      <c r="D234" t="s">
        <v>289</v>
      </c>
      <c r="E234" t="s">
        <v>18</v>
      </c>
      <c r="F234" t="s">
        <v>147</v>
      </c>
      <c r="G234">
        <v>2</v>
      </c>
      <c r="H234">
        <v>3.38</v>
      </c>
      <c r="I234">
        <v>6.76</v>
      </c>
    </row>
    <row r="235" spans="1:9" x14ac:dyDescent="0.3">
      <c r="A235" t="s">
        <v>104</v>
      </c>
      <c r="B235" t="s">
        <v>161</v>
      </c>
      <c r="C235" t="s">
        <v>184</v>
      </c>
      <c r="D235" t="s">
        <v>201</v>
      </c>
      <c r="E235" t="s">
        <v>18</v>
      </c>
      <c r="F235" t="s">
        <v>148</v>
      </c>
      <c r="G235">
        <v>14</v>
      </c>
      <c r="H235">
        <v>137.74</v>
      </c>
      <c r="I235">
        <v>1928.36</v>
      </c>
    </row>
    <row r="236" spans="1:9" x14ac:dyDescent="0.3">
      <c r="A236" t="s">
        <v>104</v>
      </c>
      <c r="B236" t="s">
        <v>161</v>
      </c>
      <c r="C236" t="s">
        <v>184</v>
      </c>
      <c r="D236" t="s">
        <v>226</v>
      </c>
      <c r="E236" t="s">
        <v>17</v>
      </c>
      <c r="F236" t="s">
        <v>147</v>
      </c>
      <c r="G236">
        <v>153</v>
      </c>
      <c r="H236">
        <v>3.34</v>
      </c>
      <c r="I236">
        <v>511.02</v>
      </c>
    </row>
    <row r="237" spans="1:9" x14ac:dyDescent="0.3">
      <c r="A237" t="s">
        <v>104</v>
      </c>
      <c r="B237" t="s">
        <v>161</v>
      </c>
      <c r="C237" t="s">
        <v>184</v>
      </c>
      <c r="D237" t="s">
        <v>197</v>
      </c>
      <c r="E237" t="s">
        <v>18</v>
      </c>
      <c r="F237" t="s">
        <v>145</v>
      </c>
      <c r="G237">
        <v>4</v>
      </c>
      <c r="H237">
        <v>130</v>
      </c>
      <c r="I237">
        <v>520</v>
      </c>
    </row>
    <row r="238" spans="1:9" x14ac:dyDescent="0.3">
      <c r="A238" t="s">
        <v>105</v>
      </c>
      <c r="B238" t="s">
        <v>161</v>
      </c>
      <c r="C238" t="s">
        <v>184</v>
      </c>
      <c r="D238" t="s">
        <v>290</v>
      </c>
      <c r="E238" t="s">
        <v>17</v>
      </c>
      <c r="F238" t="s">
        <v>148</v>
      </c>
      <c r="G238" t="s">
        <v>193</v>
      </c>
      <c r="H238" t="s">
        <v>193</v>
      </c>
      <c r="I238">
        <v>29.22</v>
      </c>
    </row>
    <row r="239" spans="1:9" x14ac:dyDescent="0.3">
      <c r="A239" t="s">
        <v>105</v>
      </c>
      <c r="B239" t="s">
        <v>161</v>
      </c>
      <c r="C239" t="s">
        <v>184</v>
      </c>
      <c r="D239" t="s">
        <v>245</v>
      </c>
      <c r="E239" t="s">
        <v>17</v>
      </c>
      <c r="F239" t="s">
        <v>148</v>
      </c>
      <c r="G239">
        <v>11</v>
      </c>
      <c r="H239">
        <v>57.27</v>
      </c>
      <c r="I239">
        <v>629.97</v>
      </c>
    </row>
    <row r="240" spans="1:9" x14ac:dyDescent="0.3">
      <c r="A240" t="s">
        <v>105</v>
      </c>
      <c r="B240" t="s">
        <v>161</v>
      </c>
      <c r="C240" t="s">
        <v>184</v>
      </c>
      <c r="D240" t="s">
        <v>291</v>
      </c>
      <c r="E240" t="s">
        <v>17</v>
      </c>
      <c r="F240" t="s">
        <v>145</v>
      </c>
      <c r="G240">
        <v>22</v>
      </c>
      <c r="H240">
        <v>9.74</v>
      </c>
      <c r="I240">
        <v>214.28</v>
      </c>
    </row>
    <row r="241" spans="1:9" x14ac:dyDescent="0.3">
      <c r="A241" t="s">
        <v>105</v>
      </c>
      <c r="B241" t="s">
        <v>161</v>
      </c>
      <c r="C241" t="s">
        <v>184</v>
      </c>
      <c r="D241" t="s">
        <v>285</v>
      </c>
      <c r="E241" t="s">
        <v>17</v>
      </c>
      <c r="F241" t="s">
        <v>145</v>
      </c>
      <c r="G241" t="s">
        <v>193</v>
      </c>
      <c r="H241" t="s">
        <v>193</v>
      </c>
      <c r="I241">
        <v>7.92</v>
      </c>
    </row>
    <row r="242" spans="1:9" x14ac:dyDescent="0.3">
      <c r="A242" t="s">
        <v>105</v>
      </c>
      <c r="B242" t="s">
        <v>161</v>
      </c>
      <c r="C242" t="s">
        <v>184</v>
      </c>
      <c r="D242" t="s">
        <v>199</v>
      </c>
      <c r="E242" t="s">
        <v>18</v>
      </c>
      <c r="F242" t="s">
        <v>145</v>
      </c>
      <c r="G242">
        <v>90</v>
      </c>
      <c r="H242">
        <v>5.5</v>
      </c>
      <c r="I242">
        <v>495</v>
      </c>
    </row>
    <row r="243" spans="1:9" x14ac:dyDescent="0.3">
      <c r="A243" t="s">
        <v>105</v>
      </c>
      <c r="B243" t="s">
        <v>161</v>
      </c>
      <c r="C243" t="s">
        <v>184</v>
      </c>
      <c r="D243" t="s">
        <v>208</v>
      </c>
      <c r="E243" t="s">
        <v>18</v>
      </c>
      <c r="F243" t="s">
        <v>147</v>
      </c>
      <c r="G243">
        <v>1</v>
      </c>
      <c r="H243">
        <v>22.5</v>
      </c>
      <c r="I243">
        <v>22.5</v>
      </c>
    </row>
    <row r="244" spans="1:9" x14ac:dyDescent="0.3">
      <c r="A244" t="s">
        <v>105</v>
      </c>
      <c r="B244" t="s">
        <v>161</v>
      </c>
      <c r="C244" t="s">
        <v>184</v>
      </c>
      <c r="D244" t="s">
        <v>250</v>
      </c>
      <c r="E244" t="s">
        <v>17</v>
      </c>
      <c r="F244" t="s">
        <v>145</v>
      </c>
      <c r="G244">
        <v>5</v>
      </c>
      <c r="H244">
        <v>55</v>
      </c>
      <c r="I244">
        <v>275</v>
      </c>
    </row>
    <row r="245" spans="1:9" x14ac:dyDescent="0.3">
      <c r="A245" t="s">
        <v>105</v>
      </c>
      <c r="B245" t="s">
        <v>161</v>
      </c>
      <c r="C245" t="s">
        <v>184</v>
      </c>
      <c r="D245" t="s">
        <v>225</v>
      </c>
      <c r="E245" t="s">
        <v>18</v>
      </c>
      <c r="F245" t="s">
        <v>162</v>
      </c>
      <c r="G245">
        <v>929.63</v>
      </c>
      <c r="H245">
        <v>51.96</v>
      </c>
      <c r="I245">
        <v>48303.61</v>
      </c>
    </row>
    <row r="246" spans="1:9" x14ac:dyDescent="0.3">
      <c r="A246" t="s">
        <v>93</v>
      </c>
      <c r="B246" t="s">
        <v>161</v>
      </c>
      <c r="C246" t="s">
        <v>184</v>
      </c>
      <c r="D246" t="s">
        <v>194</v>
      </c>
      <c r="E246" t="s">
        <v>17</v>
      </c>
      <c r="F246" t="s">
        <v>147</v>
      </c>
      <c r="G246">
        <v>279.49970000000002</v>
      </c>
      <c r="H246">
        <v>18.57</v>
      </c>
      <c r="I246">
        <v>5190.3100000000004</v>
      </c>
    </row>
    <row r="247" spans="1:9" x14ac:dyDescent="0.3">
      <c r="A247" t="s">
        <v>93</v>
      </c>
      <c r="B247" t="s">
        <v>161</v>
      </c>
      <c r="C247" t="s">
        <v>184</v>
      </c>
      <c r="D247" t="s">
        <v>262</v>
      </c>
      <c r="E247" t="s">
        <v>16</v>
      </c>
      <c r="F247" t="s">
        <v>145</v>
      </c>
      <c r="G247">
        <v>4</v>
      </c>
      <c r="H247">
        <v>56.5</v>
      </c>
      <c r="I247">
        <v>226</v>
      </c>
    </row>
    <row r="248" spans="1:9" x14ac:dyDescent="0.3">
      <c r="A248" t="s">
        <v>94</v>
      </c>
      <c r="B248" t="s">
        <v>161</v>
      </c>
      <c r="C248" t="s">
        <v>184</v>
      </c>
      <c r="D248" t="s">
        <v>230</v>
      </c>
      <c r="E248" t="s">
        <v>16</v>
      </c>
      <c r="F248" t="s">
        <v>148</v>
      </c>
      <c r="G248">
        <v>3</v>
      </c>
      <c r="H248">
        <v>44.43</v>
      </c>
      <c r="I248">
        <v>133.29</v>
      </c>
    </row>
    <row r="249" spans="1:9" x14ac:dyDescent="0.3">
      <c r="A249" t="s">
        <v>94</v>
      </c>
      <c r="B249" t="s">
        <v>161</v>
      </c>
      <c r="C249" t="s">
        <v>184</v>
      </c>
      <c r="D249" t="s">
        <v>224</v>
      </c>
      <c r="E249" t="s">
        <v>17</v>
      </c>
      <c r="F249" t="s">
        <v>145</v>
      </c>
      <c r="G249">
        <v>1</v>
      </c>
      <c r="H249">
        <v>117</v>
      </c>
      <c r="I249">
        <v>117</v>
      </c>
    </row>
    <row r="250" spans="1:9" x14ac:dyDescent="0.3">
      <c r="A250" t="s">
        <v>94</v>
      </c>
      <c r="B250" t="s">
        <v>161</v>
      </c>
      <c r="C250" t="s">
        <v>184</v>
      </c>
      <c r="D250" t="s">
        <v>195</v>
      </c>
      <c r="E250" t="s">
        <v>16</v>
      </c>
      <c r="F250" t="s">
        <v>147</v>
      </c>
      <c r="G250" t="s">
        <v>193</v>
      </c>
      <c r="H250">
        <v>0</v>
      </c>
      <c r="I250">
        <v>0</v>
      </c>
    </row>
    <row r="251" spans="1:9" x14ac:dyDescent="0.3">
      <c r="A251" t="s">
        <v>95</v>
      </c>
      <c r="B251" t="s">
        <v>161</v>
      </c>
      <c r="C251" t="s">
        <v>184</v>
      </c>
      <c r="D251" t="s">
        <v>251</v>
      </c>
      <c r="E251" t="s">
        <v>17</v>
      </c>
      <c r="F251" t="s">
        <v>148</v>
      </c>
      <c r="G251">
        <v>30</v>
      </c>
      <c r="H251">
        <v>87.68</v>
      </c>
      <c r="I251">
        <v>2630.4</v>
      </c>
    </row>
    <row r="252" spans="1:9" x14ac:dyDescent="0.3">
      <c r="A252" t="s">
        <v>95</v>
      </c>
      <c r="B252" t="s">
        <v>161</v>
      </c>
      <c r="C252" t="s">
        <v>184</v>
      </c>
      <c r="D252" t="s">
        <v>206</v>
      </c>
      <c r="E252" t="s">
        <v>18</v>
      </c>
      <c r="F252" t="s">
        <v>148</v>
      </c>
      <c r="G252">
        <v>10</v>
      </c>
      <c r="H252">
        <v>95.87</v>
      </c>
      <c r="I252">
        <v>958.7</v>
      </c>
    </row>
    <row r="253" spans="1:9" x14ac:dyDescent="0.3">
      <c r="A253" t="s">
        <v>97</v>
      </c>
      <c r="B253" t="s">
        <v>161</v>
      </c>
      <c r="C253" t="s">
        <v>184</v>
      </c>
      <c r="D253" t="s">
        <v>196</v>
      </c>
      <c r="E253" t="s">
        <v>16</v>
      </c>
      <c r="F253" t="s">
        <v>145</v>
      </c>
      <c r="G253">
        <v>20</v>
      </c>
      <c r="H253">
        <v>60</v>
      </c>
      <c r="I253">
        <v>1200</v>
      </c>
    </row>
    <row r="254" spans="1:9" x14ac:dyDescent="0.3">
      <c r="A254" t="s">
        <v>98</v>
      </c>
      <c r="B254" t="s">
        <v>161</v>
      </c>
      <c r="C254" t="s">
        <v>184</v>
      </c>
      <c r="D254" t="s">
        <v>224</v>
      </c>
      <c r="E254" t="s">
        <v>16</v>
      </c>
      <c r="F254" t="s">
        <v>145</v>
      </c>
      <c r="G254">
        <v>1.5</v>
      </c>
      <c r="H254">
        <v>117</v>
      </c>
      <c r="I254">
        <v>175.5</v>
      </c>
    </row>
    <row r="255" spans="1:9" x14ac:dyDescent="0.3">
      <c r="A255" t="s">
        <v>98</v>
      </c>
      <c r="B255" t="s">
        <v>161</v>
      </c>
      <c r="C255" t="s">
        <v>184</v>
      </c>
      <c r="D255" t="s">
        <v>226</v>
      </c>
      <c r="E255" t="s">
        <v>17</v>
      </c>
      <c r="F255" t="s">
        <v>147</v>
      </c>
      <c r="G255">
        <v>81</v>
      </c>
      <c r="H255">
        <v>3.34</v>
      </c>
      <c r="I255">
        <v>270.54000000000002</v>
      </c>
    </row>
    <row r="256" spans="1:9" x14ac:dyDescent="0.3">
      <c r="A256" t="s">
        <v>101</v>
      </c>
      <c r="B256" t="s">
        <v>161</v>
      </c>
      <c r="C256" t="s">
        <v>184</v>
      </c>
      <c r="D256" t="s">
        <v>210</v>
      </c>
      <c r="E256" t="s">
        <v>16</v>
      </c>
      <c r="F256" t="s">
        <v>148</v>
      </c>
      <c r="G256">
        <v>2</v>
      </c>
      <c r="H256">
        <v>43.81</v>
      </c>
      <c r="I256">
        <v>87.62</v>
      </c>
    </row>
    <row r="257" spans="1:9" x14ac:dyDescent="0.3">
      <c r="A257" t="s">
        <v>101</v>
      </c>
      <c r="B257" t="s">
        <v>161</v>
      </c>
      <c r="C257" t="s">
        <v>184</v>
      </c>
      <c r="D257" t="s">
        <v>292</v>
      </c>
      <c r="E257" t="s">
        <v>16</v>
      </c>
      <c r="F257" t="s">
        <v>162</v>
      </c>
      <c r="G257">
        <v>145.91999999999999</v>
      </c>
      <c r="H257" t="s">
        <v>193</v>
      </c>
      <c r="I257">
        <v>5311.49</v>
      </c>
    </row>
    <row r="258" spans="1:9" x14ac:dyDescent="0.3">
      <c r="A258" t="s">
        <v>102</v>
      </c>
      <c r="B258" t="s">
        <v>161</v>
      </c>
      <c r="C258" t="s">
        <v>184</v>
      </c>
      <c r="D258" t="s">
        <v>293</v>
      </c>
      <c r="E258" t="s">
        <v>17</v>
      </c>
      <c r="F258" t="s">
        <v>148</v>
      </c>
      <c r="G258">
        <v>156</v>
      </c>
      <c r="H258">
        <v>3</v>
      </c>
      <c r="I258">
        <v>468</v>
      </c>
    </row>
    <row r="259" spans="1:9" x14ac:dyDescent="0.3">
      <c r="A259" t="s">
        <v>102</v>
      </c>
      <c r="B259" t="s">
        <v>161</v>
      </c>
      <c r="C259" t="s">
        <v>184</v>
      </c>
      <c r="D259" t="s">
        <v>194</v>
      </c>
      <c r="E259" t="s">
        <v>17</v>
      </c>
      <c r="F259" t="s">
        <v>147</v>
      </c>
      <c r="G259">
        <v>278.12380000000002</v>
      </c>
      <c r="H259">
        <v>18.82</v>
      </c>
      <c r="I259">
        <v>5234.29</v>
      </c>
    </row>
    <row r="260" spans="1:9" x14ac:dyDescent="0.3">
      <c r="A260" t="s">
        <v>102</v>
      </c>
      <c r="B260" t="s">
        <v>161</v>
      </c>
      <c r="C260" t="s">
        <v>184</v>
      </c>
      <c r="D260" t="s">
        <v>253</v>
      </c>
      <c r="E260" t="s">
        <v>17</v>
      </c>
      <c r="F260" t="s">
        <v>147</v>
      </c>
      <c r="G260">
        <v>2</v>
      </c>
      <c r="H260">
        <v>9.09</v>
      </c>
      <c r="I260">
        <v>18.18</v>
      </c>
    </row>
    <row r="261" spans="1:9" x14ac:dyDescent="0.3">
      <c r="A261" t="s">
        <v>102</v>
      </c>
      <c r="B261" t="s">
        <v>161</v>
      </c>
      <c r="C261" t="s">
        <v>184</v>
      </c>
      <c r="D261" t="s">
        <v>222</v>
      </c>
      <c r="E261" t="s">
        <v>18</v>
      </c>
      <c r="F261" t="s">
        <v>145</v>
      </c>
      <c r="G261">
        <v>62.181800000000003</v>
      </c>
      <c r="H261">
        <v>110</v>
      </c>
      <c r="I261">
        <v>6840</v>
      </c>
    </row>
    <row r="262" spans="1:9" x14ac:dyDescent="0.3">
      <c r="A262" t="s">
        <v>102</v>
      </c>
      <c r="B262" t="s">
        <v>161</v>
      </c>
      <c r="C262" t="s">
        <v>184</v>
      </c>
      <c r="D262" t="s">
        <v>262</v>
      </c>
      <c r="E262" t="s">
        <v>18</v>
      </c>
      <c r="F262" t="s">
        <v>145</v>
      </c>
      <c r="G262">
        <v>2</v>
      </c>
      <c r="H262">
        <v>56.5</v>
      </c>
      <c r="I262">
        <v>113</v>
      </c>
    </row>
    <row r="263" spans="1:9" x14ac:dyDescent="0.3">
      <c r="A263" t="s">
        <v>103</v>
      </c>
      <c r="B263" t="s">
        <v>161</v>
      </c>
      <c r="C263" t="s">
        <v>184</v>
      </c>
      <c r="D263" t="s">
        <v>203</v>
      </c>
      <c r="E263" t="s">
        <v>18</v>
      </c>
      <c r="F263" t="s">
        <v>148</v>
      </c>
      <c r="G263">
        <v>19</v>
      </c>
      <c r="H263">
        <v>234.82</v>
      </c>
      <c r="I263">
        <v>4461.58</v>
      </c>
    </row>
    <row r="264" spans="1:9" x14ac:dyDescent="0.3">
      <c r="A264" t="s">
        <v>103</v>
      </c>
      <c r="B264" t="s">
        <v>161</v>
      </c>
      <c r="C264" t="s">
        <v>184</v>
      </c>
      <c r="D264" t="s">
        <v>234</v>
      </c>
      <c r="E264" t="s">
        <v>16</v>
      </c>
      <c r="F264" t="s">
        <v>192</v>
      </c>
      <c r="G264">
        <v>1</v>
      </c>
      <c r="H264">
        <v>28</v>
      </c>
      <c r="I264">
        <v>28</v>
      </c>
    </row>
    <row r="265" spans="1:9" x14ac:dyDescent="0.3">
      <c r="A265" t="s">
        <v>103</v>
      </c>
      <c r="B265" t="s">
        <v>161</v>
      </c>
      <c r="C265" t="s">
        <v>184</v>
      </c>
      <c r="D265" t="s">
        <v>286</v>
      </c>
      <c r="E265" t="s">
        <v>16</v>
      </c>
      <c r="F265" t="s">
        <v>145</v>
      </c>
      <c r="G265">
        <v>45</v>
      </c>
      <c r="H265">
        <v>5</v>
      </c>
      <c r="I265">
        <v>225</v>
      </c>
    </row>
    <row r="266" spans="1:9" x14ac:dyDescent="0.3">
      <c r="A266" t="s">
        <v>103</v>
      </c>
      <c r="B266" t="s">
        <v>161</v>
      </c>
      <c r="C266" t="s">
        <v>184</v>
      </c>
      <c r="D266" t="s">
        <v>226</v>
      </c>
      <c r="E266" t="s">
        <v>16</v>
      </c>
      <c r="F266" t="s">
        <v>147</v>
      </c>
      <c r="G266">
        <v>13</v>
      </c>
      <c r="H266">
        <v>3.34</v>
      </c>
      <c r="I266">
        <v>43.42</v>
      </c>
    </row>
    <row r="267" spans="1:9" x14ac:dyDescent="0.3">
      <c r="A267" t="s">
        <v>103</v>
      </c>
      <c r="B267" t="s">
        <v>161</v>
      </c>
      <c r="C267" t="s">
        <v>184</v>
      </c>
      <c r="D267" t="s">
        <v>215</v>
      </c>
      <c r="E267" t="s">
        <v>18</v>
      </c>
      <c r="F267" t="s">
        <v>145</v>
      </c>
      <c r="G267">
        <v>3</v>
      </c>
      <c r="H267">
        <v>110</v>
      </c>
      <c r="I267">
        <v>330</v>
      </c>
    </row>
    <row r="268" spans="1:9" x14ac:dyDescent="0.3">
      <c r="A268" t="s">
        <v>103</v>
      </c>
      <c r="B268" t="s">
        <v>161</v>
      </c>
      <c r="C268" t="s">
        <v>184</v>
      </c>
      <c r="D268" t="s">
        <v>250</v>
      </c>
      <c r="E268" t="s">
        <v>18</v>
      </c>
      <c r="F268" t="s">
        <v>145</v>
      </c>
      <c r="G268">
        <v>2</v>
      </c>
      <c r="H268">
        <v>55</v>
      </c>
      <c r="I268">
        <v>110</v>
      </c>
    </row>
    <row r="269" spans="1:9" x14ac:dyDescent="0.3">
      <c r="A269" t="s">
        <v>103</v>
      </c>
      <c r="B269" t="s">
        <v>161</v>
      </c>
      <c r="C269" t="s">
        <v>184</v>
      </c>
      <c r="D269" t="s">
        <v>197</v>
      </c>
      <c r="E269" t="s">
        <v>18</v>
      </c>
      <c r="F269" t="s">
        <v>145</v>
      </c>
      <c r="G269">
        <v>9</v>
      </c>
      <c r="H269">
        <v>130</v>
      </c>
      <c r="I269">
        <v>1170</v>
      </c>
    </row>
    <row r="270" spans="1:9" x14ac:dyDescent="0.3">
      <c r="A270" t="s">
        <v>104</v>
      </c>
      <c r="B270" t="s">
        <v>161</v>
      </c>
      <c r="C270" t="s">
        <v>184</v>
      </c>
      <c r="D270" t="s">
        <v>250</v>
      </c>
      <c r="E270" t="s">
        <v>17</v>
      </c>
      <c r="F270" t="s">
        <v>145</v>
      </c>
      <c r="G270">
        <v>2</v>
      </c>
      <c r="H270">
        <v>55</v>
      </c>
      <c r="I270">
        <v>110</v>
      </c>
    </row>
    <row r="271" spans="1:9" x14ac:dyDescent="0.3">
      <c r="A271" t="s">
        <v>105</v>
      </c>
      <c r="B271" t="s">
        <v>161</v>
      </c>
      <c r="C271" t="s">
        <v>184</v>
      </c>
      <c r="D271" t="s">
        <v>220</v>
      </c>
      <c r="E271" t="s">
        <v>16</v>
      </c>
      <c r="F271" t="s">
        <v>147</v>
      </c>
      <c r="G271">
        <v>11</v>
      </c>
      <c r="H271">
        <v>3.25</v>
      </c>
      <c r="I271">
        <v>35.75</v>
      </c>
    </row>
    <row r="272" spans="1:9" x14ac:dyDescent="0.3">
      <c r="A272" t="s">
        <v>93</v>
      </c>
      <c r="B272" t="s">
        <v>161</v>
      </c>
      <c r="C272" t="s">
        <v>184</v>
      </c>
      <c r="D272" t="s">
        <v>226</v>
      </c>
      <c r="E272" t="s">
        <v>17</v>
      </c>
      <c r="F272" t="s">
        <v>147</v>
      </c>
      <c r="G272">
        <v>165</v>
      </c>
      <c r="H272">
        <v>3.3</v>
      </c>
      <c r="I272">
        <v>544.5</v>
      </c>
    </row>
    <row r="273" spans="1:9" x14ac:dyDescent="0.3">
      <c r="A273" t="s">
        <v>93</v>
      </c>
      <c r="B273" t="s">
        <v>161</v>
      </c>
      <c r="C273" t="s">
        <v>184</v>
      </c>
      <c r="D273" t="s">
        <v>289</v>
      </c>
      <c r="E273" t="s">
        <v>16</v>
      </c>
      <c r="F273" t="s">
        <v>147</v>
      </c>
      <c r="G273">
        <v>1</v>
      </c>
      <c r="H273">
        <v>3.38</v>
      </c>
      <c r="I273">
        <v>3.38</v>
      </c>
    </row>
    <row r="274" spans="1:9" x14ac:dyDescent="0.3">
      <c r="A274" t="s">
        <v>93</v>
      </c>
      <c r="B274" t="s">
        <v>161</v>
      </c>
      <c r="C274" t="s">
        <v>184</v>
      </c>
      <c r="D274" t="s">
        <v>211</v>
      </c>
      <c r="E274" t="s">
        <v>16</v>
      </c>
      <c r="F274" t="s">
        <v>145</v>
      </c>
      <c r="G274">
        <v>1</v>
      </c>
      <c r="H274">
        <v>160</v>
      </c>
      <c r="I274">
        <v>160</v>
      </c>
    </row>
    <row r="275" spans="1:9" x14ac:dyDescent="0.3">
      <c r="A275" t="s">
        <v>94</v>
      </c>
      <c r="B275" t="s">
        <v>161</v>
      </c>
      <c r="C275" t="s">
        <v>184</v>
      </c>
      <c r="D275" t="s">
        <v>226</v>
      </c>
      <c r="E275" t="s">
        <v>18</v>
      </c>
      <c r="F275" t="s">
        <v>147</v>
      </c>
      <c r="G275">
        <v>12</v>
      </c>
      <c r="H275">
        <v>3.3</v>
      </c>
      <c r="I275">
        <v>39.6</v>
      </c>
    </row>
    <row r="276" spans="1:9" x14ac:dyDescent="0.3">
      <c r="A276" t="s">
        <v>94</v>
      </c>
      <c r="B276" t="s">
        <v>161</v>
      </c>
      <c r="C276" t="s">
        <v>184</v>
      </c>
      <c r="D276" t="s">
        <v>284</v>
      </c>
      <c r="E276" t="s">
        <v>16</v>
      </c>
      <c r="F276" t="s">
        <v>145</v>
      </c>
      <c r="G276">
        <v>1</v>
      </c>
      <c r="H276">
        <v>160</v>
      </c>
      <c r="I276">
        <v>160</v>
      </c>
    </row>
    <row r="277" spans="1:9" x14ac:dyDescent="0.3">
      <c r="A277" t="s">
        <v>95</v>
      </c>
      <c r="B277" t="s">
        <v>161</v>
      </c>
      <c r="C277" t="s">
        <v>184</v>
      </c>
      <c r="D277" t="s">
        <v>294</v>
      </c>
      <c r="E277" t="s">
        <v>125</v>
      </c>
      <c r="F277" t="s">
        <v>145</v>
      </c>
      <c r="G277">
        <v>6</v>
      </c>
      <c r="H277">
        <v>117</v>
      </c>
      <c r="I277">
        <v>702</v>
      </c>
    </row>
    <row r="278" spans="1:9" x14ac:dyDescent="0.3">
      <c r="A278" t="s">
        <v>97</v>
      </c>
      <c r="B278" t="s">
        <v>161</v>
      </c>
      <c r="C278" t="s">
        <v>184</v>
      </c>
      <c r="D278" t="s">
        <v>216</v>
      </c>
      <c r="E278" t="s">
        <v>18</v>
      </c>
      <c r="F278" t="s">
        <v>148</v>
      </c>
      <c r="G278" t="s">
        <v>193</v>
      </c>
      <c r="H278">
        <v>0</v>
      </c>
      <c r="I278">
        <v>0</v>
      </c>
    </row>
    <row r="279" spans="1:9" x14ac:dyDescent="0.3">
      <c r="A279" t="s">
        <v>97</v>
      </c>
      <c r="B279" t="s">
        <v>161</v>
      </c>
      <c r="C279" t="s">
        <v>184</v>
      </c>
      <c r="D279" t="s">
        <v>191</v>
      </c>
      <c r="E279" t="s">
        <v>18</v>
      </c>
      <c r="F279" t="s">
        <v>192</v>
      </c>
      <c r="G279" t="s">
        <v>193</v>
      </c>
      <c r="H279" t="s">
        <v>193</v>
      </c>
      <c r="I279">
        <v>152.05000000000001</v>
      </c>
    </row>
    <row r="280" spans="1:9" x14ac:dyDescent="0.3">
      <c r="A280" t="s">
        <v>97</v>
      </c>
      <c r="B280" t="s">
        <v>161</v>
      </c>
      <c r="C280" t="s">
        <v>184</v>
      </c>
      <c r="D280" t="s">
        <v>293</v>
      </c>
      <c r="E280" t="s">
        <v>17</v>
      </c>
      <c r="F280" t="s">
        <v>148</v>
      </c>
      <c r="G280">
        <v>16</v>
      </c>
      <c r="H280">
        <v>3</v>
      </c>
      <c r="I280">
        <v>48</v>
      </c>
    </row>
    <row r="281" spans="1:9" x14ac:dyDescent="0.3">
      <c r="A281" t="s">
        <v>97</v>
      </c>
      <c r="B281" t="s">
        <v>161</v>
      </c>
      <c r="C281" t="s">
        <v>184</v>
      </c>
      <c r="D281" t="s">
        <v>275</v>
      </c>
      <c r="E281" t="s">
        <v>17</v>
      </c>
      <c r="F281" t="s">
        <v>145</v>
      </c>
      <c r="G281">
        <v>13</v>
      </c>
      <c r="H281">
        <v>130</v>
      </c>
      <c r="I281">
        <v>1690</v>
      </c>
    </row>
    <row r="282" spans="1:9" x14ac:dyDescent="0.3">
      <c r="A282" t="s">
        <v>97</v>
      </c>
      <c r="B282" t="s">
        <v>161</v>
      </c>
      <c r="C282" t="s">
        <v>184</v>
      </c>
      <c r="D282" t="s">
        <v>237</v>
      </c>
      <c r="E282" t="s">
        <v>18</v>
      </c>
      <c r="F282" t="s">
        <v>145</v>
      </c>
      <c r="G282">
        <v>6.9787999999999997</v>
      </c>
      <c r="H282">
        <v>130</v>
      </c>
      <c r="I282">
        <v>907.25</v>
      </c>
    </row>
    <row r="283" spans="1:9" x14ac:dyDescent="0.3">
      <c r="A283" t="s">
        <v>98</v>
      </c>
      <c r="B283" t="s">
        <v>161</v>
      </c>
      <c r="C283" t="s">
        <v>184</v>
      </c>
      <c r="D283" t="s">
        <v>277</v>
      </c>
      <c r="E283" t="s">
        <v>17</v>
      </c>
      <c r="F283" t="s">
        <v>148</v>
      </c>
      <c r="G283">
        <v>1</v>
      </c>
      <c r="H283">
        <v>11.94</v>
      </c>
      <c r="I283">
        <v>11.94</v>
      </c>
    </row>
    <row r="284" spans="1:9" x14ac:dyDescent="0.3">
      <c r="A284" t="s">
        <v>98</v>
      </c>
      <c r="B284" t="s">
        <v>161</v>
      </c>
      <c r="C284" t="s">
        <v>184</v>
      </c>
      <c r="D284" t="s">
        <v>272</v>
      </c>
      <c r="E284" t="s">
        <v>125</v>
      </c>
      <c r="F284" t="s">
        <v>145</v>
      </c>
      <c r="G284">
        <v>2410</v>
      </c>
      <c r="H284">
        <v>3.2</v>
      </c>
      <c r="I284">
        <v>7712</v>
      </c>
    </row>
    <row r="285" spans="1:9" x14ac:dyDescent="0.3">
      <c r="A285" t="s">
        <v>98</v>
      </c>
      <c r="B285" t="s">
        <v>161</v>
      </c>
      <c r="C285" t="s">
        <v>184</v>
      </c>
      <c r="D285" t="s">
        <v>250</v>
      </c>
      <c r="E285" t="s">
        <v>18</v>
      </c>
      <c r="F285" t="s">
        <v>145</v>
      </c>
      <c r="G285">
        <v>6</v>
      </c>
      <c r="H285">
        <v>55</v>
      </c>
      <c r="I285">
        <v>330</v>
      </c>
    </row>
    <row r="286" spans="1:9" x14ac:dyDescent="0.3">
      <c r="A286" t="s">
        <v>99</v>
      </c>
      <c r="B286" t="s">
        <v>161</v>
      </c>
      <c r="C286" t="s">
        <v>184</v>
      </c>
      <c r="D286" t="s">
        <v>230</v>
      </c>
      <c r="E286" t="s">
        <v>18</v>
      </c>
      <c r="F286" t="s">
        <v>148</v>
      </c>
      <c r="G286">
        <v>1</v>
      </c>
      <c r="H286">
        <v>44.4</v>
      </c>
      <c r="I286">
        <v>44.4</v>
      </c>
    </row>
    <row r="287" spans="1:9" x14ac:dyDescent="0.3">
      <c r="A287" t="s">
        <v>99</v>
      </c>
      <c r="B287" t="s">
        <v>161</v>
      </c>
      <c r="C287" t="s">
        <v>184</v>
      </c>
      <c r="D287" t="s">
        <v>272</v>
      </c>
      <c r="E287" t="s">
        <v>16</v>
      </c>
      <c r="F287" t="s">
        <v>145</v>
      </c>
      <c r="G287">
        <v>1690</v>
      </c>
      <c r="H287">
        <v>3.2</v>
      </c>
      <c r="I287">
        <v>5408</v>
      </c>
    </row>
    <row r="288" spans="1:9" x14ac:dyDescent="0.3">
      <c r="A288" t="s">
        <v>99</v>
      </c>
      <c r="B288" t="s">
        <v>161</v>
      </c>
      <c r="C288" t="s">
        <v>184</v>
      </c>
      <c r="D288" t="s">
        <v>293</v>
      </c>
      <c r="E288" t="s">
        <v>18</v>
      </c>
      <c r="F288" t="s">
        <v>148</v>
      </c>
      <c r="G288">
        <v>20</v>
      </c>
      <c r="H288">
        <v>3</v>
      </c>
      <c r="I288">
        <v>60</v>
      </c>
    </row>
    <row r="289" spans="1:9" x14ac:dyDescent="0.3">
      <c r="A289" t="s">
        <v>100</v>
      </c>
      <c r="B289" t="s">
        <v>161</v>
      </c>
      <c r="C289" t="s">
        <v>184</v>
      </c>
      <c r="D289" t="s">
        <v>295</v>
      </c>
      <c r="E289" t="s">
        <v>18</v>
      </c>
      <c r="F289" t="s">
        <v>148</v>
      </c>
      <c r="G289">
        <v>1</v>
      </c>
      <c r="H289">
        <v>14.03</v>
      </c>
      <c r="I289">
        <v>14.03</v>
      </c>
    </row>
    <row r="290" spans="1:9" x14ac:dyDescent="0.3">
      <c r="A290" t="s">
        <v>100</v>
      </c>
      <c r="B290" t="s">
        <v>161</v>
      </c>
      <c r="C290" t="s">
        <v>184</v>
      </c>
      <c r="D290" t="s">
        <v>201</v>
      </c>
      <c r="E290" t="s">
        <v>17</v>
      </c>
      <c r="F290" t="s">
        <v>148</v>
      </c>
      <c r="G290">
        <v>58.217399999999998</v>
      </c>
      <c r="H290">
        <v>137.74</v>
      </c>
      <c r="I290">
        <v>8018.87</v>
      </c>
    </row>
    <row r="291" spans="1:9" x14ac:dyDescent="0.3">
      <c r="A291" t="s">
        <v>100</v>
      </c>
      <c r="B291" t="s">
        <v>161</v>
      </c>
      <c r="C291" t="s">
        <v>184</v>
      </c>
      <c r="D291" t="s">
        <v>263</v>
      </c>
      <c r="E291" t="s">
        <v>18</v>
      </c>
      <c r="F291" t="s">
        <v>148</v>
      </c>
      <c r="G291">
        <v>16</v>
      </c>
      <c r="H291">
        <v>2.75</v>
      </c>
      <c r="I291">
        <v>44</v>
      </c>
    </row>
    <row r="292" spans="1:9" x14ac:dyDescent="0.3">
      <c r="A292" t="s">
        <v>100</v>
      </c>
      <c r="B292" t="s">
        <v>161</v>
      </c>
      <c r="C292" t="s">
        <v>184</v>
      </c>
      <c r="D292" t="s">
        <v>212</v>
      </c>
      <c r="E292" t="s">
        <v>17</v>
      </c>
      <c r="F292" t="s">
        <v>147</v>
      </c>
      <c r="G292">
        <v>8</v>
      </c>
      <c r="H292">
        <v>19.420000000000002</v>
      </c>
      <c r="I292">
        <v>155.36000000000001</v>
      </c>
    </row>
    <row r="293" spans="1:9" x14ac:dyDescent="0.3">
      <c r="A293" t="s">
        <v>101</v>
      </c>
      <c r="B293" t="s">
        <v>161</v>
      </c>
      <c r="C293" t="s">
        <v>184</v>
      </c>
      <c r="D293" t="s">
        <v>241</v>
      </c>
      <c r="E293" t="s">
        <v>18</v>
      </c>
      <c r="F293" t="s">
        <v>148</v>
      </c>
      <c r="G293">
        <v>0.5</v>
      </c>
      <c r="H293">
        <v>15.84</v>
      </c>
      <c r="I293">
        <v>7.92</v>
      </c>
    </row>
    <row r="294" spans="1:9" x14ac:dyDescent="0.3">
      <c r="A294" t="s">
        <v>101</v>
      </c>
      <c r="B294" t="s">
        <v>161</v>
      </c>
      <c r="C294" t="s">
        <v>184</v>
      </c>
      <c r="D294" t="s">
        <v>268</v>
      </c>
      <c r="E294" t="s">
        <v>18</v>
      </c>
      <c r="F294" t="s">
        <v>148</v>
      </c>
      <c r="G294">
        <v>1</v>
      </c>
      <c r="H294">
        <v>75.73</v>
      </c>
      <c r="I294">
        <v>75.73</v>
      </c>
    </row>
    <row r="295" spans="1:9" x14ac:dyDescent="0.3">
      <c r="A295" t="s">
        <v>101</v>
      </c>
      <c r="B295" t="s">
        <v>161</v>
      </c>
      <c r="C295" t="s">
        <v>184</v>
      </c>
      <c r="D295" t="s">
        <v>254</v>
      </c>
      <c r="E295" t="s">
        <v>17</v>
      </c>
      <c r="F295" t="s">
        <v>145</v>
      </c>
      <c r="G295">
        <v>9</v>
      </c>
      <c r="H295">
        <v>100</v>
      </c>
      <c r="I295">
        <v>900</v>
      </c>
    </row>
    <row r="296" spans="1:9" x14ac:dyDescent="0.3">
      <c r="A296" t="s">
        <v>102</v>
      </c>
      <c r="B296" t="s">
        <v>161</v>
      </c>
      <c r="C296" t="s">
        <v>184</v>
      </c>
      <c r="D296" t="s">
        <v>217</v>
      </c>
      <c r="E296" t="s">
        <v>16</v>
      </c>
      <c r="F296" t="s">
        <v>148</v>
      </c>
      <c r="G296">
        <v>2</v>
      </c>
      <c r="H296">
        <v>49.2</v>
      </c>
      <c r="I296">
        <v>98.4</v>
      </c>
    </row>
    <row r="297" spans="1:9" x14ac:dyDescent="0.3">
      <c r="A297" t="s">
        <v>102</v>
      </c>
      <c r="B297" t="s">
        <v>161</v>
      </c>
      <c r="C297" t="s">
        <v>184</v>
      </c>
      <c r="D297" t="s">
        <v>296</v>
      </c>
      <c r="E297" t="s">
        <v>16</v>
      </c>
      <c r="F297" t="s">
        <v>145</v>
      </c>
      <c r="G297">
        <v>3</v>
      </c>
      <c r="H297">
        <v>130</v>
      </c>
      <c r="I297">
        <v>390</v>
      </c>
    </row>
    <row r="298" spans="1:9" x14ac:dyDescent="0.3">
      <c r="A298" t="s">
        <v>102</v>
      </c>
      <c r="B298" t="s">
        <v>161</v>
      </c>
      <c r="C298" t="s">
        <v>184</v>
      </c>
      <c r="D298" t="s">
        <v>225</v>
      </c>
      <c r="E298" t="s">
        <v>18</v>
      </c>
      <c r="F298" t="s">
        <v>162</v>
      </c>
      <c r="G298">
        <v>1003.23</v>
      </c>
      <c r="H298">
        <v>51.96</v>
      </c>
      <c r="I298">
        <v>52127.87</v>
      </c>
    </row>
    <row r="299" spans="1:9" x14ac:dyDescent="0.3">
      <c r="A299" t="s">
        <v>103</v>
      </c>
      <c r="B299" t="s">
        <v>161</v>
      </c>
      <c r="C299" t="s">
        <v>184</v>
      </c>
      <c r="D299" t="s">
        <v>191</v>
      </c>
      <c r="E299" t="s">
        <v>17</v>
      </c>
      <c r="F299" t="s">
        <v>192</v>
      </c>
      <c r="G299" t="s">
        <v>193</v>
      </c>
      <c r="H299" t="s">
        <v>193</v>
      </c>
      <c r="I299">
        <v>394.33</v>
      </c>
    </row>
    <row r="300" spans="1:9" x14ac:dyDescent="0.3">
      <c r="A300" t="s">
        <v>103</v>
      </c>
      <c r="B300" t="s">
        <v>161</v>
      </c>
      <c r="C300" t="s">
        <v>184</v>
      </c>
      <c r="D300" t="s">
        <v>234</v>
      </c>
      <c r="E300" t="s">
        <v>17</v>
      </c>
      <c r="F300" t="s">
        <v>192</v>
      </c>
      <c r="G300">
        <v>3</v>
      </c>
      <c r="H300">
        <v>28</v>
      </c>
      <c r="I300">
        <v>84</v>
      </c>
    </row>
    <row r="301" spans="1:9" x14ac:dyDescent="0.3">
      <c r="A301" t="s">
        <v>103</v>
      </c>
      <c r="B301" t="s">
        <v>161</v>
      </c>
      <c r="C301" t="s">
        <v>184</v>
      </c>
      <c r="D301" t="s">
        <v>286</v>
      </c>
      <c r="E301" t="s">
        <v>18</v>
      </c>
      <c r="F301" t="s">
        <v>145</v>
      </c>
      <c r="G301">
        <v>86</v>
      </c>
      <c r="H301">
        <v>5</v>
      </c>
      <c r="I301">
        <v>430</v>
      </c>
    </row>
    <row r="302" spans="1:9" x14ac:dyDescent="0.3">
      <c r="A302" t="s">
        <v>103</v>
      </c>
      <c r="B302" t="s">
        <v>161</v>
      </c>
      <c r="C302" t="s">
        <v>184</v>
      </c>
      <c r="D302" t="s">
        <v>297</v>
      </c>
      <c r="E302" t="s">
        <v>17</v>
      </c>
      <c r="F302" t="s">
        <v>145</v>
      </c>
      <c r="G302" t="s">
        <v>193</v>
      </c>
      <c r="H302" t="s">
        <v>193</v>
      </c>
      <c r="I302">
        <v>0</v>
      </c>
    </row>
    <row r="303" spans="1:9" x14ac:dyDescent="0.3">
      <c r="A303" t="s">
        <v>103</v>
      </c>
      <c r="B303" t="s">
        <v>161</v>
      </c>
      <c r="C303" t="s">
        <v>184</v>
      </c>
      <c r="D303" t="s">
        <v>261</v>
      </c>
      <c r="E303" t="s">
        <v>17</v>
      </c>
      <c r="F303" t="s">
        <v>145</v>
      </c>
      <c r="G303">
        <v>13</v>
      </c>
      <c r="H303">
        <v>135</v>
      </c>
      <c r="I303">
        <v>1755</v>
      </c>
    </row>
    <row r="304" spans="1:9" x14ac:dyDescent="0.3">
      <c r="A304" t="s">
        <v>104</v>
      </c>
      <c r="B304" t="s">
        <v>161</v>
      </c>
      <c r="C304" t="s">
        <v>184</v>
      </c>
      <c r="D304" t="s">
        <v>216</v>
      </c>
      <c r="E304" t="s">
        <v>18</v>
      </c>
      <c r="F304" t="s">
        <v>148</v>
      </c>
      <c r="G304" t="s">
        <v>193</v>
      </c>
      <c r="H304">
        <v>0</v>
      </c>
      <c r="I304">
        <v>0</v>
      </c>
    </row>
    <row r="305" spans="1:9" x14ac:dyDescent="0.3">
      <c r="A305" t="s">
        <v>104</v>
      </c>
      <c r="B305" t="s">
        <v>161</v>
      </c>
      <c r="C305" t="s">
        <v>184</v>
      </c>
      <c r="D305" t="s">
        <v>298</v>
      </c>
      <c r="E305" t="s">
        <v>16</v>
      </c>
      <c r="F305" t="s">
        <v>148</v>
      </c>
      <c r="G305" t="s">
        <v>193</v>
      </c>
      <c r="H305">
        <v>0</v>
      </c>
      <c r="I305">
        <v>0</v>
      </c>
    </row>
    <row r="306" spans="1:9" x14ac:dyDescent="0.3">
      <c r="A306" t="s">
        <v>104</v>
      </c>
      <c r="B306" t="s">
        <v>161</v>
      </c>
      <c r="C306" t="s">
        <v>184</v>
      </c>
      <c r="D306" t="s">
        <v>202</v>
      </c>
      <c r="E306" t="s">
        <v>18</v>
      </c>
      <c r="F306" t="s">
        <v>148</v>
      </c>
      <c r="G306">
        <v>26.0001</v>
      </c>
      <c r="H306">
        <v>191.95</v>
      </c>
      <c r="I306">
        <v>4990.72</v>
      </c>
    </row>
    <row r="307" spans="1:9" x14ac:dyDescent="0.3">
      <c r="A307" t="s">
        <v>104</v>
      </c>
      <c r="B307" t="s">
        <v>161</v>
      </c>
      <c r="C307" t="s">
        <v>184</v>
      </c>
      <c r="D307" t="s">
        <v>272</v>
      </c>
      <c r="E307" t="s">
        <v>18</v>
      </c>
      <c r="F307" t="s">
        <v>145</v>
      </c>
      <c r="G307">
        <v>2132</v>
      </c>
      <c r="H307">
        <v>3.2</v>
      </c>
      <c r="I307">
        <v>6822.4</v>
      </c>
    </row>
    <row r="308" spans="1:9" x14ac:dyDescent="0.3">
      <c r="A308" t="s">
        <v>104</v>
      </c>
      <c r="B308" t="s">
        <v>161</v>
      </c>
      <c r="C308" t="s">
        <v>184</v>
      </c>
      <c r="D308" t="s">
        <v>299</v>
      </c>
      <c r="E308" t="s">
        <v>18</v>
      </c>
      <c r="F308" t="s">
        <v>147</v>
      </c>
      <c r="G308" t="s">
        <v>193</v>
      </c>
      <c r="H308">
        <v>0</v>
      </c>
      <c r="I308">
        <v>0</v>
      </c>
    </row>
    <row r="309" spans="1:9" x14ac:dyDescent="0.3">
      <c r="A309" t="s">
        <v>104</v>
      </c>
      <c r="B309" t="s">
        <v>161</v>
      </c>
      <c r="C309" t="s">
        <v>184</v>
      </c>
      <c r="D309" t="s">
        <v>286</v>
      </c>
      <c r="E309" t="s">
        <v>16</v>
      </c>
      <c r="F309" t="s">
        <v>145</v>
      </c>
      <c r="G309">
        <v>33</v>
      </c>
      <c r="H309">
        <v>5</v>
      </c>
      <c r="I309">
        <v>165</v>
      </c>
    </row>
    <row r="310" spans="1:9" x14ac:dyDescent="0.3">
      <c r="A310" t="s">
        <v>104</v>
      </c>
      <c r="B310" t="s">
        <v>161</v>
      </c>
      <c r="C310" t="s">
        <v>184</v>
      </c>
      <c r="D310" t="s">
        <v>275</v>
      </c>
      <c r="E310" t="s">
        <v>17</v>
      </c>
      <c r="F310" t="s">
        <v>145</v>
      </c>
      <c r="G310">
        <v>7</v>
      </c>
      <c r="H310">
        <v>130</v>
      </c>
      <c r="I310">
        <v>910</v>
      </c>
    </row>
    <row r="311" spans="1:9" x14ac:dyDescent="0.3">
      <c r="A311" t="s">
        <v>104</v>
      </c>
      <c r="B311" t="s">
        <v>161</v>
      </c>
      <c r="C311" t="s">
        <v>184</v>
      </c>
      <c r="D311" t="s">
        <v>237</v>
      </c>
      <c r="E311" t="s">
        <v>18</v>
      </c>
      <c r="F311" t="s">
        <v>145</v>
      </c>
      <c r="G311">
        <v>3</v>
      </c>
      <c r="H311">
        <v>130</v>
      </c>
      <c r="I311">
        <v>390</v>
      </c>
    </row>
    <row r="312" spans="1:9" x14ac:dyDescent="0.3">
      <c r="A312" t="s">
        <v>105</v>
      </c>
      <c r="B312" t="s">
        <v>161</v>
      </c>
      <c r="C312" t="s">
        <v>184</v>
      </c>
      <c r="D312" t="s">
        <v>244</v>
      </c>
      <c r="E312" t="s">
        <v>17</v>
      </c>
      <c r="F312" t="s">
        <v>148</v>
      </c>
      <c r="G312">
        <v>2</v>
      </c>
      <c r="H312">
        <v>117.68</v>
      </c>
      <c r="I312">
        <v>235.36</v>
      </c>
    </row>
    <row r="313" spans="1:9" x14ac:dyDescent="0.3">
      <c r="A313" t="s">
        <v>105</v>
      </c>
      <c r="B313" t="s">
        <v>161</v>
      </c>
      <c r="C313" t="s">
        <v>184</v>
      </c>
      <c r="D313" t="s">
        <v>214</v>
      </c>
      <c r="E313" t="s">
        <v>17</v>
      </c>
      <c r="F313" t="s">
        <v>148</v>
      </c>
      <c r="G313">
        <v>2</v>
      </c>
      <c r="H313">
        <v>1.6</v>
      </c>
      <c r="I313">
        <v>3.2</v>
      </c>
    </row>
    <row r="314" spans="1:9" x14ac:dyDescent="0.3">
      <c r="A314" t="s">
        <v>105</v>
      </c>
      <c r="B314" t="s">
        <v>161</v>
      </c>
      <c r="C314" t="s">
        <v>184</v>
      </c>
      <c r="D314" t="s">
        <v>194</v>
      </c>
      <c r="E314" t="s">
        <v>18</v>
      </c>
      <c r="F314" t="s">
        <v>147</v>
      </c>
      <c r="G314">
        <v>141.75020000000001</v>
      </c>
      <c r="H314">
        <v>18.82</v>
      </c>
      <c r="I314">
        <v>2667.74</v>
      </c>
    </row>
    <row r="315" spans="1:9" x14ac:dyDescent="0.3">
      <c r="A315" t="s">
        <v>93</v>
      </c>
      <c r="B315" t="s">
        <v>161</v>
      </c>
      <c r="C315" t="s">
        <v>184</v>
      </c>
      <c r="D315" t="s">
        <v>219</v>
      </c>
      <c r="E315" t="s">
        <v>16</v>
      </c>
      <c r="F315" t="s">
        <v>148</v>
      </c>
      <c r="G315" t="s">
        <v>193</v>
      </c>
      <c r="H315">
        <v>0</v>
      </c>
      <c r="I315">
        <v>0</v>
      </c>
    </row>
    <row r="316" spans="1:9" x14ac:dyDescent="0.3">
      <c r="A316" t="s">
        <v>93</v>
      </c>
      <c r="B316" t="s">
        <v>161</v>
      </c>
      <c r="C316" t="s">
        <v>184</v>
      </c>
      <c r="D316" t="s">
        <v>286</v>
      </c>
      <c r="E316" t="s">
        <v>17</v>
      </c>
      <c r="F316" t="s">
        <v>145</v>
      </c>
      <c r="G316">
        <v>179</v>
      </c>
      <c r="H316">
        <v>5</v>
      </c>
      <c r="I316">
        <v>895</v>
      </c>
    </row>
    <row r="317" spans="1:9" x14ac:dyDescent="0.3">
      <c r="A317" t="s">
        <v>94</v>
      </c>
      <c r="B317" t="s">
        <v>161</v>
      </c>
      <c r="C317" t="s">
        <v>184</v>
      </c>
      <c r="D317" t="s">
        <v>216</v>
      </c>
      <c r="E317" t="s">
        <v>18</v>
      </c>
      <c r="F317" t="s">
        <v>148</v>
      </c>
      <c r="G317" t="s">
        <v>193</v>
      </c>
      <c r="H317">
        <v>0</v>
      </c>
      <c r="I317">
        <v>0</v>
      </c>
    </row>
    <row r="318" spans="1:9" x14ac:dyDescent="0.3">
      <c r="A318" t="s">
        <v>94</v>
      </c>
      <c r="B318" t="s">
        <v>161</v>
      </c>
      <c r="C318" t="s">
        <v>184</v>
      </c>
      <c r="D318" t="s">
        <v>246</v>
      </c>
      <c r="E318" t="s">
        <v>17</v>
      </c>
      <c r="F318" t="s">
        <v>148</v>
      </c>
      <c r="G318">
        <v>6</v>
      </c>
      <c r="H318">
        <v>93.98</v>
      </c>
      <c r="I318">
        <v>563.88</v>
      </c>
    </row>
    <row r="319" spans="1:9" x14ac:dyDescent="0.3">
      <c r="A319" t="s">
        <v>94</v>
      </c>
      <c r="B319" t="s">
        <v>161</v>
      </c>
      <c r="C319" t="s">
        <v>184</v>
      </c>
      <c r="D319" t="s">
        <v>246</v>
      </c>
      <c r="E319" t="s">
        <v>18</v>
      </c>
      <c r="F319" t="s">
        <v>148</v>
      </c>
      <c r="G319">
        <v>2.9813000000000001</v>
      </c>
      <c r="H319">
        <v>93.98</v>
      </c>
      <c r="I319">
        <v>280.19</v>
      </c>
    </row>
    <row r="320" spans="1:9" x14ac:dyDescent="0.3">
      <c r="A320" t="s">
        <v>94</v>
      </c>
      <c r="B320" t="s">
        <v>161</v>
      </c>
      <c r="C320" t="s">
        <v>184</v>
      </c>
      <c r="D320" t="s">
        <v>289</v>
      </c>
      <c r="E320" t="s">
        <v>18</v>
      </c>
      <c r="F320" t="s">
        <v>147</v>
      </c>
      <c r="G320">
        <v>21</v>
      </c>
      <c r="H320">
        <v>3.38</v>
      </c>
      <c r="I320">
        <v>70.98</v>
      </c>
    </row>
    <row r="321" spans="1:9" x14ac:dyDescent="0.3">
      <c r="A321" t="s">
        <v>93</v>
      </c>
      <c r="B321" t="s">
        <v>161</v>
      </c>
      <c r="C321" t="s">
        <v>184</v>
      </c>
      <c r="D321" t="s">
        <v>259</v>
      </c>
      <c r="E321" t="s">
        <v>17</v>
      </c>
      <c r="F321" t="s">
        <v>148</v>
      </c>
      <c r="G321" t="s">
        <v>193</v>
      </c>
      <c r="H321">
        <v>0</v>
      </c>
      <c r="I321">
        <v>0</v>
      </c>
    </row>
    <row r="322" spans="1:9" x14ac:dyDescent="0.3">
      <c r="A322" t="s">
        <v>93</v>
      </c>
      <c r="B322" t="s">
        <v>161</v>
      </c>
      <c r="C322" t="s">
        <v>184</v>
      </c>
      <c r="D322" t="s">
        <v>224</v>
      </c>
      <c r="E322" t="s">
        <v>17</v>
      </c>
      <c r="F322" t="s">
        <v>145</v>
      </c>
      <c r="G322">
        <v>3</v>
      </c>
      <c r="H322">
        <v>117</v>
      </c>
      <c r="I322">
        <v>351</v>
      </c>
    </row>
    <row r="323" spans="1:9" x14ac:dyDescent="0.3">
      <c r="A323" t="s">
        <v>94</v>
      </c>
      <c r="B323" t="s">
        <v>161</v>
      </c>
      <c r="C323" t="s">
        <v>184</v>
      </c>
      <c r="D323" t="s">
        <v>203</v>
      </c>
      <c r="E323" t="s">
        <v>17</v>
      </c>
      <c r="F323" t="s">
        <v>148</v>
      </c>
      <c r="G323">
        <v>33.6</v>
      </c>
      <c r="H323">
        <v>229.66</v>
      </c>
      <c r="I323">
        <v>7716.58</v>
      </c>
    </row>
    <row r="324" spans="1:9" x14ac:dyDescent="0.3">
      <c r="A324" t="s">
        <v>94</v>
      </c>
      <c r="B324" t="s">
        <v>161</v>
      </c>
      <c r="C324" t="s">
        <v>184</v>
      </c>
      <c r="D324" t="s">
        <v>300</v>
      </c>
      <c r="E324" t="s">
        <v>18</v>
      </c>
      <c r="F324" t="s">
        <v>145</v>
      </c>
      <c r="G324">
        <v>1</v>
      </c>
      <c r="H324">
        <v>54.64</v>
      </c>
      <c r="I324">
        <v>54.64</v>
      </c>
    </row>
    <row r="325" spans="1:9" x14ac:dyDescent="0.3">
      <c r="A325" t="s">
        <v>94</v>
      </c>
      <c r="B325" t="s">
        <v>161</v>
      </c>
      <c r="C325" t="s">
        <v>184</v>
      </c>
      <c r="D325" t="s">
        <v>270</v>
      </c>
      <c r="E325" t="s">
        <v>17</v>
      </c>
      <c r="F325" t="s">
        <v>145</v>
      </c>
      <c r="G325">
        <v>33</v>
      </c>
      <c r="H325">
        <v>6.5</v>
      </c>
      <c r="I325">
        <v>214.5</v>
      </c>
    </row>
    <row r="326" spans="1:9" x14ac:dyDescent="0.3">
      <c r="A326" t="s">
        <v>95</v>
      </c>
      <c r="B326" t="s">
        <v>161</v>
      </c>
      <c r="C326" t="s">
        <v>184</v>
      </c>
      <c r="D326" t="s">
        <v>191</v>
      </c>
      <c r="E326" t="s">
        <v>16</v>
      </c>
      <c r="F326" t="s">
        <v>192</v>
      </c>
      <c r="G326" t="s">
        <v>193</v>
      </c>
      <c r="H326" t="s">
        <v>193</v>
      </c>
      <c r="I326">
        <v>216.15</v>
      </c>
    </row>
    <row r="327" spans="1:9" x14ac:dyDescent="0.3">
      <c r="A327" t="s">
        <v>95</v>
      </c>
      <c r="B327" t="s">
        <v>161</v>
      </c>
      <c r="C327" t="s">
        <v>184</v>
      </c>
      <c r="D327" t="s">
        <v>224</v>
      </c>
      <c r="E327" t="s">
        <v>16</v>
      </c>
      <c r="F327" t="s">
        <v>145</v>
      </c>
      <c r="G327">
        <v>1</v>
      </c>
      <c r="H327">
        <v>117</v>
      </c>
      <c r="I327">
        <v>117</v>
      </c>
    </row>
    <row r="328" spans="1:9" x14ac:dyDescent="0.3">
      <c r="A328" t="s">
        <v>97</v>
      </c>
      <c r="B328" t="s">
        <v>161</v>
      </c>
      <c r="C328" t="s">
        <v>184</v>
      </c>
      <c r="D328" t="s">
        <v>222</v>
      </c>
      <c r="E328" t="s">
        <v>17</v>
      </c>
      <c r="F328" t="s">
        <v>145</v>
      </c>
      <c r="G328">
        <v>56</v>
      </c>
      <c r="H328">
        <v>110</v>
      </c>
      <c r="I328">
        <v>6160</v>
      </c>
    </row>
    <row r="329" spans="1:9" x14ac:dyDescent="0.3">
      <c r="A329" t="s">
        <v>98</v>
      </c>
      <c r="B329" t="s">
        <v>161</v>
      </c>
      <c r="C329" t="s">
        <v>184</v>
      </c>
      <c r="D329" t="s">
        <v>219</v>
      </c>
      <c r="E329" t="s">
        <v>18</v>
      </c>
      <c r="F329" t="s">
        <v>148</v>
      </c>
      <c r="G329" t="s">
        <v>193</v>
      </c>
      <c r="H329">
        <v>0</v>
      </c>
      <c r="I329">
        <v>0</v>
      </c>
    </row>
    <row r="330" spans="1:9" x14ac:dyDescent="0.3">
      <c r="A330" t="s">
        <v>98</v>
      </c>
      <c r="B330" t="s">
        <v>161</v>
      </c>
      <c r="C330" t="s">
        <v>184</v>
      </c>
      <c r="D330" t="s">
        <v>239</v>
      </c>
      <c r="E330" t="s">
        <v>18</v>
      </c>
      <c r="F330" t="s">
        <v>145</v>
      </c>
      <c r="G330">
        <v>73</v>
      </c>
      <c r="H330">
        <v>110</v>
      </c>
      <c r="I330">
        <v>8030</v>
      </c>
    </row>
    <row r="331" spans="1:9" x14ac:dyDescent="0.3">
      <c r="A331" t="s">
        <v>98</v>
      </c>
      <c r="B331" t="s">
        <v>161</v>
      </c>
      <c r="C331" t="s">
        <v>184</v>
      </c>
      <c r="D331" t="s">
        <v>209</v>
      </c>
      <c r="E331" t="s">
        <v>18</v>
      </c>
      <c r="F331" t="s">
        <v>145</v>
      </c>
      <c r="G331">
        <v>19</v>
      </c>
      <c r="H331">
        <v>130</v>
      </c>
      <c r="I331">
        <v>2470</v>
      </c>
    </row>
    <row r="332" spans="1:9" x14ac:dyDescent="0.3">
      <c r="A332" t="s">
        <v>99</v>
      </c>
      <c r="B332" t="s">
        <v>161</v>
      </c>
      <c r="C332" t="s">
        <v>184</v>
      </c>
      <c r="D332" t="s">
        <v>276</v>
      </c>
      <c r="E332" t="s">
        <v>18</v>
      </c>
      <c r="F332" t="s">
        <v>145</v>
      </c>
      <c r="G332">
        <v>2</v>
      </c>
      <c r="H332">
        <v>15.84</v>
      </c>
      <c r="I332">
        <v>31.68</v>
      </c>
    </row>
    <row r="333" spans="1:9" x14ac:dyDescent="0.3">
      <c r="A333" t="s">
        <v>99</v>
      </c>
      <c r="B333" t="s">
        <v>161</v>
      </c>
      <c r="C333" t="s">
        <v>184</v>
      </c>
      <c r="D333" t="s">
        <v>209</v>
      </c>
      <c r="E333" t="s">
        <v>17</v>
      </c>
      <c r="F333" t="s">
        <v>145</v>
      </c>
      <c r="G333">
        <v>7</v>
      </c>
      <c r="H333">
        <v>130</v>
      </c>
      <c r="I333">
        <v>910</v>
      </c>
    </row>
    <row r="334" spans="1:9" x14ac:dyDescent="0.3">
      <c r="A334" t="s">
        <v>100</v>
      </c>
      <c r="B334" t="s">
        <v>161</v>
      </c>
      <c r="C334" t="s">
        <v>184</v>
      </c>
      <c r="D334" t="s">
        <v>301</v>
      </c>
      <c r="E334" t="s">
        <v>16</v>
      </c>
      <c r="F334" t="s">
        <v>147</v>
      </c>
      <c r="G334">
        <v>808.75139999999999</v>
      </c>
      <c r="H334">
        <v>23.82</v>
      </c>
      <c r="I334">
        <v>19264.46</v>
      </c>
    </row>
    <row r="335" spans="1:9" x14ac:dyDescent="0.3">
      <c r="A335" t="s">
        <v>100</v>
      </c>
      <c r="B335" t="s">
        <v>161</v>
      </c>
      <c r="C335" t="s">
        <v>184</v>
      </c>
      <c r="D335" t="s">
        <v>302</v>
      </c>
      <c r="E335" t="s">
        <v>17</v>
      </c>
      <c r="F335" t="s">
        <v>147</v>
      </c>
      <c r="G335">
        <v>5</v>
      </c>
      <c r="H335">
        <v>10</v>
      </c>
      <c r="I335">
        <v>50</v>
      </c>
    </row>
    <row r="336" spans="1:9" x14ac:dyDescent="0.3">
      <c r="A336" t="s">
        <v>100</v>
      </c>
      <c r="B336" t="s">
        <v>161</v>
      </c>
      <c r="C336" t="s">
        <v>184</v>
      </c>
      <c r="D336" t="s">
        <v>229</v>
      </c>
      <c r="E336" t="s">
        <v>16</v>
      </c>
      <c r="F336" t="s">
        <v>147</v>
      </c>
      <c r="G336">
        <v>3</v>
      </c>
      <c r="H336">
        <v>10</v>
      </c>
      <c r="I336">
        <v>30</v>
      </c>
    </row>
    <row r="337" spans="1:9" x14ac:dyDescent="0.3">
      <c r="A337" t="s">
        <v>100</v>
      </c>
      <c r="B337" t="s">
        <v>161</v>
      </c>
      <c r="C337" t="s">
        <v>184</v>
      </c>
      <c r="D337" t="s">
        <v>284</v>
      </c>
      <c r="E337" t="s">
        <v>16</v>
      </c>
      <c r="F337" t="s">
        <v>145</v>
      </c>
      <c r="G337">
        <v>1</v>
      </c>
      <c r="H337">
        <v>160</v>
      </c>
      <c r="I337">
        <v>160</v>
      </c>
    </row>
    <row r="338" spans="1:9" x14ac:dyDescent="0.3">
      <c r="A338" t="s">
        <v>101</v>
      </c>
      <c r="B338" t="s">
        <v>161</v>
      </c>
      <c r="C338" t="s">
        <v>184</v>
      </c>
      <c r="D338" t="s">
        <v>241</v>
      </c>
      <c r="E338" t="s">
        <v>17</v>
      </c>
      <c r="F338" t="s">
        <v>148</v>
      </c>
      <c r="G338">
        <v>8</v>
      </c>
      <c r="H338">
        <v>15.84</v>
      </c>
      <c r="I338">
        <v>126.72</v>
      </c>
    </row>
    <row r="339" spans="1:9" x14ac:dyDescent="0.3">
      <c r="A339" t="s">
        <v>101</v>
      </c>
      <c r="B339" t="s">
        <v>161</v>
      </c>
      <c r="C339" t="s">
        <v>184</v>
      </c>
      <c r="D339" t="s">
        <v>208</v>
      </c>
      <c r="E339" t="s">
        <v>17</v>
      </c>
      <c r="F339" t="s">
        <v>147</v>
      </c>
      <c r="G339">
        <v>1</v>
      </c>
      <c r="H339">
        <v>22.5</v>
      </c>
      <c r="I339">
        <v>22.5</v>
      </c>
    </row>
    <row r="340" spans="1:9" x14ac:dyDescent="0.3">
      <c r="A340" t="s">
        <v>101</v>
      </c>
      <c r="B340" t="s">
        <v>161</v>
      </c>
      <c r="C340" t="s">
        <v>184</v>
      </c>
      <c r="D340" t="s">
        <v>261</v>
      </c>
      <c r="E340" t="s">
        <v>18</v>
      </c>
      <c r="F340" t="s">
        <v>145</v>
      </c>
      <c r="G340">
        <v>29</v>
      </c>
      <c r="H340">
        <v>135</v>
      </c>
      <c r="I340">
        <v>3915</v>
      </c>
    </row>
    <row r="341" spans="1:9" x14ac:dyDescent="0.3">
      <c r="A341" t="s">
        <v>101</v>
      </c>
      <c r="B341" t="s">
        <v>161</v>
      </c>
      <c r="C341" t="s">
        <v>184</v>
      </c>
      <c r="D341" t="s">
        <v>278</v>
      </c>
      <c r="E341" t="s">
        <v>16</v>
      </c>
      <c r="F341" t="s">
        <v>145</v>
      </c>
      <c r="G341">
        <v>6</v>
      </c>
      <c r="H341">
        <v>70</v>
      </c>
      <c r="I341">
        <v>420</v>
      </c>
    </row>
    <row r="342" spans="1:9" x14ac:dyDescent="0.3">
      <c r="A342" t="s">
        <v>102</v>
      </c>
      <c r="B342" t="s">
        <v>161</v>
      </c>
      <c r="C342" t="s">
        <v>184</v>
      </c>
      <c r="D342" t="s">
        <v>221</v>
      </c>
      <c r="E342" t="s">
        <v>16</v>
      </c>
      <c r="F342" t="s">
        <v>147</v>
      </c>
      <c r="G342">
        <v>5</v>
      </c>
      <c r="H342">
        <v>3.34</v>
      </c>
      <c r="I342">
        <v>16.7</v>
      </c>
    </row>
    <row r="343" spans="1:9" x14ac:dyDescent="0.3">
      <c r="A343" t="s">
        <v>102</v>
      </c>
      <c r="B343" t="s">
        <v>161</v>
      </c>
      <c r="C343" t="s">
        <v>184</v>
      </c>
      <c r="D343" t="s">
        <v>303</v>
      </c>
      <c r="E343" t="s">
        <v>17</v>
      </c>
      <c r="F343" t="s">
        <v>145</v>
      </c>
      <c r="G343">
        <v>1</v>
      </c>
      <c r="H343">
        <v>56.5</v>
      </c>
      <c r="I343">
        <v>56.5</v>
      </c>
    </row>
    <row r="344" spans="1:9" x14ac:dyDescent="0.3">
      <c r="A344" t="s">
        <v>103</v>
      </c>
      <c r="B344" t="s">
        <v>161</v>
      </c>
      <c r="C344" t="s">
        <v>184</v>
      </c>
      <c r="D344" t="s">
        <v>207</v>
      </c>
      <c r="E344" t="s">
        <v>16</v>
      </c>
      <c r="F344" t="s">
        <v>148</v>
      </c>
      <c r="G344">
        <v>1</v>
      </c>
      <c r="H344">
        <v>469.63</v>
      </c>
      <c r="I344">
        <v>469.63</v>
      </c>
    </row>
    <row r="345" spans="1:9" x14ac:dyDescent="0.3">
      <c r="A345" t="s">
        <v>103</v>
      </c>
      <c r="B345" t="s">
        <v>161</v>
      </c>
      <c r="C345" t="s">
        <v>184</v>
      </c>
      <c r="D345" t="s">
        <v>272</v>
      </c>
      <c r="E345" t="s">
        <v>16</v>
      </c>
      <c r="F345" t="s">
        <v>145</v>
      </c>
      <c r="G345">
        <v>1623</v>
      </c>
      <c r="H345">
        <v>3.2</v>
      </c>
      <c r="I345">
        <v>5193.6000000000004</v>
      </c>
    </row>
    <row r="346" spans="1:9" x14ac:dyDescent="0.3">
      <c r="A346" t="s">
        <v>103</v>
      </c>
      <c r="B346" t="s">
        <v>161</v>
      </c>
      <c r="C346" t="s">
        <v>184</v>
      </c>
      <c r="D346" t="s">
        <v>239</v>
      </c>
      <c r="E346" t="s">
        <v>16</v>
      </c>
      <c r="F346" t="s">
        <v>145</v>
      </c>
      <c r="G346">
        <v>19.181799999999999</v>
      </c>
      <c r="H346">
        <v>110</v>
      </c>
      <c r="I346">
        <v>2110</v>
      </c>
    </row>
    <row r="347" spans="1:9" x14ac:dyDescent="0.3">
      <c r="A347" t="s">
        <v>103</v>
      </c>
      <c r="B347" t="s">
        <v>161</v>
      </c>
      <c r="C347" t="s">
        <v>184</v>
      </c>
      <c r="D347" t="s">
        <v>250</v>
      </c>
      <c r="E347" t="s">
        <v>17</v>
      </c>
      <c r="F347" t="s">
        <v>145</v>
      </c>
      <c r="G347">
        <v>4</v>
      </c>
      <c r="H347">
        <v>55</v>
      </c>
      <c r="I347">
        <v>220</v>
      </c>
    </row>
    <row r="348" spans="1:9" x14ac:dyDescent="0.3">
      <c r="A348" t="s">
        <v>103</v>
      </c>
      <c r="B348" t="s">
        <v>161</v>
      </c>
      <c r="C348" t="s">
        <v>184</v>
      </c>
      <c r="D348" t="s">
        <v>262</v>
      </c>
      <c r="E348" t="s">
        <v>18</v>
      </c>
      <c r="F348" t="s">
        <v>145</v>
      </c>
      <c r="G348">
        <v>10</v>
      </c>
      <c r="H348">
        <v>56.5</v>
      </c>
      <c r="I348">
        <v>565</v>
      </c>
    </row>
    <row r="349" spans="1:9" x14ac:dyDescent="0.3">
      <c r="A349" t="s">
        <v>104</v>
      </c>
      <c r="B349" t="s">
        <v>161</v>
      </c>
      <c r="C349" t="s">
        <v>184</v>
      </c>
      <c r="D349" t="s">
        <v>206</v>
      </c>
      <c r="E349" t="s">
        <v>16</v>
      </c>
      <c r="F349" t="s">
        <v>148</v>
      </c>
      <c r="G349">
        <v>6.2499000000000002</v>
      </c>
      <c r="H349">
        <v>97.17</v>
      </c>
      <c r="I349">
        <v>607.30999999999995</v>
      </c>
    </row>
    <row r="350" spans="1:9" x14ac:dyDescent="0.3">
      <c r="A350" t="s">
        <v>104</v>
      </c>
      <c r="B350" t="s">
        <v>161</v>
      </c>
      <c r="C350" t="s">
        <v>184</v>
      </c>
      <c r="D350" t="s">
        <v>191</v>
      </c>
      <c r="E350" t="s">
        <v>18</v>
      </c>
      <c r="F350" t="s">
        <v>192</v>
      </c>
      <c r="G350" t="s">
        <v>193</v>
      </c>
      <c r="H350" t="s">
        <v>193</v>
      </c>
      <c r="I350">
        <v>306.70999999999998</v>
      </c>
    </row>
    <row r="351" spans="1:9" x14ac:dyDescent="0.3">
      <c r="A351" t="s">
        <v>104</v>
      </c>
      <c r="B351" t="s">
        <v>161</v>
      </c>
      <c r="C351" t="s">
        <v>184</v>
      </c>
      <c r="D351" t="s">
        <v>250</v>
      </c>
      <c r="E351" t="s">
        <v>18</v>
      </c>
      <c r="F351" t="s">
        <v>145</v>
      </c>
      <c r="G351">
        <v>3</v>
      </c>
      <c r="H351">
        <v>55</v>
      </c>
      <c r="I351">
        <v>165</v>
      </c>
    </row>
    <row r="352" spans="1:9" x14ac:dyDescent="0.3">
      <c r="A352" t="s">
        <v>104</v>
      </c>
      <c r="B352" t="s">
        <v>161</v>
      </c>
      <c r="C352" t="s">
        <v>184</v>
      </c>
      <c r="D352" t="s">
        <v>257</v>
      </c>
      <c r="E352" t="s">
        <v>16</v>
      </c>
      <c r="F352" t="s">
        <v>162</v>
      </c>
      <c r="G352">
        <v>30.11</v>
      </c>
      <c r="H352" t="s">
        <v>193</v>
      </c>
      <c r="I352">
        <v>0</v>
      </c>
    </row>
    <row r="353" spans="1:9" x14ac:dyDescent="0.3">
      <c r="A353" t="s">
        <v>105</v>
      </c>
      <c r="B353" t="s">
        <v>161</v>
      </c>
      <c r="C353" t="s">
        <v>184</v>
      </c>
      <c r="D353" t="s">
        <v>295</v>
      </c>
      <c r="E353" t="s">
        <v>18</v>
      </c>
      <c r="F353" t="s">
        <v>148</v>
      </c>
      <c r="G353">
        <v>1</v>
      </c>
      <c r="H353">
        <v>14.03</v>
      </c>
      <c r="I353">
        <v>14.03</v>
      </c>
    </row>
    <row r="354" spans="1:9" x14ac:dyDescent="0.3">
      <c r="A354" t="s">
        <v>105</v>
      </c>
      <c r="B354" t="s">
        <v>161</v>
      </c>
      <c r="C354" t="s">
        <v>184</v>
      </c>
      <c r="D354" t="s">
        <v>273</v>
      </c>
      <c r="E354" t="s">
        <v>17</v>
      </c>
      <c r="F354" t="s">
        <v>147</v>
      </c>
      <c r="G354" t="s">
        <v>193</v>
      </c>
      <c r="H354" t="s">
        <v>193</v>
      </c>
      <c r="I354">
        <v>12.5</v>
      </c>
    </row>
    <row r="355" spans="1:9" x14ac:dyDescent="0.3">
      <c r="A355" t="s">
        <v>105</v>
      </c>
      <c r="B355" t="s">
        <v>161</v>
      </c>
      <c r="C355" t="s">
        <v>184</v>
      </c>
      <c r="D355" t="s">
        <v>239</v>
      </c>
      <c r="E355" t="s">
        <v>17</v>
      </c>
      <c r="F355" t="s">
        <v>145</v>
      </c>
      <c r="G355">
        <v>54.363599999999998</v>
      </c>
      <c r="H355">
        <v>110</v>
      </c>
      <c r="I355">
        <v>5980</v>
      </c>
    </row>
    <row r="356" spans="1:9" x14ac:dyDescent="0.3">
      <c r="A356" t="s">
        <v>105</v>
      </c>
      <c r="B356" t="s">
        <v>161</v>
      </c>
      <c r="C356" t="s">
        <v>184</v>
      </c>
      <c r="D356" t="s">
        <v>304</v>
      </c>
      <c r="E356" t="s">
        <v>17</v>
      </c>
      <c r="F356" t="s">
        <v>145</v>
      </c>
      <c r="G356">
        <v>1</v>
      </c>
      <c r="H356">
        <v>56.5</v>
      </c>
      <c r="I356">
        <v>56.5</v>
      </c>
    </row>
    <row r="357" spans="1:9" x14ac:dyDescent="0.3">
      <c r="A357" t="s">
        <v>105</v>
      </c>
      <c r="B357" t="s">
        <v>161</v>
      </c>
      <c r="C357" t="s">
        <v>184</v>
      </c>
      <c r="D357" t="s">
        <v>218</v>
      </c>
      <c r="E357" t="s">
        <v>18</v>
      </c>
      <c r="F357" t="s">
        <v>145</v>
      </c>
      <c r="G357">
        <v>1.3332999999999999</v>
      </c>
      <c r="H357">
        <v>130</v>
      </c>
      <c r="I357">
        <v>173.33</v>
      </c>
    </row>
    <row r="358" spans="1:9" x14ac:dyDescent="0.3">
      <c r="A358" t="s">
        <v>93</v>
      </c>
      <c r="B358" t="s">
        <v>161</v>
      </c>
      <c r="C358" t="s">
        <v>184</v>
      </c>
      <c r="D358" t="s">
        <v>300</v>
      </c>
      <c r="E358" t="s">
        <v>18</v>
      </c>
      <c r="F358" t="s">
        <v>145</v>
      </c>
      <c r="G358">
        <v>1</v>
      </c>
      <c r="H358">
        <v>54.64</v>
      </c>
      <c r="I358">
        <v>54.64</v>
      </c>
    </row>
    <row r="359" spans="1:9" x14ac:dyDescent="0.3">
      <c r="A359" t="s">
        <v>93</v>
      </c>
      <c r="B359" t="s">
        <v>161</v>
      </c>
      <c r="C359" t="s">
        <v>184</v>
      </c>
      <c r="D359" t="s">
        <v>198</v>
      </c>
      <c r="E359" t="s">
        <v>18</v>
      </c>
      <c r="F359" t="s">
        <v>147</v>
      </c>
      <c r="G359">
        <v>1</v>
      </c>
      <c r="H359">
        <v>65</v>
      </c>
      <c r="I359">
        <v>65</v>
      </c>
    </row>
    <row r="360" spans="1:9" x14ac:dyDescent="0.3">
      <c r="A360" t="s">
        <v>93</v>
      </c>
      <c r="B360" t="s">
        <v>161</v>
      </c>
      <c r="C360" t="s">
        <v>184</v>
      </c>
      <c r="D360" t="s">
        <v>263</v>
      </c>
      <c r="E360" t="s">
        <v>17</v>
      </c>
      <c r="F360" t="s">
        <v>148</v>
      </c>
      <c r="G360">
        <v>238</v>
      </c>
      <c r="H360">
        <v>2.75</v>
      </c>
      <c r="I360">
        <v>654.5</v>
      </c>
    </row>
    <row r="361" spans="1:9" x14ac:dyDescent="0.3">
      <c r="A361" t="s">
        <v>93</v>
      </c>
      <c r="B361" t="s">
        <v>161</v>
      </c>
      <c r="C361" t="s">
        <v>184</v>
      </c>
      <c r="D361" t="s">
        <v>217</v>
      </c>
      <c r="E361" t="s">
        <v>17</v>
      </c>
      <c r="F361" t="s">
        <v>148</v>
      </c>
      <c r="G361">
        <v>2</v>
      </c>
      <c r="H361">
        <v>48.46</v>
      </c>
      <c r="I361">
        <v>96.92</v>
      </c>
    </row>
    <row r="362" spans="1:9" x14ac:dyDescent="0.3">
      <c r="A362" t="s">
        <v>93</v>
      </c>
      <c r="B362" t="s">
        <v>161</v>
      </c>
      <c r="C362" t="s">
        <v>184</v>
      </c>
      <c r="D362" t="s">
        <v>217</v>
      </c>
      <c r="E362" t="s">
        <v>16</v>
      </c>
      <c r="F362" t="s">
        <v>148</v>
      </c>
      <c r="G362">
        <v>2</v>
      </c>
      <c r="H362">
        <v>48.46</v>
      </c>
      <c r="I362">
        <v>96.92</v>
      </c>
    </row>
    <row r="363" spans="1:9" x14ac:dyDescent="0.3">
      <c r="A363" t="s">
        <v>94</v>
      </c>
      <c r="B363" t="s">
        <v>161</v>
      </c>
      <c r="C363" t="s">
        <v>184</v>
      </c>
      <c r="D363" t="s">
        <v>275</v>
      </c>
      <c r="E363" t="s">
        <v>16</v>
      </c>
      <c r="F363" t="s">
        <v>145</v>
      </c>
      <c r="G363">
        <v>9.2307000000000006</v>
      </c>
      <c r="H363">
        <v>130</v>
      </c>
      <c r="I363">
        <v>1200</v>
      </c>
    </row>
    <row r="364" spans="1:9" x14ac:dyDescent="0.3">
      <c r="A364" t="s">
        <v>95</v>
      </c>
      <c r="B364" t="s">
        <v>161</v>
      </c>
      <c r="C364" t="s">
        <v>184</v>
      </c>
      <c r="D364" t="s">
        <v>203</v>
      </c>
      <c r="E364" t="s">
        <v>17</v>
      </c>
      <c r="F364" t="s">
        <v>148</v>
      </c>
      <c r="G364">
        <v>30</v>
      </c>
      <c r="H364">
        <v>229.66</v>
      </c>
      <c r="I364">
        <v>6889.8</v>
      </c>
    </row>
    <row r="365" spans="1:9" x14ac:dyDescent="0.3">
      <c r="A365" t="s">
        <v>95</v>
      </c>
      <c r="B365" t="s">
        <v>161</v>
      </c>
      <c r="C365" t="s">
        <v>184</v>
      </c>
      <c r="D365" t="s">
        <v>270</v>
      </c>
      <c r="E365" t="s">
        <v>17</v>
      </c>
      <c r="F365" t="s">
        <v>145</v>
      </c>
      <c r="G365">
        <v>24</v>
      </c>
      <c r="H365">
        <v>6.5</v>
      </c>
      <c r="I365">
        <v>156</v>
      </c>
    </row>
    <row r="366" spans="1:9" x14ac:dyDescent="0.3">
      <c r="A366" t="s">
        <v>95</v>
      </c>
      <c r="B366" t="s">
        <v>161</v>
      </c>
      <c r="C366" t="s">
        <v>184</v>
      </c>
      <c r="D366" t="s">
        <v>222</v>
      </c>
      <c r="E366" t="s">
        <v>17</v>
      </c>
      <c r="F366" t="s">
        <v>145</v>
      </c>
      <c r="G366">
        <v>45.181800000000003</v>
      </c>
      <c r="H366">
        <v>110</v>
      </c>
      <c r="I366">
        <v>4970</v>
      </c>
    </row>
    <row r="367" spans="1:9" x14ac:dyDescent="0.3">
      <c r="A367" t="s">
        <v>95</v>
      </c>
      <c r="B367" t="s">
        <v>161</v>
      </c>
      <c r="C367" t="s">
        <v>184</v>
      </c>
      <c r="D367" t="s">
        <v>205</v>
      </c>
      <c r="E367" t="s">
        <v>16</v>
      </c>
      <c r="F367" t="s">
        <v>145</v>
      </c>
      <c r="G367">
        <v>1</v>
      </c>
      <c r="H367">
        <v>50</v>
      </c>
      <c r="I367">
        <v>50</v>
      </c>
    </row>
    <row r="368" spans="1:9" x14ac:dyDescent="0.3">
      <c r="A368" t="s">
        <v>95</v>
      </c>
      <c r="B368" t="s">
        <v>161</v>
      </c>
      <c r="C368" t="s">
        <v>184</v>
      </c>
      <c r="D368" t="s">
        <v>305</v>
      </c>
      <c r="E368" t="s">
        <v>18</v>
      </c>
      <c r="F368" t="s">
        <v>148</v>
      </c>
      <c r="G368" t="s">
        <v>193</v>
      </c>
      <c r="H368">
        <v>0</v>
      </c>
      <c r="I368">
        <v>0</v>
      </c>
    </row>
    <row r="369" spans="1:9" x14ac:dyDescent="0.3">
      <c r="A369" t="s">
        <v>95</v>
      </c>
      <c r="B369" t="s">
        <v>161</v>
      </c>
      <c r="C369" t="s">
        <v>184</v>
      </c>
      <c r="D369" t="s">
        <v>256</v>
      </c>
      <c r="E369" t="s">
        <v>17</v>
      </c>
      <c r="F369" t="s">
        <v>145</v>
      </c>
      <c r="G369">
        <v>5</v>
      </c>
      <c r="H369">
        <v>56.5</v>
      </c>
      <c r="I369">
        <v>282.5</v>
      </c>
    </row>
    <row r="370" spans="1:9" x14ac:dyDescent="0.3">
      <c r="A370" t="s">
        <v>97</v>
      </c>
      <c r="B370" t="s">
        <v>161</v>
      </c>
      <c r="C370" t="s">
        <v>184</v>
      </c>
      <c r="D370" t="s">
        <v>203</v>
      </c>
      <c r="E370" t="s">
        <v>17</v>
      </c>
      <c r="F370" t="s">
        <v>148</v>
      </c>
      <c r="G370">
        <v>30</v>
      </c>
      <c r="H370">
        <v>234.82</v>
      </c>
      <c r="I370">
        <v>7044.6</v>
      </c>
    </row>
    <row r="371" spans="1:9" x14ac:dyDescent="0.3">
      <c r="A371" t="s">
        <v>97</v>
      </c>
      <c r="B371" t="s">
        <v>161</v>
      </c>
      <c r="C371" t="s">
        <v>184</v>
      </c>
      <c r="D371" t="s">
        <v>203</v>
      </c>
      <c r="E371" t="s">
        <v>16</v>
      </c>
      <c r="F371" t="s">
        <v>148</v>
      </c>
      <c r="G371">
        <v>3</v>
      </c>
      <c r="H371">
        <v>234.82</v>
      </c>
      <c r="I371">
        <v>704.46</v>
      </c>
    </row>
    <row r="372" spans="1:9" x14ac:dyDescent="0.3">
      <c r="A372" t="s">
        <v>97</v>
      </c>
      <c r="B372" t="s">
        <v>161</v>
      </c>
      <c r="C372" t="s">
        <v>184</v>
      </c>
      <c r="D372" t="s">
        <v>250</v>
      </c>
      <c r="E372" t="s">
        <v>16</v>
      </c>
      <c r="F372" t="s">
        <v>145</v>
      </c>
      <c r="G372">
        <v>8</v>
      </c>
      <c r="H372">
        <v>55</v>
      </c>
      <c r="I372">
        <v>440</v>
      </c>
    </row>
    <row r="373" spans="1:9" x14ac:dyDescent="0.3">
      <c r="A373" t="s">
        <v>98</v>
      </c>
      <c r="B373" t="s">
        <v>161</v>
      </c>
      <c r="C373" t="s">
        <v>184</v>
      </c>
      <c r="D373" t="s">
        <v>234</v>
      </c>
      <c r="E373" t="s">
        <v>17</v>
      </c>
      <c r="F373" t="s">
        <v>192</v>
      </c>
      <c r="G373">
        <v>3</v>
      </c>
      <c r="H373">
        <v>28</v>
      </c>
      <c r="I373">
        <v>84</v>
      </c>
    </row>
    <row r="374" spans="1:9" x14ac:dyDescent="0.3">
      <c r="A374" t="s">
        <v>98</v>
      </c>
      <c r="B374" t="s">
        <v>161</v>
      </c>
      <c r="C374" t="s">
        <v>184</v>
      </c>
      <c r="D374" t="s">
        <v>306</v>
      </c>
      <c r="E374" t="s">
        <v>17</v>
      </c>
      <c r="F374" t="s">
        <v>145</v>
      </c>
      <c r="G374">
        <v>1</v>
      </c>
      <c r="H374">
        <v>56.5</v>
      </c>
      <c r="I374">
        <v>56.5</v>
      </c>
    </row>
    <row r="375" spans="1:9" x14ac:dyDescent="0.3">
      <c r="A375" t="s">
        <v>99</v>
      </c>
      <c r="B375" t="s">
        <v>161</v>
      </c>
      <c r="C375" t="s">
        <v>184</v>
      </c>
      <c r="D375" t="s">
        <v>208</v>
      </c>
      <c r="E375" t="s">
        <v>18</v>
      </c>
      <c r="F375" t="s">
        <v>147</v>
      </c>
      <c r="G375">
        <v>12</v>
      </c>
      <c r="H375">
        <v>22.5</v>
      </c>
      <c r="I375">
        <v>270</v>
      </c>
    </row>
    <row r="376" spans="1:9" x14ac:dyDescent="0.3">
      <c r="A376" t="s">
        <v>99</v>
      </c>
      <c r="B376" t="s">
        <v>161</v>
      </c>
      <c r="C376" t="s">
        <v>184</v>
      </c>
      <c r="D376" t="s">
        <v>304</v>
      </c>
      <c r="E376" t="s">
        <v>17</v>
      </c>
      <c r="F376" t="s">
        <v>145</v>
      </c>
      <c r="G376">
        <v>1</v>
      </c>
      <c r="H376">
        <v>56.5</v>
      </c>
      <c r="I376">
        <v>56.5</v>
      </c>
    </row>
    <row r="377" spans="1:9" x14ac:dyDescent="0.3">
      <c r="A377" t="s">
        <v>99</v>
      </c>
      <c r="B377" t="s">
        <v>161</v>
      </c>
      <c r="C377" t="s">
        <v>184</v>
      </c>
      <c r="D377" t="s">
        <v>225</v>
      </c>
      <c r="E377" t="s">
        <v>18</v>
      </c>
      <c r="F377" t="s">
        <v>162</v>
      </c>
      <c r="G377">
        <v>1081.67</v>
      </c>
      <c r="H377">
        <v>51.96</v>
      </c>
      <c r="I377">
        <v>56203.62</v>
      </c>
    </row>
    <row r="378" spans="1:9" x14ac:dyDescent="0.3">
      <c r="A378" t="s">
        <v>100</v>
      </c>
      <c r="B378" t="s">
        <v>161</v>
      </c>
      <c r="C378" t="s">
        <v>184</v>
      </c>
      <c r="D378" t="s">
        <v>280</v>
      </c>
      <c r="E378" t="s">
        <v>17</v>
      </c>
      <c r="F378" t="s">
        <v>145</v>
      </c>
      <c r="G378">
        <v>3</v>
      </c>
      <c r="H378">
        <v>13</v>
      </c>
      <c r="I378">
        <v>39</v>
      </c>
    </row>
    <row r="379" spans="1:9" x14ac:dyDescent="0.3">
      <c r="A379" t="s">
        <v>100</v>
      </c>
      <c r="B379" t="s">
        <v>161</v>
      </c>
      <c r="C379" t="s">
        <v>184</v>
      </c>
      <c r="D379" t="s">
        <v>240</v>
      </c>
      <c r="E379" t="s">
        <v>16</v>
      </c>
      <c r="F379" t="s">
        <v>145</v>
      </c>
      <c r="G379">
        <v>30</v>
      </c>
      <c r="H379">
        <v>6</v>
      </c>
      <c r="I379">
        <v>180</v>
      </c>
    </row>
    <row r="380" spans="1:9" x14ac:dyDescent="0.3">
      <c r="A380" t="s">
        <v>100</v>
      </c>
      <c r="B380" t="s">
        <v>161</v>
      </c>
      <c r="C380" t="s">
        <v>184</v>
      </c>
      <c r="D380" t="s">
        <v>235</v>
      </c>
      <c r="E380" t="s">
        <v>17</v>
      </c>
      <c r="F380" t="s">
        <v>148</v>
      </c>
      <c r="G380">
        <v>30</v>
      </c>
      <c r="H380">
        <v>2.25</v>
      </c>
      <c r="I380">
        <v>67.5</v>
      </c>
    </row>
    <row r="381" spans="1:9" x14ac:dyDescent="0.3">
      <c r="A381" t="s">
        <v>101</v>
      </c>
      <c r="B381" t="s">
        <v>161</v>
      </c>
      <c r="C381" t="s">
        <v>184</v>
      </c>
      <c r="D381" t="s">
        <v>291</v>
      </c>
      <c r="E381" t="s">
        <v>18</v>
      </c>
      <c r="F381" t="s">
        <v>145</v>
      </c>
      <c r="G381">
        <v>3</v>
      </c>
      <c r="H381">
        <v>9.74</v>
      </c>
      <c r="I381">
        <v>29.22</v>
      </c>
    </row>
    <row r="382" spans="1:9" x14ac:dyDescent="0.3">
      <c r="A382" t="s">
        <v>101</v>
      </c>
      <c r="B382" t="s">
        <v>161</v>
      </c>
      <c r="C382" t="s">
        <v>184</v>
      </c>
      <c r="D382" t="s">
        <v>229</v>
      </c>
      <c r="E382" t="s">
        <v>17</v>
      </c>
      <c r="F382" t="s">
        <v>147</v>
      </c>
      <c r="G382">
        <v>3</v>
      </c>
      <c r="H382">
        <v>10</v>
      </c>
      <c r="I382">
        <v>30</v>
      </c>
    </row>
    <row r="383" spans="1:9" x14ac:dyDescent="0.3">
      <c r="A383" t="s">
        <v>101</v>
      </c>
      <c r="B383" t="s">
        <v>161</v>
      </c>
      <c r="C383" t="s">
        <v>184</v>
      </c>
      <c r="D383" t="s">
        <v>225</v>
      </c>
      <c r="E383" t="s">
        <v>125</v>
      </c>
      <c r="F383" t="s">
        <v>162</v>
      </c>
      <c r="G383">
        <v>4.6399999999999997</v>
      </c>
      <c r="H383">
        <v>51.96</v>
      </c>
      <c r="I383">
        <v>241.09</v>
      </c>
    </row>
    <row r="384" spans="1:9" x14ac:dyDescent="0.3">
      <c r="A384" t="s">
        <v>98</v>
      </c>
      <c r="B384" t="s">
        <v>161</v>
      </c>
      <c r="C384" t="s">
        <v>184</v>
      </c>
      <c r="D384" t="s">
        <v>206</v>
      </c>
      <c r="E384" t="s">
        <v>17</v>
      </c>
      <c r="F384" t="s">
        <v>148</v>
      </c>
      <c r="G384">
        <v>70</v>
      </c>
      <c r="H384">
        <v>97.17</v>
      </c>
      <c r="I384">
        <v>6801.9</v>
      </c>
    </row>
    <row r="385" spans="1:9" x14ac:dyDescent="0.3">
      <c r="A385" t="s">
        <v>98</v>
      </c>
      <c r="B385" t="s">
        <v>161</v>
      </c>
      <c r="C385" t="s">
        <v>184</v>
      </c>
      <c r="D385" t="s">
        <v>280</v>
      </c>
      <c r="E385" t="s">
        <v>17</v>
      </c>
      <c r="F385" t="s">
        <v>145</v>
      </c>
      <c r="G385">
        <v>1</v>
      </c>
      <c r="H385">
        <v>13</v>
      </c>
      <c r="I385">
        <v>13</v>
      </c>
    </row>
    <row r="386" spans="1:9" x14ac:dyDescent="0.3">
      <c r="A386" t="s">
        <v>98</v>
      </c>
      <c r="B386" t="s">
        <v>161</v>
      </c>
      <c r="C386" t="s">
        <v>184</v>
      </c>
      <c r="D386" t="s">
        <v>286</v>
      </c>
      <c r="E386" t="s">
        <v>18</v>
      </c>
      <c r="F386" t="s">
        <v>145</v>
      </c>
      <c r="G386">
        <v>57</v>
      </c>
      <c r="H386">
        <v>5</v>
      </c>
      <c r="I386">
        <v>285</v>
      </c>
    </row>
    <row r="387" spans="1:9" x14ac:dyDescent="0.3">
      <c r="A387" t="s">
        <v>99</v>
      </c>
      <c r="B387" t="s">
        <v>161</v>
      </c>
      <c r="C387" t="s">
        <v>184</v>
      </c>
      <c r="D387" t="s">
        <v>256</v>
      </c>
      <c r="E387" t="s">
        <v>16</v>
      </c>
      <c r="F387" t="s">
        <v>145</v>
      </c>
      <c r="G387">
        <v>1</v>
      </c>
      <c r="H387">
        <v>56.5</v>
      </c>
      <c r="I387">
        <v>56.5</v>
      </c>
    </row>
    <row r="388" spans="1:9" x14ac:dyDescent="0.3">
      <c r="A388" t="s">
        <v>100</v>
      </c>
      <c r="B388" t="s">
        <v>161</v>
      </c>
      <c r="C388" t="s">
        <v>184</v>
      </c>
      <c r="D388" t="s">
        <v>204</v>
      </c>
      <c r="E388" t="s">
        <v>17</v>
      </c>
      <c r="F388" t="s">
        <v>148</v>
      </c>
      <c r="G388">
        <v>60.967399999999998</v>
      </c>
      <c r="H388">
        <v>161.12</v>
      </c>
      <c r="I388">
        <v>9823.08</v>
      </c>
    </row>
    <row r="389" spans="1:9" x14ac:dyDescent="0.3">
      <c r="A389" t="s">
        <v>100</v>
      </c>
      <c r="B389" t="s">
        <v>161</v>
      </c>
      <c r="C389" t="s">
        <v>184</v>
      </c>
      <c r="D389" t="s">
        <v>207</v>
      </c>
      <c r="E389" t="s">
        <v>17</v>
      </c>
      <c r="F389" t="s">
        <v>148</v>
      </c>
      <c r="G389">
        <v>6</v>
      </c>
      <c r="H389">
        <v>469.63</v>
      </c>
      <c r="I389">
        <v>2817.78</v>
      </c>
    </row>
    <row r="390" spans="1:9" x14ac:dyDescent="0.3">
      <c r="A390" t="s">
        <v>100</v>
      </c>
      <c r="B390" t="s">
        <v>161</v>
      </c>
      <c r="C390" t="s">
        <v>184</v>
      </c>
      <c r="D390" t="s">
        <v>213</v>
      </c>
      <c r="E390" t="s">
        <v>17</v>
      </c>
      <c r="F390" t="s">
        <v>147</v>
      </c>
      <c r="G390">
        <v>2</v>
      </c>
      <c r="H390">
        <v>23.82</v>
      </c>
      <c r="I390">
        <v>47.64</v>
      </c>
    </row>
    <row r="391" spans="1:9" x14ac:dyDescent="0.3">
      <c r="A391" t="s">
        <v>100</v>
      </c>
      <c r="B391" t="s">
        <v>161</v>
      </c>
      <c r="C391" t="s">
        <v>184</v>
      </c>
      <c r="D391" t="s">
        <v>226</v>
      </c>
      <c r="E391" t="s">
        <v>18</v>
      </c>
      <c r="F391" t="s">
        <v>147</v>
      </c>
      <c r="G391">
        <v>13</v>
      </c>
      <c r="H391">
        <v>3.34</v>
      </c>
      <c r="I391">
        <v>43.42</v>
      </c>
    </row>
    <row r="392" spans="1:9" x14ac:dyDescent="0.3">
      <c r="A392" t="s">
        <v>100</v>
      </c>
      <c r="B392" t="s">
        <v>161</v>
      </c>
      <c r="C392" t="s">
        <v>184</v>
      </c>
      <c r="D392" t="s">
        <v>261</v>
      </c>
      <c r="E392" t="s">
        <v>17</v>
      </c>
      <c r="F392" t="s">
        <v>145</v>
      </c>
      <c r="G392">
        <v>6</v>
      </c>
      <c r="H392">
        <v>135</v>
      </c>
      <c r="I392">
        <v>810</v>
      </c>
    </row>
    <row r="393" spans="1:9" x14ac:dyDescent="0.3">
      <c r="A393" t="s">
        <v>100</v>
      </c>
      <c r="B393" t="s">
        <v>161</v>
      </c>
      <c r="C393" t="s">
        <v>184</v>
      </c>
      <c r="D393" t="s">
        <v>287</v>
      </c>
      <c r="E393" t="s">
        <v>17</v>
      </c>
      <c r="F393" t="s">
        <v>145</v>
      </c>
      <c r="G393">
        <v>6</v>
      </c>
      <c r="H393">
        <v>50</v>
      </c>
      <c r="I393">
        <v>300</v>
      </c>
    </row>
    <row r="394" spans="1:9" x14ac:dyDescent="0.3">
      <c r="A394" t="s">
        <v>100</v>
      </c>
      <c r="B394" t="s">
        <v>161</v>
      </c>
      <c r="C394" t="s">
        <v>184</v>
      </c>
      <c r="D394" t="s">
        <v>287</v>
      </c>
      <c r="E394" t="s">
        <v>16</v>
      </c>
      <c r="F394" t="s">
        <v>145</v>
      </c>
      <c r="G394">
        <v>1</v>
      </c>
      <c r="H394">
        <v>50</v>
      </c>
      <c r="I394">
        <v>50</v>
      </c>
    </row>
    <row r="395" spans="1:9" x14ac:dyDescent="0.3">
      <c r="A395" t="s">
        <v>100</v>
      </c>
      <c r="B395" t="s">
        <v>161</v>
      </c>
      <c r="C395" t="s">
        <v>184</v>
      </c>
      <c r="D395" t="s">
        <v>278</v>
      </c>
      <c r="E395" t="s">
        <v>16</v>
      </c>
      <c r="F395" t="s">
        <v>145</v>
      </c>
      <c r="G395">
        <v>11</v>
      </c>
      <c r="H395">
        <v>70</v>
      </c>
      <c r="I395">
        <v>770</v>
      </c>
    </row>
    <row r="396" spans="1:9" x14ac:dyDescent="0.3">
      <c r="A396" t="s">
        <v>101</v>
      </c>
      <c r="B396" t="s">
        <v>161</v>
      </c>
      <c r="C396" t="s">
        <v>184</v>
      </c>
      <c r="D396" t="s">
        <v>266</v>
      </c>
      <c r="E396" t="s">
        <v>16</v>
      </c>
      <c r="F396" t="s">
        <v>147</v>
      </c>
      <c r="G396">
        <v>16.750499999999999</v>
      </c>
      <c r="H396">
        <v>9.74</v>
      </c>
      <c r="I396">
        <v>163.15</v>
      </c>
    </row>
    <row r="397" spans="1:9" x14ac:dyDescent="0.3">
      <c r="A397" t="s">
        <v>102</v>
      </c>
      <c r="B397" t="s">
        <v>161</v>
      </c>
      <c r="C397" t="s">
        <v>184</v>
      </c>
      <c r="D397" t="s">
        <v>219</v>
      </c>
      <c r="E397" t="s">
        <v>16</v>
      </c>
      <c r="F397" t="s">
        <v>148</v>
      </c>
      <c r="G397" t="s">
        <v>193</v>
      </c>
      <c r="H397">
        <v>0</v>
      </c>
      <c r="I397">
        <v>0</v>
      </c>
    </row>
    <row r="398" spans="1:9" x14ac:dyDescent="0.3">
      <c r="A398" t="s">
        <v>102</v>
      </c>
      <c r="B398" t="s">
        <v>161</v>
      </c>
      <c r="C398" t="s">
        <v>184</v>
      </c>
      <c r="D398" t="s">
        <v>269</v>
      </c>
      <c r="E398" t="s">
        <v>18</v>
      </c>
      <c r="F398" t="s">
        <v>148</v>
      </c>
      <c r="G398">
        <v>5</v>
      </c>
      <c r="H398">
        <v>69.03</v>
      </c>
      <c r="I398">
        <v>345.15</v>
      </c>
    </row>
    <row r="399" spans="1:9" x14ac:dyDescent="0.3">
      <c r="A399" t="s">
        <v>102</v>
      </c>
      <c r="B399" t="s">
        <v>161</v>
      </c>
      <c r="C399" t="s">
        <v>184</v>
      </c>
      <c r="D399" t="s">
        <v>272</v>
      </c>
      <c r="E399" t="s">
        <v>16</v>
      </c>
      <c r="F399" t="s">
        <v>145</v>
      </c>
      <c r="G399">
        <v>1436</v>
      </c>
      <c r="H399">
        <v>3.2</v>
      </c>
      <c r="I399">
        <v>4595.2</v>
      </c>
    </row>
    <row r="400" spans="1:9" x14ac:dyDescent="0.3">
      <c r="A400" t="s">
        <v>103</v>
      </c>
      <c r="B400" t="s">
        <v>161</v>
      </c>
      <c r="C400" t="s">
        <v>184</v>
      </c>
      <c r="D400" t="s">
        <v>201</v>
      </c>
      <c r="E400" t="s">
        <v>18</v>
      </c>
      <c r="F400" t="s">
        <v>148</v>
      </c>
      <c r="G400">
        <v>14</v>
      </c>
      <c r="H400">
        <v>137.74</v>
      </c>
      <c r="I400">
        <v>1928.36</v>
      </c>
    </row>
    <row r="401" spans="1:9" x14ac:dyDescent="0.3">
      <c r="A401" t="s">
        <v>103</v>
      </c>
      <c r="B401" t="s">
        <v>161</v>
      </c>
      <c r="C401" t="s">
        <v>184</v>
      </c>
      <c r="D401" t="s">
        <v>220</v>
      </c>
      <c r="E401" t="s">
        <v>16</v>
      </c>
      <c r="F401" t="s">
        <v>147</v>
      </c>
      <c r="G401">
        <v>13</v>
      </c>
      <c r="H401">
        <v>3.25</v>
      </c>
      <c r="I401">
        <v>42.25</v>
      </c>
    </row>
    <row r="402" spans="1:9" x14ac:dyDescent="0.3">
      <c r="A402" t="s">
        <v>104</v>
      </c>
      <c r="B402" t="s">
        <v>161</v>
      </c>
      <c r="C402" t="s">
        <v>184</v>
      </c>
      <c r="D402" t="s">
        <v>223</v>
      </c>
      <c r="E402" t="s">
        <v>16</v>
      </c>
      <c r="F402" t="s">
        <v>145</v>
      </c>
      <c r="G402">
        <v>1</v>
      </c>
      <c r="H402">
        <v>130</v>
      </c>
      <c r="I402">
        <v>130</v>
      </c>
    </row>
    <row r="403" spans="1:9" x14ac:dyDescent="0.3">
      <c r="A403" t="s">
        <v>104</v>
      </c>
      <c r="B403" t="s">
        <v>161</v>
      </c>
      <c r="C403" t="s">
        <v>184</v>
      </c>
      <c r="D403" t="s">
        <v>296</v>
      </c>
      <c r="E403" t="s">
        <v>18</v>
      </c>
      <c r="F403" t="s">
        <v>145</v>
      </c>
      <c r="G403">
        <v>1</v>
      </c>
      <c r="H403">
        <v>130</v>
      </c>
      <c r="I403">
        <v>130</v>
      </c>
    </row>
    <row r="404" spans="1:9" x14ac:dyDescent="0.3">
      <c r="A404" t="s">
        <v>104</v>
      </c>
      <c r="B404" t="s">
        <v>161</v>
      </c>
      <c r="C404" t="s">
        <v>184</v>
      </c>
      <c r="D404" t="s">
        <v>218</v>
      </c>
      <c r="E404" t="s">
        <v>18</v>
      </c>
      <c r="F404" t="s">
        <v>145</v>
      </c>
      <c r="G404">
        <v>4</v>
      </c>
      <c r="H404">
        <v>130</v>
      </c>
      <c r="I404">
        <v>520</v>
      </c>
    </row>
    <row r="405" spans="1:9" x14ac:dyDescent="0.3">
      <c r="A405" t="s">
        <v>104</v>
      </c>
      <c r="B405" t="s">
        <v>161</v>
      </c>
      <c r="C405" t="s">
        <v>184</v>
      </c>
      <c r="D405" t="s">
        <v>225</v>
      </c>
      <c r="E405" t="s">
        <v>17</v>
      </c>
      <c r="F405" t="s">
        <v>162</v>
      </c>
      <c r="G405">
        <v>465.12</v>
      </c>
      <c r="H405">
        <v>51.96</v>
      </c>
      <c r="I405">
        <v>24167.67</v>
      </c>
    </row>
    <row r="406" spans="1:9" x14ac:dyDescent="0.3">
      <c r="A406" t="s">
        <v>105</v>
      </c>
      <c r="B406" t="s">
        <v>161</v>
      </c>
      <c r="C406" t="s">
        <v>184</v>
      </c>
      <c r="D406" t="s">
        <v>206</v>
      </c>
      <c r="E406" t="s">
        <v>17</v>
      </c>
      <c r="F406" t="s">
        <v>148</v>
      </c>
      <c r="G406">
        <v>68.349999999999994</v>
      </c>
      <c r="H406">
        <v>97.17</v>
      </c>
      <c r="I406">
        <v>6641.57</v>
      </c>
    </row>
    <row r="407" spans="1:9" x14ac:dyDescent="0.3">
      <c r="A407" t="s">
        <v>105</v>
      </c>
      <c r="B407" t="s">
        <v>161</v>
      </c>
      <c r="C407" t="s">
        <v>184</v>
      </c>
      <c r="D407" t="s">
        <v>206</v>
      </c>
      <c r="E407" t="s">
        <v>16</v>
      </c>
      <c r="F407" t="s">
        <v>148</v>
      </c>
      <c r="G407">
        <v>6.5</v>
      </c>
      <c r="H407">
        <v>97.17</v>
      </c>
      <c r="I407">
        <v>631.61</v>
      </c>
    </row>
    <row r="408" spans="1:9" x14ac:dyDescent="0.3">
      <c r="A408" t="s">
        <v>105</v>
      </c>
      <c r="B408" t="s">
        <v>161</v>
      </c>
      <c r="C408" t="s">
        <v>184</v>
      </c>
      <c r="D408" t="s">
        <v>234</v>
      </c>
      <c r="E408" t="s">
        <v>17</v>
      </c>
      <c r="F408" t="s">
        <v>192</v>
      </c>
      <c r="G408">
        <v>5</v>
      </c>
      <c r="H408">
        <v>28</v>
      </c>
      <c r="I408">
        <v>140</v>
      </c>
    </row>
    <row r="409" spans="1:9" x14ac:dyDescent="0.3">
      <c r="A409" t="s">
        <v>105</v>
      </c>
      <c r="B409" t="s">
        <v>161</v>
      </c>
      <c r="C409" t="s">
        <v>184</v>
      </c>
      <c r="D409" t="s">
        <v>275</v>
      </c>
      <c r="E409" t="s">
        <v>125</v>
      </c>
      <c r="F409" t="s">
        <v>145</v>
      </c>
      <c r="G409">
        <v>22</v>
      </c>
      <c r="H409">
        <v>130</v>
      </c>
      <c r="I409">
        <v>2860</v>
      </c>
    </row>
    <row r="410" spans="1:9" x14ac:dyDescent="0.3">
      <c r="A410" t="s">
        <v>105</v>
      </c>
      <c r="B410" t="s">
        <v>161</v>
      </c>
      <c r="C410" t="s">
        <v>184</v>
      </c>
      <c r="D410" t="s">
        <v>196</v>
      </c>
      <c r="E410" t="s">
        <v>125</v>
      </c>
      <c r="F410" t="s">
        <v>145</v>
      </c>
      <c r="G410">
        <v>1</v>
      </c>
      <c r="H410">
        <v>60</v>
      </c>
      <c r="I410">
        <v>60</v>
      </c>
    </row>
    <row r="411" spans="1:9" x14ac:dyDescent="0.3">
      <c r="A411" t="s">
        <v>93</v>
      </c>
      <c r="B411" t="s">
        <v>161</v>
      </c>
      <c r="C411" t="s">
        <v>184</v>
      </c>
      <c r="D411" t="s">
        <v>276</v>
      </c>
      <c r="E411" t="s">
        <v>17</v>
      </c>
      <c r="F411" t="s">
        <v>145</v>
      </c>
      <c r="G411">
        <v>1</v>
      </c>
      <c r="H411">
        <v>15.69</v>
      </c>
      <c r="I411">
        <v>15.69</v>
      </c>
    </row>
    <row r="412" spans="1:9" x14ac:dyDescent="0.3">
      <c r="A412" t="s">
        <v>94</v>
      </c>
      <c r="B412" t="s">
        <v>161</v>
      </c>
      <c r="C412" t="s">
        <v>184</v>
      </c>
      <c r="D412" t="s">
        <v>233</v>
      </c>
      <c r="E412" t="s">
        <v>17</v>
      </c>
      <c r="F412" t="s">
        <v>148</v>
      </c>
      <c r="G412">
        <v>11</v>
      </c>
      <c r="H412">
        <v>48.76</v>
      </c>
      <c r="I412">
        <v>536.36</v>
      </c>
    </row>
    <row r="413" spans="1:9" x14ac:dyDescent="0.3">
      <c r="A413" t="s">
        <v>94</v>
      </c>
      <c r="B413" t="s">
        <v>161</v>
      </c>
      <c r="C413" t="s">
        <v>184</v>
      </c>
      <c r="D413" t="s">
        <v>245</v>
      </c>
      <c r="E413" t="s">
        <v>17</v>
      </c>
      <c r="F413" t="s">
        <v>148</v>
      </c>
      <c r="G413">
        <v>9</v>
      </c>
      <c r="H413">
        <v>57.35</v>
      </c>
      <c r="I413">
        <v>516.15</v>
      </c>
    </row>
    <row r="414" spans="1:9" x14ac:dyDescent="0.3">
      <c r="A414" t="s">
        <v>94</v>
      </c>
      <c r="B414" t="s">
        <v>161</v>
      </c>
      <c r="C414" t="s">
        <v>184</v>
      </c>
      <c r="D414" t="s">
        <v>212</v>
      </c>
      <c r="E414" t="s">
        <v>17</v>
      </c>
      <c r="F414" t="s">
        <v>147</v>
      </c>
      <c r="G414">
        <v>4</v>
      </c>
      <c r="H414">
        <v>19.239999999999998</v>
      </c>
      <c r="I414">
        <v>76.959999999999994</v>
      </c>
    </row>
    <row r="415" spans="1:9" x14ac:dyDescent="0.3">
      <c r="A415" t="s">
        <v>94</v>
      </c>
      <c r="B415" t="s">
        <v>161</v>
      </c>
      <c r="C415" t="s">
        <v>184</v>
      </c>
      <c r="D415" t="s">
        <v>253</v>
      </c>
      <c r="E415" t="s">
        <v>17</v>
      </c>
      <c r="F415" t="s">
        <v>147</v>
      </c>
      <c r="G415">
        <v>4.9391999999999996</v>
      </c>
      <c r="H415">
        <v>9.0500000000000007</v>
      </c>
      <c r="I415">
        <v>44.7</v>
      </c>
    </row>
    <row r="416" spans="1:9" x14ac:dyDescent="0.3">
      <c r="A416" t="s">
        <v>94</v>
      </c>
      <c r="B416" t="s">
        <v>161</v>
      </c>
      <c r="C416" t="s">
        <v>184</v>
      </c>
      <c r="D416" t="s">
        <v>222</v>
      </c>
      <c r="E416" t="s">
        <v>18</v>
      </c>
      <c r="F416" t="s">
        <v>145</v>
      </c>
      <c r="G416">
        <v>71</v>
      </c>
      <c r="H416">
        <v>110</v>
      </c>
      <c r="I416">
        <v>7810</v>
      </c>
    </row>
    <row r="417" spans="1:9" x14ac:dyDescent="0.3">
      <c r="A417" t="s">
        <v>94</v>
      </c>
      <c r="B417" t="s">
        <v>161</v>
      </c>
      <c r="C417" t="s">
        <v>184</v>
      </c>
      <c r="D417" t="s">
        <v>209</v>
      </c>
      <c r="E417" t="s">
        <v>18</v>
      </c>
      <c r="F417" t="s">
        <v>145</v>
      </c>
      <c r="G417">
        <v>24</v>
      </c>
      <c r="H417">
        <v>130</v>
      </c>
      <c r="I417">
        <v>3120</v>
      </c>
    </row>
    <row r="418" spans="1:9" x14ac:dyDescent="0.3">
      <c r="A418" t="s">
        <v>95</v>
      </c>
      <c r="B418" t="s">
        <v>161</v>
      </c>
      <c r="C418" t="s">
        <v>184</v>
      </c>
      <c r="D418" t="s">
        <v>195</v>
      </c>
      <c r="E418" t="s">
        <v>16</v>
      </c>
      <c r="F418" t="s">
        <v>147</v>
      </c>
      <c r="G418" t="s">
        <v>193</v>
      </c>
      <c r="H418">
        <v>0</v>
      </c>
      <c r="I418">
        <v>0</v>
      </c>
    </row>
    <row r="419" spans="1:9" x14ac:dyDescent="0.3">
      <c r="A419" t="s">
        <v>95</v>
      </c>
      <c r="B419" t="s">
        <v>161</v>
      </c>
      <c r="C419" t="s">
        <v>184</v>
      </c>
      <c r="D419" t="s">
        <v>209</v>
      </c>
      <c r="E419" t="s">
        <v>17</v>
      </c>
      <c r="F419" t="s">
        <v>145</v>
      </c>
      <c r="G419">
        <v>5</v>
      </c>
      <c r="H419">
        <v>130</v>
      </c>
      <c r="I419">
        <v>650</v>
      </c>
    </row>
    <row r="420" spans="1:9" x14ac:dyDescent="0.3">
      <c r="A420" t="s">
        <v>95</v>
      </c>
      <c r="B420" t="s">
        <v>161</v>
      </c>
      <c r="C420" t="s">
        <v>184</v>
      </c>
      <c r="D420" t="s">
        <v>262</v>
      </c>
      <c r="E420" t="s">
        <v>18</v>
      </c>
      <c r="F420" t="s">
        <v>145</v>
      </c>
      <c r="G420">
        <v>7</v>
      </c>
      <c r="H420">
        <v>56.5</v>
      </c>
      <c r="I420">
        <v>395.5</v>
      </c>
    </row>
    <row r="421" spans="1:9" x14ac:dyDescent="0.3">
      <c r="A421" t="s">
        <v>95</v>
      </c>
      <c r="B421" t="s">
        <v>161</v>
      </c>
      <c r="C421" t="s">
        <v>184</v>
      </c>
      <c r="D421" t="s">
        <v>257</v>
      </c>
      <c r="E421" t="s">
        <v>16</v>
      </c>
      <c r="F421" t="s">
        <v>162</v>
      </c>
      <c r="G421">
        <v>21.26</v>
      </c>
      <c r="H421" t="s">
        <v>193</v>
      </c>
      <c r="I421">
        <v>0</v>
      </c>
    </row>
    <row r="422" spans="1:9" x14ac:dyDescent="0.3">
      <c r="A422" t="s">
        <v>97</v>
      </c>
      <c r="B422" t="s">
        <v>161</v>
      </c>
      <c r="C422" t="s">
        <v>184</v>
      </c>
      <c r="D422" t="s">
        <v>267</v>
      </c>
      <c r="E422" t="s">
        <v>18</v>
      </c>
      <c r="F422" t="s">
        <v>148</v>
      </c>
      <c r="G422">
        <v>0.53129999999999999</v>
      </c>
      <c r="H422">
        <v>48.89</v>
      </c>
      <c r="I422">
        <v>25.98</v>
      </c>
    </row>
    <row r="423" spans="1:9" x14ac:dyDescent="0.3">
      <c r="A423" t="s">
        <v>97</v>
      </c>
      <c r="B423" t="s">
        <v>161</v>
      </c>
      <c r="C423" t="s">
        <v>184</v>
      </c>
      <c r="D423" t="s">
        <v>272</v>
      </c>
      <c r="E423" t="s">
        <v>125</v>
      </c>
      <c r="F423" t="s">
        <v>145</v>
      </c>
      <c r="G423">
        <v>2265</v>
      </c>
      <c r="H423">
        <v>3.2</v>
      </c>
      <c r="I423">
        <v>7248</v>
      </c>
    </row>
    <row r="424" spans="1:9" x14ac:dyDescent="0.3">
      <c r="A424" t="s">
        <v>97</v>
      </c>
      <c r="B424" t="s">
        <v>161</v>
      </c>
      <c r="C424" t="s">
        <v>184</v>
      </c>
      <c r="D424" t="s">
        <v>250</v>
      </c>
      <c r="E424" t="s">
        <v>18</v>
      </c>
      <c r="F424" t="s">
        <v>145</v>
      </c>
      <c r="G424">
        <v>7</v>
      </c>
      <c r="H424">
        <v>55</v>
      </c>
      <c r="I424">
        <v>385</v>
      </c>
    </row>
    <row r="425" spans="1:9" x14ac:dyDescent="0.3">
      <c r="A425" t="s">
        <v>98</v>
      </c>
      <c r="B425" t="s">
        <v>161</v>
      </c>
      <c r="C425" t="s">
        <v>184</v>
      </c>
      <c r="D425" t="s">
        <v>234</v>
      </c>
      <c r="E425" t="s">
        <v>18</v>
      </c>
      <c r="F425" t="s">
        <v>192</v>
      </c>
      <c r="G425">
        <v>1</v>
      </c>
      <c r="H425">
        <v>28</v>
      </c>
      <c r="I425">
        <v>28</v>
      </c>
    </row>
    <row r="426" spans="1:9" x14ac:dyDescent="0.3">
      <c r="A426" t="s">
        <v>98</v>
      </c>
      <c r="B426" t="s">
        <v>161</v>
      </c>
      <c r="C426" t="s">
        <v>184</v>
      </c>
      <c r="D426" t="s">
        <v>264</v>
      </c>
      <c r="E426" t="s">
        <v>17</v>
      </c>
      <c r="F426" t="s">
        <v>147</v>
      </c>
      <c r="G426" t="s">
        <v>193</v>
      </c>
      <c r="H426" t="s">
        <v>193</v>
      </c>
      <c r="I426">
        <v>5.5</v>
      </c>
    </row>
    <row r="427" spans="1:9" x14ac:dyDescent="0.3">
      <c r="A427" t="s">
        <v>99</v>
      </c>
      <c r="B427" t="s">
        <v>161</v>
      </c>
      <c r="C427" t="s">
        <v>184</v>
      </c>
      <c r="D427" t="s">
        <v>196</v>
      </c>
      <c r="E427" t="s">
        <v>125</v>
      </c>
      <c r="F427" t="s">
        <v>145</v>
      </c>
      <c r="G427">
        <v>1</v>
      </c>
      <c r="H427">
        <v>60</v>
      </c>
      <c r="I427">
        <v>60</v>
      </c>
    </row>
    <row r="428" spans="1:9" x14ac:dyDescent="0.3">
      <c r="A428" t="s">
        <v>100</v>
      </c>
      <c r="B428" t="s">
        <v>161</v>
      </c>
      <c r="C428" t="s">
        <v>184</v>
      </c>
      <c r="D428" t="s">
        <v>270</v>
      </c>
      <c r="E428" t="s">
        <v>16</v>
      </c>
      <c r="F428" t="s">
        <v>145</v>
      </c>
      <c r="G428">
        <v>2</v>
      </c>
      <c r="H428">
        <v>6.5</v>
      </c>
      <c r="I428">
        <v>13</v>
      </c>
    </row>
    <row r="429" spans="1:9" x14ac:dyDescent="0.3">
      <c r="A429" t="s">
        <v>100</v>
      </c>
      <c r="B429" t="s">
        <v>161</v>
      </c>
      <c r="C429" t="s">
        <v>184</v>
      </c>
      <c r="D429" t="s">
        <v>272</v>
      </c>
      <c r="E429" t="s">
        <v>17</v>
      </c>
      <c r="F429" t="s">
        <v>145</v>
      </c>
      <c r="G429">
        <v>1849</v>
      </c>
      <c r="H429">
        <v>3.2</v>
      </c>
      <c r="I429">
        <v>5916.8</v>
      </c>
    </row>
    <row r="430" spans="1:9" x14ac:dyDescent="0.3">
      <c r="A430" t="s">
        <v>100</v>
      </c>
      <c r="B430" t="s">
        <v>161</v>
      </c>
      <c r="C430" t="s">
        <v>184</v>
      </c>
      <c r="D430" t="s">
        <v>286</v>
      </c>
      <c r="E430" t="s">
        <v>18</v>
      </c>
      <c r="F430" t="s">
        <v>145</v>
      </c>
      <c r="G430">
        <v>10</v>
      </c>
      <c r="H430">
        <v>5</v>
      </c>
      <c r="I430">
        <v>50</v>
      </c>
    </row>
    <row r="431" spans="1:9" x14ac:dyDescent="0.3">
      <c r="A431" t="s">
        <v>100</v>
      </c>
      <c r="B431" t="s">
        <v>161</v>
      </c>
      <c r="C431" t="s">
        <v>184</v>
      </c>
      <c r="D431" t="s">
        <v>283</v>
      </c>
      <c r="E431" t="s">
        <v>17</v>
      </c>
      <c r="F431" t="s">
        <v>147</v>
      </c>
      <c r="G431">
        <v>1</v>
      </c>
      <c r="H431">
        <v>3.34</v>
      </c>
      <c r="I431">
        <v>3.34</v>
      </c>
    </row>
    <row r="432" spans="1:9" x14ac:dyDescent="0.3">
      <c r="A432" t="s">
        <v>100</v>
      </c>
      <c r="B432" t="s">
        <v>161</v>
      </c>
      <c r="C432" t="s">
        <v>184</v>
      </c>
      <c r="D432" t="s">
        <v>260</v>
      </c>
      <c r="E432" t="s">
        <v>17</v>
      </c>
      <c r="F432" t="s">
        <v>145</v>
      </c>
      <c r="G432">
        <v>1</v>
      </c>
      <c r="H432">
        <v>120</v>
      </c>
      <c r="I432">
        <v>120</v>
      </c>
    </row>
    <row r="433" spans="1:9" x14ac:dyDescent="0.3">
      <c r="A433" t="s">
        <v>100</v>
      </c>
      <c r="B433" t="s">
        <v>161</v>
      </c>
      <c r="C433" t="s">
        <v>184</v>
      </c>
      <c r="D433" t="s">
        <v>257</v>
      </c>
      <c r="E433" t="s">
        <v>16</v>
      </c>
      <c r="F433" t="s">
        <v>162</v>
      </c>
      <c r="G433">
        <v>44.37</v>
      </c>
      <c r="H433" t="s">
        <v>193</v>
      </c>
      <c r="I433">
        <v>0</v>
      </c>
    </row>
    <row r="434" spans="1:9" x14ac:dyDescent="0.3">
      <c r="A434" t="s">
        <v>101</v>
      </c>
      <c r="B434" t="s">
        <v>161</v>
      </c>
      <c r="C434" t="s">
        <v>184</v>
      </c>
      <c r="D434" t="s">
        <v>206</v>
      </c>
      <c r="E434" t="s">
        <v>17</v>
      </c>
      <c r="F434" t="s">
        <v>148</v>
      </c>
      <c r="G434">
        <v>69.650000000000006</v>
      </c>
      <c r="H434">
        <v>97.17</v>
      </c>
      <c r="I434">
        <v>6767.9</v>
      </c>
    </row>
    <row r="435" spans="1:9" x14ac:dyDescent="0.3">
      <c r="A435" t="s">
        <v>101</v>
      </c>
      <c r="B435" t="s">
        <v>161</v>
      </c>
      <c r="C435" t="s">
        <v>184</v>
      </c>
      <c r="D435" t="s">
        <v>204</v>
      </c>
      <c r="E435" t="s">
        <v>18</v>
      </c>
      <c r="F435" t="s">
        <v>148</v>
      </c>
      <c r="G435">
        <v>18.5746</v>
      </c>
      <c r="H435">
        <v>161.12</v>
      </c>
      <c r="I435">
        <v>2992.74</v>
      </c>
    </row>
    <row r="436" spans="1:9" x14ac:dyDescent="0.3">
      <c r="A436" t="s">
        <v>101</v>
      </c>
      <c r="B436" t="s">
        <v>161</v>
      </c>
      <c r="C436" t="s">
        <v>184</v>
      </c>
      <c r="D436" t="s">
        <v>307</v>
      </c>
      <c r="E436" t="s">
        <v>17</v>
      </c>
      <c r="F436" t="s">
        <v>148</v>
      </c>
      <c r="G436">
        <v>1</v>
      </c>
      <c r="H436">
        <v>66.83</v>
      </c>
      <c r="I436">
        <v>66.83</v>
      </c>
    </row>
    <row r="437" spans="1:9" x14ac:dyDescent="0.3">
      <c r="A437" t="s">
        <v>101</v>
      </c>
      <c r="B437" t="s">
        <v>161</v>
      </c>
      <c r="C437" t="s">
        <v>184</v>
      </c>
      <c r="D437" t="s">
        <v>244</v>
      </c>
      <c r="E437" t="s">
        <v>18</v>
      </c>
      <c r="F437" t="s">
        <v>148</v>
      </c>
      <c r="G437">
        <v>2</v>
      </c>
      <c r="H437">
        <v>117.68</v>
      </c>
      <c r="I437">
        <v>235.36</v>
      </c>
    </row>
    <row r="438" spans="1:9" x14ac:dyDescent="0.3">
      <c r="A438" t="s">
        <v>101</v>
      </c>
      <c r="B438" t="s">
        <v>161</v>
      </c>
      <c r="C438" t="s">
        <v>184</v>
      </c>
      <c r="D438" t="s">
        <v>270</v>
      </c>
      <c r="E438" t="s">
        <v>17</v>
      </c>
      <c r="F438" t="s">
        <v>145</v>
      </c>
      <c r="G438">
        <v>2</v>
      </c>
      <c r="H438">
        <v>6.5</v>
      </c>
      <c r="I438">
        <v>13</v>
      </c>
    </row>
    <row r="439" spans="1:9" x14ac:dyDescent="0.3">
      <c r="A439" t="s">
        <v>101</v>
      </c>
      <c r="B439" t="s">
        <v>161</v>
      </c>
      <c r="C439" t="s">
        <v>184</v>
      </c>
      <c r="D439" t="s">
        <v>196</v>
      </c>
      <c r="E439" t="s">
        <v>17</v>
      </c>
      <c r="F439" t="s">
        <v>145</v>
      </c>
      <c r="G439">
        <v>1</v>
      </c>
      <c r="H439">
        <v>60</v>
      </c>
      <c r="I439">
        <v>60</v>
      </c>
    </row>
    <row r="440" spans="1:9" x14ac:dyDescent="0.3">
      <c r="A440" t="s">
        <v>101</v>
      </c>
      <c r="B440" t="s">
        <v>161</v>
      </c>
      <c r="C440" t="s">
        <v>184</v>
      </c>
      <c r="D440" t="s">
        <v>232</v>
      </c>
      <c r="E440" t="s">
        <v>18</v>
      </c>
      <c r="F440" t="s">
        <v>145</v>
      </c>
      <c r="G440">
        <v>1</v>
      </c>
      <c r="H440">
        <v>22.5</v>
      </c>
      <c r="I440">
        <v>22.5</v>
      </c>
    </row>
    <row r="441" spans="1:9" x14ac:dyDescent="0.3">
      <c r="A441" t="s">
        <v>102</v>
      </c>
      <c r="B441" t="s">
        <v>161</v>
      </c>
      <c r="C441" t="s">
        <v>184</v>
      </c>
      <c r="D441" t="s">
        <v>251</v>
      </c>
      <c r="E441" t="s">
        <v>17</v>
      </c>
      <c r="F441" t="s">
        <v>148</v>
      </c>
      <c r="G441">
        <v>30</v>
      </c>
      <c r="H441">
        <v>88.59</v>
      </c>
      <c r="I441">
        <v>2657.7</v>
      </c>
    </row>
    <row r="442" spans="1:9" x14ac:dyDescent="0.3">
      <c r="A442" t="s">
        <v>102</v>
      </c>
      <c r="B442" t="s">
        <v>161</v>
      </c>
      <c r="C442" t="s">
        <v>184</v>
      </c>
      <c r="D442" t="s">
        <v>238</v>
      </c>
      <c r="E442" t="s">
        <v>18</v>
      </c>
      <c r="F442" t="s">
        <v>148</v>
      </c>
      <c r="G442">
        <v>4</v>
      </c>
      <c r="H442">
        <v>80.75</v>
      </c>
      <c r="I442">
        <v>323</v>
      </c>
    </row>
    <row r="443" spans="1:9" x14ac:dyDescent="0.3">
      <c r="A443" t="s">
        <v>102</v>
      </c>
      <c r="B443" t="s">
        <v>161</v>
      </c>
      <c r="C443" t="s">
        <v>184</v>
      </c>
      <c r="D443" t="s">
        <v>291</v>
      </c>
      <c r="E443" t="s">
        <v>17</v>
      </c>
      <c r="F443" t="s">
        <v>145</v>
      </c>
      <c r="G443">
        <v>24</v>
      </c>
      <c r="H443">
        <v>9.74</v>
      </c>
      <c r="I443">
        <v>233.76</v>
      </c>
    </row>
    <row r="444" spans="1:9" x14ac:dyDescent="0.3">
      <c r="A444" t="s">
        <v>102</v>
      </c>
      <c r="B444" t="s">
        <v>161</v>
      </c>
      <c r="C444" t="s">
        <v>184</v>
      </c>
      <c r="D444" t="s">
        <v>195</v>
      </c>
      <c r="E444" t="s">
        <v>17</v>
      </c>
      <c r="F444" t="s">
        <v>147</v>
      </c>
      <c r="G444" t="s">
        <v>193</v>
      </c>
      <c r="H444">
        <v>0</v>
      </c>
      <c r="I444">
        <v>0</v>
      </c>
    </row>
    <row r="445" spans="1:9" x14ac:dyDescent="0.3">
      <c r="A445" t="s">
        <v>102</v>
      </c>
      <c r="B445" t="s">
        <v>161</v>
      </c>
      <c r="C445" t="s">
        <v>184</v>
      </c>
      <c r="D445" t="s">
        <v>250</v>
      </c>
      <c r="E445" t="s">
        <v>16</v>
      </c>
      <c r="F445" t="s">
        <v>145</v>
      </c>
      <c r="G445">
        <v>13</v>
      </c>
      <c r="H445">
        <v>55</v>
      </c>
      <c r="I445">
        <v>715</v>
      </c>
    </row>
    <row r="446" spans="1:9" x14ac:dyDescent="0.3">
      <c r="A446" t="s">
        <v>103</v>
      </c>
      <c r="B446" t="s">
        <v>161</v>
      </c>
      <c r="C446" t="s">
        <v>184</v>
      </c>
      <c r="D446" t="s">
        <v>230</v>
      </c>
      <c r="E446" t="s">
        <v>16</v>
      </c>
      <c r="F446" t="s">
        <v>148</v>
      </c>
      <c r="G446">
        <v>3</v>
      </c>
      <c r="H446">
        <v>44.4</v>
      </c>
      <c r="I446">
        <v>133.19999999999999</v>
      </c>
    </row>
    <row r="447" spans="1:9" x14ac:dyDescent="0.3">
      <c r="A447" t="s">
        <v>103</v>
      </c>
      <c r="B447" t="s">
        <v>161</v>
      </c>
      <c r="C447" t="s">
        <v>184</v>
      </c>
      <c r="D447" t="s">
        <v>203</v>
      </c>
      <c r="E447" t="s">
        <v>16</v>
      </c>
      <c r="F447" t="s">
        <v>148</v>
      </c>
      <c r="G447">
        <v>5.1999000000000004</v>
      </c>
      <c r="H447">
        <v>234.82</v>
      </c>
      <c r="I447">
        <v>1221.06</v>
      </c>
    </row>
    <row r="448" spans="1:9" x14ac:dyDescent="0.3">
      <c r="A448" t="s">
        <v>103</v>
      </c>
      <c r="B448" t="s">
        <v>161</v>
      </c>
      <c r="C448" t="s">
        <v>184</v>
      </c>
      <c r="D448" t="s">
        <v>199</v>
      </c>
      <c r="E448" t="s">
        <v>17</v>
      </c>
      <c r="F448" t="s">
        <v>145</v>
      </c>
      <c r="G448">
        <v>103</v>
      </c>
      <c r="H448">
        <v>5.5</v>
      </c>
      <c r="I448">
        <v>566.5</v>
      </c>
    </row>
    <row r="449" spans="1:9" x14ac:dyDescent="0.3">
      <c r="A449" t="s">
        <v>103</v>
      </c>
      <c r="B449" t="s">
        <v>161</v>
      </c>
      <c r="C449" t="s">
        <v>184</v>
      </c>
      <c r="D449" t="s">
        <v>308</v>
      </c>
      <c r="E449" t="s">
        <v>17</v>
      </c>
      <c r="F449" t="s">
        <v>148</v>
      </c>
      <c r="G449">
        <v>31</v>
      </c>
      <c r="H449">
        <v>2</v>
      </c>
      <c r="I449">
        <v>62</v>
      </c>
    </row>
    <row r="450" spans="1:9" x14ac:dyDescent="0.3">
      <c r="A450" t="s">
        <v>103</v>
      </c>
      <c r="B450" t="s">
        <v>161</v>
      </c>
      <c r="C450" t="s">
        <v>184</v>
      </c>
      <c r="D450" t="s">
        <v>266</v>
      </c>
      <c r="E450" t="s">
        <v>18</v>
      </c>
      <c r="F450" t="s">
        <v>147</v>
      </c>
      <c r="G450">
        <v>16</v>
      </c>
      <c r="H450">
        <v>9.74</v>
      </c>
      <c r="I450">
        <v>155.84</v>
      </c>
    </row>
    <row r="451" spans="1:9" x14ac:dyDescent="0.3">
      <c r="A451" t="s">
        <v>93</v>
      </c>
      <c r="B451" t="s">
        <v>161</v>
      </c>
      <c r="C451" t="s">
        <v>184</v>
      </c>
      <c r="D451" t="s">
        <v>241</v>
      </c>
      <c r="E451" t="s">
        <v>17</v>
      </c>
      <c r="F451" t="s">
        <v>148</v>
      </c>
      <c r="G451">
        <v>4</v>
      </c>
      <c r="H451">
        <v>15.69</v>
      </c>
      <c r="I451">
        <v>62.76</v>
      </c>
    </row>
    <row r="452" spans="1:9" x14ac:dyDescent="0.3">
      <c r="A452" t="s">
        <v>93</v>
      </c>
      <c r="B452" t="s">
        <v>161</v>
      </c>
      <c r="C452" t="s">
        <v>184</v>
      </c>
      <c r="D452" t="s">
        <v>201</v>
      </c>
      <c r="E452" t="s">
        <v>17</v>
      </c>
      <c r="F452" t="s">
        <v>148</v>
      </c>
      <c r="G452">
        <v>58.232199999999999</v>
      </c>
      <c r="H452">
        <v>135.27000000000001</v>
      </c>
      <c r="I452">
        <v>7877.08</v>
      </c>
    </row>
    <row r="453" spans="1:9" x14ac:dyDescent="0.3">
      <c r="A453" t="s">
        <v>93</v>
      </c>
      <c r="B453" t="s">
        <v>161</v>
      </c>
      <c r="C453" t="s">
        <v>184</v>
      </c>
      <c r="D453" t="s">
        <v>224</v>
      </c>
      <c r="E453" t="s">
        <v>18</v>
      </c>
      <c r="F453" t="s">
        <v>145</v>
      </c>
      <c r="G453">
        <v>5.5</v>
      </c>
      <c r="H453">
        <v>117</v>
      </c>
      <c r="I453">
        <v>643.5</v>
      </c>
    </row>
    <row r="454" spans="1:9" x14ac:dyDescent="0.3">
      <c r="A454" t="s">
        <v>93</v>
      </c>
      <c r="B454" t="s">
        <v>161</v>
      </c>
      <c r="C454" t="s">
        <v>184</v>
      </c>
      <c r="D454" t="s">
        <v>242</v>
      </c>
      <c r="E454" t="s">
        <v>18</v>
      </c>
      <c r="F454" t="s">
        <v>145</v>
      </c>
      <c r="G454">
        <v>34</v>
      </c>
      <c r="H454">
        <v>4</v>
      </c>
      <c r="I454">
        <v>136</v>
      </c>
    </row>
    <row r="455" spans="1:9" x14ac:dyDescent="0.3">
      <c r="A455" t="s">
        <v>93</v>
      </c>
      <c r="B455" t="s">
        <v>161</v>
      </c>
      <c r="C455" t="s">
        <v>184</v>
      </c>
      <c r="D455" t="s">
        <v>195</v>
      </c>
      <c r="E455" t="s">
        <v>17</v>
      </c>
      <c r="F455" t="s">
        <v>147</v>
      </c>
      <c r="G455" t="s">
        <v>193</v>
      </c>
      <c r="H455">
        <v>0</v>
      </c>
      <c r="I455">
        <v>0</v>
      </c>
    </row>
    <row r="456" spans="1:9" x14ac:dyDescent="0.3">
      <c r="A456" t="s">
        <v>94</v>
      </c>
      <c r="B456" t="s">
        <v>161</v>
      </c>
      <c r="C456" t="s">
        <v>184</v>
      </c>
      <c r="D456" t="s">
        <v>222</v>
      </c>
      <c r="E456" t="s">
        <v>17</v>
      </c>
      <c r="F456" t="s">
        <v>145</v>
      </c>
      <c r="G456">
        <v>48.181800000000003</v>
      </c>
      <c r="H456">
        <v>110</v>
      </c>
      <c r="I456">
        <v>5300</v>
      </c>
    </row>
    <row r="457" spans="1:9" x14ac:dyDescent="0.3">
      <c r="A457" t="s">
        <v>95</v>
      </c>
      <c r="B457" t="s">
        <v>161</v>
      </c>
      <c r="C457" t="s">
        <v>184</v>
      </c>
      <c r="D457" t="s">
        <v>243</v>
      </c>
      <c r="E457" t="s">
        <v>18</v>
      </c>
      <c r="F457" t="s">
        <v>148</v>
      </c>
      <c r="G457">
        <v>138</v>
      </c>
      <c r="H457">
        <v>23.47</v>
      </c>
      <c r="I457">
        <v>3238.86</v>
      </c>
    </row>
    <row r="458" spans="1:9" x14ac:dyDescent="0.3">
      <c r="A458" t="s">
        <v>95</v>
      </c>
      <c r="B458" t="s">
        <v>161</v>
      </c>
      <c r="C458" t="s">
        <v>184</v>
      </c>
      <c r="D458" t="s">
        <v>265</v>
      </c>
      <c r="E458" t="s">
        <v>17</v>
      </c>
      <c r="F458" t="s">
        <v>145</v>
      </c>
      <c r="G458">
        <v>2</v>
      </c>
      <c r="H458">
        <v>100</v>
      </c>
      <c r="I458">
        <v>200</v>
      </c>
    </row>
    <row r="459" spans="1:9" x14ac:dyDescent="0.3">
      <c r="A459" t="s">
        <v>97</v>
      </c>
      <c r="B459" t="s">
        <v>161</v>
      </c>
      <c r="C459" t="s">
        <v>184</v>
      </c>
      <c r="D459" t="s">
        <v>309</v>
      </c>
      <c r="E459" t="s">
        <v>17</v>
      </c>
      <c r="F459" t="s">
        <v>148</v>
      </c>
      <c r="G459" t="s">
        <v>193</v>
      </c>
      <c r="H459">
        <v>0</v>
      </c>
      <c r="I459">
        <v>22.5</v>
      </c>
    </row>
    <row r="460" spans="1:9" x14ac:dyDescent="0.3">
      <c r="A460" t="s">
        <v>97</v>
      </c>
      <c r="B460" t="s">
        <v>161</v>
      </c>
      <c r="C460" t="s">
        <v>184</v>
      </c>
      <c r="D460" t="s">
        <v>198</v>
      </c>
      <c r="E460" t="s">
        <v>17</v>
      </c>
      <c r="F460" t="s">
        <v>147</v>
      </c>
      <c r="G460">
        <v>1</v>
      </c>
      <c r="H460">
        <v>65</v>
      </c>
      <c r="I460">
        <v>65</v>
      </c>
    </row>
    <row r="461" spans="1:9" x14ac:dyDescent="0.3">
      <c r="A461" t="s">
        <v>98</v>
      </c>
      <c r="B461" t="s">
        <v>161</v>
      </c>
      <c r="C461" t="s">
        <v>184</v>
      </c>
      <c r="D461" t="s">
        <v>291</v>
      </c>
      <c r="E461" t="s">
        <v>17</v>
      </c>
      <c r="F461" t="s">
        <v>145</v>
      </c>
      <c r="G461">
        <v>31.5</v>
      </c>
      <c r="H461">
        <v>9.74</v>
      </c>
      <c r="I461">
        <v>306.81</v>
      </c>
    </row>
    <row r="462" spans="1:9" x14ac:dyDescent="0.3">
      <c r="A462" t="s">
        <v>98</v>
      </c>
      <c r="B462" t="s">
        <v>161</v>
      </c>
      <c r="C462" t="s">
        <v>184</v>
      </c>
      <c r="D462" t="s">
        <v>263</v>
      </c>
      <c r="E462" t="s">
        <v>17</v>
      </c>
      <c r="F462" t="s">
        <v>148</v>
      </c>
      <c r="G462">
        <v>9</v>
      </c>
      <c r="H462">
        <v>2.75</v>
      </c>
      <c r="I462">
        <v>24.75</v>
      </c>
    </row>
    <row r="463" spans="1:9" x14ac:dyDescent="0.3">
      <c r="A463" t="s">
        <v>98</v>
      </c>
      <c r="B463" t="s">
        <v>161</v>
      </c>
      <c r="C463" t="s">
        <v>184</v>
      </c>
      <c r="D463" t="s">
        <v>208</v>
      </c>
      <c r="E463" t="s">
        <v>18</v>
      </c>
      <c r="F463" t="s">
        <v>147</v>
      </c>
      <c r="G463">
        <v>12</v>
      </c>
      <c r="H463">
        <v>22.5</v>
      </c>
      <c r="I463">
        <v>270</v>
      </c>
    </row>
    <row r="464" spans="1:9" x14ac:dyDescent="0.3">
      <c r="A464" t="s">
        <v>98</v>
      </c>
      <c r="B464" t="s">
        <v>161</v>
      </c>
      <c r="C464" t="s">
        <v>184</v>
      </c>
      <c r="D464" t="s">
        <v>304</v>
      </c>
      <c r="E464" t="s">
        <v>17</v>
      </c>
      <c r="F464" t="s">
        <v>145</v>
      </c>
      <c r="G464">
        <v>1</v>
      </c>
      <c r="H464">
        <v>56.5</v>
      </c>
      <c r="I464">
        <v>56.5</v>
      </c>
    </row>
    <row r="465" spans="1:9" x14ac:dyDescent="0.3">
      <c r="A465" t="s">
        <v>98</v>
      </c>
      <c r="B465" t="s">
        <v>161</v>
      </c>
      <c r="C465" t="s">
        <v>184</v>
      </c>
      <c r="D465" t="s">
        <v>225</v>
      </c>
      <c r="E465" t="s">
        <v>18</v>
      </c>
      <c r="F465" t="s">
        <v>162</v>
      </c>
      <c r="G465">
        <v>1091.3399999999999</v>
      </c>
      <c r="H465">
        <v>51.96</v>
      </c>
      <c r="I465">
        <v>56708.5</v>
      </c>
    </row>
    <row r="466" spans="1:9" x14ac:dyDescent="0.3">
      <c r="A466" t="s">
        <v>99</v>
      </c>
      <c r="B466" t="s">
        <v>161</v>
      </c>
      <c r="C466" t="s">
        <v>184</v>
      </c>
      <c r="D466" t="s">
        <v>230</v>
      </c>
      <c r="E466" t="s">
        <v>16</v>
      </c>
      <c r="F466" t="s">
        <v>148</v>
      </c>
      <c r="G466">
        <v>3</v>
      </c>
      <c r="H466">
        <v>44.4</v>
      </c>
      <c r="I466">
        <v>133.19999999999999</v>
      </c>
    </row>
    <row r="467" spans="1:9" x14ac:dyDescent="0.3">
      <c r="A467" t="s">
        <v>99</v>
      </c>
      <c r="B467" t="s">
        <v>161</v>
      </c>
      <c r="C467" t="s">
        <v>184</v>
      </c>
      <c r="D467" t="s">
        <v>204</v>
      </c>
      <c r="E467" t="s">
        <v>17</v>
      </c>
      <c r="F467" t="s">
        <v>148</v>
      </c>
      <c r="G467">
        <v>57.5</v>
      </c>
      <c r="H467">
        <v>161.12</v>
      </c>
      <c r="I467">
        <v>9264.4</v>
      </c>
    </row>
    <row r="468" spans="1:9" x14ac:dyDescent="0.3">
      <c r="A468" t="s">
        <v>99</v>
      </c>
      <c r="B468" t="s">
        <v>161</v>
      </c>
      <c r="C468" t="s">
        <v>184</v>
      </c>
      <c r="D468" t="s">
        <v>310</v>
      </c>
      <c r="E468" t="s">
        <v>17</v>
      </c>
      <c r="F468" t="s">
        <v>148</v>
      </c>
      <c r="G468">
        <v>1</v>
      </c>
      <c r="H468">
        <v>76.72</v>
      </c>
      <c r="I468">
        <v>76.72</v>
      </c>
    </row>
    <row r="469" spans="1:9" x14ac:dyDescent="0.3">
      <c r="A469" t="s">
        <v>99</v>
      </c>
      <c r="B469" t="s">
        <v>161</v>
      </c>
      <c r="C469" t="s">
        <v>184</v>
      </c>
      <c r="D469" t="s">
        <v>235</v>
      </c>
      <c r="E469" t="s">
        <v>17</v>
      </c>
      <c r="F469" t="s">
        <v>148</v>
      </c>
      <c r="G469">
        <v>4</v>
      </c>
      <c r="H469">
        <v>2.25</v>
      </c>
      <c r="I469">
        <v>9</v>
      </c>
    </row>
    <row r="470" spans="1:9" x14ac:dyDescent="0.3">
      <c r="A470" t="s">
        <v>99</v>
      </c>
      <c r="B470" t="s">
        <v>161</v>
      </c>
      <c r="C470" t="s">
        <v>184</v>
      </c>
      <c r="D470" t="s">
        <v>226</v>
      </c>
      <c r="E470" t="s">
        <v>18</v>
      </c>
      <c r="F470" t="s">
        <v>147</v>
      </c>
      <c r="G470">
        <v>15</v>
      </c>
      <c r="H470">
        <v>3.34</v>
      </c>
      <c r="I470">
        <v>50.1</v>
      </c>
    </row>
    <row r="471" spans="1:9" x14ac:dyDescent="0.3">
      <c r="A471" t="s">
        <v>99</v>
      </c>
      <c r="B471" t="s">
        <v>161</v>
      </c>
      <c r="C471" t="s">
        <v>184</v>
      </c>
      <c r="D471" t="s">
        <v>306</v>
      </c>
      <c r="E471" t="s">
        <v>17</v>
      </c>
      <c r="F471" t="s">
        <v>145</v>
      </c>
      <c r="G471">
        <v>1</v>
      </c>
      <c r="H471">
        <v>56.5</v>
      </c>
      <c r="I471">
        <v>56.5</v>
      </c>
    </row>
    <row r="472" spans="1:9" x14ac:dyDescent="0.3">
      <c r="A472" t="s">
        <v>99</v>
      </c>
      <c r="B472" t="s">
        <v>161</v>
      </c>
      <c r="C472" t="s">
        <v>184</v>
      </c>
      <c r="D472" t="s">
        <v>305</v>
      </c>
      <c r="E472" t="s">
        <v>17</v>
      </c>
      <c r="F472" t="s">
        <v>148</v>
      </c>
      <c r="G472" t="s">
        <v>193</v>
      </c>
      <c r="H472">
        <v>0</v>
      </c>
      <c r="I472">
        <v>0</v>
      </c>
    </row>
    <row r="473" spans="1:9" x14ac:dyDescent="0.3">
      <c r="A473" t="s">
        <v>100</v>
      </c>
      <c r="B473" t="s">
        <v>161</v>
      </c>
      <c r="C473" t="s">
        <v>184</v>
      </c>
      <c r="D473" t="s">
        <v>238</v>
      </c>
      <c r="E473" t="s">
        <v>17</v>
      </c>
      <c r="F473" t="s">
        <v>148</v>
      </c>
      <c r="G473">
        <v>10</v>
      </c>
      <c r="H473">
        <v>80.75</v>
      </c>
      <c r="I473">
        <v>807.5</v>
      </c>
    </row>
    <row r="474" spans="1:9" x14ac:dyDescent="0.3">
      <c r="A474" t="s">
        <v>100</v>
      </c>
      <c r="B474" t="s">
        <v>161</v>
      </c>
      <c r="C474" t="s">
        <v>184</v>
      </c>
      <c r="D474" t="s">
        <v>291</v>
      </c>
      <c r="E474" t="s">
        <v>18</v>
      </c>
      <c r="F474" t="s">
        <v>145</v>
      </c>
      <c r="G474">
        <v>3</v>
      </c>
      <c r="H474">
        <v>9.74</v>
      </c>
      <c r="I474">
        <v>29.22</v>
      </c>
    </row>
    <row r="475" spans="1:9" x14ac:dyDescent="0.3">
      <c r="A475" t="s">
        <v>100</v>
      </c>
      <c r="B475" t="s">
        <v>161</v>
      </c>
      <c r="C475" t="s">
        <v>184</v>
      </c>
      <c r="D475" t="s">
        <v>272</v>
      </c>
      <c r="E475" t="s">
        <v>125</v>
      </c>
      <c r="F475" t="s">
        <v>145</v>
      </c>
      <c r="G475">
        <v>546</v>
      </c>
      <c r="H475">
        <v>3.2</v>
      </c>
      <c r="I475">
        <v>1747.2</v>
      </c>
    </row>
    <row r="476" spans="1:9" x14ac:dyDescent="0.3">
      <c r="A476" t="s">
        <v>100</v>
      </c>
      <c r="B476" t="s">
        <v>161</v>
      </c>
      <c r="C476" t="s">
        <v>184</v>
      </c>
      <c r="D476" t="s">
        <v>199</v>
      </c>
      <c r="E476" t="s">
        <v>125</v>
      </c>
      <c r="F476" t="s">
        <v>145</v>
      </c>
      <c r="G476">
        <v>69.596299999999999</v>
      </c>
      <c r="H476">
        <v>5.5</v>
      </c>
      <c r="I476">
        <v>382.78</v>
      </c>
    </row>
    <row r="477" spans="1:9" x14ac:dyDescent="0.3">
      <c r="A477" t="s">
        <v>101</v>
      </c>
      <c r="B477" t="s">
        <v>161</v>
      </c>
      <c r="C477" t="s">
        <v>184</v>
      </c>
      <c r="D477" t="s">
        <v>246</v>
      </c>
      <c r="E477" t="s">
        <v>18</v>
      </c>
      <c r="F477" t="s">
        <v>148</v>
      </c>
      <c r="G477">
        <v>3</v>
      </c>
      <c r="H477">
        <v>96.2</v>
      </c>
      <c r="I477">
        <v>288.60000000000002</v>
      </c>
    </row>
    <row r="478" spans="1:9" x14ac:dyDescent="0.3">
      <c r="A478" t="s">
        <v>101</v>
      </c>
      <c r="B478" t="s">
        <v>161</v>
      </c>
      <c r="C478" t="s">
        <v>184</v>
      </c>
      <c r="D478" t="s">
        <v>300</v>
      </c>
      <c r="E478" t="s">
        <v>17</v>
      </c>
      <c r="F478" t="s">
        <v>145</v>
      </c>
      <c r="G478">
        <v>1</v>
      </c>
      <c r="H478">
        <v>54.64</v>
      </c>
      <c r="I478">
        <v>54.64</v>
      </c>
    </row>
    <row r="479" spans="1:9" x14ac:dyDescent="0.3">
      <c r="A479" t="s">
        <v>102</v>
      </c>
      <c r="B479" t="s">
        <v>161</v>
      </c>
      <c r="C479" t="s">
        <v>184</v>
      </c>
      <c r="D479" t="s">
        <v>311</v>
      </c>
      <c r="E479" t="s">
        <v>17</v>
      </c>
      <c r="F479" t="s">
        <v>148</v>
      </c>
      <c r="G479" t="s">
        <v>193</v>
      </c>
      <c r="H479">
        <v>0</v>
      </c>
      <c r="I479">
        <v>0</v>
      </c>
    </row>
    <row r="480" spans="1:9" x14ac:dyDescent="0.3">
      <c r="A480" t="s">
        <v>102</v>
      </c>
      <c r="B480" t="s">
        <v>161</v>
      </c>
      <c r="C480" t="s">
        <v>184</v>
      </c>
      <c r="D480" t="s">
        <v>265</v>
      </c>
      <c r="E480" t="s">
        <v>18</v>
      </c>
      <c r="F480" t="s">
        <v>145</v>
      </c>
      <c r="G480">
        <v>3</v>
      </c>
      <c r="H480">
        <v>100</v>
      </c>
      <c r="I480">
        <v>300</v>
      </c>
    </row>
    <row r="481" spans="1:9" x14ac:dyDescent="0.3">
      <c r="A481" t="s">
        <v>102</v>
      </c>
      <c r="B481" t="s">
        <v>161</v>
      </c>
      <c r="C481" t="s">
        <v>184</v>
      </c>
      <c r="D481" t="s">
        <v>312</v>
      </c>
      <c r="E481" t="s">
        <v>17</v>
      </c>
      <c r="F481" t="s">
        <v>145</v>
      </c>
      <c r="G481">
        <v>1</v>
      </c>
      <c r="H481">
        <v>56.5</v>
      </c>
      <c r="I481">
        <v>56.5</v>
      </c>
    </row>
    <row r="482" spans="1:9" x14ac:dyDescent="0.3">
      <c r="A482" t="s">
        <v>102</v>
      </c>
      <c r="B482" t="s">
        <v>161</v>
      </c>
      <c r="C482" t="s">
        <v>184</v>
      </c>
      <c r="D482" t="s">
        <v>313</v>
      </c>
      <c r="E482" t="s">
        <v>16</v>
      </c>
      <c r="F482" t="s">
        <v>145</v>
      </c>
      <c r="G482">
        <v>1</v>
      </c>
      <c r="H482">
        <v>56.5</v>
      </c>
      <c r="I482">
        <v>56.5</v>
      </c>
    </row>
    <row r="483" spans="1:9" x14ac:dyDescent="0.3">
      <c r="A483" t="s">
        <v>102</v>
      </c>
      <c r="B483" t="s">
        <v>161</v>
      </c>
      <c r="C483" t="s">
        <v>184</v>
      </c>
      <c r="D483" t="s">
        <v>250</v>
      </c>
      <c r="E483" t="s">
        <v>18</v>
      </c>
      <c r="F483" t="s">
        <v>145</v>
      </c>
      <c r="G483">
        <v>7</v>
      </c>
      <c r="H483">
        <v>55</v>
      </c>
      <c r="I483">
        <v>385</v>
      </c>
    </row>
    <row r="484" spans="1:9" x14ac:dyDescent="0.3">
      <c r="A484" t="s">
        <v>102</v>
      </c>
      <c r="B484" t="s">
        <v>161</v>
      </c>
      <c r="C484" t="s">
        <v>184</v>
      </c>
      <c r="D484" t="s">
        <v>257</v>
      </c>
      <c r="E484" t="s">
        <v>16</v>
      </c>
      <c r="F484" t="s">
        <v>162</v>
      </c>
      <c r="G484">
        <v>32.04</v>
      </c>
      <c r="H484" t="s">
        <v>193</v>
      </c>
      <c r="I484">
        <v>0</v>
      </c>
    </row>
    <row r="485" spans="1:9" x14ac:dyDescent="0.3">
      <c r="A485" t="s">
        <v>103</v>
      </c>
      <c r="B485" t="s">
        <v>161</v>
      </c>
      <c r="C485" t="s">
        <v>184</v>
      </c>
      <c r="D485" t="s">
        <v>295</v>
      </c>
      <c r="E485" t="s">
        <v>18</v>
      </c>
      <c r="F485" t="s">
        <v>148</v>
      </c>
      <c r="G485">
        <v>1</v>
      </c>
      <c r="H485">
        <v>14.03</v>
      </c>
      <c r="I485">
        <v>14.03</v>
      </c>
    </row>
    <row r="486" spans="1:9" x14ac:dyDescent="0.3">
      <c r="A486" t="s">
        <v>103</v>
      </c>
      <c r="B486" t="s">
        <v>161</v>
      </c>
      <c r="C486" t="s">
        <v>184</v>
      </c>
      <c r="D486" t="s">
        <v>245</v>
      </c>
      <c r="E486" t="s">
        <v>16</v>
      </c>
      <c r="F486" t="s">
        <v>148</v>
      </c>
      <c r="G486">
        <v>2</v>
      </c>
      <c r="H486">
        <v>57.27</v>
      </c>
      <c r="I486">
        <v>114.54</v>
      </c>
    </row>
    <row r="487" spans="1:9" x14ac:dyDescent="0.3">
      <c r="A487" t="s">
        <v>103</v>
      </c>
      <c r="B487" t="s">
        <v>161</v>
      </c>
      <c r="C487" t="s">
        <v>184</v>
      </c>
      <c r="D487" t="s">
        <v>222</v>
      </c>
      <c r="E487" t="s">
        <v>18</v>
      </c>
      <c r="F487" t="s">
        <v>145</v>
      </c>
      <c r="G487">
        <v>56</v>
      </c>
      <c r="H487">
        <v>110</v>
      </c>
      <c r="I487">
        <v>6160</v>
      </c>
    </row>
    <row r="488" spans="1:9" x14ac:dyDescent="0.3">
      <c r="A488" t="s">
        <v>104</v>
      </c>
      <c r="B488" t="s">
        <v>161</v>
      </c>
      <c r="C488" t="s">
        <v>184</v>
      </c>
      <c r="D488" t="s">
        <v>246</v>
      </c>
      <c r="E488" t="s">
        <v>16</v>
      </c>
      <c r="F488" t="s">
        <v>148</v>
      </c>
      <c r="G488">
        <v>2.5</v>
      </c>
      <c r="H488">
        <v>96.2</v>
      </c>
      <c r="I488">
        <v>240.5</v>
      </c>
    </row>
    <row r="489" spans="1:9" x14ac:dyDescent="0.3">
      <c r="A489" t="s">
        <v>104</v>
      </c>
      <c r="B489" t="s">
        <v>161</v>
      </c>
      <c r="C489" t="s">
        <v>184</v>
      </c>
      <c r="D489" t="s">
        <v>234</v>
      </c>
      <c r="E489" t="s">
        <v>17</v>
      </c>
      <c r="F489" t="s">
        <v>192</v>
      </c>
      <c r="G489">
        <v>4</v>
      </c>
      <c r="H489">
        <v>28</v>
      </c>
      <c r="I489">
        <v>112</v>
      </c>
    </row>
    <row r="490" spans="1:9" x14ac:dyDescent="0.3">
      <c r="A490" t="s">
        <v>104</v>
      </c>
      <c r="B490" t="s">
        <v>161</v>
      </c>
      <c r="C490" t="s">
        <v>184</v>
      </c>
      <c r="D490" t="s">
        <v>252</v>
      </c>
      <c r="E490" t="s">
        <v>17</v>
      </c>
      <c r="F490" t="s">
        <v>145</v>
      </c>
      <c r="G490">
        <v>1</v>
      </c>
      <c r="H490">
        <v>110</v>
      </c>
      <c r="I490">
        <v>110</v>
      </c>
    </row>
    <row r="491" spans="1:9" x14ac:dyDescent="0.3">
      <c r="A491" t="s">
        <v>104</v>
      </c>
      <c r="B491" t="s">
        <v>161</v>
      </c>
      <c r="C491" t="s">
        <v>184</v>
      </c>
      <c r="D491" t="s">
        <v>275</v>
      </c>
      <c r="E491" t="s">
        <v>18</v>
      </c>
      <c r="F491" t="s">
        <v>145</v>
      </c>
      <c r="G491">
        <v>13</v>
      </c>
      <c r="H491">
        <v>130</v>
      </c>
      <c r="I491">
        <v>1690</v>
      </c>
    </row>
    <row r="492" spans="1:9" x14ac:dyDescent="0.3">
      <c r="A492" t="s">
        <v>104</v>
      </c>
      <c r="B492" t="s">
        <v>161</v>
      </c>
      <c r="C492" t="s">
        <v>184</v>
      </c>
      <c r="D492" t="s">
        <v>303</v>
      </c>
      <c r="E492" t="s">
        <v>18</v>
      </c>
      <c r="F492" t="s">
        <v>145</v>
      </c>
      <c r="G492">
        <v>1</v>
      </c>
      <c r="H492">
        <v>56.5</v>
      </c>
      <c r="I492">
        <v>56.5</v>
      </c>
    </row>
    <row r="493" spans="1:9" x14ac:dyDescent="0.3">
      <c r="A493" t="s">
        <v>104</v>
      </c>
      <c r="B493" t="s">
        <v>161</v>
      </c>
      <c r="C493" t="s">
        <v>184</v>
      </c>
      <c r="D493" t="s">
        <v>232</v>
      </c>
      <c r="E493" t="s">
        <v>16</v>
      </c>
      <c r="F493" t="s">
        <v>145</v>
      </c>
      <c r="G493">
        <v>1</v>
      </c>
      <c r="H493">
        <v>22.5</v>
      </c>
      <c r="I493">
        <v>22.5</v>
      </c>
    </row>
    <row r="494" spans="1:9" x14ac:dyDescent="0.3">
      <c r="A494" t="s">
        <v>105</v>
      </c>
      <c r="B494" t="s">
        <v>161</v>
      </c>
      <c r="C494" t="s">
        <v>184</v>
      </c>
      <c r="D494" t="s">
        <v>207</v>
      </c>
      <c r="E494" t="s">
        <v>16</v>
      </c>
      <c r="F494" t="s">
        <v>148</v>
      </c>
      <c r="G494">
        <v>1</v>
      </c>
      <c r="H494">
        <v>469.63</v>
      </c>
      <c r="I494">
        <v>469.63</v>
      </c>
    </row>
    <row r="495" spans="1:9" x14ac:dyDescent="0.3">
      <c r="A495" t="s">
        <v>105</v>
      </c>
      <c r="B495" t="s">
        <v>161</v>
      </c>
      <c r="C495" t="s">
        <v>184</v>
      </c>
      <c r="D495" t="s">
        <v>286</v>
      </c>
      <c r="E495" t="s">
        <v>17</v>
      </c>
      <c r="F495" t="s">
        <v>145</v>
      </c>
      <c r="G495">
        <v>146</v>
      </c>
      <c r="H495">
        <v>5</v>
      </c>
      <c r="I495">
        <v>730</v>
      </c>
    </row>
    <row r="496" spans="1:9" x14ac:dyDescent="0.3">
      <c r="A496" t="s">
        <v>105</v>
      </c>
      <c r="B496" t="s">
        <v>161</v>
      </c>
      <c r="C496" t="s">
        <v>184</v>
      </c>
      <c r="D496" t="s">
        <v>239</v>
      </c>
      <c r="E496" t="s">
        <v>16</v>
      </c>
      <c r="F496" t="s">
        <v>145</v>
      </c>
      <c r="G496">
        <v>10.181800000000001</v>
      </c>
      <c r="H496">
        <v>110</v>
      </c>
      <c r="I496">
        <v>1120</v>
      </c>
    </row>
    <row r="497" spans="1:9" x14ac:dyDescent="0.3">
      <c r="A497" t="s">
        <v>93</v>
      </c>
      <c r="B497" t="s">
        <v>161</v>
      </c>
      <c r="C497" t="s">
        <v>184</v>
      </c>
      <c r="D497" t="s">
        <v>266</v>
      </c>
      <c r="E497" t="s">
        <v>17</v>
      </c>
      <c r="F497" t="s">
        <v>147</v>
      </c>
      <c r="G497">
        <v>158.7997</v>
      </c>
      <c r="H497">
        <v>9.74</v>
      </c>
      <c r="I497">
        <v>1546.71</v>
      </c>
    </row>
    <row r="498" spans="1:9" x14ac:dyDescent="0.3">
      <c r="A498" t="s">
        <v>93</v>
      </c>
      <c r="B498" t="s">
        <v>161</v>
      </c>
      <c r="C498" t="s">
        <v>184</v>
      </c>
      <c r="D498" t="s">
        <v>296</v>
      </c>
      <c r="E498" t="s">
        <v>16</v>
      </c>
      <c r="F498" t="s">
        <v>145</v>
      </c>
      <c r="G498">
        <v>2</v>
      </c>
      <c r="H498">
        <v>130</v>
      </c>
      <c r="I498">
        <v>260</v>
      </c>
    </row>
    <row r="499" spans="1:9" x14ac:dyDescent="0.3">
      <c r="A499" t="s">
        <v>94</v>
      </c>
      <c r="B499" t="s">
        <v>161</v>
      </c>
      <c r="C499" t="s">
        <v>184</v>
      </c>
      <c r="D499" t="s">
        <v>243</v>
      </c>
      <c r="E499" t="s">
        <v>18</v>
      </c>
      <c r="F499" t="s">
        <v>148</v>
      </c>
      <c r="G499">
        <v>138</v>
      </c>
      <c r="H499">
        <v>23.47</v>
      </c>
      <c r="I499">
        <v>3238.86</v>
      </c>
    </row>
    <row r="500" spans="1:9" x14ac:dyDescent="0.3">
      <c r="A500" t="s">
        <v>94</v>
      </c>
      <c r="B500" t="s">
        <v>161</v>
      </c>
      <c r="C500" t="s">
        <v>184</v>
      </c>
      <c r="D500" t="s">
        <v>202</v>
      </c>
      <c r="E500" t="s">
        <v>17</v>
      </c>
      <c r="F500" t="s">
        <v>148</v>
      </c>
      <c r="G500">
        <v>60.600099999999998</v>
      </c>
      <c r="H500">
        <v>187.53</v>
      </c>
      <c r="I500">
        <v>11364.34</v>
      </c>
    </row>
    <row r="501" spans="1:9" x14ac:dyDescent="0.3">
      <c r="A501" t="s">
        <v>94</v>
      </c>
      <c r="B501" t="s">
        <v>161</v>
      </c>
      <c r="C501" t="s">
        <v>184</v>
      </c>
      <c r="D501" t="s">
        <v>214</v>
      </c>
      <c r="E501" t="s">
        <v>18</v>
      </c>
      <c r="F501" t="s">
        <v>148</v>
      </c>
      <c r="G501">
        <v>19</v>
      </c>
      <c r="H501">
        <v>1.6</v>
      </c>
      <c r="I501">
        <v>30.4</v>
      </c>
    </row>
    <row r="502" spans="1:9" x14ac:dyDescent="0.3">
      <c r="A502" t="s">
        <v>94</v>
      </c>
      <c r="B502" t="s">
        <v>161</v>
      </c>
      <c r="C502" t="s">
        <v>184</v>
      </c>
      <c r="D502" t="s">
        <v>242</v>
      </c>
      <c r="E502" t="s">
        <v>18</v>
      </c>
      <c r="F502" t="s">
        <v>145</v>
      </c>
      <c r="G502">
        <v>2</v>
      </c>
      <c r="H502">
        <v>4</v>
      </c>
      <c r="I502">
        <v>8</v>
      </c>
    </row>
    <row r="503" spans="1:9" x14ac:dyDescent="0.3">
      <c r="A503" t="s">
        <v>94</v>
      </c>
      <c r="B503" t="s">
        <v>161</v>
      </c>
      <c r="C503" t="s">
        <v>184</v>
      </c>
      <c r="D503" t="s">
        <v>263</v>
      </c>
      <c r="E503" t="s">
        <v>18</v>
      </c>
      <c r="F503" t="s">
        <v>148</v>
      </c>
      <c r="G503">
        <v>12</v>
      </c>
      <c r="H503">
        <v>2.75</v>
      </c>
      <c r="I503">
        <v>33</v>
      </c>
    </row>
    <row r="504" spans="1:9" x14ac:dyDescent="0.3">
      <c r="A504" t="s">
        <v>94</v>
      </c>
      <c r="B504" t="s">
        <v>161</v>
      </c>
      <c r="C504" t="s">
        <v>184</v>
      </c>
      <c r="D504" t="s">
        <v>194</v>
      </c>
      <c r="E504" t="s">
        <v>18</v>
      </c>
      <c r="F504" t="s">
        <v>147</v>
      </c>
      <c r="G504">
        <v>144.19970000000001</v>
      </c>
      <c r="H504">
        <v>18.57</v>
      </c>
      <c r="I504">
        <v>2677.79</v>
      </c>
    </row>
    <row r="505" spans="1:9" x14ac:dyDescent="0.3">
      <c r="A505" t="s">
        <v>94</v>
      </c>
      <c r="B505" t="s">
        <v>161</v>
      </c>
      <c r="C505" t="s">
        <v>184</v>
      </c>
      <c r="D505" t="s">
        <v>229</v>
      </c>
      <c r="E505" t="s">
        <v>18</v>
      </c>
      <c r="F505" t="s">
        <v>147</v>
      </c>
      <c r="G505">
        <v>3</v>
      </c>
      <c r="H505">
        <v>10</v>
      </c>
      <c r="I505">
        <v>30</v>
      </c>
    </row>
    <row r="506" spans="1:9" x14ac:dyDescent="0.3">
      <c r="A506" t="s">
        <v>95</v>
      </c>
      <c r="B506" t="s">
        <v>161</v>
      </c>
      <c r="C506" t="s">
        <v>184</v>
      </c>
      <c r="D506" t="s">
        <v>300</v>
      </c>
      <c r="E506" t="s">
        <v>17</v>
      </c>
      <c r="F506" t="s">
        <v>145</v>
      </c>
      <c r="G506">
        <v>5</v>
      </c>
      <c r="H506">
        <v>54.64</v>
      </c>
      <c r="I506">
        <v>273.2</v>
      </c>
    </row>
    <row r="507" spans="1:9" x14ac:dyDescent="0.3">
      <c r="A507" t="s">
        <v>95</v>
      </c>
      <c r="B507" t="s">
        <v>161</v>
      </c>
      <c r="C507" t="s">
        <v>184</v>
      </c>
      <c r="D507" t="s">
        <v>256</v>
      </c>
      <c r="E507" t="s">
        <v>18</v>
      </c>
      <c r="F507" t="s">
        <v>145</v>
      </c>
      <c r="G507">
        <v>1</v>
      </c>
      <c r="H507">
        <v>56.5</v>
      </c>
      <c r="I507">
        <v>56.5</v>
      </c>
    </row>
    <row r="508" spans="1:9" x14ac:dyDescent="0.3">
      <c r="A508" t="s">
        <v>95</v>
      </c>
      <c r="B508" t="s">
        <v>161</v>
      </c>
      <c r="C508" t="s">
        <v>184</v>
      </c>
      <c r="D508" t="s">
        <v>225</v>
      </c>
      <c r="E508" t="s">
        <v>16</v>
      </c>
      <c r="F508" t="s">
        <v>162</v>
      </c>
      <c r="G508">
        <v>218.94</v>
      </c>
      <c r="H508">
        <v>49</v>
      </c>
      <c r="I508">
        <v>10728.89</v>
      </c>
    </row>
    <row r="509" spans="1:9" x14ac:dyDescent="0.3">
      <c r="A509" t="s">
        <v>97</v>
      </c>
      <c r="B509" t="s">
        <v>161</v>
      </c>
      <c r="C509" t="s">
        <v>184</v>
      </c>
      <c r="D509" t="s">
        <v>251</v>
      </c>
      <c r="E509" t="s">
        <v>17</v>
      </c>
      <c r="F509" t="s">
        <v>148</v>
      </c>
      <c r="G509">
        <v>30</v>
      </c>
      <c r="H509">
        <v>88.59</v>
      </c>
      <c r="I509">
        <v>2657.7</v>
      </c>
    </row>
    <row r="510" spans="1:9" x14ac:dyDescent="0.3">
      <c r="A510" t="s">
        <v>97</v>
      </c>
      <c r="B510" t="s">
        <v>161</v>
      </c>
      <c r="C510" t="s">
        <v>184</v>
      </c>
      <c r="D510" t="s">
        <v>238</v>
      </c>
      <c r="E510" t="s">
        <v>18</v>
      </c>
      <c r="F510" t="s">
        <v>148</v>
      </c>
      <c r="G510">
        <v>2</v>
      </c>
      <c r="H510">
        <v>80.75</v>
      </c>
      <c r="I510">
        <v>161.5</v>
      </c>
    </row>
    <row r="511" spans="1:9" x14ac:dyDescent="0.3">
      <c r="A511" t="s">
        <v>97</v>
      </c>
      <c r="B511" t="s">
        <v>161</v>
      </c>
      <c r="C511" t="s">
        <v>184</v>
      </c>
      <c r="D511" t="s">
        <v>191</v>
      </c>
      <c r="E511" t="s">
        <v>16</v>
      </c>
      <c r="F511" t="s">
        <v>192</v>
      </c>
      <c r="G511" t="s">
        <v>193</v>
      </c>
      <c r="H511" t="s">
        <v>193</v>
      </c>
      <c r="I511">
        <v>160.62</v>
      </c>
    </row>
    <row r="512" spans="1:9" x14ac:dyDescent="0.3">
      <c r="A512" t="s">
        <v>97</v>
      </c>
      <c r="B512" t="s">
        <v>161</v>
      </c>
      <c r="C512" t="s">
        <v>184</v>
      </c>
      <c r="D512" t="s">
        <v>301</v>
      </c>
      <c r="E512" t="s">
        <v>18</v>
      </c>
      <c r="F512" t="s">
        <v>147</v>
      </c>
      <c r="G512">
        <v>1137.8178</v>
      </c>
      <c r="H512">
        <v>23.82</v>
      </c>
      <c r="I512">
        <v>27102.82</v>
      </c>
    </row>
    <row r="513" spans="1:9" x14ac:dyDescent="0.3">
      <c r="A513" t="s">
        <v>97</v>
      </c>
      <c r="B513" t="s">
        <v>161</v>
      </c>
      <c r="C513" t="s">
        <v>184</v>
      </c>
      <c r="D513" t="s">
        <v>266</v>
      </c>
      <c r="E513" t="s">
        <v>17</v>
      </c>
      <c r="F513" t="s">
        <v>147</v>
      </c>
      <c r="G513">
        <v>146.60059999999999</v>
      </c>
      <c r="H513">
        <v>9.74</v>
      </c>
      <c r="I513">
        <v>1427.89</v>
      </c>
    </row>
    <row r="514" spans="1:9" x14ac:dyDescent="0.3">
      <c r="A514" t="s">
        <v>97</v>
      </c>
      <c r="B514" t="s">
        <v>161</v>
      </c>
      <c r="C514" t="s">
        <v>184</v>
      </c>
      <c r="D514" t="s">
        <v>197</v>
      </c>
      <c r="E514" t="s">
        <v>16</v>
      </c>
      <c r="F514" t="s">
        <v>145</v>
      </c>
      <c r="G514">
        <v>1</v>
      </c>
      <c r="H514">
        <v>130</v>
      </c>
      <c r="I514">
        <v>130</v>
      </c>
    </row>
    <row r="515" spans="1:9" x14ac:dyDescent="0.3">
      <c r="A515" t="s">
        <v>98</v>
      </c>
      <c r="B515" t="s">
        <v>161</v>
      </c>
      <c r="C515" t="s">
        <v>184</v>
      </c>
      <c r="D515" t="s">
        <v>230</v>
      </c>
      <c r="E515" t="s">
        <v>16</v>
      </c>
      <c r="F515" t="s">
        <v>148</v>
      </c>
      <c r="G515">
        <v>3</v>
      </c>
      <c r="H515">
        <v>44.4</v>
      </c>
      <c r="I515">
        <v>133.19999999999999</v>
      </c>
    </row>
    <row r="516" spans="1:9" x14ac:dyDescent="0.3">
      <c r="A516" t="s">
        <v>98</v>
      </c>
      <c r="B516" t="s">
        <v>161</v>
      </c>
      <c r="C516" t="s">
        <v>184</v>
      </c>
      <c r="D516" t="s">
        <v>248</v>
      </c>
      <c r="E516" t="s">
        <v>17</v>
      </c>
      <c r="F516" t="s">
        <v>148</v>
      </c>
      <c r="G516">
        <v>42</v>
      </c>
      <c r="H516">
        <v>114.27</v>
      </c>
      <c r="I516">
        <v>4799.34</v>
      </c>
    </row>
    <row r="517" spans="1:9" x14ac:dyDescent="0.3">
      <c r="A517" t="s">
        <v>98</v>
      </c>
      <c r="B517" t="s">
        <v>161</v>
      </c>
      <c r="C517" t="s">
        <v>184</v>
      </c>
      <c r="D517" t="s">
        <v>246</v>
      </c>
      <c r="E517" t="s">
        <v>17</v>
      </c>
      <c r="F517" t="s">
        <v>148</v>
      </c>
      <c r="G517">
        <v>7</v>
      </c>
      <c r="H517">
        <v>96.2</v>
      </c>
      <c r="I517">
        <v>673.4</v>
      </c>
    </row>
    <row r="518" spans="1:9" x14ac:dyDescent="0.3">
      <c r="A518" t="s">
        <v>98</v>
      </c>
      <c r="B518" t="s">
        <v>161</v>
      </c>
      <c r="C518" t="s">
        <v>184</v>
      </c>
      <c r="D518" t="s">
        <v>234</v>
      </c>
      <c r="E518" t="s">
        <v>16</v>
      </c>
      <c r="F518" t="s">
        <v>192</v>
      </c>
      <c r="G518">
        <v>1</v>
      </c>
      <c r="H518">
        <v>28</v>
      </c>
      <c r="I518">
        <v>28</v>
      </c>
    </row>
    <row r="519" spans="1:9" x14ac:dyDescent="0.3">
      <c r="A519" t="s">
        <v>98</v>
      </c>
      <c r="B519" t="s">
        <v>161</v>
      </c>
      <c r="C519" t="s">
        <v>184</v>
      </c>
      <c r="D519" t="s">
        <v>220</v>
      </c>
      <c r="E519" t="s">
        <v>16</v>
      </c>
      <c r="F519" t="s">
        <v>147</v>
      </c>
      <c r="G519">
        <v>6</v>
      </c>
      <c r="H519">
        <v>3.25</v>
      </c>
      <c r="I519">
        <v>19.5</v>
      </c>
    </row>
    <row r="520" spans="1:9" x14ac:dyDescent="0.3">
      <c r="A520" t="s">
        <v>98</v>
      </c>
      <c r="B520" t="s">
        <v>161</v>
      </c>
      <c r="C520" t="s">
        <v>184</v>
      </c>
      <c r="D520" t="s">
        <v>208</v>
      </c>
      <c r="E520" t="s">
        <v>17</v>
      </c>
      <c r="F520" t="s">
        <v>147</v>
      </c>
      <c r="G520">
        <v>9</v>
      </c>
      <c r="H520">
        <v>22.5</v>
      </c>
      <c r="I520">
        <v>202.5</v>
      </c>
    </row>
    <row r="521" spans="1:9" x14ac:dyDescent="0.3">
      <c r="A521" t="s">
        <v>98</v>
      </c>
      <c r="B521" t="s">
        <v>161</v>
      </c>
      <c r="C521" t="s">
        <v>184</v>
      </c>
      <c r="D521" t="s">
        <v>261</v>
      </c>
      <c r="E521" t="s">
        <v>17</v>
      </c>
      <c r="F521" t="s">
        <v>145</v>
      </c>
      <c r="G521">
        <v>12</v>
      </c>
      <c r="H521">
        <v>135</v>
      </c>
      <c r="I521">
        <v>1620</v>
      </c>
    </row>
    <row r="522" spans="1:9" x14ac:dyDescent="0.3">
      <c r="A522" t="s">
        <v>98</v>
      </c>
      <c r="B522" t="s">
        <v>161</v>
      </c>
      <c r="C522" t="s">
        <v>184</v>
      </c>
      <c r="D522" t="s">
        <v>287</v>
      </c>
      <c r="E522" t="s">
        <v>17</v>
      </c>
      <c r="F522" t="s">
        <v>145</v>
      </c>
      <c r="G522">
        <v>4</v>
      </c>
      <c r="H522">
        <v>50</v>
      </c>
      <c r="I522">
        <v>200</v>
      </c>
    </row>
    <row r="523" spans="1:9" x14ac:dyDescent="0.3">
      <c r="A523" t="s">
        <v>99</v>
      </c>
      <c r="B523" t="s">
        <v>161</v>
      </c>
      <c r="C523" t="s">
        <v>184</v>
      </c>
      <c r="D523" t="s">
        <v>290</v>
      </c>
      <c r="E523" t="s">
        <v>17</v>
      </c>
      <c r="F523" t="s">
        <v>148</v>
      </c>
      <c r="G523" t="s">
        <v>193</v>
      </c>
      <c r="H523" t="s">
        <v>193</v>
      </c>
      <c r="I523">
        <v>29.22</v>
      </c>
    </row>
    <row r="524" spans="1:9" x14ac:dyDescent="0.3">
      <c r="A524" t="s">
        <v>99</v>
      </c>
      <c r="B524" t="s">
        <v>161</v>
      </c>
      <c r="C524" t="s">
        <v>184</v>
      </c>
      <c r="D524" t="s">
        <v>314</v>
      </c>
      <c r="E524" t="s">
        <v>16</v>
      </c>
      <c r="F524" t="s">
        <v>148</v>
      </c>
      <c r="G524">
        <v>4</v>
      </c>
      <c r="H524">
        <v>38.229999999999997</v>
      </c>
      <c r="I524">
        <v>152.91999999999999</v>
      </c>
    </row>
    <row r="525" spans="1:9" x14ac:dyDescent="0.3">
      <c r="A525" t="s">
        <v>100</v>
      </c>
      <c r="B525" t="s">
        <v>161</v>
      </c>
      <c r="C525" t="s">
        <v>184</v>
      </c>
      <c r="D525" t="s">
        <v>204</v>
      </c>
      <c r="E525" t="s">
        <v>16</v>
      </c>
      <c r="F525" t="s">
        <v>148</v>
      </c>
      <c r="G525">
        <v>3.1999</v>
      </c>
      <c r="H525">
        <v>161.12</v>
      </c>
      <c r="I525">
        <v>515.58000000000004</v>
      </c>
    </row>
    <row r="526" spans="1:9" x14ac:dyDescent="0.3">
      <c r="A526" t="s">
        <v>101</v>
      </c>
      <c r="B526" t="s">
        <v>161</v>
      </c>
      <c r="C526" t="s">
        <v>184</v>
      </c>
      <c r="D526" t="s">
        <v>238</v>
      </c>
      <c r="E526" t="s">
        <v>16</v>
      </c>
      <c r="F526" t="s">
        <v>148</v>
      </c>
      <c r="G526">
        <v>3</v>
      </c>
      <c r="H526">
        <v>80.75</v>
      </c>
      <c r="I526">
        <v>242.25</v>
      </c>
    </row>
    <row r="527" spans="1:9" x14ac:dyDescent="0.3">
      <c r="A527" t="s">
        <v>102</v>
      </c>
      <c r="B527" t="s">
        <v>161</v>
      </c>
      <c r="C527" t="s">
        <v>184</v>
      </c>
      <c r="D527" t="s">
        <v>272</v>
      </c>
      <c r="E527" t="s">
        <v>17</v>
      </c>
      <c r="F527" t="s">
        <v>145</v>
      </c>
      <c r="G527">
        <v>1258</v>
      </c>
      <c r="H527">
        <v>3.2</v>
      </c>
      <c r="I527">
        <v>4025.6</v>
      </c>
    </row>
    <row r="528" spans="1:9" x14ac:dyDescent="0.3">
      <c r="A528" t="s">
        <v>102</v>
      </c>
      <c r="B528" t="s">
        <v>161</v>
      </c>
      <c r="C528" t="s">
        <v>184</v>
      </c>
      <c r="D528" t="s">
        <v>315</v>
      </c>
      <c r="E528" t="s">
        <v>18</v>
      </c>
      <c r="F528" t="s">
        <v>147</v>
      </c>
      <c r="G528">
        <v>1</v>
      </c>
      <c r="H528">
        <v>14.21</v>
      </c>
      <c r="I528">
        <v>14.21</v>
      </c>
    </row>
    <row r="529" spans="1:9" x14ac:dyDescent="0.3">
      <c r="A529" t="s">
        <v>103</v>
      </c>
      <c r="B529" t="s">
        <v>161</v>
      </c>
      <c r="C529" t="s">
        <v>184</v>
      </c>
      <c r="D529" t="s">
        <v>221</v>
      </c>
      <c r="E529" t="s">
        <v>18</v>
      </c>
      <c r="F529" t="s">
        <v>147</v>
      </c>
      <c r="G529">
        <v>4</v>
      </c>
      <c r="H529">
        <v>3.34</v>
      </c>
      <c r="I529">
        <v>13.36</v>
      </c>
    </row>
    <row r="530" spans="1:9" x14ac:dyDescent="0.3">
      <c r="A530" t="s">
        <v>103</v>
      </c>
      <c r="B530" t="s">
        <v>161</v>
      </c>
      <c r="C530" t="s">
        <v>184</v>
      </c>
      <c r="D530" t="s">
        <v>254</v>
      </c>
      <c r="E530" t="s">
        <v>17</v>
      </c>
      <c r="F530" t="s">
        <v>145</v>
      </c>
      <c r="G530">
        <v>14</v>
      </c>
      <c r="H530">
        <v>100</v>
      </c>
      <c r="I530">
        <v>1400</v>
      </c>
    </row>
    <row r="531" spans="1:9" x14ac:dyDescent="0.3">
      <c r="A531" t="s">
        <v>103</v>
      </c>
      <c r="B531" t="s">
        <v>161</v>
      </c>
      <c r="C531" t="s">
        <v>184</v>
      </c>
      <c r="D531" t="s">
        <v>281</v>
      </c>
      <c r="E531" t="s">
        <v>18</v>
      </c>
      <c r="F531" t="s">
        <v>145</v>
      </c>
      <c r="G531" t="s">
        <v>193</v>
      </c>
      <c r="H531" t="s">
        <v>193</v>
      </c>
      <c r="I531">
        <v>0</v>
      </c>
    </row>
    <row r="532" spans="1:9" x14ac:dyDescent="0.3">
      <c r="A532" t="s">
        <v>103</v>
      </c>
      <c r="B532" t="s">
        <v>161</v>
      </c>
      <c r="C532" t="s">
        <v>184</v>
      </c>
      <c r="D532" t="s">
        <v>196</v>
      </c>
      <c r="E532" t="s">
        <v>18</v>
      </c>
      <c r="F532" t="s">
        <v>145</v>
      </c>
      <c r="G532">
        <v>2</v>
      </c>
      <c r="H532">
        <v>60</v>
      </c>
      <c r="I532">
        <v>120</v>
      </c>
    </row>
    <row r="533" spans="1:9" x14ac:dyDescent="0.3">
      <c r="A533" t="s">
        <v>104</v>
      </c>
      <c r="B533" t="s">
        <v>161</v>
      </c>
      <c r="C533" t="s">
        <v>184</v>
      </c>
      <c r="D533" t="s">
        <v>219</v>
      </c>
      <c r="E533" t="s">
        <v>18</v>
      </c>
      <c r="F533" t="s">
        <v>148</v>
      </c>
      <c r="G533" t="s">
        <v>193</v>
      </c>
      <c r="H533">
        <v>0</v>
      </c>
      <c r="I533">
        <v>0</v>
      </c>
    </row>
    <row r="534" spans="1:9" x14ac:dyDescent="0.3">
      <c r="A534" t="s">
        <v>104</v>
      </c>
      <c r="B534" t="s">
        <v>161</v>
      </c>
      <c r="C534" t="s">
        <v>184</v>
      </c>
      <c r="D534" t="s">
        <v>245</v>
      </c>
      <c r="E534" t="s">
        <v>17</v>
      </c>
      <c r="F534" t="s">
        <v>148</v>
      </c>
      <c r="G534">
        <v>11.5</v>
      </c>
      <c r="H534">
        <v>57.27</v>
      </c>
      <c r="I534">
        <v>658.61</v>
      </c>
    </row>
    <row r="535" spans="1:9" x14ac:dyDescent="0.3">
      <c r="A535" t="s">
        <v>104</v>
      </c>
      <c r="B535" t="s">
        <v>161</v>
      </c>
      <c r="C535" t="s">
        <v>184</v>
      </c>
      <c r="D535" t="s">
        <v>316</v>
      </c>
      <c r="E535" t="s">
        <v>17</v>
      </c>
      <c r="F535" t="s">
        <v>145</v>
      </c>
      <c r="G535">
        <v>1</v>
      </c>
      <c r="H535">
        <v>120</v>
      </c>
      <c r="I535">
        <v>120</v>
      </c>
    </row>
    <row r="536" spans="1:9" x14ac:dyDescent="0.3">
      <c r="A536" t="s">
        <v>104</v>
      </c>
      <c r="B536" t="s">
        <v>161</v>
      </c>
      <c r="C536" t="s">
        <v>184</v>
      </c>
      <c r="D536" t="s">
        <v>256</v>
      </c>
      <c r="E536" t="s">
        <v>16</v>
      </c>
      <c r="F536" t="s">
        <v>145</v>
      </c>
      <c r="G536">
        <v>1</v>
      </c>
      <c r="H536">
        <v>56.5</v>
      </c>
      <c r="I536">
        <v>56.5</v>
      </c>
    </row>
    <row r="537" spans="1:9" x14ac:dyDescent="0.3">
      <c r="A537" t="s">
        <v>105</v>
      </c>
      <c r="B537" t="s">
        <v>161</v>
      </c>
      <c r="C537" t="s">
        <v>184</v>
      </c>
      <c r="D537" t="s">
        <v>286</v>
      </c>
      <c r="E537" t="s">
        <v>18</v>
      </c>
      <c r="F537" t="s">
        <v>145</v>
      </c>
      <c r="G537">
        <v>37</v>
      </c>
      <c r="H537">
        <v>5</v>
      </c>
      <c r="I537">
        <v>185</v>
      </c>
    </row>
    <row r="538" spans="1:9" x14ac:dyDescent="0.3">
      <c r="A538" t="s">
        <v>93</v>
      </c>
      <c r="B538" t="s">
        <v>161</v>
      </c>
      <c r="C538" t="s">
        <v>184</v>
      </c>
      <c r="D538" t="s">
        <v>235</v>
      </c>
      <c r="E538" t="s">
        <v>17</v>
      </c>
      <c r="F538" t="s">
        <v>148</v>
      </c>
      <c r="G538">
        <v>59</v>
      </c>
      <c r="H538">
        <v>2.25</v>
      </c>
      <c r="I538">
        <v>132.75</v>
      </c>
    </row>
    <row r="539" spans="1:9" x14ac:dyDescent="0.3">
      <c r="A539" t="s">
        <v>93</v>
      </c>
      <c r="B539" t="s">
        <v>161</v>
      </c>
      <c r="C539" t="s">
        <v>184</v>
      </c>
      <c r="D539" t="s">
        <v>195</v>
      </c>
      <c r="E539" t="s">
        <v>18</v>
      </c>
      <c r="F539" t="s">
        <v>147</v>
      </c>
      <c r="G539" t="s">
        <v>193</v>
      </c>
      <c r="H539">
        <v>0</v>
      </c>
      <c r="I539">
        <v>0</v>
      </c>
    </row>
    <row r="540" spans="1:9" x14ac:dyDescent="0.3">
      <c r="A540" t="s">
        <v>93</v>
      </c>
      <c r="B540" t="s">
        <v>161</v>
      </c>
      <c r="C540" t="s">
        <v>184</v>
      </c>
      <c r="D540" t="s">
        <v>254</v>
      </c>
      <c r="E540" t="s">
        <v>17</v>
      </c>
      <c r="F540" t="s">
        <v>145</v>
      </c>
      <c r="G540">
        <v>6</v>
      </c>
      <c r="H540">
        <v>100</v>
      </c>
      <c r="I540">
        <v>600</v>
      </c>
    </row>
    <row r="541" spans="1:9" x14ac:dyDescent="0.3">
      <c r="A541" t="s">
        <v>93</v>
      </c>
      <c r="B541" t="s">
        <v>161</v>
      </c>
      <c r="C541" t="s">
        <v>184</v>
      </c>
      <c r="D541" t="s">
        <v>312</v>
      </c>
      <c r="E541" t="s">
        <v>18</v>
      </c>
      <c r="F541" t="s">
        <v>145</v>
      </c>
      <c r="G541">
        <v>1</v>
      </c>
      <c r="H541">
        <v>56.5</v>
      </c>
      <c r="I541">
        <v>56.5</v>
      </c>
    </row>
    <row r="542" spans="1:9" x14ac:dyDescent="0.3">
      <c r="A542" t="s">
        <v>93</v>
      </c>
      <c r="B542" t="s">
        <v>161</v>
      </c>
      <c r="C542" t="s">
        <v>184</v>
      </c>
      <c r="D542" t="s">
        <v>197</v>
      </c>
      <c r="E542" t="s">
        <v>18</v>
      </c>
      <c r="F542" t="s">
        <v>145</v>
      </c>
      <c r="G542">
        <v>2</v>
      </c>
      <c r="H542">
        <v>130</v>
      </c>
      <c r="I542">
        <v>260</v>
      </c>
    </row>
    <row r="543" spans="1:9" x14ac:dyDescent="0.3">
      <c r="A543" t="s">
        <v>94</v>
      </c>
      <c r="B543" t="s">
        <v>161</v>
      </c>
      <c r="C543" t="s">
        <v>184</v>
      </c>
      <c r="D543" t="s">
        <v>243</v>
      </c>
      <c r="E543" t="s">
        <v>17</v>
      </c>
      <c r="F543" t="s">
        <v>148</v>
      </c>
      <c r="G543">
        <v>127.4997</v>
      </c>
      <c r="H543">
        <v>23.47</v>
      </c>
      <c r="I543">
        <v>2992.42</v>
      </c>
    </row>
    <row r="544" spans="1:9" x14ac:dyDescent="0.3">
      <c r="A544" t="s">
        <v>94</v>
      </c>
      <c r="B544" t="s">
        <v>161</v>
      </c>
      <c r="C544" t="s">
        <v>184</v>
      </c>
      <c r="D544" t="s">
        <v>268</v>
      </c>
      <c r="E544" t="s">
        <v>18</v>
      </c>
      <c r="F544" t="s">
        <v>148</v>
      </c>
      <c r="G544">
        <v>1</v>
      </c>
      <c r="H544">
        <v>74.819999999999993</v>
      </c>
      <c r="I544">
        <v>74.819999999999993</v>
      </c>
    </row>
    <row r="545" spans="1:9" x14ac:dyDescent="0.3">
      <c r="A545" t="s">
        <v>94</v>
      </c>
      <c r="B545" t="s">
        <v>161</v>
      </c>
      <c r="C545" t="s">
        <v>184</v>
      </c>
      <c r="D545" t="s">
        <v>238</v>
      </c>
      <c r="E545" t="s">
        <v>16</v>
      </c>
      <c r="F545" t="s">
        <v>148</v>
      </c>
      <c r="G545">
        <v>1</v>
      </c>
      <c r="H545">
        <v>79.14</v>
      </c>
      <c r="I545">
        <v>79.14</v>
      </c>
    </row>
    <row r="546" spans="1:9" x14ac:dyDescent="0.3">
      <c r="A546" t="s">
        <v>94</v>
      </c>
      <c r="B546" t="s">
        <v>161</v>
      </c>
      <c r="C546" t="s">
        <v>184</v>
      </c>
      <c r="D546" t="s">
        <v>308</v>
      </c>
      <c r="E546" t="s">
        <v>16</v>
      </c>
      <c r="F546" t="s">
        <v>148</v>
      </c>
      <c r="G546">
        <v>17</v>
      </c>
      <c r="H546">
        <v>2</v>
      </c>
      <c r="I546">
        <v>34</v>
      </c>
    </row>
    <row r="547" spans="1:9" x14ac:dyDescent="0.3">
      <c r="A547" t="s">
        <v>94</v>
      </c>
      <c r="B547" t="s">
        <v>161</v>
      </c>
      <c r="C547" t="s">
        <v>184</v>
      </c>
      <c r="D547" t="s">
        <v>208</v>
      </c>
      <c r="E547" t="s">
        <v>17</v>
      </c>
      <c r="F547" t="s">
        <v>147</v>
      </c>
      <c r="G547">
        <v>15</v>
      </c>
      <c r="H547">
        <v>22.5</v>
      </c>
      <c r="I547">
        <v>337.5</v>
      </c>
    </row>
    <row r="548" spans="1:9" x14ac:dyDescent="0.3">
      <c r="A548" t="s">
        <v>94</v>
      </c>
      <c r="B548" t="s">
        <v>161</v>
      </c>
      <c r="C548" t="s">
        <v>184</v>
      </c>
      <c r="D548" t="s">
        <v>223</v>
      </c>
      <c r="E548" t="s">
        <v>16</v>
      </c>
      <c r="F548" t="s">
        <v>145</v>
      </c>
      <c r="G548">
        <v>2</v>
      </c>
      <c r="H548">
        <v>130</v>
      </c>
      <c r="I548">
        <v>260</v>
      </c>
    </row>
    <row r="549" spans="1:9" x14ac:dyDescent="0.3">
      <c r="A549" t="s">
        <v>94</v>
      </c>
      <c r="B549" t="s">
        <v>161</v>
      </c>
      <c r="C549" t="s">
        <v>184</v>
      </c>
      <c r="D549" t="s">
        <v>294</v>
      </c>
      <c r="E549" t="s">
        <v>16</v>
      </c>
      <c r="F549" t="s">
        <v>145</v>
      </c>
      <c r="G549">
        <v>1</v>
      </c>
      <c r="H549">
        <v>56.5</v>
      </c>
      <c r="I549">
        <v>56.5</v>
      </c>
    </row>
    <row r="550" spans="1:9" x14ac:dyDescent="0.3">
      <c r="A550" t="s">
        <v>94</v>
      </c>
      <c r="B550" t="s">
        <v>161</v>
      </c>
      <c r="C550" t="s">
        <v>184</v>
      </c>
      <c r="D550" t="s">
        <v>210</v>
      </c>
      <c r="E550" t="s">
        <v>16</v>
      </c>
      <c r="F550" t="s">
        <v>148</v>
      </c>
      <c r="G550">
        <v>1</v>
      </c>
      <c r="H550">
        <v>43.24</v>
      </c>
      <c r="I550">
        <v>43.24</v>
      </c>
    </row>
    <row r="551" spans="1:9" x14ac:dyDescent="0.3">
      <c r="A551" t="s">
        <v>95</v>
      </c>
      <c r="B551" t="s">
        <v>161</v>
      </c>
      <c r="C551" t="s">
        <v>184</v>
      </c>
      <c r="D551" t="s">
        <v>230</v>
      </c>
      <c r="E551" t="s">
        <v>17</v>
      </c>
      <c r="F551" t="s">
        <v>148</v>
      </c>
      <c r="G551">
        <v>10</v>
      </c>
      <c r="H551">
        <v>44.43</v>
      </c>
      <c r="I551">
        <v>444.3</v>
      </c>
    </row>
    <row r="552" spans="1:9" x14ac:dyDescent="0.3">
      <c r="A552" t="s">
        <v>95</v>
      </c>
      <c r="B552" t="s">
        <v>161</v>
      </c>
      <c r="C552" t="s">
        <v>184</v>
      </c>
      <c r="D552" t="s">
        <v>245</v>
      </c>
      <c r="E552" t="s">
        <v>18</v>
      </c>
      <c r="F552" t="s">
        <v>148</v>
      </c>
      <c r="G552">
        <v>1</v>
      </c>
      <c r="H552">
        <v>57.35</v>
      </c>
      <c r="I552">
        <v>57.35</v>
      </c>
    </row>
    <row r="553" spans="1:9" x14ac:dyDescent="0.3">
      <c r="A553" t="s">
        <v>95</v>
      </c>
      <c r="B553" t="s">
        <v>161</v>
      </c>
      <c r="C553" t="s">
        <v>184</v>
      </c>
      <c r="D553" t="s">
        <v>280</v>
      </c>
      <c r="E553" t="s">
        <v>17</v>
      </c>
      <c r="F553" t="s">
        <v>145</v>
      </c>
      <c r="G553">
        <v>6</v>
      </c>
      <c r="H553">
        <v>13</v>
      </c>
      <c r="I553">
        <v>78</v>
      </c>
    </row>
    <row r="554" spans="1:9" x14ac:dyDescent="0.3">
      <c r="A554" t="s">
        <v>97</v>
      </c>
      <c r="B554" t="s">
        <v>161</v>
      </c>
      <c r="C554" t="s">
        <v>184</v>
      </c>
      <c r="D554" t="s">
        <v>238</v>
      </c>
      <c r="E554" t="s">
        <v>17</v>
      </c>
      <c r="F554" t="s">
        <v>148</v>
      </c>
      <c r="G554">
        <v>10</v>
      </c>
      <c r="H554">
        <v>80.75</v>
      </c>
      <c r="I554">
        <v>807.5</v>
      </c>
    </row>
    <row r="555" spans="1:9" x14ac:dyDescent="0.3">
      <c r="A555" t="s">
        <v>97</v>
      </c>
      <c r="B555" t="s">
        <v>161</v>
      </c>
      <c r="C555" t="s">
        <v>184</v>
      </c>
      <c r="D555" t="s">
        <v>239</v>
      </c>
      <c r="E555" t="s">
        <v>18</v>
      </c>
      <c r="F555" t="s">
        <v>145</v>
      </c>
      <c r="G555">
        <v>79</v>
      </c>
      <c r="H555">
        <v>110</v>
      </c>
      <c r="I555">
        <v>8690</v>
      </c>
    </row>
    <row r="556" spans="1:9" x14ac:dyDescent="0.3">
      <c r="A556" t="s">
        <v>97</v>
      </c>
      <c r="B556" t="s">
        <v>161</v>
      </c>
      <c r="C556" t="s">
        <v>184</v>
      </c>
      <c r="D556" t="s">
        <v>225</v>
      </c>
      <c r="E556" t="s">
        <v>17</v>
      </c>
      <c r="F556" t="s">
        <v>162</v>
      </c>
      <c r="G556">
        <v>626.69000000000005</v>
      </c>
      <c r="H556">
        <v>51.96</v>
      </c>
      <c r="I556">
        <v>32589.61</v>
      </c>
    </row>
    <row r="557" spans="1:9" x14ac:dyDescent="0.3">
      <c r="A557" t="s">
        <v>98</v>
      </c>
      <c r="B557" t="s">
        <v>161</v>
      </c>
      <c r="C557" t="s">
        <v>184</v>
      </c>
      <c r="D557" t="s">
        <v>269</v>
      </c>
      <c r="E557" t="s">
        <v>18</v>
      </c>
      <c r="F557" t="s">
        <v>148</v>
      </c>
      <c r="G557">
        <v>5</v>
      </c>
      <c r="H557">
        <v>69.03</v>
      </c>
      <c r="I557">
        <v>345.15</v>
      </c>
    </row>
    <row r="558" spans="1:9" x14ac:dyDescent="0.3">
      <c r="A558" t="s">
        <v>98</v>
      </c>
      <c r="B558" t="s">
        <v>161</v>
      </c>
      <c r="C558" t="s">
        <v>184</v>
      </c>
      <c r="D558" t="s">
        <v>200</v>
      </c>
      <c r="E558" t="s">
        <v>17</v>
      </c>
      <c r="F558" t="s">
        <v>148</v>
      </c>
      <c r="G558">
        <v>3</v>
      </c>
      <c r="H558">
        <v>65.680000000000007</v>
      </c>
      <c r="I558">
        <v>197.04</v>
      </c>
    </row>
    <row r="559" spans="1:9" x14ac:dyDescent="0.3">
      <c r="A559" t="s">
        <v>98</v>
      </c>
      <c r="B559" t="s">
        <v>161</v>
      </c>
      <c r="C559" t="s">
        <v>184</v>
      </c>
      <c r="D559" t="s">
        <v>256</v>
      </c>
      <c r="E559" t="s">
        <v>17</v>
      </c>
      <c r="F559" t="s">
        <v>145</v>
      </c>
      <c r="G559">
        <v>5</v>
      </c>
      <c r="H559">
        <v>56.5</v>
      </c>
      <c r="I559">
        <v>282.5</v>
      </c>
    </row>
    <row r="560" spans="1:9" x14ac:dyDescent="0.3">
      <c r="A560" t="s">
        <v>98</v>
      </c>
      <c r="B560" t="s">
        <v>161</v>
      </c>
      <c r="C560" t="s">
        <v>184</v>
      </c>
      <c r="D560" t="s">
        <v>262</v>
      </c>
      <c r="E560" t="s">
        <v>16</v>
      </c>
      <c r="F560" t="s">
        <v>145</v>
      </c>
      <c r="G560">
        <v>5</v>
      </c>
      <c r="H560">
        <v>56.5</v>
      </c>
      <c r="I560">
        <v>282.5</v>
      </c>
    </row>
    <row r="561" spans="1:9" x14ac:dyDescent="0.3">
      <c r="A561" t="s">
        <v>99</v>
      </c>
      <c r="B561" t="s">
        <v>161</v>
      </c>
      <c r="C561" t="s">
        <v>184</v>
      </c>
      <c r="D561" t="s">
        <v>238</v>
      </c>
      <c r="E561" t="s">
        <v>18</v>
      </c>
      <c r="F561" t="s">
        <v>148</v>
      </c>
      <c r="G561">
        <v>2</v>
      </c>
      <c r="H561">
        <v>80.75</v>
      </c>
      <c r="I561">
        <v>161.5</v>
      </c>
    </row>
    <row r="562" spans="1:9" x14ac:dyDescent="0.3">
      <c r="A562" t="s">
        <v>99</v>
      </c>
      <c r="B562" t="s">
        <v>161</v>
      </c>
      <c r="C562" t="s">
        <v>184</v>
      </c>
      <c r="D562" t="s">
        <v>266</v>
      </c>
      <c r="E562" t="s">
        <v>17</v>
      </c>
      <c r="F562" t="s">
        <v>147</v>
      </c>
      <c r="G562">
        <v>147.75049999999999</v>
      </c>
      <c r="H562">
        <v>9.74</v>
      </c>
      <c r="I562">
        <v>1439.09</v>
      </c>
    </row>
    <row r="563" spans="1:9" x14ac:dyDescent="0.3">
      <c r="A563" t="s">
        <v>99</v>
      </c>
      <c r="B563" t="s">
        <v>161</v>
      </c>
      <c r="C563" t="s">
        <v>184</v>
      </c>
      <c r="D563" t="s">
        <v>317</v>
      </c>
      <c r="E563" t="s">
        <v>17</v>
      </c>
      <c r="F563" t="s">
        <v>145</v>
      </c>
      <c r="G563">
        <v>1</v>
      </c>
      <c r="H563">
        <v>100</v>
      </c>
      <c r="I563">
        <v>100</v>
      </c>
    </row>
    <row r="564" spans="1:9" x14ac:dyDescent="0.3">
      <c r="A564" t="s">
        <v>99</v>
      </c>
      <c r="B564" t="s">
        <v>161</v>
      </c>
      <c r="C564" t="s">
        <v>184</v>
      </c>
      <c r="D564" t="s">
        <v>250</v>
      </c>
      <c r="E564" t="s">
        <v>17</v>
      </c>
      <c r="F564" t="s">
        <v>145</v>
      </c>
      <c r="G564">
        <v>2</v>
      </c>
      <c r="H564">
        <v>55</v>
      </c>
      <c r="I564">
        <v>110</v>
      </c>
    </row>
    <row r="565" spans="1:9" x14ac:dyDescent="0.3">
      <c r="A565" t="s">
        <v>99</v>
      </c>
      <c r="B565" t="s">
        <v>161</v>
      </c>
      <c r="C565" t="s">
        <v>184</v>
      </c>
      <c r="D565" t="s">
        <v>232</v>
      </c>
      <c r="E565" t="s">
        <v>16</v>
      </c>
      <c r="F565" t="s">
        <v>145</v>
      </c>
      <c r="G565">
        <v>3</v>
      </c>
      <c r="H565">
        <v>22.5</v>
      </c>
      <c r="I565">
        <v>67.5</v>
      </c>
    </row>
    <row r="566" spans="1:9" x14ac:dyDescent="0.3">
      <c r="A566" t="s">
        <v>100</v>
      </c>
      <c r="B566" t="s">
        <v>161</v>
      </c>
      <c r="C566" t="s">
        <v>184</v>
      </c>
      <c r="D566" t="s">
        <v>206</v>
      </c>
      <c r="E566" t="s">
        <v>16</v>
      </c>
      <c r="F566" t="s">
        <v>148</v>
      </c>
      <c r="G566">
        <v>5</v>
      </c>
      <c r="H566">
        <v>97.17</v>
      </c>
      <c r="I566">
        <v>485.85</v>
      </c>
    </row>
    <row r="567" spans="1:9" x14ac:dyDescent="0.3">
      <c r="A567" t="s">
        <v>100</v>
      </c>
      <c r="B567" t="s">
        <v>161</v>
      </c>
      <c r="C567" t="s">
        <v>184</v>
      </c>
      <c r="D567" t="s">
        <v>202</v>
      </c>
      <c r="E567" t="s">
        <v>17</v>
      </c>
      <c r="F567" t="s">
        <v>148</v>
      </c>
      <c r="G567">
        <v>65.349900000000005</v>
      </c>
      <c r="H567">
        <v>191.95</v>
      </c>
      <c r="I567">
        <v>12543.93</v>
      </c>
    </row>
    <row r="568" spans="1:9" x14ac:dyDescent="0.3">
      <c r="A568" t="s">
        <v>100</v>
      </c>
      <c r="B568" t="s">
        <v>161</v>
      </c>
      <c r="C568" t="s">
        <v>184</v>
      </c>
      <c r="D568" t="s">
        <v>265</v>
      </c>
      <c r="E568" t="s">
        <v>16</v>
      </c>
      <c r="F568" t="s">
        <v>145</v>
      </c>
      <c r="G568">
        <v>22</v>
      </c>
      <c r="H568">
        <v>100</v>
      </c>
      <c r="I568">
        <v>2200</v>
      </c>
    </row>
    <row r="569" spans="1:9" x14ac:dyDescent="0.3">
      <c r="A569" t="s">
        <v>100</v>
      </c>
      <c r="B569" t="s">
        <v>161</v>
      </c>
      <c r="C569" t="s">
        <v>184</v>
      </c>
      <c r="D569" t="s">
        <v>237</v>
      </c>
      <c r="E569" t="s">
        <v>17</v>
      </c>
      <c r="F569" t="s">
        <v>145</v>
      </c>
      <c r="G569">
        <v>14</v>
      </c>
      <c r="H569">
        <v>130</v>
      </c>
      <c r="I569">
        <v>1820</v>
      </c>
    </row>
    <row r="570" spans="1:9" x14ac:dyDescent="0.3">
      <c r="A570" t="s">
        <v>101</v>
      </c>
      <c r="B570" t="s">
        <v>161</v>
      </c>
      <c r="C570" t="s">
        <v>184</v>
      </c>
      <c r="D570" t="s">
        <v>243</v>
      </c>
      <c r="E570" t="s">
        <v>16</v>
      </c>
      <c r="F570" t="s">
        <v>148</v>
      </c>
      <c r="G570">
        <v>3</v>
      </c>
      <c r="H570">
        <v>23.82</v>
      </c>
      <c r="I570">
        <v>71.459999999999994</v>
      </c>
    </row>
    <row r="571" spans="1:9" x14ac:dyDescent="0.3">
      <c r="A571" t="s">
        <v>101</v>
      </c>
      <c r="B571" t="s">
        <v>161</v>
      </c>
      <c r="C571" t="s">
        <v>184</v>
      </c>
      <c r="D571" t="s">
        <v>290</v>
      </c>
      <c r="E571" t="s">
        <v>17</v>
      </c>
      <c r="F571" t="s">
        <v>148</v>
      </c>
      <c r="G571" t="s">
        <v>193</v>
      </c>
      <c r="H571" t="s">
        <v>193</v>
      </c>
      <c r="I571">
        <v>29.22</v>
      </c>
    </row>
    <row r="572" spans="1:9" x14ac:dyDescent="0.3">
      <c r="A572" t="s">
        <v>101</v>
      </c>
      <c r="B572" t="s">
        <v>161</v>
      </c>
      <c r="C572" t="s">
        <v>184</v>
      </c>
      <c r="D572" t="s">
        <v>209</v>
      </c>
      <c r="E572" t="s">
        <v>18</v>
      </c>
      <c r="F572" t="s">
        <v>145</v>
      </c>
      <c r="G572">
        <v>18</v>
      </c>
      <c r="H572">
        <v>130</v>
      </c>
      <c r="I572">
        <v>2340</v>
      </c>
    </row>
    <row r="573" spans="1:9" x14ac:dyDescent="0.3">
      <c r="A573" t="s">
        <v>101</v>
      </c>
      <c r="B573" t="s">
        <v>161</v>
      </c>
      <c r="C573" t="s">
        <v>184</v>
      </c>
      <c r="D573" t="s">
        <v>262</v>
      </c>
      <c r="E573" t="s">
        <v>17</v>
      </c>
      <c r="F573" t="s">
        <v>145</v>
      </c>
      <c r="G573">
        <v>8</v>
      </c>
      <c r="H573">
        <v>56.5</v>
      </c>
      <c r="I573">
        <v>452</v>
      </c>
    </row>
    <row r="574" spans="1:9" x14ac:dyDescent="0.3">
      <c r="A574" t="s">
        <v>102</v>
      </c>
      <c r="B574" t="s">
        <v>161</v>
      </c>
      <c r="C574" t="s">
        <v>184</v>
      </c>
      <c r="D574" t="s">
        <v>269</v>
      </c>
      <c r="E574" t="s">
        <v>16</v>
      </c>
      <c r="F574" t="s">
        <v>148</v>
      </c>
      <c r="G574">
        <v>5</v>
      </c>
      <c r="H574">
        <v>69.03</v>
      </c>
      <c r="I574">
        <v>345.15</v>
      </c>
    </row>
    <row r="575" spans="1:9" x14ac:dyDescent="0.3">
      <c r="A575" t="s">
        <v>102</v>
      </c>
      <c r="B575" t="s">
        <v>161</v>
      </c>
      <c r="C575" t="s">
        <v>184</v>
      </c>
      <c r="D575" t="s">
        <v>224</v>
      </c>
      <c r="E575" t="s">
        <v>18</v>
      </c>
      <c r="F575" t="s">
        <v>145</v>
      </c>
      <c r="G575">
        <v>0.3</v>
      </c>
      <c r="H575">
        <v>117</v>
      </c>
      <c r="I575">
        <v>35.1</v>
      </c>
    </row>
    <row r="576" spans="1:9" x14ac:dyDescent="0.3">
      <c r="A576" t="s">
        <v>102</v>
      </c>
      <c r="B576" t="s">
        <v>161</v>
      </c>
      <c r="C576" t="s">
        <v>184</v>
      </c>
      <c r="D576" t="s">
        <v>199</v>
      </c>
      <c r="E576" t="s">
        <v>18</v>
      </c>
      <c r="F576" t="s">
        <v>145</v>
      </c>
      <c r="G576">
        <v>108</v>
      </c>
      <c r="H576">
        <v>5.5</v>
      </c>
      <c r="I576">
        <v>594</v>
      </c>
    </row>
    <row r="577" spans="1:9" x14ac:dyDescent="0.3">
      <c r="A577" t="s">
        <v>103</v>
      </c>
      <c r="B577" t="s">
        <v>161</v>
      </c>
      <c r="C577" t="s">
        <v>184</v>
      </c>
      <c r="D577" t="s">
        <v>233</v>
      </c>
      <c r="E577" t="s">
        <v>16</v>
      </c>
      <c r="F577" t="s">
        <v>148</v>
      </c>
      <c r="G577">
        <v>4</v>
      </c>
      <c r="H577">
        <v>48.69</v>
      </c>
      <c r="I577">
        <v>194.76</v>
      </c>
    </row>
    <row r="578" spans="1:9" x14ac:dyDescent="0.3">
      <c r="A578" t="s">
        <v>103</v>
      </c>
      <c r="B578" t="s">
        <v>161</v>
      </c>
      <c r="C578" t="s">
        <v>184</v>
      </c>
      <c r="D578" t="s">
        <v>269</v>
      </c>
      <c r="E578" t="s">
        <v>17</v>
      </c>
      <c r="F578" t="s">
        <v>148</v>
      </c>
      <c r="G578">
        <v>14.666600000000001</v>
      </c>
      <c r="H578">
        <v>69.03</v>
      </c>
      <c r="I578">
        <v>1012.44</v>
      </c>
    </row>
    <row r="579" spans="1:9" x14ac:dyDescent="0.3">
      <c r="A579" t="s">
        <v>103</v>
      </c>
      <c r="B579" t="s">
        <v>161</v>
      </c>
      <c r="C579" t="s">
        <v>184</v>
      </c>
      <c r="D579" t="s">
        <v>202</v>
      </c>
      <c r="E579" t="s">
        <v>17</v>
      </c>
      <c r="F579" t="s">
        <v>148</v>
      </c>
      <c r="G579">
        <v>67.893500000000003</v>
      </c>
      <c r="H579">
        <v>191.95</v>
      </c>
      <c r="I579">
        <v>13032.16</v>
      </c>
    </row>
    <row r="580" spans="1:9" x14ac:dyDescent="0.3">
      <c r="A580" t="s">
        <v>103</v>
      </c>
      <c r="B580" t="s">
        <v>161</v>
      </c>
      <c r="C580" t="s">
        <v>184</v>
      </c>
      <c r="D580" t="s">
        <v>315</v>
      </c>
      <c r="E580" t="s">
        <v>16</v>
      </c>
      <c r="F580" t="s">
        <v>147</v>
      </c>
      <c r="G580">
        <v>1</v>
      </c>
      <c r="H580">
        <v>14.21</v>
      </c>
      <c r="I580">
        <v>14.21</v>
      </c>
    </row>
    <row r="581" spans="1:9" x14ac:dyDescent="0.3">
      <c r="A581" t="s">
        <v>104</v>
      </c>
      <c r="B581" t="s">
        <v>161</v>
      </c>
      <c r="C581" t="s">
        <v>184</v>
      </c>
      <c r="D581" t="s">
        <v>230</v>
      </c>
      <c r="E581" t="s">
        <v>17</v>
      </c>
      <c r="F581" t="s">
        <v>148</v>
      </c>
      <c r="G581">
        <v>11</v>
      </c>
      <c r="H581">
        <v>44.4</v>
      </c>
      <c r="I581">
        <v>488.4</v>
      </c>
    </row>
    <row r="582" spans="1:9" x14ac:dyDescent="0.3">
      <c r="A582" t="s">
        <v>104</v>
      </c>
      <c r="B582" t="s">
        <v>161</v>
      </c>
      <c r="C582" t="s">
        <v>184</v>
      </c>
      <c r="D582" t="s">
        <v>269</v>
      </c>
      <c r="E582" t="s">
        <v>18</v>
      </c>
      <c r="F582" t="s">
        <v>148</v>
      </c>
      <c r="G582">
        <v>5</v>
      </c>
      <c r="H582">
        <v>69.03</v>
      </c>
      <c r="I582">
        <v>345.15</v>
      </c>
    </row>
    <row r="583" spans="1:9" x14ac:dyDescent="0.3">
      <c r="A583" t="s">
        <v>104</v>
      </c>
      <c r="B583" t="s">
        <v>161</v>
      </c>
      <c r="C583" t="s">
        <v>184</v>
      </c>
      <c r="D583" t="s">
        <v>244</v>
      </c>
      <c r="E583" t="s">
        <v>18</v>
      </c>
      <c r="F583" t="s">
        <v>148</v>
      </c>
      <c r="G583">
        <v>1</v>
      </c>
      <c r="H583">
        <v>117.68</v>
      </c>
      <c r="I583">
        <v>117.68</v>
      </c>
    </row>
    <row r="584" spans="1:9" x14ac:dyDescent="0.3">
      <c r="A584" t="s">
        <v>104</v>
      </c>
      <c r="B584" t="s">
        <v>161</v>
      </c>
      <c r="C584" t="s">
        <v>184</v>
      </c>
      <c r="D584" t="s">
        <v>234</v>
      </c>
      <c r="E584" t="s">
        <v>18</v>
      </c>
      <c r="F584" t="s">
        <v>192</v>
      </c>
      <c r="G584">
        <v>2</v>
      </c>
      <c r="H584">
        <v>28</v>
      </c>
      <c r="I584">
        <v>56</v>
      </c>
    </row>
    <row r="585" spans="1:9" x14ac:dyDescent="0.3">
      <c r="A585" t="s">
        <v>105</v>
      </c>
      <c r="B585" t="s">
        <v>161</v>
      </c>
      <c r="C585" t="s">
        <v>184</v>
      </c>
      <c r="D585" t="s">
        <v>204</v>
      </c>
      <c r="E585" t="s">
        <v>16</v>
      </c>
      <c r="F585" t="s">
        <v>148</v>
      </c>
      <c r="G585">
        <v>4</v>
      </c>
      <c r="H585">
        <v>161.12</v>
      </c>
      <c r="I585">
        <v>644.48</v>
      </c>
    </row>
    <row r="586" spans="1:9" x14ac:dyDescent="0.3">
      <c r="A586" t="s">
        <v>105</v>
      </c>
      <c r="B586" t="s">
        <v>161</v>
      </c>
      <c r="C586" t="s">
        <v>184</v>
      </c>
      <c r="D586" t="s">
        <v>263</v>
      </c>
      <c r="E586" t="s">
        <v>17</v>
      </c>
      <c r="F586" t="s">
        <v>148</v>
      </c>
      <c r="G586">
        <v>10</v>
      </c>
      <c r="H586">
        <v>2.75</v>
      </c>
      <c r="I586">
        <v>27.5</v>
      </c>
    </row>
    <row r="587" spans="1:9" x14ac:dyDescent="0.3">
      <c r="A587" t="s">
        <v>105</v>
      </c>
      <c r="B587" t="s">
        <v>161</v>
      </c>
      <c r="C587" t="s">
        <v>184</v>
      </c>
      <c r="D587" t="s">
        <v>254</v>
      </c>
      <c r="E587" t="s">
        <v>18</v>
      </c>
      <c r="F587" t="s">
        <v>145</v>
      </c>
      <c r="G587">
        <v>1</v>
      </c>
      <c r="H587">
        <v>100</v>
      </c>
      <c r="I587">
        <v>100</v>
      </c>
    </row>
    <row r="588" spans="1:9" x14ac:dyDescent="0.3">
      <c r="A588" t="s">
        <v>105</v>
      </c>
      <c r="B588" t="s">
        <v>161</v>
      </c>
      <c r="C588" t="s">
        <v>184</v>
      </c>
      <c r="D588" t="s">
        <v>265</v>
      </c>
      <c r="E588" t="s">
        <v>18</v>
      </c>
      <c r="F588" t="s">
        <v>145</v>
      </c>
      <c r="G588">
        <v>4</v>
      </c>
      <c r="H588">
        <v>100</v>
      </c>
      <c r="I588">
        <v>400</v>
      </c>
    </row>
    <row r="589" spans="1:9" x14ac:dyDescent="0.3">
      <c r="A589" t="s">
        <v>105</v>
      </c>
      <c r="B589" t="s">
        <v>161</v>
      </c>
      <c r="C589" t="s">
        <v>184</v>
      </c>
      <c r="D589" t="s">
        <v>262</v>
      </c>
      <c r="E589" t="s">
        <v>18</v>
      </c>
      <c r="F589" t="s">
        <v>145</v>
      </c>
      <c r="G589">
        <v>7</v>
      </c>
      <c r="H589">
        <v>56.5</v>
      </c>
      <c r="I589">
        <v>395.5</v>
      </c>
    </row>
    <row r="590" spans="1:9" x14ac:dyDescent="0.3">
      <c r="A590" t="s">
        <v>93</v>
      </c>
      <c r="B590" t="s">
        <v>161</v>
      </c>
      <c r="C590" t="s">
        <v>184</v>
      </c>
      <c r="D590" t="s">
        <v>216</v>
      </c>
      <c r="E590" t="s">
        <v>18</v>
      </c>
      <c r="F590" t="s">
        <v>148</v>
      </c>
      <c r="G590" t="s">
        <v>193</v>
      </c>
      <c r="H590">
        <v>0</v>
      </c>
      <c r="I590">
        <v>0</v>
      </c>
    </row>
    <row r="591" spans="1:9" x14ac:dyDescent="0.3">
      <c r="A591" t="s">
        <v>93</v>
      </c>
      <c r="B591" t="s">
        <v>161</v>
      </c>
      <c r="C591" t="s">
        <v>184</v>
      </c>
      <c r="D591" t="s">
        <v>307</v>
      </c>
      <c r="E591" t="s">
        <v>17</v>
      </c>
      <c r="F591" t="s">
        <v>148</v>
      </c>
      <c r="G591">
        <v>2</v>
      </c>
      <c r="H591">
        <v>65.81</v>
      </c>
      <c r="I591">
        <v>131.62</v>
      </c>
    </row>
    <row r="592" spans="1:9" x14ac:dyDescent="0.3">
      <c r="A592" t="s">
        <v>93</v>
      </c>
      <c r="B592" t="s">
        <v>161</v>
      </c>
      <c r="C592" t="s">
        <v>184</v>
      </c>
      <c r="D592" t="s">
        <v>286</v>
      </c>
      <c r="E592" t="s">
        <v>16</v>
      </c>
      <c r="F592" t="s">
        <v>145</v>
      </c>
      <c r="G592">
        <v>80</v>
      </c>
      <c r="H592">
        <v>5</v>
      </c>
      <c r="I592">
        <v>400</v>
      </c>
    </row>
    <row r="593" spans="1:9" x14ac:dyDescent="0.3">
      <c r="A593" t="s">
        <v>94</v>
      </c>
      <c r="B593" t="s">
        <v>161</v>
      </c>
      <c r="C593" t="s">
        <v>184</v>
      </c>
      <c r="D593" t="s">
        <v>239</v>
      </c>
      <c r="E593" t="s">
        <v>16</v>
      </c>
      <c r="F593" t="s">
        <v>145</v>
      </c>
      <c r="G593">
        <v>11</v>
      </c>
      <c r="H593">
        <v>110</v>
      </c>
      <c r="I593">
        <v>1210</v>
      </c>
    </row>
    <row r="594" spans="1:9" x14ac:dyDescent="0.3">
      <c r="A594" t="s">
        <v>94</v>
      </c>
      <c r="B594" t="s">
        <v>161</v>
      </c>
      <c r="C594" t="s">
        <v>184</v>
      </c>
      <c r="D594" t="s">
        <v>250</v>
      </c>
      <c r="E594" t="s">
        <v>18</v>
      </c>
      <c r="F594" t="s">
        <v>145</v>
      </c>
      <c r="G594">
        <v>12</v>
      </c>
      <c r="H594">
        <v>55</v>
      </c>
      <c r="I594">
        <v>660</v>
      </c>
    </row>
    <row r="595" spans="1:9" x14ac:dyDescent="0.3">
      <c r="A595" t="s">
        <v>94</v>
      </c>
      <c r="B595" t="s">
        <v>161</v>
      </c>
      <c r="C595" t="s">
        <v>184</v>
      </c>
      <c r="D595" t="s">
        <v>231</v>
      </c>
      <c r="E595" t="s">
        <v>16</v>
      </c>
      <c r="F595" t="s">
        <v>145</v>
      </c>
      <c r="G595">
        <v>1</v>
      </c>
      <c r="H595">
        <v>56.5</v>
      </c>
      <c r="I595">
        <v>56.5</v>
      </c>
    </row>
    <row r="596" spans="1:9" x14ac:dyDescent="0.3">
      <c r="A596" t="s">
        <v>95</v>
      </c>
      <c r="B596" t="s">
        <v>161</v>
      </c>
      <c r="C596" t="s">
        <v>184</v>
      </c>
      <c r="D596" t="s">
        <v>296</v>
      </c>
      <c r="E596" t="s">
        <v>18</v>
      </c>
      <c r="F596" t="s">
        <v>145</v>
      </c>
      <c r="G596">
        <v>3</v>
      </c>
      <c r="H596">
        <v>130</v>
      </c>
      <c r="I596">
        <v>390</v>
      </c>
    </row>
    <row r="597" spans="1:9" x14ac:dyDescent="0.3">
      <c r="A597" t="s">
        <v>97</v>
      </c>
      <c r="B597" t="s">
        <v>161</v>
      </c>
      <c r="C597" t="s">
        <v>184</v>
      </c>
      <c r="D597" t="s">
        <v>206</v>
      </c>
      <c r="E597" t="s">
        <v>17</v>
      </c>
      <c r="F597" t="s">
        <v>148</v>
      </c>
      <c r="G597">
        <v>69.789299999999997</v>
      </c>
      <c r="H597">
        <v>97.17</v>
      </c>
      <c r="I597">
        <v>6781.43</v>
      </c>
    </row>
    <row r="598" spans="1:9" x14ac:dyDescent="0.3">
      <c r="A598" t="s">
        <v>97</v>
      </c>
      <c r="B598" t="s">
        <v>161</v>
      </c>
      <c r="C598" t="s">
        <v>184</v>
      </c>
      <c r="D598" t="s">
        <v>280</v>
      </c>
      <c r="E598" t="s">
        <v>18</v>
      </c>
      <c r="F598" t="s">
        <v>145</v>
      </c>
      <c r="G598">
        <v>3</v>
      </c>
      <c r="H598">
        <v>13</v>
      </c>
      <c r="I598">
        <v>39</v>
      </c>
    </row>
    <row r="599" spans="1:9" x14ac:dyDescent="0.3">
      <c r="A599" t="s">
        <v>97</v>
      </c>
      <c r="B599" t="s">
        <v>161</v>
      </c>
      <c r="C599" t="s">
        <v>184</v>
      </c>
      <c r="D599" t="s">
        <v>226</v>
      </c>
      <c r="E599" t="s">
        <v>16</v>
      </c>
      <c r="F599" t="s">
        <v>147</v>
      </c>
      <c r="G599">
        <v>7.9161000000000001</v>
      </c>
      <c r="H599">
        <v>3.34</v>
      </c>
      <c r="I599">
        <v>26.44</v>
      </c>
    </row>
    <row r="600" spans="1:9" x14ac:dyDescent="0.3">
      <c r="A600" t="s">
        <v>97</v>
      </c>
      <c r="B600" t="s">
        <v>161</v>
      </c>
      <c r="C600" t="s">
        <v>184</v>
      </c>
      <c r="D600" t="s">
        <v>211</v>
      </c>
      <c r="E600" t="s">
        <v>16</v>
      </c>
      <c r="F600" t="s">
        <v>145</v>
      </c>
      <c r="G600">
        <v>1</v>
      </c>
      <c r="H600">
        <v>160</v>
      </c>
      <c r="I600">
        <v>160</v>
      </c>
    </row>
    <row r="601" spans="1:9" x14ac:dyDescent="0.3">
      <c r="A601" t="s">
        <v>98</v>
      </c>
      <c r="B601" t="s">
        <v>161</v>
      </c>
      <c r="C601" t="s">
        <v>184</v>
      </c>
      <c r="D601" t="s">
        <v>268</v>
      </c>
      <c r="E601" t="s">
        <v>18</v>
      </c>
      <c r="F601" t="s">
        <v>148</v>
      </c>
      <c r="G601">
        <v>1</v>
      </c>
      <c r="H601">
        <v>75.73</v>
      </c>
      <c r="I601">
        <v>75.73</v>
      </c>
    </row>
    <row r="602" spans="1:9" x14ac:dyDescent="0.3">
      <c r="A602" t="s">
        <v>98</v>
      </c>
      <c r="B602" t="s">
        <v>161</v>
      </c>
      <c r="C602" t="s">
        <v>184</v>
      </c>
      <c r="D602" t="s">
        <v>204</v>
      </c>
      <c r="E602" t="s">
        <v>125</v>
      </c>
      <c r="F602" t="s">
        <v>148</v>
      </c>
      <c r="G602">
        <v>1</v>
      </c>
      <c r="H602">
        <v>161.12</v>
      </c>
      <c r="I602">
        <v>161.12</v>
      </c>
    </row>
    <row r="603" spans="1:9" x14ac:dyDescent="0.3">
      <c r="A603" t="s">
        <v>98</v>
      </c>
      <c r="B603" t="s">
        <v>161</v>
      </c>
      <c r="C603" t="s">
        <v>184</v>
      </c>
      <c r="D603" t="s">
        <v>220</v>
      </c>
      <c r="E603" t="s">
        <v>18</v>
      </c>
      <c r="F603" t="s">
        <v>147</v>
      </c>
      <c r="G603">
        <v>5</v>
      </c>
      <c r="H603">
        <v>3.25</v>
      </c>
      <c r="I603">
        <v>16.25</v>
      </c>
    </row>
    <row r="604" spans="1:9" x14ac:dyDescent="0.3">
      <c r="A604" t="s">
        <v>98</v>
      </c>
      <c r="B604" t="s">
        <v>161</v>
      </c>
      <c r="C604" t="s">
        <v>184</v>
      </c>
      <c r="D604" t="s">
        <v>221</v>
      </c>
      <c r="E604" t="s">
        <v>16</v>
      </c>
      <c r="F604" t="s">
        <v>147</v>
      </c>
      <c r="G604">
        <v>1</v>
      </c>
      <c r="H604">
        <v>3.34</v>
      </c>
      <c r="I604">
        <v>3.34</v>
      </c>
    </row>
    <row r="605" spans="1:9" x14ac:dyDescent="0.3">
      <c r="A605" t="s">
        <v>98</v>
      </c>
      <c r="B605" t="s">
        <v>161</v>
      </c>
      <c r="C605" t="s">
        <v>184</v>
      </c>
      <c r="D605" t="s">
        <v>196</v>
      </c>
      <c r="E605" t="s">
        <v>17</v>
      </c>
      <c r="F605" t="s">
        <v>145</v>
      </c>
      <c r="G605">
        <v>9</v>
      </c>
      <c r="H605">
        <v>60</v>
      </c>
      <c r="I605">
        <v>540</v>
      </c>
    </row>
    <row r="606" spans="1:9" x14ac:dyDescent="0.3">
      <c r="A606" t="s">
        <v>99</v>
      </c>
      <c r="B606" t="s">
        <v>161</v>
      </c>
      <c r="C606" t="s">
        <v>184</v>
      </c>
      <c r="D606" t="s">
        <v>219</v>
      </c>
      <c r="E606" t="s">
        <v>16</v>
      </c>
      <c r="F606" t="s">
        <v>148</v>
      </c>
      <c r="G606" t="s">
        <v>193</v>
      </c>
      <c r="H606">
        <v>0</v>
      </c>
      <c r="I606">
        <v>0</v>
      </c>
    </row>
    <row r="607" spans="1:9" x14ac:dyDescent="0.3">
      <c r="A607" t="s">
        <v>99</v>
      </c>
      <c r="B607" t="s">
        <v>161</v>
      </c>
      <c r="C607" t="s">
        <v>184</v>
      </c>
      <c r="D607" t="s">
        <v>253</v>
      </c>
      <c r="E607" t="s">
        <v>16</v>
      </c>
      <c r="F607" t="s">
        <v>147</v>
      </c>
      <c r="G607">
        <v>2</v>
      </c>
      <c r="H607">
        <v>9.09</v>
      </c>
      <c r="I607">
        <v>18.18</v>
      </c>
    </row>
    <row r="608" spans="1:9" x14ac:dyDescent="0.3">
      <c r="A608" t="s">
        <v>99</v>
      </c>
      <c r="B608" t="s">
        <v>161</v>
      </c>
      <c r="C608" t="s">
        <v>184</v>
      </c>
      <c r="D608" t="s">
        <v>195</v>
      </c>
      <c r="E608" t="s">
        <v>18</v>
      </c>
      <c r="F608" t="s">
        <v>147</v>
      </c>
      <c r="G608" t="s">
        <v>193</v>
      </c>
      <c r="H608">
        <v>0</v>
      </c>
      <c r="I608">
        <v>0</v>
      </c>
    </row>
    <row r="609" spans="1:9" x14ac:dyDescent="0.3">
      <c r="A609" t="s">
        <v>99</v>
      </c>
      <c r="B609" t="s">
        <v>161</v>
      </c>
      <c r="C609" t="s">
        <v>184</v>
      </c>
      <c r="D609" t="s">
        <v>218</v>
      </c>
      <c r="E609" t="s">
        <v>16</v>
      </c>
      <c r="F609" t="s">
        <v>145</v>
      </c>
      <c r="G609">
        <v>3</v>
      </c>
      <c r="H609">
        <v>130</v>
      </c>
      <c r="I609">
        <v>390</v>
      </c>
    </row>
    <row r="610" spans="1:9" x14ac:dyDescent="0.3">
      <c r="A610" t="s">
        <v>100</v>
      </c>
      <c r="B610" t="s">
        <v>161</v>
      </c>
      <c r="C610" t="s">
        <v>184</v>
      </c>
      <c r="D610" t="s">
        <v>318</v>
      </c>
      <c r="E610" t="s">
        <v>17</v>
      </c>
      <c r="F610" t="s">
        <v>148</v>
      </c>
      <c r="G610">
        <v>1</v>
      </c>
      <c r="H610">
        <v>59.7</v>
      </c>
      <c r="I610">
        <v>59.7</v>
      </c>
    </row>
    <row r="611" spans="1:9" x14ac:dyDescent="0.3">
      <c r="A611" t="s">
        <v>100</v>
      </c>
      <c r="B611" t="s">
        <v>161</v>
      </c>
      <c r="C611" t="s">
        <v>184</v>
      </c>
      <c r="D611" t="s">
        <v>253</v>
      </c>
      <c r="E611" t="s">
        <v>17</v>
      </c>
      <c r="F611" t="s">
        <v>147</v>
      </c>
      <c r="G611">
        <v>2</v>
      </c>
      <c r="H611">
        <v>9.09</v>
      </c>
      <c r="I611">
        <v>18.18</v>
      </c>
    </row>
    <row r="612" spans="1:9" x14ac:dyDescent="0.3">
      <c r="A612" t="s">
        <v>100</v>
      </c>
      <c r="B612" t="s">
        <v>161</v>
      </c>
      <c r="C612" t="s">
        <v>184</v>
      </c>
      <c r="D612" t="s">
        <v>215</v>
      </c>
      <c r="E612" t="s">
        <v>17</v>
      </c>
      <c r="F612" t="s">
        <v>145</v>
      </c>
      <c r="G612">
        <v>3</v>
      </c>
      <c r="H612">
        <v>110</v>
      </c>
      <c r="I612">
        <v>330</v>
      </c>
    </row>
    <row r="613" spans="1:9" x14ac:dyDescent="0.3">
      <c r="A613" t="s">
        <v>100</v>
      </c>
      <c r="B613" t="s">
        <v>161</v>
      </c>
      <c r="C613" t="s">
        <v>184</v>
      </c>
      <c r="D613" t="s">
        <v>296</v>
      </c>
      <c r="E613" t="s">
        <v>16</v>
      </c>
      <c r="F613" t="s">
        <v>145</v>
      </c>
      <c r="G613">
        <v>3</v>
      </c>
      <c r="H613">
        <v>130</v>
      </c>
      <c r="I613">
        <v>390</v>
      </c>
    </row>
    <row r="614" spans="1:9" x14ac:dyDescent="0.3">
      <c r="A614" t="s">
        <v>100</v>
      </c>
      <c r="B614" t="s">
        <v>161</v>
      </c>
      <c r="C614" t="s">
        <v>184</v>
      </c>
      <c r="D614" t="s">
        <v>218</v>
      </c>
      <c r="E614" t="s">
        <v>17</v>
      </c>
      <c r="F614" t="s">
        <v>145</v>
      </c>
      <c r="G614">
        <v>5</v>
      </c>
      <c r="H614">
        <v>130</v>
      </c>
      <c r="I614">
        <v>650</v>
      </c>
    </row>
    <row r="615" spans="1:9" x14ac:dyDescent="0.3">
      <c r="A615" t="s">
        <v>101</v>
      </c>
      <c r="B615" t="s">
        <v>161</v>
      </c>
      <c r="C615" t="s">
        <v>184</v>
      </c>
      <c r="D615" t="s">
        <v>248</v>
      </c>
      <c r="E615" t="s">
        <v>16</v>
      </c>
      <c r="F615" t="s">
        <v>148</v>
      </c>
      <c r="G615">
        <v>8</v>
      </c>
      <c r="H615">
        <v>114.27</v>
      </c>
      <c r="I615">
        <v>914.16</v>
      </c>
    </row>
    <row r="616" spans="1:9" x14ac:dyDescent="0.3">
      <c r="A616" t="s">
        <v>101</v>
      </c>
      <c r="B616" t="s">
        <v>161</v>
      </c>
      <c r="C616" t="s">
        <v>184</v>
      </c>
      <c r="D616" t="s">
        <v>289</v>
      </c>
      <c r="E616" t="s">
        <v>17</v>
      </c>
      <c r="F616" t="s">
        <v>147</v>
      </c>
      <c r="G616">
        <v>1</v>
      </c>
      <c r="H616">
        <v>3.38</v>
      </c>
      <c r="I616">
        <v>3.38</v>
      </c>
    </row>
    <row r="617" spans="1:9" x14ac:dyDescent="0.3">
      <c r="A617" t="s">
        <v>102</v>
      </c>
      <c r="B617" t="s">
        <v>161</v>
      </c>
      <c r="C617" t="s">
        <v>184</v>
      </c>
      <c r="D617" t="s">
        <v>241</v>
      </c>
      <c r="E617" t="s">
        <v>17</v>
      </c>
      <c r="F617" t="s">
        <v>148</v>
      </c>
      <c r="G617">
        <v>2.5</v>
      </c>
      <c r="H617">
        <v>15.84</v>
      </c>
      <c r="I617">
        <v>39.6</v>
      </c>
    </row>
    <row r="618" spans="1:9" x14ac:dyDescent="0.3">
      <c r="A618" t="s">
        <v>102</v>
      </c>
      <c r="B618" t="s">
        <v>161</v>
      </c>
      <c r="C618" t="s">
        <v>184</v>
      </c>
      <c r="D618" t="s">
        <v>268</v>
      </c>
      <c r="E618" t="s">
        <v>16</v>
      </c>
      <c r="F618" t="s">
        <v>148</v>
      </c>
      <c r="G618">
        <v>1</v>
      </c>
      <c r="H618">
        <v>75.73</v>
      </c>
      <c r="I618">
        <v>75.73</v>
      </c>
    </row>
    <row r="619" spans="1:9" x14ac:dyDescent="0.3">
      <c r="A619" t="s">
        <v>102</v>
      </c>
      <c r="B619" t="s">
        <v>161</v>
      </c>
      <c r="C619" t="s">
        <v>184</v>
      </c>
      <c r="D619" t="s">
        <v>214</v>
      </c>
      <c r="E619" t="s">
        <v>17</v>
      </c>
      <c r="F619" t="s">
        <v>148</v>
      </c>
      <c r="G619">
        <v>30</v>
      </c>
      <c r="H619">
        <v>1.6</v>
      </c>
      <c r="I619">
        <v>48</v>
      </c>
    </row>
    <row r="620" spans="1:9" x14ac:dyDescent="0.3">
      <c r="A620" t="s">
        <v>102</v>
      </c>
      <c r="B620" t="s">
        <v>161</v>
      </c>
      <c r="C620" t="s">
        <v>184</v>
      </c>
      <c r="D620" t="s">
        <v>240</v>
      </c>
      <c r="E620" t="s">
        <v>17</v>
      </c>
      <c r="F620" t="s">
        <v>145</v>
      </c>
      <c r="G620">
        <v>5</v>
      </c>
      <c r="H620">
        <v>6</v>
      </c>
      <c r="I620">
        <v>30</v>
      </c>
    </row>
    <row r="621" spans="1:9" x14ac:dyDescent="0.3">
      <c r="A621" t="s">
        <v>102</v>
      </c>
      <c r="B621" t="s">
        <v>161</v>
      </c>
      <c r="C621" t="s">
        <v>184</v>
      </c>
      <c r="D621" t="s">
        <v>263</v>
      </c>
      <c r="E621" t="s">
        <v>17</v>
      </c>
      <c r="F621" t="s">
        <v>148</v>
      </c>
      <c r="G621">
        <v>60</v>
      </c>
      <c r="H621">
        <v>2.75</v>
      </c>
      <c r="I621">
        <v>165</v>
      </c>
    </row>
    <row r="622" spans="1:9" x14ac:dyDescent="0.3">
      <c r="A622" t="s">
        <v>102</v>
      </c>
      <c r="B622" t="s">
        <v>161</v>
      </c>
      <c r="C622" t="s">
        <v>184</v>
      </c>
      <c r="D622" t="s">
        <v>212</v>
      </c>
      <c r="E622" t="s">
        <v>17</v>
      </c>
      <c r="F622" t="s">
        <v>147</v>
      </c>
      <c r="G622">
        <v>8</v>
      </c>
      <c r="H622">
        <v>19.420000000000002</v>
      </c>
      <c r="I622">
        <v>155.36000000000001</v>
      </c>
    </row>
    <row r="623" spans="1:9" x14ac:dyDescent="0.3">
      <c r="A623" t="s">
        <v>102</v>
      </c>
      <c r="B623" t="s">
        <v>161</v>
      </c>
      <c r="C623" t="s">
        <v>184</v>
      </c>
      <c r="D623" t="s">
        <v>194</v>
      </c>
      <c r="E623" t="s">
        <v>16</v>
      </c>
      <c r="F623" t="s">
        <v>147</v>
      </c>
      <c r="G623">
        <v>98.599800000000002</v>
      </c>
      <c r="H623">
        <v>18.82</v>
      </c>
      <c r="I623">
        <v>1855.65</v>
      </c>
    </row>
    <row r="624" spans="1:9" x14ac:dyDescent="0.3">
      <c r="A624" t="s">
        <v>102</v>
      </c>
      <c r="B624" t="s">
        <v>161</v>
      </c>
      <c r="C624" t="s">
        <v>184</v>
      </c>
      <c r="D624" t="s">
        <v>266</v>
      </c>
      <c r="E624" t="s">
        <v>17</v>
      </c>
      <c r="F624" t="s">
        <v>147</v>
      </c>
      <c r="G624">
        <v>164</v>
      </c>
      <c r="H624">
        <v>9.74</v>
      </c>
      <c r="I624">
        <v>1597.36</v>
      </c>
    </row>
    <row r="625" spans="1:9" x14ac:dyDescent="0.3">
      <c r="A625" t="s">
        <v>103</v>
      </c>
      <c r="B625" t="s">
        <v>161</v>
      </c>
      <c r="C625" t="s">
        <v>184</v>
      </c>
      <c r="D625" t="s">
        <v>270</v>
      </c>
      <c r="E625" t="s">
        <v>16</v>
      </c>
      <c r="F625" t="s">
        <v>145</v>
      </c>
      <c r="G625">
        <v>1</v>
      </c>
      <c r="H625">
        <v>6.5</v>
      </c>
      <c r="I625">
        <v>6.5</v>
      </c>
    </row>
    <row r="626" spans="1:9" x14ac:dyDescent="0.3">
      <c r="A626" t="s">
        <v>103</v>
      </c>
      <c r="B626" t="s">
        <v>161</v>
      </c>
      <c r="C626" t="s">
        <v>184</v>
      </c>
      <c r="D626" t="s">
        <v>301</v>
      </c>
      <c r="E626" t="s">
        <v>17</v>
      </c>
      <c r="F626" t="s">
        <v>147</v>
      </c>
      <c r="G626">
        <v>3275.4272999999998</v>
      </c>
      <c r="H626">
        <v>23.82</v>
      </c>
      <c r="I626">
        <v>78020.679999999993</v>
      </c>
    </row>
    <row r="627" spans="1:9" x14ac:dyDescent="0.3">
      <c r="A627" t="s">
        <v>103</v>
      </c>
      <c r="B627" t="s">
        <v>161</v>
      </c>
      <c r="C627" t="s">
        <v>184</v>
      </c>
      <c r="D627" t="s">
        <v>195</v>
      </c>
      <c r="E627" t="s">
        <v>16</v>
      </c>
      <c r="F627" t="s">
        <v>147</v>
      </c>
      <c r="G627" t="s">
        <v>193</v>
      </c>
      <c r="H627">
        <v>0</v>
      </c>
      <c r="I627">
        <v>0</v>
      </c>
    </row>
    <row r="628" spans="1:9" x14ac:dyDescent="0.3">
      <c r="A628" t="s">
        <v>103</v>
      </c>
      <c r="B628" t="s">
        <v>161</v>
      </c>
      <c r="C628" t="s">
        <v>184</v>
      </c>
      <c r="D628" t="s">
        <v>213</v>
      </c>
      <c r="E628" t="s">
        <v>17</v>
      </c>
      <c r="F628" t="s">
        <v>147</v>
      </c>
      <c r="G628">
        <v>4</v>
      </c>
      <c r="H628">
        <v>23.82</v>
      </c>
      <c r="I628">
        <v>95.28</v>
      </c>
    </row>
    <row r="629" spans="1:9" x14ac:dyDescent="0.3">
      <c r="A629" t="s">
        <v>103</v>
      </c>
      <c r="B629" t="s">
        <v>161</v>
      </c>
      <c r="C629" t="s">
        <v>184</v>
      </c>
      <c r="D629" t="s">
        <v>312</v>
      </c>
      <c r="E629" t="s">
        <v>16</v>
      </c>
      <c r="F629" t="s">
        <v>145</v>
      </c>
      <c r="G629">
        <v>1</v>
      </c>
      <c r="H629">
        <v>56.5</v>
      </c>
      <c r="I629">
        <v>56.5</v>
      </c>
    </row>
    <row r="630" spans="1:9" x14ac:dyDescent="0.3">
      <c r="A630" t="s">
        <v>103</v>
      </c>
      <c r="B630" t="s">
        <v>161</v>
      </c>
      <c r="C630" t="s">
        <v>184</v>
      </c>
      <c r="D630" t="s">
        <v>271</v>
      </c>
      <c r="E630" t="s">
        <v>17</v>
      </c>
      <c r="F630" t="s">
        <v>148</v>
      </c>
      <c r="G630">
        <v>8</v>
      </c>
      <c r="H630">
        <v>56.34</v>
      </c>
      <c r="I630">
        <v>450.72</v>
      </c>
    </row>
    <row r="631" spans="1:9" x14ac:dyDescent="0.3">
      <c r="A631" t="s">
        <v>104</v>
      </c>
      <c r="B631" t="s">
        <v>161</v>
      </c>
      <c r="C631" t="s">
        <v>184</v>
      </c>
      <c r="D631" t="s">
        <v>243</v>
      </c>
      <c r="E631" t="s">
        <v>17</v>
      </c>
      <c r="F631" t="s">
        <v>148</v>
      </c>
      <c r="G631">
        <v>127</v>
      </c>
      <c r="H631">
        <v>23.82</v>
      </c>
      <c r="I631">
        <v>3025.14</v>
      </c>
    </row>
    <row r="632" spans="1:9" x14ac:dyDescent="0.3">
      <c r="A632" t="s">
        <v>104</v>
      </c>
      <c r="B632" t="s">
        <v>161</v>
      </c>
      <c r="C632" t="s">
        <v>184</v>
      </c>
      <c r="D632" t="s">
        <v>268</v>
      </c>
      <c r="E632" t="s">
        <v>17</v>
      </c>
      <c r="F632" t="s">
        <v>148</v>
      </c>
      <c r="G632">
        <v>3</v>
      </c>
      <c r="H632">
        <v>75.73</v>
      </c>
      <c r="I632">
        <v>227.19</v>
      </c>
    </row>
    <row r="633" spans="1:9" x14ac:dyDescent="0.3">
      <c r="A633" t="s">
        <v>104</v>
      </c>
      <c r="B633" t="s">
        <v>161</v>
      </c>
      <c r="C633" t="s">
        <v>184</v>
      </c>
      <c r="D633" t="s">
        <v>265</v>
      </c>
      <c r="E633" t="s">
        <v>17</v>
      </c>
      <c r="F633" t="s">
        <v>145</v>
      </c>
      <c r="G633">
        <v>1</v>
      </c>
      <c r="H633">
        <v>100</v>
      </c>
      <c r="I633">
        <v>100</v>
      </c>
    </row>
    <row r="634" spans="1:9" x14ac:dyDescent="0.3">
      <c r="A634" t="s">
        <v>104</v>
      </c>
      <c r="B634" t="s">
        <v>161</v>
      </c>
      <c r="C634" t="s">
        <v>184</v>
      </c>
      <c r="D634" t="s">
        <v>200</v>
      </c>
      <c r="E634" t="s">
        <v>17</v>
      </c>
      <c r="F634" t="s">
        <v>148</v>
      </c>
      <c r="G634">
        <v>3</v>
      </c>
      <c r="H634">
        <v>65.680000000000007</v>
      </c>
      <c r="I634">
        <v>197.04</v>
      </c>
    </row>
    <row r="635" spans="1:9" x14ac:dyDescent="0.3">
      <c r="A635" t="s">
        <v>104</v>
      </c>
      <c r="B635" t="s">
        <v>161</v>
      </c>
      <c r="C635" t="s">
        <v>184</v>
      </c>
      <c r="D635" t="s">
        <v>256</v>
      </c>
      <c r="E635" t="s">
        <v>18</v>
      </c>
      <c r="F635" t="s">
        <v>145</v>
      </c>
      <c r="G635">
        <v>1</v>
      </c>
      <c r="H635">
        <v>56.5</v>
      </c>
      <c r="I635">
        <v>56.5</v>
      </c>
    </row>
    <row r="636" spans="1:9" x14ac:dyDescent="0.3">
      <c r="A636" t="s">
        <v>105</v>
      </c>
      <c r="B636" t="s">
        <v>161</v>
      </c>
      <c r="C636" t="s">
        <v>184</v>
      </c>
      <c r="D636" t="s">
        <v>233</v>
      </c>
      <c r="E636" t="s">
        <v>18</v>
      </c>
      <c r="F636" t="s">
        <v>148</v>
      </c>
      <c r="G636">
        <v>11</v>
      </c>
      <c r="H636">
        <v>48.69</v>
      </c>
      <c r="I636">
        <v>535.59</v>
      </c>
    </row>
    <row r="637" spans="1:9" x14ac:dyDescent="0.3">
      <c r="A637" t="s">
        <v>105</v>
      </c>
      <c r="B637" t="s">
        <v>161</v>
      </c>
      <c r="C637" t="s">
        <v>184</v>
      </c>
      <c r="D637" t="s">
        <v>202</v>
      </c>
      <c r="E637" t="s">
        <v>16</v>
      </c>
      <c r="F637" t="s">
        <v>148</v>
      </c>
      <c r="G637">
        <v>4.2934999999999999</v>
      </c>
      <c r="H637">
        <v>191.95</v>
      </c>
      <c r="I637">
        <v>824.14</v>
      </c>
    </row>
    <row r="638" spans="1:9" x14ac:dyDescent="0.3">
      <c r="A638" t="s">
        <v>105</v>
      </c>
      <c r="B638" t="s">
        <v>161</v>
      </c>
      <c r="C638" t="s">
        <v>184</v>
      </c>
      <c r="D638" t="s">
        <v>242</v>
      </c>
      <c r="E638" t="s">
        <v>18</v>
      </c>
      <c r="F638" t="s">
        <v>145</v>
      </c>
      <c r="G638">
        <v>18</v>
      </c>
      <c r="H638">
        <v>4</v>
      </c>
      <c r="I638">
        <v>72</v>
      </c>
    </row>
    <row r="639" spans="1:9" x14ac:dyDescent="0.3">
      <c r="A639" t="s">
        <v>105</v>
      </c>
      <c r="B639" t="s">
        <v>161</v>
      </c>
      <c r="C639" t="s">
        <v>184</v>
      </c>
      <c r="D639" t="s">
        <v>301</v>
      </c>
      <c r="E639" t="s">
        <v>18</v>
      </c>
      <c r="F639" t="s">
        <v>147</v>
      </c>
      <c r="G639">
        <v>1247.701</v>
      </c>
      <c r="H639">
        <v>23.82</v>
      </c>
      <c r="I639">
        <v>29720.240000000002</v>
      </c>
    </row>
    <row r="640" spans="1:9" x14ac:dyDescent="0.3">
      <c r="A640" t="s">
        <v>105</v>
      </c>
      <c r="B640" t="s">
        <v>161</v>
      </c>
      <c r="C640" t="s">
        <v>184</v>
      </c>
      <c r="D640" t="s">
        <v>227</v>
      </c>
      <c r="E640" t="s">
        <v>16</v>
      </c>
      <c r="F640" t="s">
        <v>145</v>
      </c>
      <c r="G640">
        <v>1</v>
      </c>
      <c r="H640">
        <v>160</v>
      </c>
      <c r="I640">
        <v>160</v>
      </c>
    </row>
    <row r="641" spans="1:9" x14ac:dyDescent="0.3">
      <c r="A641" t="s">
        <v>93</v>
      </c>
      <c r="B641" t="s">
        <v>161</v>
      </c>
      <c r="C641" t="s">
        <v>184</v>
      </c>
      <c r="D641" t="s">
        <v>248</v>
      </c>
      <c r="E641" t="s">
        <v>16</v>
      </c>
      <c r="F641" t="s">
        <v>148</v>
      </c>
      <c r="G641">
        <v>8</v>
      </c>
      <c r="H641">
        <v>112.58</v>
      </c>
      <c r="I641">
        <v>900.64</v>
      </c>
    </row>
    <row r="642" spans="1:9" x14ac:dyDescent="0.3">
      <c r="A642" t="s">
        <v>93</v>
      </c>
      <c r="B642" t="s">
        <v>161</v>
      </c>
      <c r="C642" t="s">
        <v>184</v>
      </c>
      <c r="D642" t="s">
        <v>201</v>
      </c>
      <c r="E642" t="s">
        <v>18</v>
      </c>
      <c r="F642" t="s">
        <v>148</v>
      </c>
      <c r="G642">
        <v>14</v>
      </c>
      <c r="H642">
        <v>135.27000000000001</v>
      </c>
      <c r="I642">
        <v>1893.78</v>
      </c>
    </row>
    <row r="643" spans="1:9" x14ac:dyDescent="0.3">
      <c r="A643" t="s">
        <v>93</v>
      </c>
      <c r="B643" t="s">
        <v>161</v>
      </c>
      <c r="C643" t="s">
        <v>184</v>
      </c>
      <c r="D643" t="s">
        <v>204</v>
      </c>
      <c r="E643" t="s">
        <v>18</v>
      </c>
      <c r="F643" t="s">
        <v>148</v>
      </c>
      <c r="G643">
        <v>18</v>
      </c>
      <c r="H643">
        <v>157.91999999999999</v>
      </c>
      <c r="I643">
        <v>2842.56</v>
      </c>
    </row>
    <row r="644" spans="1:9" x14ac:dyDescent="0.3">
      <c r="A644" t="s">
        <v>94</v>
      </c>
      <c r="B644" t="s">
        <v>161</v>
      </c>
      <c r="C644" t="s">
        <v>184</v>
      </c>
      <c r="D644" t="s">
        <v>272</v>
      </c>
      <c r="E644" t="s">
        <v>16</v>
      </c>
      <c r="F644" t="s">
        <v>145</v>
      </c>
      <c r="G644">
        <v>2418</v>
      </c>
      <c r="H644">
        <v>3.2</v>
      </c>
      <c r="I644">
        <v>7737.6</v>
      </c>
    </row>
    <row r="645" spans="1:9" x14ac:dyDescent="0.3">
      <c r="A645" t="s">
        <v>94</v>
      </c>
      <c r="B645" t="s">
        <v>161</v>
      </c>
      <c r="C645" t="s">
        <v>184</v>
      </c>
      <c r="D645" t="s">
        <v>308</v>
      </c>
      <c r="E645" t="s">
        <v>17</v>
      </c>
      <c r="F645" t="s">
        <v>148</v>
      </c>
      <c r="G645">
        <v>30</v>
      </c>
      <c r="H645">
        <v>2</v>
      </c>
      <c r="I645">
        <v>60</v>
      </c>
    </row>
    <row r="646" spans="1:9" x14ac:dyDescent="0.3">
      <c r="A646" t="s">
        <v>94</v>
      </c>
      <c r="B646" t="s">
        <v>161</v>
      </c>
      <c r="C646" t="s">
        <v>184</v>
      </c>
      <c r="D646" t="s">
        <v>237</v>
      </c>
      <c r="E646" t="s">
        <v>16</v>
      </c>
      <c r="F646" t="s">
        <v>145</v>
      </c>
      <c r="G646">
        <v>9.6666000000000007</v>
      </c>
      <c r="H646">
        <v>130</v>
      </c>
      <c r="I646">
        <v>1256.67</v>
      </c>
    </row>
    <row r="647" spans="1:9" x14ac:dyDescent="0.3">
      <c r="A647" t="s">
        <v>95</v>
      </c>
      <c r="B647" t="s">
        <v>161</v>
      </c>
      <c r="C647" t="s">
        <v>184</v>
      </c>
      <c r="D647" t="s">
        <v>238</v>
      </c>
      <c r="E647" t="s">
        <v>18</v>
      </c>
      <c r="F647" t="s">
        <v>148</v>
      </c>
      <c r="G647">
        <v>2.6665999999999999</v>
      </c>
      <c r="H647">
        <v>79.14</v>
      </c>
      <c r="I647">
        <v>211.04</v>
      </c>
    </row>
    <row r="648" spans="1:9" x14ac:dyDescent="0.3">
      <c r="A648" t="s">
        <v>95</v>
      </c>
      <c r="B648" t="s">
        <v>161</v>
      </c>
      <c r="C648" t="s">
        <v>184</v>
      </c>
      <c r="D648" t="s">
        <v>319</v>
      </c>
      <c r="E648" t="s">
        <v>17</v>
      </c>
      <c r="F648" t="s">
        <v>147</v>
      </c>
      <c r="G648">
        <v>2</v>
      </c>
      <c r="H648">
        <v>9.0500000000000007</v>
      </c>
      <c r="I648">
        <v>18.100000000000001</v>
      </c>
    </row>
    <row r="649" spans="1:9" x14ac:dyDescent="0.3">
      <c r="A649" t="s">
        <v>95</v>
      </c>
      <c r="B649" t="s">
        <v>161</v>
      </c>
      <c r="C649" t="s">
        <v>184</v>
      </c>
      <c r="D649" t="s">
        <v>205</v>
      </c>
      <c r="E649" t="s">
        <v>18</v>
      </c>
      <c r="F649" t="s">
        <v>145</v>
      </c>
      <c r="G649">
        <v>1</v>
      </c>
      <c r="H649">
        <v>50</v>
      </c>
      <c r="I649">
        <v>50</v>
      </c>
    </row>
    <row r="650" spans="1:9" x14ac:dyDescent="0.3">
      <c r="A650" t="s">
        <v>97</v>
      </c>
      <c r="B650" t="s">
        <v>161</v>
      </c>
      <c r="C650" t="s">
        <v>184</v>
      </c>
      <c r="D650" t="s">
        <v>219</v>
      </c>
      <c r="E650" t="s">
        <v>17</v>
      </c>
      <c r="F650" t="s">
        <v>148</v>
      </c>
      <c r="G650" t="s">
        <v>193</v>
      </c>
      <c r="H650">
        <v>0</v>
      </c>
      <c r="I650">
        <v>0</v>
      </c>
    </row>
    <row r="651" spans="1:9" x14ac:dyDescent="0.3">
      <c r="A651" t="s">
        <v>97</v>
      </c>
      <c r="B651" t="s">
        <v>161</v>
      </c>
      <c r="C651" t="s">
        <v>184</v>
      </c>
      <c r="D651" t="s">
        <v>272</v>
      </c>
      <c r="E651" t="s">
        <v>18</v>
      </c>
      <c r="F651" t="s">
        <v>145</v>
      </c>
      <c r="G651">
        <v>2596</v>
      </c>
      <c r="H651">
        <v>3.2</v>
      </c>
      <c r="I651">
        <v>8307.2000000000007</v>
      </c>
    </row>
    <row r="652" spans="1:9" x14ac:dyDescent="0.3">
      <c r="A652" t="s">
        <v>98</v>
      </c>
      <c r="B652" t="s">
        <v>161</v>
      </c>
      <c r="C652" t="s">
        <v>184</v>
      </c>
      <c r="D652" t="s">
        <v>265</v>
      </c>
      <c r="E652" t="s">
        <v>17</v>
      </c>
      <c r="F652" t="s">
        <v>145</v>
      </c>
      <c r="G652">
        <v>3</v>
      </c>
      <c r="H652">
        <v>100</v>
      </c>
      <c r="I652">
        <v>300</v>
      </c>
    </row>
    <row r="653" spans="1:9" x14ac:dyDescent="0.3">
      <c r="A653" t="s">
        <v>98</v>
      </c>
      <c r="B653" t="s">
        <v>161</v>
      </c>
      <c r="C653" t="s">
        <v>184</v>
      </c>
      <c r="D653" t="s">
        <v>262</v>
      </c>
      <c r="E653" t="s">
        <v>17</v>
      </c>
      <c r="F653" t="s">
        <v>145</v>
      </c>
      <c r="G653">
        <v>7</v>
      </c>
      <c r="H653">
        <v>56.5</v>
      </c>
      <c r="I653">
        <v>395.5</v>
      </c>
    </row>
    <row r="654" spans="1:9" x14ac:dyDescent="0.3">
      <c r="A654" t="s">
        <v>99</v>
      </c>
      <c r="B654" t="s">
        <v>161</v>
      </c>
      <c r="C654" t="s">
        <v>184</v>
      </c>
      <c r="D654" t="s">
        <v>250</v>
      </c>
      <c r="E654" t="s">
        <v>16</v>
      </c>
      <c r="F654" t="s">
        <v>145</v>
      </c>
      <c r="G654">
        <v>9</v>
      </c>
      <c r="H654">
        <v>55</v>
      </c>
      <c r="I654">
        <v>495</v>
      </c>
    </row>
    <row r="655" spans="1:9" x14ac:dyDescent="0.3">
      <c r="A655" t="s">
        <v>99</v>
      </c>
      <c r="B655" t="s">
        <v>161</v>
      </c>
      <c r="C655" t="s">
        <v>184</v>
      </c>
      <c r="D655" t="s">
        <v>196</v>
      </c>
      <c r="E655" t="s">
        <v>18</v>
      </c>
      <c r="F655" t="s">
        <v>145</v>
      </c>
      <c r="G655">
        <v>4</v>
      </c>
      <c r="H655">
        <v>60</v>
      </c>
      <c r="I655">
        <v>240</v>
      </c>
    </row>
    <row r="656" spans="1:9" x14ac:dyDescent="0.3">
      <c r="A656" t="s">
        <v>99</v>
      </c>
      <c r="B656" t="s">
        <v>161</v>
      </c>
      <c r="C656" t="s">
        <v>184</v>
      </c>
      <c r="D656" t="s">
        <v>197</v>
      </c>
      <c r="E656" t="s">
        <v>16</v>
      </c>
      <c r="F656" t="s">
        <v>145</v>
      </c>
      <c r="G656">
        <v>4</v>
      </c>
      <c r="H656">
        <v>130</v>
      </c>
      <c r="I656">
        <v>520</v>
      </c>
    </row>
    <row r="657" spans="1:9" x14ac:dyDescent="0.3">
      <c r="A657" t="s">
        <v>99</v>
      </c>
      <c r="B657" t="s">
        <v>161</v>
      </c>
      <c r="C657" t="s">
        <v>184</v>
      </c>
      <c r="D657" t="s">
        <v>262</v>
      </c>
      <c r="E657" t="s">
        <v>18</v>
      </c>
      <c r="F657" t="s">
        <v>145</v>
      </c>
      <c r="G657">
        <v>3</v>
      </c>
      <c r="H657">
        <v>56.5</v>
      </c>
      <c r="I657">
        <v>169.5</v>
      </c>
    </row>
    <row r="658" spans="1:9" x14ac:dyDescent="0.3">
      <c r="A658" t="s">
        <v>100</v>
      </c>
      <c r="B658" t="s">
        <v>161</v>
      </c>
      <c r="C658" t="s">
        <v>184</v>
      </c>
      <c r="D658" t="s">
        <v>320</v>
      </c>
      <c r="E658" t="s">
        <v>17</v>
      </c>
      <c r="F658" t="s">
        <v>147</v>
      </c>
      <c r="G658">
        <v>0</v>
      </c>
      <c r="H658">
        <v>9.74</v>
      </c>
      <c r="I658">
        <v>0</v>
      </c>
    </row>
    <row r="659" spans="1:9" x14ac:dyDescent="0.3">
      <c r="A659" t="s">
        <v>100</v>
      </c>
      <c r="B659" t="s">
        <v>161</v>
      </c>
      <c r="C659" t="s">
        <v>184</v>
      </c>
      <c r="D659" t="s">
        <v>195</v>
      </c>
      <c r="E659" t="s">
        <v>17</v>
      </c>
      <c r="F659" t="s">
        <v>147</v>
      </c>
      <c r="G659" t="s">
        <v>193</v>
      </c>
      <c r="H659">
        <v>0</v>
      </c>
      <c r="I659">
        <v>0</v>
      </c>
    </row>
    <row r="660" spans="1:9" x14ac:dyDescent="0.3">
      <c r="A660" t="s">
        <v>101</v>
      </c>
      <c r="B660" t="s">
        <v>161</v>
      </c>
      <c r="C660" t="s">
        <v>184</v>
      </c>
      <c r="D660" t="s">
        <v>216</v>
      </c>
      <c r="E660" t="s">
        <v>18</v>
      </c>
      <c r="F660" t="s">
        <v>148</v>
      </c>
      <c r="G660" t="s">
        <v>193</v>
      </c>
      <c r="H660">
        <v>0</v>
      </c>
      <c r="I660">
        <v>0</v>
      </c>
    </row>
    <row r="661" spans="1:9" x14ac:dyDescent="0.3">
      <c r="A661" t="s">
        <v>101</v>
      </c>
      <c r="B661" t="s">
        <v>161</v>
      </c>
      <c r="C661" t="s">
        <v>184</v>
      </c>
      <c r="D661" t="s">
        <v>199</v>
      </c>
      <c r="E661" t="s">
        <v>16</v>
      </c>
      <c r="F661" t="s">
        <v>145</v>
      </c>
      <c r="G661">
        <v>62</v>
      </c>
      <c r="H661">
        <v>5.5</v>
      </c>
      <c r="I661">
        <v>341</v>
      </c>
    </row>
    <row r="662" spans="1:9" x14ac:dyDescent="0.3">
      <c r="A662" t="s">
        <v>101</v>
      </c>
      <c r="B662" t="s">
        <v>161</v>
      </c>
      <c r="C662" t="s">
        <v>184</v>
      </c>
      <c r="D662" t="s">
        <v>225</v>
      </c>
      <c r="E662" t="s">
        <v>17</v>
      </c>
      <c r="F662" t="s">
        <v>162</v>
      </c>
      <c r="G662">
        <v>450.77</v>
      </c>
      <c r="H662">
        <v>51.96</v>
      </c>
      <c r="I662">
        <v>23422.02</v>
      </c>
    </row>
    <row r="663" spans="1:9" x14ac:dyDescent="0.3">
      <c r="A663" t="s">
        <v>102</v>
      </c>
      <c r="B663" t="s">
        <v>161</v>
      </c>
      <c r="C663" t="s">
        <v>184</v>
      </c>
      <c r="D663" t="s">
        <v>240</v>
      </c>
      <c r="E663" t="s">
        <v>16</v>
      </c>
      <c r="F663" t="s">
        <v>145</v>
      </c>
      <c r="G663">
        <v>90</v>
      </c>
      <c r="H663">
        <v>6</v>
      </c>
      <c r="I663">
        <v>540</v>
      </c>
    </row>
    <row r="664" spans="1:9" x14ac:dyDescent="0.3">
      <c r="A664" t="s">
        <v>102</v>
      </c>
      <c r="B664" t="s">
        <v>161</v>
      </c>
      <c r="C664" t="s">
        <v>184</v>
      </c>
      <c r="D664" t="s">
        <v>235</v>
      </c>
      <c r="E664" t="s">
        <v>16</v>
      </c>
      <c r="F664" t="s">
        <v>148</v>
      </c>
      <c r="G664">
        <v>30</v>
      </c>
      <c r="H664">
        <v>2.25</v>
      </c>
      <c r="I664">
        <v>67.5</v>
      </c>
    </row>
    <row r="665" spans="1:9" x14ac:dyDescent="0.3">
      <c r="A665" t="s">
        <v>102</v>
      </c>
      <c r="B665" t="s">
        <v>161</v>
      </c>
      <c r="C665" t="s">
        <v>184</v>
      </c>
      <c r="D665" t="s">
        <v>263</v>
      </c>
      <c r="E665" t="s">
        <v>18</v>
      </c>
      <c r="F665" t="s">
        <v>148</v>
      </c>
      <c r="G665">
        <v>11</v>
      </c>
      <c r="H665">
        <v>2.75</v>
      </c>
      <c r="I665">
        <v>30.25</v>
      </c>
    </row>
    <row r="666" spans="1:9" x14ac:dyDescent="0.3">
      <c r="A666" t="s">
        <v>102</v>
      </c>
      <c r="B666" t="s">
        <v>161</v>
      </c>
      <c r="C666" t="s">
        <v>184</v>
      </c>
      <c r="D666" t="s">
        <v>212</v>
      </c>
      <c r="E666" t="s">
        <v>16</v>
      </c>
      <c r="F666" t="s">
        <v>147</v>
      </c>
      <c r="G666">
        <v>2</v>
      </c>
      <c r="H666">
        <v>19.420000000000002</v>
      </c>
      <c r="I666">
        <v>38.840000000000003</v>
      </c>
    </row>
    <row r="667" spans="1:9" x14ac:dyDescent="0.3">
      <c r="A667" t="s">
        <v>103</v>
      </c>
      <c r="B667" t="s">
        <v>161</v>
      </c>
      <c r="C667" t="s">
        <v>184</v>
      </c>
      <c r="D667" t="s">
        <v>291</v>
      </c>
      <c r="E667" t="s">
        <v>18</v>
      </c>
      <c r="F667" t="s">
        <v>145</v>
      </c>
      <c r="G667">
        <v>3</v>
      </c>
      <c r="H667">
        <v>9.74</v>
      </c>
      <c r="I667">
        <v>29.22</v>
      </c>
    </row>
    <row r="668" spans="1:9" x14ac:dyDescent="0.3">
      <c r="A668" t="s">
        <v>103</v>
      </c>
      <c r="B668" t="s">
        <v>161</v>
      </c>
      <c r="C668" t="s">
        <v>184</v>
      </c>
      <c r="D668" t="s">
        <v>212</v>
      </c>
      <c r="E668" t="s">
        <v>17</v>
      </c>
      <c r="F668" t="s">
        <v>147</v>
      </c>
      <c r="G668">
        <v>4</v>
      </c>
      <c r="H668">
        <v>19.420000000000002</v>
      </c>
      <c r="I668">
        <v>77.680000000000007</v>
      </c>
    </row>
    <row r="669" spans="1:9" x14ac:dyDescent="0.3">
      <c r="A669" t="s">
        <v>103</v>
      </c>
      <c r="B669" t="s">
        <v>161</v>
      </c>
      <c r="C669" t="s">
        <v>184</v>
      </c>
      <c r="D669" t="s">
        <v>220</v>
      </c>
      <c r="E669" t="s">
        <v>17</v>
      </c>
      <c r="F669" t="s">
        <v>147</v>
      </c>
      <c r="G669">
        <v>46</v>
      </c>
      <c r="H669">
        <v>3.25</v>
      </c>
      <c r="I669">
        <v>149.5</v>
      </c>
    </row>
    <row r="670" spans="1:9" x14ac:dyDescent="0.3">
      <c r="A670" t="s">
        <v>103</v>
      </c>
      <c r="B670" t="s">
        <v>161</v>
      </c>
      <c r="C670" t="s">
        <v>184</v>
      </c>
      <c r="D670" t="s">
        <v>321</v>
      </c>
      <c r="E670" t="s">
        <v>16</v>
      </c>
      <c r="F670" t="s">
        <v>148</v>
      </c>
      <c r="G670">
        <v>1</v>
      </c>
      <c r="H670">
        <v>38.229999999999997</v>
      </c>
      <c r="I670">
        <v>38.229999999999997</v>
      </c>
    </row>
    <row r="671" spans="1:9" x14ac:dyDescent="0.3">
      <c r="A671" t="s">
        <v>104</v>
      </c>
      <c r="B671" t="s">
        <v>161</v>
      </c>
      <c r="C671" t="s">
        <v>184</v>
      </c>
      <c r="D671" t="s">
        <v>240</v>
      </c>
      <c r="E671" t="s">
        <v>18</v>
      </c>
      <c r="F671" t="s">
        <v>145</v>
      </c>
      <c r="G671">
        <v>14</v>
      </c>
      <c r="H671">
        <v>6</v>
      </c>
      <c r="I671">
        <v>84</v>
      </c>
    </row>
    <row r="672" spans="1:9" x14ac:dyDescent="0.3">
      <c r="A672" t="s">
        <v>104</v>
      </c>
      <c r="B672" t="s">
        <v>161</v>
      </c>
      <c r="C672" t="s">
        <v>184</v>
      </c>
      <c r="D672" t="s">
        <v>222</v>
      </c>
      <c r="E672" t="s">
        <v>16</v>
      </c>
      <c r="F672" t="s">
        <v>145</v>
      </c>
      <c r="G672">
        <v>7.3635999999999999</v>
      </c>
      <c r="H672">
        <v>110</v>
      </c>
      <c r="I672">
        <v>810</v>
      </c>
    </row>
    <row r="673" spans="1:9" x14ac:dyDescent="0.3">
      <c r="A673" t="s">
        <v>104</v>
      </c>
      <c r="B673" t="s">
        <v>161</v>
      </c>
      <c r="C673" t="s">
        <v>184</v>
      </c>
      <c r="D673" t="s">
        <v>278</v>
      </c>
      <c r="E673" t="s">
        <v>17</v>
      </c>
      <c r="F673" t="s">
        <v>145</v>
      </c>
      <c r="G673">
        <v>1</v>
      </c>
      <c r="H673">
        <v>70</v>
      </c>
      <c r="I673">
        <v>70</v>
      </c>
    </row>
    <row r="674" spans="1:9" x14ac:dyDescent="0.3">
      <c r="A674" t="s">
        <v>105</v>
      </c>
      <c r="B674" t="s">
        <v>161</v>
      </c>
      <c r="C674" t="s">
        <v>184</v>
      </c>
      <c r="D674" t="s">
        <v>251</v>
      </c>
      <c r="E674" t="s">
        <v>18</v>
      </c>
      <c r="F674" t="s">
        <v>148</v>
      </c>
      <c r="G674">
        <v>1</v>
      </c>
      <c r="H674">
        <v>88.59</v>
      </c>
      <c r="I674">
        <v>88.59</v>
      </c>
    </row>
    <row r="675" spans="1:9" x14ac:dyDescent="0.3">
      <c r="A675" t="s">
        <v>105</v>
      </c>
      <c r="B675" t="s">
        <v>161</v>
      </c>
      <c r="C675" t="s">
        <v>184</v>
      </c>
      <c r="D675" t="s">
        <v>277</v>
      </c>
      <c r="E675" t="s">
        <v>16</v>
      </c>
      <c r="F675" t="s">
        <v>148</v>
      </c>
      <c r="G675">
        <v>0.33329999999999999</v>
      </c>
      <c r="H675">
        <v>11.94</v>
      </c>
      <c r="I675">
        <v>3.98</v>
      </c>
    </row>
    <row r="676" spans="1:9" x14ac:dyDescent="0.3">
      <c r="A676" t="s">
        <v>105</v>
      </c>
      <c r="B676" t="s">
        <v>161</v>
      </c>
      <c r="C676" t="s">
        <v>184</v>
      </c>
      <c r="D676" t="s">
        <v>238</v>
      </c>
      <c r="E676" t="s">
        <v>18</v>
      </c>
      <c r="F676" t="s">
        <v>148</v>
      </c>
      <c r="G676">
        <v>4</v>
      </c>
      <c r="H676">
        <v>80.75</v>
      </c>
      <c r="I676">
        <v>323</v>
      </c>
    </row>
    <row r="677" spans="1:9" x14ac:dyDescent="0.3">
      <c r="A677" t="s">
        <v>105</v>
      </c>
      <c r="B677" t="s">
        <v>161</v>
      </c>
      <c r="C677" t="s">
        <v>184</v>
      </c>
      <c r="D677" t="s">
        <v>322</v>
      </c>
      <c r="E677" t="s">
        <v>17</v>
      </c>
      <c r="F677" t="s">
        <v>145</v>
      </c>
      <c r="G677" t="s">
        <v>193</v>
      </c>
      <c r="H677" t="s">
        <v>193</v>
      </c>
      <c r="I677">
        <v>0</v>
      </c>
    </row>
    <row r="678" spans="1:9" x14ac:dyDescent="0.3">
      <c r="A678" t="s">
        <v>105</v>
      </c>
      <c r="B678" t="s">
        <v>161</v>
      </c>
      <c r="C678" t="s">
        <v>184</v>
      </c>
      <c r="D678" t="s">
        <v>200</v>
      </c>
      <c r="E678" t="s">
        <v>17</v>
      </c>
      <c r="F678" t="s">
        <v>148</v>
      </c>
      <c r="G678">
        <v>2</v>
      </c>
      <c r="H678">
        <v>65.680000000000007</v>
      </c>
      <c r="I678">
        <v>131.36000000000001</v>
      </c>
    </row>
    <row r="679" spans="1:9" x14ac:dyDescent="0.3">
      <c r="A679" t="s">
        <v>93</v>
      </c>
      <c r="B679" t="s">
        <v>161</v>
      </c>
      <c r="C679" t="s">
        <v>184</v>
      </c>
      <c r="D679" t="s">
        <v>245</v>
      </c>
      <c r="E679" t="s">
        <v>16</v>
      </c>
      <c r="F679" t="s">
        <v>148</v>
      </c>
      <c r="G679">
        <v>1</v>
      </c>
      <c r="H679">
        <v>57.35</v>
      </c>
      <c r="I679">
        <v>57.35</v>
      </c>
    </row>
    <row r="680" spans="1:9" x14ac:dyDescent="0.3">
      <c r="A680" t="s">
        <v>93</v>
      </c>
      <c r="B680" t="s">
        <v>161</v>
      </c>
      <c r="C680" t="s">
        <v>184</v>
      </c>
      <c r="D680" t="s">
        <v>202</v>
      </c>
      <c r="E680" t="s">
        <v>16</v>
      </c>
      <c r="F680" t="s">
        <v>148</v>
      </c>
      <c r="G680">
        <v>3.7999000000000001</v>
      </c>
      <c r="H680">
        <v>187.53</v>
      </c>
      <c r="I680">
        <v>712.61</v>
      </c>
    </row>
    <row r="681" spans="1:9" x14ac:dyDescent="0.3">
      <c r="A681" t="s">
        <v>93</v>
      </c>
      <c r="B681" t="s">
        <v>161</v>
      </c>
      <c r="C681" t="s">
        <v>184</v>
      </c>
      <c r="D681" t="s">
        <v>220</v>
      </c>
      <c r="E681" t="s">
        <v>16</v>
      </c>
      <c r="F681" t="s">
        <v>147</v>
      </c>
      <c r="G681">
        <v>11</v>
      </c>
      <c r="H681">
        <v>3.25</v>
      </c>
      <c r="I681">
        <v>35.75</v>
      </c>
    </row>
    <row r="682" spans="1:9" x14ac:dyDescent="0.3">
      <c r="A682" t="s">
        <v>93</v>
      </c>
      <c r="B682" t="s">
        <v>161</v>
      </c>
      <c r="C682" t="s">
        <v>184</v>
      </c>
      <c r="D682" t="s">
        <v>226</v>
      </c>
      <c r="E682" t="s">
        <v>18</v>
      </c>
      <c r="F682" t="s">
        <v>147</v>
      </c>
      <c r="G682">
        <v>27</v>
      </c>
      <c r="H682">
        <v>3.3</v>
      </c>
      <c r="I682">
        <v>89.1</v>
      </c>
    </row>
    <row r="683" spans="1:9" x14ac:dyDescent="0.3">
      <c r="A683" t="s">
        <v>93</v>
      </c>
      <c r="B683" t="s">
        <v>161</v>
      </c>
      <c r="C683" t="s">
        <v>184</v>
      </c>
      <c r="D683" t="s">
        <v>252</v>
      </c>
      <c r="E683" t="s">
        <v>16</v>
      </c>
      <c r="F683" t="s">
        <v>145</v>
      </c>
      <c r="G683">
        <v>1</v>
      </c>
      <c r="H683">
        <v>110</v>
      </c>
      <c r="I683">
        <v>110</v>
      </c>
    </row>
    <row r="684" spans="1:9" x14ac:dyDescent="0.3">
      <c r="A684" t="s">
        <v>94</v>
      </c>
      <c r="B684" t="s">
        <v>161</v>
      </c>
      <c r="C684" t="s">
        <v>184</v>
      </c>
      <c r="D684" t="s">
        <v>280</v>
      </c>
      <c r="E684" t="s">
        <v>17</v>
      </c>
      <c r="F684" t="s">
        <v>145</v>
      </c>
      <c r="G684">
        <v>3</v>
      </c>
      <c r="H684">
        <v>13</v>
      </c>
      <c r="I684">
        <v>39</v>
      </c>
    </row>
    <row r="685" spans="1:9" x14ac:dyDescent="0.3">
      <c r="A685" t="s">
        <v>94</v>
      </c>
      <c r="B685" t="s">
        <v>161</v>
      </c>
      <c r="C685" t="s">
        <v>184</v>
      </c>
      <c r="D685" t="s">
        <v>199</v>
      </c>
      <c r="E685" t="s">
        <v>16</v>
      </c>
      <c r="F685" t="s">
        <v>145</v>
      </c>
      <c r="G685">
        <v>145</v>
      </c>
      <c r="H685">
        <v>5.5</v>
      </c>
      <c r="I685">
        <v>797.5</v>
      </c>
    </row>
    <row r="686" spans="1:9" x14ac:dyDescent="0.3">
      <c r="A686" t="s">
        <v>94</v>
      </c>
      <c r="B686" t="s">
        <v>161</v>
      </c>
      <c r="C686" t="s">
        <v>184</v>
      </c>
      <c r="D686" t="s">
        <v>306</v>
      </c>
      <c r="E686" t="s">
        <v>18</v>
      </c>
      <c r="F686" t="s">
        <v>145</v>
      </c>
      <c r="G686">
        <v>4</v>
      </c>
      <c r="H686">
        <v>56.5</v>
      </c>
      <c r="I686">
        <v>226</v>
      </c>
    </row>
    <row r="687" spans="1:9" x14ac:dyDescent="0.3">
      <c r="A687" t="s">
        <v>94</v>
      </c>
      <c r="B687" t="s">
        <v>161</v>
      </c>
      <c r="C687" t="s">
        <v>184</v>
      </c>
      <c r="D687" t="s">
        <v>239</v>
      </c>
      <c r="E687" t="s">
        <v>17</v>
      </c>
      <c r="F687" t="s">
        <v>145</v>
      </c>
      <c r="G687">
        <v>28.181799999999999</v>
      </c>
      <c r="H687">
        <v>110</v>
      </c>
      <c r="I687">
        <v>3100</v>
      </c>
    </row>
    <row r="688" spans="1:9" x14ac:dyDescent="0.3">
      <c r="A688" t="s">
        <v>94</v>
      </c>
      <c r="B688" t="s">
        <v>161</v>
      </c>
      <c r="C688" t="s">
        <v>184</v>
      </c>
      <c r="D688" t="s">
        <v>205</v>
      </c>
      <c r="E688" t="s">
        <v>16</v>
      </c>
      <c r="F688" t="s">
        <v>145</v>
      </c>
      <c r="G688">
        <v>1</v>
      </c>
      <c r="H688">
        <v>50</v>
      </c>
      <c r="I688">
        <v>50</v>
      </c>
    </row>
    <row r="689" spans="1:9" x14ac:dyDescent="0.3">
      <c r="A689" t="s">
        <v>94</v>
      </c>
      <c r="B689" t="s">
        <v>161</v>
      </c>
      <c r="C689" t="s">
        <v>184</v>
      </c>
      <c r="D689" t="s">
        <v>296</v>
      </c>
      <c r="E689" t="s">
        <v>17</v>
      </c>
      <c r="F689" t="s">
        <v>145</v>
      </c>
      <c r="G689">
        <v>5</v>
      </c>
      <c r="H689">
        <v>130</v>
      </c>
      <c r="I689">
        <v>650</v>
      </c>
    </row>
    <row r="690" spans="1:9" x14ac:dyDescent="0.3">
      <c r="A690" t="s">
        <v>95</v>
      </c>
      <c r="B690" t="s">
        <v>161</v>
      </c>
      <c r="C690" t="s">
        <v>184</v>
      </c>
      <c r="D690" t="s">
        <v>245</v>
      </c>
      <c r="E690" t="s">
        <v>17</v>
      </c>
      <c r="F690" t="s">
        <v>148</v>
      </c>
      <c r="G690">
        <v>9</v>
      </c>
      <c r="H690">
        <v>57.35</v>
      </c>
      <c r="I690">
        <v>516.15</v>
      </c>
    </row>
    <row r="691" spans="1:9" x14ac:dyDescent="0.3">
      <c r="A691" t="s">
        <v>95</v>
      </c>
      <c r="B691" t="s">
        <v>161</v>
      </c>
      <c r="C691" t="s">
        <v>184</v>
      </c>
      <c r="D691" t="s">
        <v>301</v>
      </c>
      <c r="E691" t="s">
        <v>18</v>
      </c>
      <c r="F691" t="s">
        <v>147</v>
      </c>
      <c r="G691">
        <v>1172.7514000000001</v>
      </c>
      <c r="H691">
        <v>23.46</v>
      </c>
      <c r="I691">
        <v>27512.75</v>
      </c>
    </row>
    <row r="692" spans="1:9" x14ac:dyDescent="0.3">
      <c r="A692" t="s">
        <v>95</v>
      </c>
      <c r="B692" t="s">
        <v>161</v>
      </c>
      <c r="C692" t="s">
        <v>184</v>
      </c>
      <c r="D692" t="s">
        <v>221</v>
      </c>
      <c r="E692" t="s">
        <v>17</v>
      </c>
      <c r="F692" t="s">
        <v>147</v>
      </c>
      <c r="G692">
        <v>14</v>
      </c>
      <c r="H692">
        <v>3.3</v>
      </c>
      <c r="I692">
        <v>46.2</v>
      </c>
    </row>
    <row r="693" spans="1:9" x14ac:dyDescent="0.3">
      <c r="A693" t="s">
        <v>95</v>
      </c>
      <c r="B693" t="s">
        <v>161</v>
      </c>
      <c r="C693" t="s">
        <v>184</v>
      </c>
      <c r="D693" t="s">
        <v>283</v>
      </c>
      <c r="E693" t="s">
        <v>17</v>
      </c>
      <c r="F693" t="s">
        <v>147</v>
      </c>
      <c r="G693">
        <v>2</v>
      </c>
      <c r="H693">
        <v>14.21</v>
      </c>
      <c r="I693">
        <v>28.42</v>
      </c>
    </row>
    <row r="694" spans="1:9" x14ac:dyDescent="0.3">
      <c r="A694" t="s">
        <v>95</v>
      </c>
      <c r="B694" t="s">
        <v>161</v>
      </c>
      <c r="C694" t="s">
        <v>184</v>
      </c>
      <c r="D694" t="s">
        <v>229</v>
      </c>
      <c r="E694" t="s">
        <v>16</v>
      </c>
      <c r="F694" t="s">
        <v>147</v>
      </c>
      <c r="G694">
        <v>3</v>
      </c>
      <c r="H694">
        <v>10</v>
      </c>
      <c r="I694">
        <v>30</v>
      </c>
    </row>
    <row r="695" spans="1:9" x14ac:dyDescent="0.3">
      <c r="A695" t="s">
        <v>97</v>
      </c>
      <c r="B695" t="s">
        <v>161</v>
      </c>
      <c r="C695" t="s">
        <v>184</v>
      </c>
      <c r="D695" t="s">
        <v>216</v>
      </c>
      <c r="E695" t="s">
        <v>17</v>
      </c>
      <c r="F695" t="s">
        <v>148</v>
      </c>
      <c r="G695" t="s">
        <v>193</v>
      </c>
      <c r="H695">
        <v>0</v>
      </c>
      <c r="I695">
        <v>0</v>
      </c>
    </row>
    <row r="696" spans="1:9" x14ac:dyDescent="0.3">
      <c r="A696" t="s">
        <v>97</v>
      </c>
      <c r="B696" t="s">
        <v>161</v>
      </c>
      <c r="C696" t="s">
        <v>184</v>
      </c>
      <c r="D696" t="s">
        <v>199</v>
      </c>
      <c r="E696" t="s">
        <v>16</v>
      </c>
      <c r="F696" t="s">
        <v>145</v>
      </c>
      <c r="G696">
        <v>116</v>
      </c>
      <c r="H696">
        <v>5.5</v>
      </c>
      <c r="I696">
        <v>638</v>
      </c>
    </row>
    <row r="697" spans="1:9" x14ac:dyDescent="0.3">
      <c r="A697" t="s">
        <v>97</v>
      </c>
      <c r="B697" t="s">
        <v>161</v>
      </c>
      <c r="C697" t="s">
        <v>184</v>
      </c>
      <c r="D697" t="s">
        <v>226</v>
      </c>
      <c r="E697" t="s">
        <v>18</v>
      </c>
      <c r="F697" t="s">
        <v>147</v>
      </c>
      <c r="G697">
        <v>9.8802000000000003</v>
      </c>
      <c r="H697">
        <v>3.34</v>
      </c>
      <c r="I697">
        <v>33</v>
      </c>
    </row>
    <row r="698" spans="1:9" x14ac:dyDescent="0.3">
      <c r="A698" t="s">
        <v>97</v>
      </c>
      <c r="B698" t="s">
        <v>161</v>
      </c>
      <c r="C698" t="s">
        <v>184</v>
      </c>
      <c r="D698" t="s">
        <v>271</v>
      </c>
      <c r="E698" t="s">
        <v>17</v>
      </c>
      <c r="F698" t="s">
        <v>148</v>
      </c>
      <c r="G698">
        <v>1.9818</v>
      </c>
      <c r="H698">
        <v>56.34</v>
      </c>
      <c r="I698">
        <v>111.66</v>
      </c>
    </row>
    <row r="699" spans="1:9" x14ac:dyDescent="0.3">
      <c r="A699" t="s">
        <v>97</v>
      </c>
      <c r="B699" t="s">
        <v>161</v>
      </c>
      <c r="C699" t="s">
        <v>184</v>
      </c>
      <c r="D699" t="s">
        <v>262</v>
      </c>
      <c r="E699" t="s">
        <v>18</v>
      </c>
      <c r="F699" t="s">
        <v>145</v>
      </c>
      <c r="G699">
        <v>1</v>
      </c>
      <c r="H699">
        <v>56.5</v>
      </c>
      <c r="I699">
        <v>56.5</v>
      </c>
    </row>
    <row r="700" spans="1:9" x14ac:dyDescent="0.3">
      <c r="A700" t="s">
        <v>97</v>
      </c>
      <c r="B700" t="s">
        <v>161</v>
      </c>
      <c r="C700" t="s">
        <v>184</v>
      </c>
      <c r="D700" t="s">
        <v>225</v>
      </c>
      <c r="E700" t="s">
        <v>16</v>
      </c>
      <c r="F700" t="s">
        <v>162</v>
      </c>
      <c r="G700">
        <v>222.21</v>
      </c>
      <c r="H700">
        <v>51.96</v>
      </c>
      <c r="I700">
        <v>11546.02</v>
      </c>
    </row>
    <row r="701" spans="1:9" x14ac:dyDescent="0.3">
      <c r="A701" t="s">
        <v>98</v>
      </c>
      <c r="B701" t="s">
        <v>161</v>
      </c>
      <c r="C701" t="s">
        <v>184</v>
      </c>
      <c r="D701" t="s">
        <v>248</v>
      </c>
      <c r="E701" t="s">
        <v>16</v>
      </c>
      <c r="F701" t="s">
        <v>148</v>
      </c>
      <c r="G701">
        <v>8</v>
      </c>
      <c r="H701">
        <v>114.27</v>
      </c>
      <c r="I701">
        <v>914.16</v>
      </c>
    </row>
    <row r="702" spans="1:9" x14ac:dyDescent="0.3">
      <c r="A702" t="s">
        <v>98</v>
      </c>
      <c r="B702" t="s">
        <v>161</v>
      </c>
      <c r="C702" t="s">
        <v>184</v>
      </c>
      <c r="D702" t="s">
        <v>224</v>
      </c>
      <c r="E702" t="s">
        <v>125</v>
      </c>
      <c r="F702" t="s">
        <v>145</v>
      </c>
      <c r="G702">
        <v>65</v>
      </c>
      <c r="H702">
        <v>58.5</v>
      </c>
      <c r="I702">
        <v>3802.5</v>
      </c>
    </row>
    <row r="703" spans="1:9" x14ac:dyDescent="0.3">
      <c r="A703" t="s">
        <v>98</v>
      </c>
      <c r="B703" t="s">
        <v>161</v>
      </c>
      <c r="C703" t="s">
        <v>184</v>
      </c>
      <c r="D703" t="s">
        <v>289</v>
      </c>
      <c r="E703" t="s">
        <v>18</v>
      </c>
      <c r="F703" t="s">
        <v>147</v>
      </c>
      <c r="G703">
        <v>14</v>
      </c>
      <c r="H703">
        <v>3.38</v>
      </c>
      <c r="I703">
        <v>47.32</v>
      </c>
    </row>
    <row r="704" spans="1:9" x14ac:dyDescent="0.3">
      <c r="A704" t="s">
        <v>98</v>
      </c>
      <c r="B704" t="s">
        <v>161</v>
      </c>
      <c r="C704" t="s">
        <v>184</v>
      </c>
      <c r="D704" t="s">
        <v>294</v>
      </c>
      <c r="E704" t="s">
        <v>125</v>
      </c>
      <c r="F704" t="s">
        <v>145</v>
      </c>
      <c r="G704">
        <v>8</v>
      </c>
      <c r="H704">
        <v>117</v>
      </c>
      <c r="I704">
        <v>936</v>
      </c>
    </row>
    <row r="705" spans="1:9" x14ac:dyDescent="0.3">
      <c r="A705" t="s">
        <v>98</v>
      </c>
      <c r="B705" t="s">
        <v>161</v>
      </c>
      <c r="C705" t="s">
        <v>184</v>
      </c>
      <c r="D705" t="s">
        <v>250</v>
      </c>
      <c r="E705" t="s">
        <v>17</v>
      </c>
      <c r="F705" t="s">
        <v>145</v>
      </c>
      <c r="G705">
        <v>4</v>
      </c>
      <c r="H705">
        <v>55</v>
      </c>
      <c r="I705">
        <v>220</v>
      </c>
    </row>
    <row r="706" spans="1:9" x14ac:dyDescent="0.3">
      <c r="A706" t="s">
        <v>98</v>
      </c>
      <c r="B706" t="s">
        <v>161</v>
      </c>
      <c r="C706" t="s">
        <v>184</v>
      </c>
      <c r="D706" t="s">
        <v>218</v>
      </c>
      <c r="E706" t="s">
        <v>18</v>
      </c>
      <c r="F706" t="s">
        <v>145</v>
      </c>
      <c r="G706">
        <v>1</v>
      </c>
      <c r="H706">
        <v>130</v>
      </c>
      <c r="I706">
        <v>130</v>
      </c>
    </row>
    <row r="707" spans="1:9" x14ac:dyDescent="0.3">
      <c r="A707" t="s">
        <v>99</v>
      </c>
      <c r="B707" t="s">
        <v>161</v>
      </c>
      <c r="C707" t="s">
        <v>184</v>
      </c>
      <c r="D707" t="s">
        <v>216</v>
      </c>
      <c r="E707" t="s">
        <v>18</v>
      </c>
      <c r="F707" t="s">
        <v>148</v>
      </c>
      <c r="G707" t="s">
        <v>193</v>
      </c>
      <c r="H707">
        <v>0</v>
      </c>
      <c r="I707">
        <v>0</v>
      </c>
    </row>
    <row r="708" spans="1:9" x14ac:dyDescent="0.3">
      <c r="A708" t="s">
        <v>99</v>
      </c>
      <c r="B708" t="s">
        <v>161</v>
      </c>
      <c r="C708" t="s">
        <v>184</v>
      </c>
      <c r="D708" t="s">
        <v>219</v>
      </c>
      <c r="E708" t="s">
        <v>17</v>
      </c>
      <c r="F708" t="s">
        <v>148</v>
      </c>
      <c r="G708" t="s">
        <v>193</v>
      </c>
      <c r="H708">
        <v>0</v>
      </c>
      <c r="I708">
        <v>0</v>
      </c>
    </row>
    <row r="709" spans="1:9" x14ac:dyDescent="0.3">
      <c r="A709" t="s">
        <v>99</v>
      </c>
      <c r="B709" t="s">
        <v>161</v>
      </c>
      <c r="C709" t="s">
        <v>184</v>
      </c>
      <c r="D709" t="s">
        <v>286</v>
      </c>
      <c r="E709" t="s">
        <v>16</v>
      </c>
      <c r="F709" t="s">
        <v>145</v>
      </c>
      <c r="G709">
        <v>58</v>
      </c>
      <c r="H709">
        <v>5</v>
      </c>
      <c r="I709">
        <v>290</v>
      </c>
    </row>
    <row r="710" spans="1:9" x14ac:dyDescent="0.3">
      <c r="A710" t="s">
        <v>99</v>
      </c>
      <c r="B710" t="s">
        <v>161</v>
      </c>
      <c r="C710" t="s">
        <v>184</v>
      </c>
      <c r="D710" t="s">
        <v>226</v>
      </c>
      <c r="E710" t="s">
        <v>16</v>
      </c>
      <c r="F710" t="s">
        <v>147</v>
      </c>
      <c r="G710">
        <v>10</v>
      </c>
      <c r="H710">
        <v>3.34</v>
      </c>
      <c r="I710">
        <v>33.4</v>
      </c>
    </row>
    <row r="711" spans="1:9" x14ac:dyDescent="0.3">
      <c r="A711" t="s">
        <v>100</v>
      </c>
      <c r="B711" t="s">
        <v>161</v>
      </c>
      <c r="C711" t="s">
        <v>184</v>
      </c>
      <c r="D711" t="s">
        <v>248</v>
      </c>
      <c r="E711" t="s">
        <v>16</v>
      </c>
      <c r="F711" t="s">
        <v>148</v>
      </c>
      <c r="G711">
        <v>8</v>
      </c>
      <c r="H711">
        <v>114.27</v>
      </c>
      <c r="I711">
        <v>914.16</v>
      </c>
    </row>
    <row r="712" spans="1:9" x14ac:dyDescent="0.3">
      <c r="A712" t="s">
        <v>98</v>
      </c>
      <c r="B712" t="s">
        <v>161</v>
      </c>
      <c r="C712" t="s">
        <v>184</v>
      </c>
      <c r="D712" t="s">
        <v>275</v>
      </c>
      <c r="E712" t="s">
        <v>125</v>
      </c>
      <c r="F712" t="s">
        <v>145</v>
      </c>
      <c r="G712">
        <v>37</v>
      </c>
      <c r="H712">
        <v>130</v>
      </c>
      <c r="I712">
        <v>4810</v>
      </c>
    </row>
    <row r="713" spans="1:9" x14ac:dyDescent="0.3">
      <c r="A713" t="s">
        <v>98</v>
      </c>
      <c r="B713" t="s">
        <v>161</v>
      </c>
      <c r="C713" t="s">
        <v>184</v>
      </c>
      <c r="D713" t="s">
        <v>196</v>
      </c>
      <c r="E713" t="s">
        <v>125</v>
      </c>
      <c r="F713" t="s">
        <v>145</v>
      </c>
      <c r="G713">
        <v>1</v>
      </c>
      <c r="H713">
        <v>60</v>
      </c>
      <c r="I713">
        <v>60</v>
      </c>
    </row>
    <row r="714" spans="1:9" x14ac:dyDescent="0.3">
      <c r="A714" t="s">
        <v>98</v>
      </c>
      <c r="B714" t="s">
        <v>161</v>
      </c>
      <c r="C714" t="s">
        <v>184</v>
      </c>
      <c r="D714" t="s">
        <v>237</v>
      </c>
      <c r="E714" t="s">
        <v>17</v>
      </c>
      <c r="F714" t="s">
        <v>145</v>
      </c>
      <c r="G714">
        <v>21</v>
      </c>
      <c r="H714">
        <v>130</v>
      </c>
      <c r="I714">
        <v>2730</v>
      </c>
    </row>
    <row r="715" spans="1:9" x14ac:dyDescent="0.3">
      <c r="A715" t="s">
        <v>99</v>
      </c>
      <c r="B715" t="s">
        <v>161</v>
      </c>
      <c r="C715" t="s">
        <v>184</v>
      </c>
      <c r="D715" t="s">
        <v>286</v>
      </c>
      <c r="E715" t="s">
        <v>17</v>
      </c>
      <c r="F715" t="s">
        <v>145</v>
      </c>
      <c r="G715">
        <v>99</v>
      </c>
      <c r="H715">
        <v>5</v>
      </c>
      <c r="I715">
        <v>495</v>
      </c>
    </row>
    <row r="716" spans="1:9" x14ac:dyDescent="0.3">
      <c r="A716" t="s">
        <v>99</v>
      </c>
      <c r="B716" t="s">
        <v>161</v>
      </c>
      <c r="C716" t="s">
        <v>184</v>
      </c>
      <c r="D716" t="s">
        <v>199</v>
      </c>
      <c r="E716" t="s">
        <v>18</v>
      </c>
      <c r="F716" t="s">
        <v>145</v>
      </c>
      <c r="G716">
        <v>96</v>
      </c>
      <c r="H716">
        <v>5.5</v>
      </c>
      <c r="I716">
        <v>528</v>
      </c>
    </row>
    <row r="717" spans="1:9" x14ac:dyDescent="0.3">
      <c r="A717" t="s">
        <v>99</v>
      </c>
      <c r="B717" t="s">
        <v>161</v>
      </c>
      <c r="C717" t="s">
        <v>184</v>
      </c>
      <c r="D717" t="s">
        <v>263</v>
      </c>
      <c r="E717" t="s">
        <v>17</v>
      </c>
      <c r="F717" t="s">
        <v>148</v>
      </c>
      <c r="G717">
        <v>64</v>
      </c>
      <c r="H717">
        <v>2.75</v>
      </c>
      <c r="I717">
        <v>176</v>
      </c>
    </row>
    <row r="718" spans="1:9" x14ac:dyDescent="0.3">
      <c r="A718" t="s">
        <v>99</v>
      </c>
      <c r="B718" t="s">
        <v>161</v>
      </c>
      <c r="C718" t="s">
        <v>184</v>
      </c>
      <c r="D718" t="s">
        <v>273</v>
      </c>
      <c r="E718" t="s">
        <v>17</v>
      </c>
      <c r="F718" t="s">
        <v>147</v>
      </c>
      <c r="G718" t="s">
        <v>193</v>
      </c>
      <c r="H718" t="s">
        <v>193</v>
      </c>
      <c r="I718">
        <v>12.5</v>
      </c>
    </row>
    <row r="719" spans="1:9" x14ac:dyDescent="0.3">
      <c r="A719" t="s">
        <v>99</v>
      </c>
      <c r="B719" t="s">
        <v>161</v>
      </c>
      <c r="C719" t="s">
        <v>184</v>
      </c>
      <c r="D719" t="s">
        <v>306</v>
      </c>
      <c r="E719" t="s">
        <v>18</v>
      </c>
      <c r="F719" t="s">
        <v>145</v>
      </c>
      <c r="G719">
        <v>3</v>
      </c>
      <c r="H719">
        <v>56.5</v>
      </c>
      <c r="I719">
        <v>169.5</v>
      </c>
    </row>
    <row r="720" spans="1:9" x14ac:dyDescent="0.3">
      <c r="A720" t="s">
        <v>99</v>
      </c>
      <c r="B720" t="s">
        <v>161</v>
      </c>
      <c r="C720" t="s">
        <v>184</v>
      </c>
      <c r="D720" t="s">
        <v>294</v>
      </c>
      <c r="E720" t="s">
        <v>125</v>
      </c>
      <c r="F720" t="s">
        <v>145</v>
      </c>
      <c r="G720">
        <v>3</v>
      </c>
      <c r="H720">
        <v>117</v>
      </c>
      <c r="I720">
        <v>351</v>
      </c>
    </row>
    <row r="721" spans="1:9" x14ac:dyDescent="0.3">
      <c r="A721" t="s">
        <v>100</v>
      </c>
      <c r="B721" t="s">
        <v>161</v>
      </c>
      <c r="C721" t="s">
        <v>184</v>
      </c>
      <c r="D721" t="s">
        <v>251</v>
      </c>
      <c r="E721" t="s">
        <v>16</v>
      </c>
      <c r="F721" t="s">
        <v>148</v>
      </c>
      <c r="G721">
        <v>1</v>
      </c>
      <c r="H721">
        <v>88.59</v>
      </c>
      <c r="I721">
        <v>88.59</v>
      </c>
    </row>
    <row r="722" spans="1:9" x14ac:dyDescent="0.3">
      <c r="A722" t="s">
        <v>100</v>
      </c>
      <c r="B722" t="s">
        <v>161</v>
      </c>
      <c r="C722" t="s">
        <v>184</v>
      </c>
      <c r="D722" t="s">
        <v>246</v>
      </c>
      <c r="E722" t="s">
        <v>17</v>
      </c>
      <c r="F722" t="s">
        <v>148</v>
      </c>
      <c r="G722">
        <v>6</v>
      </c>
      <c r="H722">
        <v>96.2</v>
      </c>
      <c r="I722">
        <v>577.20000000000005</v>
      </c>
    </row>
    <row r="723" spans="1:9" x14ac:dyDescent="0.3">
      <c r="A723" t="s">
        <v>100</v>
      </c>
      <c r="B723" t="s">
        <v>161</v>
      </c>
      <c r="C723" t="s">
        <v>184</v>
      </c>
      <c r="D723" t="s">
        <v>199</v>
      </c>
      <c r="E723" t="s">
        <v>17</v>
      </c>
      <c r="F723" t="s">
        <v>145</v>
      </c>
      <c r="G723">
        <v>128</v>
      </c>
      <c r="H723">
        <v>5.5</v>
      </c>
      <c r="I723">
        <v>704</v>
      </c>
    </row>
    <row r="724" spans="1:9" x14ac:dyDescent="0.3">
      <c r="A724" t="s">
        <v>101</v>
      </c>
      <c r="B724" t="s">
        <v>161</v>
      </c>
      <c r="C724" t="s">
        <v>184</v>
      </c>
      <c r="D724" t="s">
        <v>301</v>
      </c>
      <c r="E724" t="s">
        <v>17</v>
      </c>
      <c r="F724" t="s">
        <v>147</v>
      </c>
      <c r="G724">
        <v>3207.1889000000001</v>
      </c>
      <c r="H724">
        <v>23.82</v>
      </c>
      <c r="I724">
        <v>76395.240000000005</v>
      </c>
    </row>
    <row r="725" spans="1:9" x14ac:dyDescent="0.3">
      <c r="A725" t="s">
        <v>102</v>
      </c>
      <c r="B725" t="s">
        <v>161</v>
      </c>
      <c r="C725" t="s">
        <v>184</v>
      </c>
      <c r="D725" t="s">
        <v>216</v>
      </c>
      <c r="E725" t="s">
        <v>17</v>
      </c>
      <c r="F725" t="s">
        <v>148</v>
      </c>
      <c r="G725" t="s">
        <v>193</v>
      </c>
      <c r="H725">
        <v>0</v>
      </c>
      <c r="I725">
        <v>0</v>
      </c>
    </row>
    <row r="726" spans="1:9" x14ac:dyDescent="0.3">
      <c r="A726" t="s">
        <v>102</v>
      </c>
      <c r="B726" t="s">
        <v>161</v>
      </c>
      <c r="C726" t="s">
        <v>184</v>
      </c>
      <c r="D726" t="s">
        <v>255</v>
      </c>
      <c r="E726" t="s">
        <v>17</v>
      </c>
      <c r="F726" t="s">
        <v>145</v>
      </c>
      <c r="G726">
        <v>13</v>
      </c>
      <c r="H726">
        <v>7.5</v>
      </c>
      <c r="I726">
        <v>97.5</v>
      </c>
    </row>
    <row r="727" spans="1:9" x14ac:dyDescent="0.3">
      <c r="A727" t="s">
        <v>102</v>
      </c>
      <c r="B727" t="s">
        <v>161</v>
      </c>
      <c r="C727" t="s">
        <v>184</v>
      </c>
      <c r="D727" t="s">
        <v>218</v>
      </c>
      <c r="E727" t="s">
        <v>16</v>
      </c>
      <c r="F727" t="s">
        <v>145</v>
      </c>
      <c r="G727">
        <v>1</v>
      </c>
      <c r="H727">
        <v>130</v>
      </c>
      <c r="I727">
        <v>130</v>
      </c>
    </row>
    <row r="728" spans="1:9" x14ac:dyDescent="0.3">
      <c r="A728" t="s">
        <v>103</v>
      </c>
      <c r="B728" t="s">
        <v>161</v>
      </c>
      <c r="C728" t="s">
        <v>184</v>
      </c>
      <c r="D728" t="s">
        <v>257</v>
      </c>
      <c r="E728" t="s">
        <v>16</v>
      </c>
      <c r="F728" t="s">
        <v>162</v>
      </c>
      <c r="G728">
        <v>44.58</v>
      </c>
      <c r="H728" t="s">
        <v>193</v>
      </c>
      <c r="I728">
        <v>0</v>
      </c>
    </row>
    <row r="729" spans="1:9" x14ac:dyDescent="0.3">
      <c r="A729" t="s">
        <v>104</v>
      </c>
      <c r="B729" t="s">
        <v>161</v>
      </c>
      <c r="C729" t="s">
        <v>184</v>
      </c>
      <c r="D729" t="s">
        <v>245</v>
      </c>
      <c r="E729" t="s">
        <v>16</v>
      </c>
      <c r="F729" t="s">
        <v>148</v>
      </c>
      <c r="G729">
        <v>2</v>
      </c>
      <c r="H729">
        <v>57.27</v>
      </c>
      <c r="I729">
        <v>114.54</v>
      </c>
    </row>
    <row r="730" spans="1:9" x14ac:dyDescent="0.3">
      <c r="A730" t="s">
        <v>104</v>
      </c>
      <c r="B730" t="s">
        <v>161</v>
      </c>
      <c r="C730" t="s">
        <v>184</v>
      </c>
      <c r="D730" t="s">
        <v>199</v>
      </c>
      <c r="E730" t="s">
        <v>16</v>
      </c>
      <c r="F730" t="s">
        <v>145</v>
      </c>
      <c r="G730">
        <v>55</v>
      </c>
      <c r="H730">
        <v>5.5</v>
      </c>
      <c r="I730">
        <v>302.5</v>
      </c>
    </row>
    <row r="731" spans="1:9" x14ac:dyDescent="0.3">
      <c r="A731" t="s">
        <v>104</v>
      </c>
      <c r="B731" t="s">
        <v>161</v>
      </c>
      <c r="C731" t="s">
        <v>184</v>
      </c>
      <c r="D731" t="s">
        <v>239</v>
      </c>
      <c r="E731" t="s">
        <v>16</v>
      </c>
      <c r="F731" t="s">
        <v>145</v>
      </c>
      <c r="G731">
        <v>8.1818000000000008</v>
      </c>
      <c r="H731">
        <v>110</v>
      </c>
      <c r="I731">
        <v>900</v>
      </c>
    </row>
    <row r="732" spans="1:9" x14ac:dyDescent="0.3">
      <c r="A732" t="s">
        <v>104</v>
      </c>
      <c r="B732" t="s">
        <v>161</v>
      </c>
      <c r="C732" t="s">
        <v>184</v>
      </c>
      <c r="D732" t="s">
        <v>225</v>
      </c>
      <c r="E732" t="s">
        <v>16</v>
      </c>
      <c r="F732" t="s">
        <v>162</v>
      </c>
      <c r="G732">
        <v>157.31</v>
      </c>
      <c r="H732">
        <v>51.96</v>
      </c>
      <c r="I732">
        <v>8173.8</v>
      </c>
    </row>
    <row r="733" spans="1:9" x14ac:dyDescent="0.3">
      <c r="A733" t="s">
        <v>105</v>
      </c>
      <c r="B733" t="s">
        <v>161</v>
      </c>
      <c r="C733" t="s">
        <v>184</v>
      </c>
      <c r="D733" t="s">
        <v>219</v>
      </c>
      <c r="E733" t="s">
        <v>17</v>
      </c>
      <c r="F733" t="s">
        <v>148</v>
      </c>
      <c r="G733" t="s">
        <v>193</v>
      </c>
      <c r="H733">
        <v>0</v>
      </c>
      <c r="I733">
        <v>0</v>
      </c>
    </row>
    <row r="734" spans="1:9" x14ac:dyDescent="0.3">
      <c r="A734" t="s">
        <v>105</v>
      </c>
      <c r="B734" t="s">
        <v>161</v>
      </c>
      <c r="C734" t="s">
        <v>184</v>
      </c>
      <c r="D734" t="s">
        <v>246</v>
      </c>
      <c r="E734" t="s">
        <v>17</v>
      </c>
      <c r="F734" t="s">
        <v>148</v>
      </c>
      <c r="G734">
        <v>6.6665999999999999</v>
      </c>
      <c r="H734">
        <v>96.2</v>
      </c>
      <c r="I734">
        <v>641.33000000000004</v>
      </c>
    </row>
    <row r="735" spans="1:9" x14ac:dyDescent="0.3">
      <c r="A735" t="s">
        <v>105</v>
      </c>
      <c r="B735" t="s">
        <v>161</v>
      </c>
      <c r="C735" t="s">
        <v>184</v>
      </c>
      <c r="D735" t="s">
        <v>221</v>
      </c>
      <c r="E735" t="s">
        <v>18</v>
      </c>
      <c r="F735" t="s">
        <v>147</v>
      </c>
      <c r="G735">
        <v>2</v>
      </c>
      <c r="H735">
        <v>3.34</v>
      </c>
      <c r="I735">
        <v>6.68</v>
      </c>
    </row>
    <row r="736" spans="1:9" x14ac:dyDescent="0.3">
      <c r="A736" t="s">
        <v>105</v>
      </c>
      <c r="B736" t="s">
        <v>161</v>
      </c>
      <c r="C736" t="s">
        <v>184</v>
      </c>
      <c r="D736" t="s">
        <v>317</v>
      </c>
      <c r="E736" t="s">
        <v>17</v>
      </c>
      <c r="F736" t="s">
        <v>145</v>
      </c>
      <c r="G736">
        <v>1</v>
      </c>
      <c r="H736">
        <v>100</v>
      </c>
      <c r="I736">
        <v>100</v>
      </c>
    </row>
    <row r="737" spans="1:9" x14ac:dyDescent="0.3">
      <c r="A737" t="s">
        <v>105</v>
      </c>
      <c r="B737" t="s">
        <v>161</v>
      </c>
      <c r="C737" t="s">
        <v>184</v>
      </c>
      <c r="D737" t="s">
        <v>237</v>
      </c>
      <c r="E737" t="s">
        <v>17</v>
      </c>
      <c r="F737" t="s">
        <v>145</v>
      </c>
      <c r="G737">
        <v>20</v>
      </c>
      <c r="H737">
        <v>130</v>
      </c>
      <c r="I737">
        <v>2600</v>
      </c>
    </row>
    <row r="738" spans="1:9" x14ac:dyDescent="0.3">
      <c r="A738" t="s">
        <v>93</v>
      </c>
      <c r="B738" t="s">
        <v>161</v>
      </c>
      <c r="C738" t="s">
        <v>184</v>
      </c>
      <c r="D738" t="s">
        <v>251</v>
      </c>
      <c r="E738" t="s">
        <v>18</v>
      </c>
      <c r="F738" t="s">
        <v>148</v>
      </c>
      <c r="G738">
        <v>1</v>
      </c>
      <c r="H738">
        <v>87.68</v>
      </c>
      <c r="I738">
        <v>87.68</v>
      </c>
    </row>
    <row r="739" spans="1:9" x14ac:dyDescent="0.3">
      <c r="A739" t="s">
        <v>94</v>
      </c>
      <c r="B739" t="s">
        <v>161</v>
      </c>
      <c r="C739" t="s">
        <v>184</v>
      </c>
      <c r="D739" t="s">
        <v>219</v>
      </c>
      <c r="E739" t="s">
        <v>18</v>
      </c>
      <c r="F739" t="s">
        <v>148</v>
      </c>
      <c r="G739" t="s">
        <v>193</v>
      </c>
      <c r="H739">
        <v>0</v>
      </c>
      <c r="I739">
        <v>0</v>
      </c>
    </row>
    <row r="740" spans="1:9" x14ac:dyDescent="0.3">
      <c r="A740" t="s">
        <v>94</v>
      </c>
      <c r="B740" t="s">
        <v>161</v>
      </c>
      <c r="C740" t="s">
        <v>184</v>
      </c>
      <c r="D740" t="s">
        <v>201</v>
      </c>
      <c r="E740" t="s">
        <v>18</v>
      </c>
      <c r="F740" t="s">
        <v>148</v>
      </c>
      <c r="G740">
        <v>14</v>
      </c>
      <c r="H740">
        <v>135.27000000000001</v>
      </c>
      <c r="I740">
        <v>1893.78</v>
      </c>
    </row>
    <row r="741" spans="1:9" x14ac:dyDescent="0.3">
      <c r="A741" t="s">
        <v>94</v>
      </c>
      <c r="B741" t="s">
        <v>161</v>
      </c>
      <c r="C741" t="s">
        <v>184</v>
      </c>
      <c r="D741" t="s">
        <v>269</v>
      </c>
      <c r="E741" t="s">
        <v>16</v>
      </c>
      <c r="F741" t="s">
        <v>148</v>
      </c>
      <c r="G741">
        <v>5</v>
      </c>
      <c r="H741">
        <v>69.14</v>
      </c>
      <c r="I741">
        <v>345.7</v>
      </c>
    </row>
    <row r="742" spans="1:9" x14ac:dyDescent="0.3">
      <c r="A742" t="s">
        <v>94</v>
      </c>
      <c r="B742" t="s">
        <v>161</v>
      </c>
      <c r="C742" t="s">
        <v>184</v>
      </c>
      <c r="D742" t="s">
        <v>224</v>
      </c>
      <c r="E742" t="s">
        <v>18</v>
      </c>
      <c r="F742" t="s">
        <v>145</v>
      </c>
      <c r="G742">
        <v>3</v>
      </c>
      <c r="H742">
        <v>117</v>
      </c>
      <c r="I742">
        <v>351</v>
      </c>
    </row>
    <row r="743" spans="1:9" x14ac:dyDescent="0.3">
      <c r="A743" t="s">
        <v>94</v>
      </c>
      <c r="B743" t="s">
        <v>161</v>
      </c>
      <c r="C743" t="s">
        <v>184</v>
      </c>
      <c r="D743" t="s">
        <v>278</v>
      </c>
      <c r="E743" t="s">
        <v>16</v>
      </c>
      <c r="F743" t="s">
        <v>145</v>
      </c>
      <c r="G743">
        <v>7</v>
      </c>
      <c r="H743">
        <v>70</v>
      </c>
      <c r="I743">
        <v>490</v>
      </c>
    </row>
    <row r="744" spans="1:9" x14ac:dyDescent="0.3">
      <c r="A744" t="s">
        <v>94</v>
      </c>
      <c r="B744" t="s">
        <v>161</v>
      </c>
      <c r="C744" t="s">
        <v>184</v>
      </c>
      <c r="D744" t="s">
        <v>305</v>
      </c>
      <c r="E744" t="s">
        <v>17</v>
      </c>
      <c r="F744" t="s">
        <v>148</v>
      </c>
      <c r="G744" t="s">
        <v>193</v>
      </c>
      <c r="H744">
        <v>0</v>
      </c>
      <c r="I744">
        <v>0</v>
      </c>
    </row>
    <row r="745" spans="1:9" x14ac:dyDescent="0.3">
      <c r="A745" t="s">
        <v>94</v>
      </c>
      <c r="B745" t="s">
        <v>161</v>
      </c>
      <c r="C745" t="s">
        <v>184</v>
      </c>
      <c r="D745" t="s">
        <v>296</v>
      </c>
      <c r="E745" t="s">
        <v>16</v>
      </c>
      <c r="F745" t="s">
        <v>145</v>
      </c>
      <c r="G745">
        <v>1</v>
      </c>
      <c r="H745">
        <v>130</v>
      </c>
      <c r="I745">
        <v>130</v>
      </c>
    </row>
    <row r="746" spans="1:9" x14ac:dyDescent="0.3">
      <c r="A746" t="s">
        <v>95</v>
      </c>
      <c r="B746" t="s">
        <v>161</v>
      </c>
      <c r="C746" t="s">
        <v>184</v>
      </c>
      <c r="D746" t="s">
        <v>243</v>
      </c>
      <c r="E746" t="s">
        <v>16</v>
      </c>
      <c r="F746" t="s">
        <v>148</v>
      </c>
      <c r="G746">
        <v>3</v>
      </c>
      <c r="H746">
        <v>23.47</v>
      </c>
      <c r="I746">
        <v>70.41</v>
      </c>
    </row>
    <row r="747" spans="1:9" x14ac:dyDescent="0.3">
      <c r="A747" t="s">
        <v>95</v>
      </c>
      <c r="B747" t="s">
        <v>161</v>
      </c>
      <c r="C747" t="s">
        <v>184</v>
      </c>
      <c r="D747" t="s">
        <v>233</v>
      </c>
      <c r="E747" t="s">
        <v>16</v>
      </c>
      <c r="F747" t="s">
        <v>148</v>
      </c>
      <c r="G747">
        <v>4</v>
      </c>
      <c r="H747">
        <v>48.76</v>
      </c>
      <c r="I747">
        <v>195.04</v>
      </c>
    </row>
    <row r="748" spans="1:9" x14ac:dyDescent="0.3">
      <c r="A748" t="s">
        <v>95</v>
      </c>
      <c r="B748" t="s">
        <v>161</v>
      </c>
      <c r="C748" t="s">
        <v>184</v>
      </c>
      <c r="D748" t="s">
        <v>323</v>
      </c>
      <c r="E748" t="s">
        <v>17</v>
      </c>
      <c r="F748" t="s">
        <v>148</v>
      </c>
      <c r="G748">
        <v>0.58099999999999996</v>
      </c>
      <c r="H748">
        <v>53.73</v>
      </c>
      <c r="I748">
        <v>31.22</v>
      </c>
    </row>
    <row r="749" spans="1:9" x14ac:dyDescent="0.3">
      <c r="A749" t="s">
        <v>95</v>
      </c>
      <c r="B749" t="s">
        <v>161</v>
      </c>
      <c r="C749" t="s">
        <v>184</v>
      </c>
      <c r="D749" t="s">
        <v>274</v>
      </c>
      <c r="E749" t="s">
        <v>17</v>
      </c>
      <c r="F749" t="s">
        <v>148</v>
      </c>
      <c r="G749">
        <v>2</v>
      </c>
      <c r="H749">
        <v>315.83999999999997</v>
      </c>
      <c r="I749">
        <v>631.67999999999995</v>
      </c>
    </row>
    <row r="750" spans="1:9" x14ac:dyDescent="0.3">
      <c r="A750" t="s">
        <v>95</v>
      </c>
      <c r="B750" t="s">
        <v>161</v>
      </c>
      <c r="C750" t="s">
        <v>184</v>
      </c>
      <c r="D750" t="s">
        <v>244</v>
      </c>
      <c r="E750" t="s">
        <v>18</v>
      </c>
      <c r="F750" t="s">
        <v>148</v>
      </c>
      <c r="G750">
        <v>1</v>
      </c>
      <c r="H750">
        <v>115.1</v>
      </c>
      <c r="I750">
        <v>115.1</v>
      </c>
    </row>
    <row r="751" spans="1:9" x14ac:dyDescent="0.3">
      <c r="A751" t="s">
        <v>95</v>
      </c>
      <c r="B751" t="s">
        <v>161</v>
      </c>
      <c r="C751" t="s">
        <v>184</v>
      </c>
      <c r="D751" t="s">
        <v>286</v>
      </c>
      <c r="E751" t="s">
        <v>18</v>
      </c>
      <c r="F751" t="s">
        <v>145</v>
      </c>
      <c r="G751">
        <v>57</v>
      </c>
      <c r="H751">
        <v>5</v>
      </c>
      <c r="I751">
        <v>285</v>
      </c>
    </row>
    <row r="752" spans="1:9" x14ac:dyDescent="0.3">
      <c r="A752" t="s">
        <v>95</v>
      </c>
      <c r="B752" t="s">
        <v>161</v>
      </c>
      <c r="C752" t="s">
        <v>184</v>
      </c>
      <c r="D752" t="s">
        <v>239</v>
      </c>
      <c r="E752" t="s">
        <v>17</v>
      </c>
      <c r="F752" t="s">
        <v>145</v>
      </c>
      <c r="G752">
        <v>34.363599999999998</v>
      </c>
      <c r="H752">
        <v>110</v>
      </c>
      <c r="I752">
        <v>3780</v>
      </c>
    </row>
    <row r="753" spans="1:9" x14ac:dyDescent="0.3">
      <c r="A753" t="s">
        <v>95</v>
      </c>
      <c r="B753" t="s">
        <v>161</v>
      </c>
      <c r="C753" t="s">
        <v>184</v>
      </c>
      <c r="D753" t="s">
        <v>237</v>
      </c>
      <c r="E753" t="s">
        <v>17</v>
      </c>
      <c r="F753" t="s">
        <v>145</v>
      </c>
      <c r="G753">
        <v>4</v>
      </c>
      <c r="H753">
        <v>130</v>
      </c>
      <c r="I753">
        <v>520</v>
      </c>
    </row>
    <row r="754" spans="1:9" x14ac:dyDescent="0.3">
      <c r="A754" t="s">
        <v>98</v>
      </c>
      <c r="B754" t="s">
        <v>161</v>
      </c>
      <c r="C754" t="s">
        <v>184</v>
      </c>
      <c r="D754" t="s">
        <v>191</v>
      </c>
      <c r="E754" t="s">
        <v>18</v>
      </c>
      <c r="F754" t="s">
        <v>192</v>
      </c>
      <c r="G754" t="s">
        <v>193</v>
      </c>
      <c r="H754" t="s">
        <v>193</v>
      </c>
      <c r="I754">
        <v>78.819999999999993</v>
      </c>
    </row>
    <row r="755" spans="1:9" x14ac:dyDescent="0.3">
      <c r="A755" t="s">
        <v>98</v>
      </c>
      <c r="B755" t="s">
        <v>161</v>
      </c>
      <c r="C755" t="s">
        <v>184</v>
      </c>
      <c r="D755" t="s">
        <v>211</v>
      </c>
      <c r="E755" t="s">
        <v>17</v>
      </c>
      <c r="F755" t="s">
        <v>145</v>
      </c>
      <c r="G755">
        <v>1</v>
      </c>
      <c r="H755">
        <v>160</v>
      </c>
      <c r="I755">
        <v>160</v>
      </c>
    </row>
    <row r="756" spans="1:9" x14ac:dyDescent="0.3">
      <c r="A756" t="s">
        <v>99</v>
      </c>
      <c r="B756" t="s">
        <v>161</v>
      </c>
      <c r="C756" t="s">
        <v>184</v>
      </c>
      <c r="D756" t="s">
        <v>285</v>
      </c>
      <c r="E756" t="s">
        <v>16</v>
      </c>
      <c r="F756" t="s">
        <v>145</v>
      </c>
      <c r="G756" t="s">
        <v>193</v>
      </c>
      <c r="H756" t="s">
        <v>193</v>
      </c>
      <c r="I756">
        <v>16</v>
      </c>
    </row>
    <row r="757" spans="1:9" x14ac:dyDescent="0.3">
      <c r="A757" t="s">
        <v>99</v>
      </c>
      <c r="B757" t="s">
        <v>161</v>
      </c>
      <c r="C757" t="s">
        <v>184</v>
      </c>
      <c r="D757" t="s">
        <v>275</v>
      </c>
      <c r="E757" t="s">
        <v>18</v>
      </c>
      <c r="F757" t="s">
        <v>145</v>
      </c>
      <c r="G757">
        <v>10</v>
      </c>
      <c r="H757">
        <v>130</v>
      </c>
      <c r="I757">
        <v>1300</v>
      </c>
    </row>
    <row r="758" spans="1:9" x14ac:dyDescent="0.3">
      <c r="A758" t="s">
        <v>99</v>
      </c>
      <c r="B758" t="s">
        <v>161</v>
      </c>
      <c r="C758" t="s">
        <v>184</v>
      </c>
      <c r="D758" t="s">
        <v>227</v>
      </c>
      <c r="E758" t="s">
        <v>17</v>
      </c>
      <c r="F758" t="s">
        <v>145</v>
      </c>
      <c r="G758">
        <v>1</v>
      </c>
      <c r="H758">
        <v>160</v>
      </c>
      <c r="I758">
        <v>160</v>
      </c>
    </row>
    <row r="759" spans="1:9" x14ac:dyDescent="0.3">
      <c r="A759" t="s">
        <v>100</v>
      </c>
      <c r="B759" t="s">
        <v>161</v>
      </c>
      <c r="C759" t="s">
        <v>184</v>
      </c>
      <c r="D759" t="s">
        <v>201</v>
      </c>
      <c r="E759" t="s">
        <v>16</v>
      </c>
      <c r="F759" t="s">
        <v>148</v>
      </c>
      <c r="G759">
        <v>5.5998999999999999</v>
      </c>
      <c r="H759">
        <v>137.74</v>
      </c>
      <c r="I759">
        <v>771.34</v>
      </c>
    </row>
    <row r="760" spans="1:9" x14ac:dyDescent="0.3">
      <c r="A760" t="s">
        <v>100</v>
      </c>
      <c r="B760" t="s">
        <v>161</v>
      </c>
      <c r="C760" t="s">
        <v>184</v>
      </c>
      <c r="D760" t="s">
        <v>269</v>
      </c>
      <c r="E760" t="s">
        <v>17</v>
      </c>
      <c r="F760" t="s">
        <v>148</v>
      </c>
      <c r="G760">
        <v>14</v>
      </c>
      <c r="H760">
        <v>69.03</v>
      </c>
      <c r="I760">
        <v>966.42</v>
      </c>
    </row>
    <row r="761" spans="1:9" x14ac:dyDescent="0.3">
      <c r="A761" t="s">
        <v>100</v>
      </c>
      <c r="B761" t="s">
        <v>161</v>
      </c>
      <c r="C761" t="s">
        <v>184</v>
      </c>
      <c r="D761" t="s">
        <v>242</v>
      </c>
      <c r="E761" t="s">
        <v>17</v>
      </c>
      <c r="F761" t="s">
        <v>145</v>
      </c>
      <c r="G761">
        <v>7</v>
      </c>
      <c r="H761">
        <v>4</v>
      </c>
      <c r="I761">
        <v>28</v>
      </c>
    </row>
    <row r="762" spans="1:9" x14ac:dyDescent="0.3">
      <c r="A762" t="s">
        <v>101</v>
      </c>
      <c r="B762" t="s">
        <v>161</v>
      </c>
      <c r="C762" t="s">
        <v>184</v>
      </c>
      <c r="D762" t="s">
        <v>300</v>
      </c>
      <c r="E762" t="s">
        <v>18</v>
      </c>
      <c r="F762" t="s">
        <v>145</v>
      </c>
      <c r="G762">
        <v>1</v>
      </c>
      <c r="H762">
        <v>54.64</v>
      </c>
      <c r="I762">
        <v>54.64</v>
      </c>
    </row>
    <row r="763" spans="1:9" x14ac:dyDescent="0.3">
      <c r="A763" t="s">
        <v>101</v>
      </c>
      <c r="B763" t="s">
        <v>161</v>
      </c>
      <c r="C763" t="s">
        <v>184</v>
      </c>
      <c r="D763" t="s">
        <v>276</v>
      </c>
      <c r="E763" t="s">
        <v>18</v>
      </c>
      <c r="F763" t="s">
        <v>145</v>
      </c>
      <c r="G763">
        <v>0.5</v>
      </c>
      <c r="H763">
        <v>15.84</v>
      </c>
      <c r="I763">
        <v>7.92</v>
      </c>
    </row>
    <row r="764" spans="1:9" x14ac:dyDescent="0.3">
      <c r="A764" t="s">
        <v>102</v>
      </c>
      <c r="B764" t="s">
        <v>161</v>
      </c>
      <c r="C764" t="s">
        <v>184</v>
      </c>
      <c r="D764" t="s">
        <v>216</v>
      </c>
      <c r="E764" t="s">
        <v>16</v>
      </c>
      <c r="F764" t="s">
        <v>148</v>
      </c>
      <c r="G764" t="s">
        <v>193</v>
      </c>
      <c r="H764">
        <v>0</v>
      </c>
      <c r="I764">
        <v>0</v>
      </c>
    </row>
    <row r="765" spans="1:9" x14ac:dyDescent="0.3">
      <c r="A765" t="s">
        <v>102</v>
      </c>
      <c r="B765" t="s">
        <v>161</v>
      </c>
      <c r="C765" t="s">
        <v>184</v>
      </c>
      <c r="D765" t="s">
        <v>293</v>
      </c>
      <c r="E765" t="s">
        <v>18</v>
      </c>
      <c r="F765" t="s">
        <v>148</v>
      </c>
      <c r="G765">
        <v>1</v>
      </c>
      <c r="H765">
        <v>3</v>
      </c>
      <c r="I765">
        <v>3</v>
      </c>
    </row>
    <row r="766" spans="1:9" x14ac:dyDescent="0.3">
      <c r="A766" t="s">
        <v>102</v>
      </c>
      <c r="B766" t="s">
        <v>161</v>
      </c>
      <c r="C766" t="s">
        <v>184</v>
      </c>
      <c r="D766" t="s">
        <v>273</v>
      </c>
      <c r="E766" t="s">
        <v>17</v>
      </c>
      <c r="F766" t="s">
        <v>147</v>
      </c>
      <c r="G766" t="s">
        <v>193</v>
      </c>
      <c r="H766" t="s">
        <v>193</v>
      </c>
      <c r="I766">
        <v>0</v>
      </c>
    </row>
    <row r="767" spans="1:9" x14ac:dyDescent="0.3">
      <c r="A767" t="s">
        <v>103</v>
      </c>
      <c r="B767" t="s">
        <v>161</v>
      </c>
      <c r="C767" t="s">
        <v>184</v>
      </c>
      <c r="D767" t="s">
        <v>248</v>
      </c>
      <c r="E767" t="s">
        <v>17</v>
      </c>
      <c r="F767" t="s">
        <v>148</v>
      </c>
      <c r="G767">
        <v>54.599899999999998</v>
      </c>
      <c r="H767">
        <v>114.27</v>
      </c>
      <c r="I767">
        <v>6239.14</v>
      </c>
    </row>
    <row r="768" spans="1:9" x14ac:dyDescent="0.3">
      <c r="A768" t="s">
        <v>103</v>
      </c>
      <c r="B768" t="s">
        <v>161</v>
      </c>
      <c r="C768" t="s">
        <v>184</v>
      </c>
      <c r="D768" t="s">
        <v>196</v>
      </c>
      <c r="E768" t="s">
        <v>16</v>
      </c>
      <c r="F768" t="s">
        <v>145</v>
      </c>
      <c r="G768">
        <v>15</v>
      </c>
      <c r="H768">
        <v>60</v>
      </c>
      <c r="I768">
        <v>900</v>
      </c>
    </row>
    <row r="769" spans="1:9" x14ac:dyDescent="0.3">
      <c r="A769" t="s">
        <v>103</v>
      </c>
      <c r="B769" t="s">
        <v>161</v>
      </c>
      <c r="C769" t="s">
        <v>184</v>
      </c>
      <c r="D769" t="s">
        <v>324</v>
      </c>
      <c r="E769" t="s">
        <v>18</v>
      </c>
      <c r="F769" t="s">
        <v>145</v>
      </c>
      <c r="G769">
        <v>1</v>
      </c>
      <c r="H769">
        <v>80</v>
      </c>
      <c r="I769">
        <v>80</v>
      </c>
    </row>
    <row r="770" spans="1:9" x14ac:dyDescent="0.3">
      <c r="A770" t="s">
        <v>105</v>
      </c>
      <c r="B770" t="s">
        <v>161</v>
      </c>
      <c r="C770" t="s">
        <v>184</v>
      </c>
      <c r="D770" t="s">
        <v>268</v>
      </c>
      <c r="E770" t="s">
        <v>16</v>
      </c>
      <c r="F770" t="s">
        <v>148</v>
      </c>
      <c r="G770">
        <v>1</v>
      </c>
      <c r="H770">
        <v>75.73</v>
      </c>
      <c r="I770">
        <v>75.73</v>
      </c>
    </row>
    <row r="771" spans="1:9" x14ac:dyDescent="0.3">
      <c r="A771" t="s">
        <v>105</v>
      </c>
      <c r="B771" t="s">
        <v>161</v>
      </c>
      <c r="C771" t="s">
        <v>184</v>
      </c>
      <c r="D771" t="s">
        <v>206</v>
      </c>
      <c r="E771" t="s">
        <v>18</v>
      </c>
      <c r="F771" t="s">
        <v>148</v>
      </c>
      <c r="G771">
        <v>9.1998999999999995</v>
      </c>
      <c r="H771">
        <v>97.17</v>
      </c>
      <c r="I771">
        <v>893.96</v>
      </c>
    </row>
    <row r="772" spans="1:9" x14ac:dyDescent="0.3">
      <c r="A772" t="s">
        <v>105</v>
      </c>
      <c r="B772" t="s">
        <v>161</v>
      </c>
      <c r="C772" t="s">
        <v>184</v>
      </c>
      <c r="D772" t="s">
        <v>270</v>
      </c>
      <c r="E772" t="s">
        <v>18</v>
      </c>
      <c r="F772" t="s">
        <v>145</v>
      </c>
      <c r="G772">
        <v>3</v>
      </c>
      <c r="H772">
        <v>6.5</v>
      </c>
      <c r="I772">
        <v>19.5</v>
      </c>
    </row>
    <row r="773" spans="1:9" x14ac:dyDescent="0.3">
      <c r="A773" t="s">
        <v>93</v>
      </c>
      <c r="B773" t="s">
        <v>161</v>
      </c>
      <c r="C773" t="s">
        <v>184</v>
      </c>
      <c r="D773" t="s">
        <v>206</v>
      </c>
      <c r="E773" t="s">
        <v>16</v>
      </c>
      <c r="F773" t="s">
        <v>148</v>
      </c>
      <c r="G773">
        <v>6.7499000000000002</v>
      </c>
      <c r="H773">
        <v>95.87</v>
      </c>
      <c r="I773">
        <v>647.12</v>
      </c>
    </row>
    <row r="774" spans="1:9" x14ac:dyDescent="0.3">
      <c r="A774" t="s">
        <v>93</v>
      </c>
      <c r="B774" t="s">
        <v>161</v>
      </c>
      <c r="C774" t="s">
        <v>184</v>
      </c>
      <c r="D774" t="s">
        <v>301</v>
      </c>
      <c r="E774" t="s">
        <v>17</v>
      </c>
      <c r="F774" t="s">
        <v>147</v>
      </c>
      <c r="G774">
        <v>2920.3609999999999</v>
      </c>
      <c r="H774">
        <v>23.46</v>
      </c>
      <c r="I774">
        <v>68511.67</v>
      </c>
    </row>
    <row r="775" spans="1:9" x14ac:dyDescent="0.3">
      <c r="A775" t="s">
        <v>98</v>
      </c>
      <c r="B775" t="s">
        <v>161</v>
      </c>
      <c r="C775" t="s">
        <v>184</v>
      </c>
      <c r="D775" t="s">
        <v>204</v>
      </c>
      <c r="E775" t="s">
        <v>16</v>
      </c>
      <c r="F775" t="s">
        <v>148</v>
      </c>
      <c r="G775">
        <v>3</v>
      </c>
      <c r="H775">
        <v>161.12</v>
      </c>
      <c r="I775">
        <v>483.36</v>
      </c>
    </row>
    <row r="776" spans="1:9" x14ac:dyDescent="0.3">
      <c r="A776" t="s">
        <v>98</v>
      </c>
      <c r="B776" t="s">
        <v>161</v>
      </c>
      <c r="C776" t="s">
        <v>184</v>
      </c>
      <c r="D776" t="s">
        <v>237</v>
      </c>
      <c r="E776" t="s">
        <v>16</v>
      </c>
      <c r="F776" t="s">
        <v>145</v>
      </c>
      <c r="G776">
        <v>5</v>
      </c>
      <c r="H776">
        <v>130</v>
      </c>
      <c r="I776">
        <v>650</v>
      </c>
    </row>
    <row r="777" spans="1:9" x14ac:dyDescent="0.3">
      <c r="A777" t="s">
        <v>99</v>
      </c>
      <c r="B777" t="s">
        <v>161</v>
      </c>
      <c r="C777" t="s">
        <v>184</v>
      </c>
      <c r="D777" t="s">
        <v>245</v>
      </c>
      <c r="E777" t="s">
        <v>18</v>
      </c>
      <c r="F777" t="s">
        <v>148</v>
      </c>
      <c r="G777">
        <v>2</v>
      </c>
      <c r="H777">
        <v>57.27</v>
      </c>
      <c r="I777">
        <v>114.54</v>
      </c>
    </row>
    <row r="778" spans="1:9" x14ac:dyDescent="0.3">
      <c r="A778" t="s">
        <v>99</v>
      </c>
      <c r="B778" t="s">
        <v>161</v>
      </c>
      <c r="C778" t="s">
        <v>184</v>
      </c>
      <c r="D778" t="s">
        <v>238</v>
      </c>
      <c r="E778" t="s">
        <v>16</v>
      </c>
      <c r="F778" t="s">
        <v>148</v>
      </c>
      <c r="G778">
        <v>1</v>
      </c>
      <c r="H778">
        <v>80.75</v>
      </c>
      <c r="I778">
        <v>80.75</v>
      </c>
    </row>
    <row r="779" spans="1:9" x14ac:dyDescent="0.3">
      <c r="A779" t="s">
        <v>100</v>
      </c>
      <c r="B779" t="s">
        <v>161</v>
      </c>
      <c r="C779" t="s">
        <v>184</v>
      </c>
      <c r="D779" t="s">
        <v>246</v>
      </c>
      <c r="E779" t="s">
        <v>18</v>
      </c>
      <c r="F779" t="s">
        <v>148</v>
      </c>
      <c r="G779">
        <v>3</v>
      </c>
      <c r="H779">
        <v>96.2</v>
      </c>
      <c r="I779">
        <v>288.60000000000002</v>
      </c>
    </row>
    <row r="780" spans="1:9" x14ac:dyDescent="0.3">
      <c r="A780" t="s">
        <v>100</v>
      </c>
      <c r="B780" t="s">
        <v>161</v>
      </c>
      <c r="C780" t="s">
        <v>184</v>
      </c>
      <c r="D780" t="s">
        <v>209</v>
      </c>
      <c r="E780" t="s">
        <v>17</v>
      </c>
      <c r="F780" t="s">
        <v>145</v>
      </c>
      <c r="G780">
        <v>4</v>
      </c>
      <c r="H780">
        <v>130</v>
      </c>
      <c r="I780">
        <v>520</v>
      </c>
    </row>
    <row r="781" spans="1:9" x14ac:dyDescent="0.3">
      <c r="A781" t="s">
        <v>101</v>
      </c>
      <c r="B781" t="s">
        <v>161</v>
      </c>
      <c r="C781" t="s">
        <v>184</v>
      </c>
      <c r="D781" t="s">
        <v>245</v>
      </c>
      <c r="E781" t="s">
        <v>18</v>
      </c>
      <c r="F781" t="s">
        <v>148</v>
      </c>
      <c r="G781">
        <v>3</v>
      </c>
      <c r="H781">
        <v>57.27</v>
      </c>
      <c r="I781">
        <v>171.81</v>
      </c>
    </row>
    <row r="782" spans="1:9" x14ac:dyDescent="0.3">
      <c r="A782" t="s">
        <v>101</v>
      </c>
      <c r="B782" t="s">
        <v>161</v>
      </c>
      <c r="C782" t="s">
        <v>184</v>
      </c>
      <c r="D782" t="s">
        <v>199</v>
      </c>
      <c r="E782" t="s">
        <v>125</v>
      </c>
      <c r="F782" t="s">
        <v>145</v>
      </c>
      <c r="G782">
        <v>69.596299999999999</v>
      </c>
      <c r="H782">
        <v>5.5</v>
      </c>
      <c r="I782">
        <v>382.78</v>
      </c>
    </row>
    <row r="783" spans="1:9" x14ac:dyDescent="0.3">
      <c r="A783" t="s">
        <v>101</v>
      </c>
      <c r="B783" t="s">
        <v>161</v>
      </c>
      <c r="C783" t="s">
        <v>184</v>
      </c>
      <c r="D783" t="s">
        <v>250</v>
      </c>
      <c r="E783" t="s">
        <v>125</v>
      </c>
      <c r="F783" t="s">
        <v>145</v>
      </c>
      <c r="G783">
        <v>25</v>
      </c>
      <c r="H783">
        <v>55</v>
      </c>
      <c r="I783">
        <v>1375</v>
      </c>
    </row>
    <row r="784" spans="1:9" x14ac:dyDescent="0.3">
      <c r="A784" t="s">
        <v>101</v>
      </c>
      <c r="B784" t="s">
        <v>161</v>
      </c>
      <c r="C784" t="s">
        <v>184</v>
      </c>
      <c r="D784" t="s">
        <v>210</v>
      </c>
      <c r="E784" t="s">
        <v>17</v>
      </c>
      <c r="F784" t="s">
        <v>148</v>
      </c>
      <c r="G784">
        <v>1</v>
      </c>
      <c r="H784">
        <v>43.81</v>
      </c>
      <c r="I784">
        <v>43.81</v>
      </c>
    </row>
    <row r="785" spans="1:9" x14ac:dyDescent="0.3">
      <c r="A785" t="s">
        <v>101</v>
      </c>
      <c r="B785" t="s">
        <v>161</v>
      </c>
      <c r="C785" t="s">
        <v>184</v>
      </c>
      <c r="D785" t="s">
        <v>200</v>
      </c>
      <c r="E785" t="s">
        <v>16</v>
      </c>
      <c r="F785" t="s">
        <v>148</v>
      </c>
      <c r="G785">
        <v>2</v>
      </c>
      <c r="H785">
        <v>65.680000000000007</v>
      </c>
      <c r="I785">
        <v>131.36000000000001</v>
      </c>
    </row>
    <row r="786" spans="1:9" x14ac:dyDescent="0.3">
      <c r="A786" t="s">
        <v>102</v>
      </c>
      <c r="B786" t="s">
        <v>161</v>
      </c>
      <c r="C786" t="s">
        <v>184</v>
      </c>
      <c r="D786" t="s">
        <v>248</v>
      </c>
      <c r="E786" t="s">
        <v>16</v>
      </c>
      <c r="F786" t="s">
        <v>148</v>
      </c>
      <c r="G786">
        <v>9</v>
      </c>
      <c r="H786">
        <v>114.27</v>
      </c>
      <c r="I786">
        <v>1028.43</v>
      </c>
    </row>
    <row r="787" spans="1:9" x14ac:dyDescent="0.3">
      <c r="A787" t="s">
        <v>102</v>
      </c>
      <c r="B787" t="s">
        <v>161</v>
      </c>
      <c r="C787" t="s">
        <v>184</v>
      </c>
      <c r="D787" t="s">
        <v>289</v>
      </c>
      <c r="E787" t="s">
        <v>18</v>
      </c>
      <c r="F787" t="s">
        <v>147</v>
      </c>
      <c r="G787">
        <v>5</v>
      </c>
      <c r="H787">
        <v>3.38</v>
      </c>
      <c r="I787">
        <v>16.899999999999999</v>
      </c>
    </row>
    <row r="788" spans="1:9" x14ac:dyDescent="0.3">
      <c r="A788" t="s">
        <v>103</v>
      </c>
      <c r="B788" t="s">
        <v>161</v>
      </c>
      <c r="C788" t="s">
        <v>184</v>
      </c>
      <c r="D788" t="s">
        <v>275</v>
      </c>
      <c r="E788" t="s">
        <v>18</v>
      </c>
      <c r="F788" t="s">
        <v>145</v>
      </c>
      <c r="G788">
        <v>9</v>
      </c>
      <c r="H788">
        <v>130</v>
      </c>
      <c r="I788">
        <v>1170</v>
      </c>
    </row>
    <row r="789" spans="1:9" x14ac:dyDescent="0.3">
      <c r="A789" t="s">
        <v>103</v>
      </c>
      <c r="B789" t="s">
        <v>161</v>
      </c>
      <c r="C789" t="s">
        <v>184</v>
      </c>
      <c r="D789" t="s">
        <v>303</v>
      </c>
      <c r="E789" t="s">
        <v>17</v>
      </c>
      <c r="F789" t="s">
        <v>145</v>
      </c>
      <c r="G789">
        <v>1</v>
      </c>
      <c r="H789">
        <v>56.5</v>
      </c>
      <c r="I789">
        <v>56.5</v>
      </c>
    </row>
    <row r="790" spans="1:9" x14ac:dyDescent="0.3">
      <c r="A790" t="s">
        <v>104</v>
      </c>
      <c r="B790" t="s">
        <v>161</v>
      </c>
      <c r="C790" t="s">
        <v>184</v>
      </c>
      <c r="D790" t="s">
        <v>295</v>
      </c>
      <c r="E790" t="s">
        <v>18</v>
      </c>
      <c r="F790" t="s">
        <v>148</v>
      </c>
      <c r="G790">
        <v>1</v>
      </c>
      <c r="H790">
        <v>14.03</v>
      </c>
      <c r="I790">
        <v>14.03</v>
      </c>
    </row>
    <row r="791" spans="1:9" x14ac:dyDescent="0.3">
      <c r="A791" t="s">
        <v>104</v>
      </c>
      <c r="B791" t="s">
        <v>161</v>
      </c>
      <c r="C791" t="s">
        <v>184</v>
      </c>
      <c r="D791" t="s">
        <v>207</v>
      </c>
      <c r="E791" t="s">
        <v>16</v>
      </c>
      <c r="F791" t="s">
        <v>148</v>
      </c>
      <c r="G791">
        <v>1</v>
      </c>
      <c r="H791">
        <v>469.63</v>
      </c>
      <c r="I791">
        <v>469.63</v>
      </c>
    </row>
    <row r="792" spans="1:9" x14ac:dyDescent="0.3">
      <c r="A792" t="s">
        <v>105</v>
      </c>
      <c r="B792" t="s">
        <v>161</v>
      </c>
      <c r="C792" t="s">
        <v>184</v>
      </c>
      <c r="D792" t="s">
        <v>246</v>
      </c>
      <c r="E792" t="s">
        <v>16</v>
      </c>
      <c r="F792" t="s">
        <v>148</v>
      </c>
      <c r="G792">
        <v>3</v>
      </c>
      <c r="H792">
        <v>96.2</v>
      </c>
      <c r="I792">
        <v>288.60000000000002</v>
      </c>
    </row>
    <row r="793" spans="1:9" x14ac:dyDescent="0.3">
      <c r="A793" t="s">
        <v>105</v>
      </c>
      <c r="B793" t="s">
        <v>161</v>
      </c>
      <c r="C793" t="s">
        <v>184</v>
      </c>
      <c r="D793" t="s">
        <v>226</v>
      </c>
      <c r="E793" t="s">
        <v>17</v>
      </c>
      <c r="F793" t="s">
        <v>147</v>
      </c>
      <c r="G793">
        <v>208</v>
      </c>
      <c r="H793">
        <v>3.34</v>
      </c>
      <c r="I793">
        <v>694.72</v>
      </c>
    </row>
    <row r="794" spans="1:9" x14ac:dyDescent="0.3">
      <c r="A794" t="s">
        <v>105</v>
      </c>
      <c r="B794" t="s">
        <v>161</v>
      </c>
      <c r="C794" t="s">
        <v>184</v>
      </c>
      <c r="D794" t="s">
        <v>306</v>
      </c>
      <c r="E794" t="s">
        <v>17</v>
      </c>
      <c r="F794" t="s">
        <v>145</v>
      </c>
      <c r="G794">
        <v>1</v>
      </c>
      <c r="H794">
        <v>56.5</v>
      </c>
      <c r="I794">
        <v>56.5</v>
      </c>
    </row>
    <row r="795" spans="1:9" x14ac:dyDescent="0.3">
      <c r="A795" t="s">
        <v>105</v>
      </c>
      <c r="B795" t="s">
        <v>161</v>
      </c>
      <c r="C795" t="s">
        <v>184</v>
      </c>
      <c r="D795" t="s">
        <v>236</v>
      </c>
      <c r="E795" t="s">
        <v>17</v>
      </c>
      <c r="F795" t="s">
        <v>145</v>
      </c>
      <c r="G795" t="s">
        <v>193</v>
      </c>
      <c r="H795">
        <v>0</v>
      </c>
      <c r="I795">
        <v>0</v>
      </c>
    </row>
    <row r="796" spans="1:9" x14ac:dyDescent="0.3">
      <c r="A796" t="s">
        <v>93</v>
      </c>
      <c r="B796" t="s">
        <v>161</v>
      </c>
      <c r="C796" t="s">
        <v>184</v>
      </c>
      <c r="D796" t="s">
        <v>298</v>
      </c>
      <c r="E796" t="s">
        <v>17</v>
      </c>
      <c r="F796" t="s">
        <v>148</v>
      </c>
      <c r="G796" t="s">
        <v>193</v>
      </c>
      <c r="H796">
        <v>0</v>
      </c>
      <c r="I796">
        <v>0</v>
      </c>
    </row>
    <row r="797" spans="1:9" x14ac:dyDescent="0.3">
      <c r="A797" t="s">
        <v>93</v>
      </c>
      <c r="B797" t="s">
        <v>161</v>
      </c>
      <c r="C797" t="s">
        <v>184</v>
      </c>
      <c r="D797" t="s">
        <v>246</v>
      </c>
      <c r="E797" t="s">
        <v>16</v>
      </c>
      <c r="F797" t="s">
        <v>148</v>
      </c>
      <c r="G797">
        <v>2</v>
      </c>
      <c r="H797">
        <v>93.98</v>
      </c>
      <c r="I797">
        <v>187.96</v>
      </c>
    </row>
    <row r="798" spans="1:9" x14ac:dyDescent="0.3">
      <c r="A798" t="s">
        <v>93</v>
      </c>
      <c r="B798" t="s">
        <v>161</v>
      </c>
      <c r="C798" t="s">
        <v>184</v>
      </c>
      <c r="D798" t="s">
        <v>255</v>
      </c>
      <c r="E798" t="s">
        <v>18</v>
      </c>
      <c r="F798" t="s">
        <v>145</v>
      </c>
      <c r="G798">
        <v>6</v>
      </c>
      <c r="H798">
        <v>7.5</v>
      </c>
      <c r="I798">
        <v>45</v>
      </c>
    </row>
    <row r="799" spans="1:9" x14ac:dyDescent="0.3">
      <c r="A799" t="s">
        <v>93</v>
      </c>
      <c r="B799" t="s">
        <v>161</v>
      </c>
      <c r="C799" t="s">
        <v>184</v>
      </c>
      <c r="D799" t="s">
        <v>224</v>
      </c>
      <c r="E799" t="s">
        <v>16</v>
      </c>
      <c r="F799" t="s">
        <v>145</v>
      </c>
      <c r="G799">
        <v>1</v>
      </c>
      <c r="H799">
        <v>117</v>
      </c>
      <c r="I799">
        <v>117</v>
      </c>
    </row>
    <row r="800" spans="1:9" x14ac:dyDescent="0.3">
      <c r="A800" t="s">
        <v>93</v>
      </c>
      <c r="B800" t="s">
        <v>161</v>
      </c>
      <c r="C800" t="s">
        <v>184</v>
      </c>
      <c r="D800" t="s">
        <v>208</v>
      </c>
      <c r="E800" t="s">
        <v>18</v>
      </c>
      <c r="F800" t="s">
        <v>147</v>
      </c>
      <c r="G800">
        <v>10</v>
      </c>
      <c r="H800">
        <v>22.5</v>
      </c>
      <c r="I800">
        <v>225</v>
      </c>
    </row>
    <row r="801" spans="1:9" x14ac:dyDescent="0.3">
      <c r="A801" t="s">
        <v>93</v>
      </c>
      <c r="B801" t="s">
        <v>161</v>
      </c>
      <c r="C801" t="s">
        <v>184</v>
      </c>
      <c r="D801" t="s">
        <v>229</v>
      </c>
      <c r="E801" t="s">
        <v>17</v>
      </c>
      <c r="F801" t="s">
        <v>147</v>
      </c>
      <c r="G801">
        <v>1</v>
      </c>
      <c r="H801">
        <v>10</v>
      </c>
      <c r="I801">
        <v>10</v>
      </c>
    </row>
    <row r="802" spans="1:9" x14ac:dyDescent="0.3">
      <c r="A802" t="s">
        <v>94</v>
      </c>
      <c r="B802" t="s">
        <v>161</v>
      </c>
      <c r="C802" t="s">
        <v>184</v>
      </c>
      <c r="D802" t="s">
        <v>204</v>
      </c>
      <c r="E802" t="s">
        <v>18</v>
      </c>
      <c r="F802" t="s">
        <v>148</v>
      </c>
      <c r="G802">
        <v>18</v>
      </c>
      <c r="H802">
        <v>157.91999999999999</v>
      </c>
      <c r="I802">
        <v>2842.56</v>
      </c>
    </row>
    <row r="803" spans="1:9" x14ac:dyDescent="0.3">
      <c r="A803" t="s">
        <v>94</v>
      </c>
      <c r="B803" t="s">
        <v>161</v>
      </c>
      <c r="C803" t="s">
        <v>184</v>
      </c>
      <c r="D803" t="s">
        <v>300</v>
      </c>
      <c r="E803" t="s">
        <v>17</v>
      </c>
      <c r="F803" t="s">
        <v>145</v>
      </c>
      <c r="G803">
        <v>5</v>
      </c>
      <c r="H803">
        <v>54.64</v>
      </c>
      <c r="I803">
        <v>273.2</v>
      </c>
    </row>
    <row r="804" spans="1:9" x14ac:dyDescent="0.3">
      <c r="A804" t="s">
        <v>94</v>
      </c>
      <c r="B804" t="s">
        <v>161</v>
      </c>
      <c r="C804" t="s">
        <v>184</v>
      </c>
      <c r="D804" t="s">
        <v>258</v>
      </c>
      <c r="E804" t="s">
        <v>17</v>
      </c>
      <c r="F804" t="s">
        <v>145</v>
      </c>
      <c r="G804">
        <v>16</v>
      </c>
      <c r="H804">
        <v>6.5</v>
      </c>
      <c r="I804">
        <v>104</v>
      </c>
    </row>
    <row r="805" spans="1:9" x14ac:dyDescent="0.3">
      <c r="A805" t="s">
        <v>95</v>
      </c>
      <c r="B805" t="s">
        <v>161</v>
      </c>
      <c r="C805" t="s">
        <v>184</v>
      </c>
      <c r="D805" t="s">
        <v>272</v>
      </c>
      <c r="E805" t="s">
        <v>16</v>
      </c>
      <c r="F805" t="s">
        <v>145</v>
      </c>
      <c r="G805">
        <v>1680</v>
      </c>
      <c r="H805">
        <v>3.2</v>
      </c>
      <c r="I805">
        <v>5376</v>
      </c>
    </row>
    <row r="806" spans="1:9" x14ac:dyDescent="0.3">
      <c r="A806" t="s">
        <v>95</v>
      </c>
      <c r="B806" t="s">
        <v>161</v>
      </c>
      <c r="C806" t="s">
        <v>184</v>
      </c>
      <c r="D806" t="s">
        <v>194</v>
      </c>
      <c r="E806" t="s">
        <v>18</v>
      </c>
      <c r="F806" t="s">
        <v>147</v>
      </c>
      <c r="G806">
        <v>144.4496</v>
      </c>
      <c r="H806">
        <v>18.57</v>
      </c>
      <c r="I806">
        <v>2682.43</v>
      </c>
    </row>
    <row r="807" spans="1:9" x14ac:dyDescent="0.3">
      <c r="A807" t="s">
        <v>95</v>
      </c>
      <c r="B807" t="s">
        <v>161</v>
      </c>
      <c r="C807" t="s">
        <v>184</v>
      </c>
      <c r="D807" t="s">
        <v>213</v>
      </c>
      <c r="E807" t="s">
        <v>17</v>
      </c>
      <c r="F807" t="s">
        <v>147</v>
      </c>
      <c r="G807">
        <v>2</v>
      </c>
      <c r="H807">
        <v>23.46</v>
      </c>
      <c r="I807">
        <v>46.92</v>
      </c>
    </row>
    <row r="808" spans="1:9" x14ac:dyDescent="0.3">
      <c r="A808" t="s">
        <v>95</v>
      </c>
      <c r="B808" t="s">
        <v>161</v>
      </c>
      <c r="C808" t="s">
        <v>184</v>
      </c>
      <c r="D808" t="s">
        <v>215</v>
      </c>
      <c r="E808" t="s">
        <v>125</v>
      </c>
      <c r="F808" t="s">
        <v>145</v>
      </c>
      <c r="G808">
        <v>2</v>
      </c>
      <c r="H808">
        <v>110</v>
      </c>
      <c r="I808">
        <v>220</v>
      </c>
    </row>
    <row r="809" spans="1:9" x14ac:dyDescent="0.3">
      <c r="A809" t="s">
        <v>95</v>
      </c>
      <c r="B809" t="s">
        <v>161</v>
      </c>
      <c r="C809" t="s">
        <v>184</v>
      </c>
      <c r="D809" t="s">
        <v>196</v>
      </c>
      <c r="E809" t="s">
        <v>18</v>
      </c>
      <c r="F809" t="s">
        <v>145</v>
      </c>
      <c r="G809">
        <v>5</v>
      </c>
      <c r="H809">
        <v>60</v>
      </c>
      <c r="I809">
        <v>300</v>
      </c>
    </row>
    <row r="810" spans="1:9" x14ac:dyDescent="0.3">
      <c r="A810" t="s">
        <v>95</v>
      </c>
      <c r="B810" t="s">
        <v>161</v>
      </c>
      <c r="C810" t="s">
        <v>184</v>
      </c>
      <c r="D810" t="s">
        <v>271</v>
      </c>
      <c r="E810" t="s">
        <v>17</v>
      </c>
      <c r="F810" t="s">
        <v>148</v>
      </c>
      <c r="G810">
        <v>1</v>
      </c>
      <c r="H810">
        <v>55.32</v>
      </c>
      <c r="I810">
        <v>55.32</v>
      </c>
    </row>
    <row r="811" spans="1:9" x14ac:dyDescent="0.3">
      <c r="A811" t="s">
        <v>95</v>
      </c>
      <c r="B811" t="s">
        <v>161</v>
      </c>
      <c r="C811" t="s">
        <v>184</v>
      </c>
      <c r="D811" t="s">
        <v>225</v>
      </c>
      <c r="E811" t="s">
        <v>125</v>
      </c>
      <c r="F811" t="s">
        <v>162</v>
      </c>
      <c r="G811">
        <v>146.65</v>
      </c>
      <c r="H811">
        <v>49</v>
      </c>
      <c r="I811">
        <v>7185.85</v>
      </c>
    </row>
    <row r="812" spans="1:9" x14ac:dyDescent="0.3">
      <c r="A812" t="s">
        <v>97</v>
      </c>
      <c r="B812" t="s">
        <v>161</v>
      </c>
      <c r="C812" t="s">
        <v>184</v>
      </c>
      <c r="D812" t="s">
        <v>269</v>
      </c>
      <c r="E812" t="s">
        <v>18</v>
      </c>
      <c r="F812" t="s">
        <v>148</v>
      </c>
      <c r="G812">
        <v>5</v>
      </c>
      <c r="H812">
        <v>69.03</v>
      </c>
      <c r="I812">
        <v>345.15</v>
      </c>
    </row>
    <row r="813" spans="1:9" x14ac:dyDescent="0.3">
      <c r="A813" t="s">
        <v>97</v>
      </c>
      <c r="B813" t="s">
        <v>161</v>
      </c>
      <c r="C813" t="s">
        <v>184</v>
      </c>
      <c r="D813" t="s">
        <v>207</v>
      </c>
      <c r="E813" t="s">
        <v>17</v>
      </c>
      <c r="F813" t="s">
        <v>148</v>
      </c>
      <c r="G813">
        <v>6</v>
      </c>
      <c r="H813">
        <v>469.63</v>
      </c>
      <c r="I813">
        <v>2817.78</v>
      </c>
    </row>
    <row r="814" spans="1:9" x14ac:dyDescent="0.3">
      <c r="A814" t="s">
        <v>97</v>
      </c>
      <c r="B814" t="s">
        <v>161</v>
      </c>
      <c r="C814" t="s">
        <v>184</v>
      </c>
      <c r="D814" t="s">
        <v>209</v>
      </c>
      <c r="E814" t="s">
        <v>18</v>
      </c>
      <c r="F814" t="s">
        <v>145</v>
      </c>
      <c r="G814">
        <v>22</v>
      </c>
      <c r="H814">
        <v>130</v>
      </c>
      <c r="I814">
        <v>2860</v>
      </c>
    </row>
    <row r="815" spans="1:9" x14ac:dyDescent="0.3">
      <c r="A815" t="s">
        <v>97</v>
      </c>
      <c r="B815" t="s">
        <v>161</v>
      </c>
      <c r="C815" t="s">
        <v>184</v>
      </c>
      <c r="D815" t="s">
        <v>261</v>
      </c>
      <c r="E815" t="s">
        <v>18</v>
      </c>
      <c r="F815" t="s">
        <v>145</v>
      </c>
      <c r="G815">
        <v>32</v>
      </c>
      <c r="H815">
        <v>135</v>
      </c>
      <c r="I815">
        <v>4320</v>
      </c>
    </row>
    <row r="816" spans="1:9" x14ac:dyDescent="0.3">
      <c r="A816" t="s">
        <v>97</v>
      </c>
      <c r="B816" t="s">
        <v>161</v>
      </c>
      <c r="C816" t="s">
        <v>184</v>
      </c>
      <c r="D816" t="s">
        <v>256</v>
      </c>
      <c r="E816" t="s">
        <v>17</v>
      </c>
      <c r="F816" t="s">
        <v>145</v>
      </c>
      <c r="G816">
        <v>2</v>
      </c>
      <c r="H816">
        <v>56.5</v>
      </c>
      <c r="I816">
        <v>113</v>
      </c>
    </row>
    <row r="817" spans="1:9" x14ac:dyDescent="0.3">
      <c r="A817" t="s">
        <v>98</v>
      </c>
      <c r="B817" t="s">
        <v>161</v>
      </c>
      <c r="C817" t="s">
        <v>184</v>
      </c>
      <c r="D817" t="s">
        <v>237</v>
      </c>
      <c r="E817" t="s">
        <v>18</v>
      </c>
      <c r="F817" t="s">
        <v>145</v>
      </c>
      <c r="G817">
        <v>1</v>
      </c>
      <c r="H817">
        <v>130</v>
      </c>
      <c r="I817">
        <v>130</v>
      </c>
    </row>
    <row r="818" spans="1:9" x14ac:dyDescent="0.3">
      <c r="A818" t="s">
        <v>99</v>
      </c>
      <c r="B818" t="s">
        <v>161</v>
      </c>
      <c r="C818" t="s">
        <v>184</v>
      </c>
      <c r="D818" t="s">
        <v>216</v>
      </c>
      <c r="E818" t="s">
        <v>17</v>
      </c>
      <c r="F818" t="s">
        <v>148</v>
      </c>
      <c r="G818" t="s">
        <v>193</v>
      </c>
      <c r="H818">
        <v>0</v>
      </c>
      <c r="I818">
        <v>0</v>
      </c>
    </row>
    <row r="819" spans="1:9" x14ac:dyDescent="0.3">
      <c r="A819" t="s">
        <v>99</v>
      </c>
      <c r="B819" t="s">
        <v>161</v>
      </c>
      <c r="C819" t="s">
        <v>184</v>
      </c>
      <c r="D819" t="s">
        <v>216</v>
      </c>
      <c r="E819" t="s">
        <v>16</v>
      </c>
      <c r="F819" t="s">
        <v>148</v>
      </c>
      <c r="G819" t="s">
        <v>193</v>
      </c>
      <c r="H819">
        <v>0</v>
      </c>
      <c r="I819">
        <v>0</v>
      </c>
    </row>
    <row r="820" spans="1:9" x14ac:dyDescent="0.3">
      <c r="A820" t="s">
        <v>99</v>
      </c>
      <c r="B820" t="s">
        <v>161</v>
      </c>
      <c r="C820" t="s">
        <v>184</v>
      </c>
      <c r="D820" t="s">
        <v>269</v>
      </c>
      <c r="E820" t="s">
        <v>16</v>
      </c>
      <c r="F820" t="s">
        <v>148</v>
      </c>
      <c r="G820">
        <v>4.5</v>
      </c>
      <c r="H820">
        <v>69.03</v>
      </c>
      <c r="I820">
        <v>310.64</v>
      </c>
    </row>
    <row r="821" spans="1:9" x14ac:dyDescent="0.3">
      <c r="A821" t="s">
        <v>99</v>
      </c>
      <c r="B821" t="s">
        <v>161</v>
      </c>
      <c r="C821" t="s">
        <v>184</v>
      </c>
      <c r="D821" t="s">
        <v>202</v>
      </c>
      <c r="E821" t="s">
        <v>16</v>
      </c>
      <c r="F821" t="s">
        <v>148</v>
      </c>
      <c r="G821">
        <v>3</v>
      </c>
      <c r="H821">
        <v>191.95</v>
      </c>
      <c r="I821">
        <v>575.85</v>
      </c>
    </row>
    <row r="822" spans="1:9" x14ac:dyDescent="0.3">
      <c r="A822" t="s">
        <v>99</v>
      </c>
      <c r="B822" t="s">
        <v>161</v>
      </c>
      <c r="C822" t="s">
        <v>184</v>
      </c>
      <c r="D822" t="s">
        <v>237</v>
      </c>
      <c r="E822" t="s">
        <v>16</v>
      </c>
      <c r="F822" t="s">
        <v>145</v>
      </c>
      <c r="G822">
        <v>2</v>
      </c>
      <c r="H822">
        <v>130</v>
      </c>
      <c r="I822">
        <v>260</v>
      </c>
    </row>
    <row r="823" spans="1:9" x14ac:dyDescent="0.3">
      <c r="A823" t="s">
        <v>100</v>
      </c>
      <c r="B823" t="s">
        <v>161</v>
      </c>
      <c r="C823" t="s">
        <v>184</v>
      </c>
      <c r="D823" t="s">
        <v>300</v>
      </c>
      <c r="E823" t="s">
        <v>17</v>
      </c>
      <c r="F823" t="s">
        <v>145</v>
      </c>
      <c r="G823">
        <v>1</v>
      </c>
      <c r="H823">
        <v>54.64</v>
      </c>
      <c r="I823">
        <v>54.64</v>
      </c>
    </row>
    <row r="824" spans="1:9" x14ac:dyDescent="0.3">
      <c r="A824" t="s">
        <v>100</v>
      </c>
      <c r="B824" t="s">
        <v>161</v>
      </c>
      <c r="C824" t="s">
        <v>184</v>
      </c>
      <c r="D824" t="s">
        <v>239</v>
      </c>
      <c r="E824" t="s">
        <v>17</v>
      </c>
      <c r="F824" t="s">
        <v>145</v>
      </c>
      <c r="G824">
        <v>61.727200000000003</v>
      </c>
      <c r="H824">
        <v>110</v>
      </c>
      <c r="I824">
        <v>6790</v>
      </c>
    </row>
    <row r="825" spans="1:9" x14ac:dyDescent="0.3">
      <c r="A825" t="s">
        <v>100</v>
      </c>
      <c r="B825" t="s">
        <v>161</v>
      </c>
      <c r="C825" t="s">
        <v>184</v>
      </c>
      <c r="D825" t="s">
        <v>196</v>
      </c>
      <c r="E825" t="s">
        <v>16</v>
      </c>
      <c r="F825" t="s">
        <v>145</v>
      </c>
      <c r="G825">
        <v>23</v>
      </c>
      <c r="H825">
        <v>60</v>
      </c>
      <c r="I825">
        <v>1380</v>
      </c>
    </row>
    <row r="826" spans="1:9" x14ac:dyDescent="0.3">
      <c r="A826" t="s">
        <v>101</v>
      </c>
      <c r="B826" t="s">
        <v>161</v>
      </c>
      <c r="C826" t="s">
        <v>184</v>
      </c>
      <c r="D826" t="s">
        <v>272</v>
      </c>
      <c r="E826" t="s">
        <v>18</v>
      </c>
      <c r="F826" t="s">
        <v>145</v>
      </c>
      <c r="G826">
        <v>1956</v>
      </c>
      <c r="H826">
        <v>3.2</v>
      </c>
      <c r="I826">
        <v>6259.2</v>
      </c>
    </row>
    <row r="827" spans="1:9" x14ac:dyDescent="0.3">
      <c r="A827" t="s">
        <v>101</v>
      </c>
      <c r="B827" t="s">
        <v>161</v>
      </c>
      <c r="C827" t="s">
        <v>184</v>
      </c>
      <c r="D827" t="s">
        <v>220</v>
      </c>
      <c r="E827" t="s">
        <v>16</v>
      </c>
      <c r="F827" t="s">
        <v>147</v>
      </c>
      <c r="G827">
        <v>17</v>
      </c>
      <c r="H827">
        <v>3.25</v>
      </c>
      <c r="I827">
        <v>55.25</v>
      </c>
    </row>
    <row r="828" spans="1:9" x14ac:dyDescent="0.3">
      <c r="A828" t="s">
        <v>102</v>
      </c>
      <c r="B828" t="s">
        <v>161</v>
      </c>
      <c r="C828" t="s">
        <v>184</v>
      </c>
      <c r="D828" t="s">
        <v>308</v>
      </c>
      <c r="E828" t="s">
        <v>16</v>
      </c>
      <c r="F828" t="s">
        <v>148</v>
      </c>
      <c r="G828">
        <v>18</v>
      </c>
      <c r="H828">
        <v>2</v>
      </c>
      <c r="I828">
        <v>36</v>
      </c>
    </row>
    <row r="829" spans="1:9" x14ac:dyDescent="0.3">
      <c r="A829" t="s">
        <v>102</v>
      </c>
      <c r="B829" t="s">
        <v>161</v>
      </c>
      <c r="C829" t="s">
        <v>184</v>
      </c>
      <c r="D829" t="s">
        <v>215</v>
      </c>
      <c r="E829" t="s">
        <v>16</v>
      </c>
      <c r="F829" t="s">
        <v>145</v>
      </c>
      <c r="G829">
        <v>1</v>
      </c>
      <c r="H829">
        <v>110</v>
      </c>
      <c r="I829">
        <v>110</v>
      </c>
    </row>
    <row r="830" spans="1:9" x14ac:dyDescent="0.3">
      <c r="A830" t="s">
        <v>102</v>
      </c>
      <c r="B830" t="s">
        <v>161</v>
      </c>
      <c r="C830" t="s">
        <v>184</v>
      </c>
      <c r="D830" t="s">
        <v>197</v>
      </c>
      <c r="E830" t="s">
        <v>17</v>
      </c>
      <c r="F830" t="s">
        <v>145</v>
      </c>
      <c r="G830">
        <v>9</v>
      </c>
      <c r="H830">
        <v>130</v>
      </c>
      <c r="I830">
        <v>1170</v>
      </c>
    </row>
    <row r="831" spans="1:9" x14ac:dyDescent="0.3">
      <c r="A831" t="s">
        <v>102</v>
      </c>
      <c r="B831" t="s">
        <v>161</v>
      </c>
      <c r="C831" t="s">
        <v>184</v>
      </c>
      <c r="D831" t="s">
        <v>237</v>
      </c>
      <c r="E831" t="s">
        <v>16</v>
      </c>
      <c r="F831" t="s">
        <v>145</v>
      </c>
      <c r="G831">
        <v>1</v>
      </c>
      <c r="H831">
        <v>130</v>
      </c>
      <c r="I831">
        <v>130</v>
      </c>
    </row>
    <row r="832" spans="1:9" x14ac:dyDescent="0.3">
      <c r="A832" t="s">
        <v>103</v>
      </c>
      <c r="B832" t="s">
        <v>161</v>
      </c>
      <c r="C832" t="s">
        <v>184</v>
      </c>
      <c r="D832" t="s">
        <v>226</v>
      </c>
      <c r="E832" t="s">
        <v>18</v>
      </c>
      <c r="F832" t="s">
        <v>147</v>
      </c>
      <c r="G832">
        <v>64</v>
      </c>
      <c r="H832">
        <v>3.34</v>
      </c>
      <c r="I832">
        <v>213.76</v>
      </c>
    </row>
    <row r="833" spans="1:9" x14ac:dyDescent="0.3">
      <c r="A833" t="s">
        <v>103</v>
      </c>
      <c r="B833" t="s">
        <v>161</v>
      </c>
      <c r="C833" t="s">
        <v>184</v>
      </c>
      <c r="D833" t="s">
        <v>215</v>
      </c>
      <c r="E833" t="s">
        <v>17</v>
      </c>
      <c r="F833" t="s">
        <v>145</v>
      </c>
      <c r="G833">
        <v>1</v>
      </c>
      <c r="H833">
        <v>110</v>
      </c>
      <c r="I833">
        <v>110</v>
      </c>
    </row>
    <row r="834" spans="1:9" x14ac:dyDescent="0.3">
      <c r="A834" t="s">
        <v>104</v>
      </c>
      <c r="B834" t="s">
        <v>161</v>
      </c>
      <c r="C834" t="s">
        <v>184</v>
      </c>
      <c r="D834" t="s">
        <v>190</v>
      </c>
      <c r="E834" t="s">
        <v>17</v>
      </c>
      <c r="F834" t="s">
        <v>148</v>
      </c>
      <c r="G834">
        <v>115</v>
      </c>
      <c r="H834">
        <v>18.84</v>
      </c>
      <c r="I834">
        <v>2166.6</v>
      </c>
    </row>
    <row r="835" spans="1:9" x14ac:dyDescent="0.3">
      <c r="A835" t="s">
        <v>104</v>
      </c>
      <c r="B835" t="s">
        <v>161</v>
      </c>
      <c r="C835" t="s">
        <v>184</v>
      </c>
      <c r="D835" t="s">
        <v>325</v>
      </c>
      <c r="E835" t="s">
        <v>17</v>
      </c>
      <c r="F835" t="s">
        <v>148</v>
      </c>
      <c r="G835">
        <v>1</v>
      </c>
      <c r="H835">
        <v>48.72</v>
      </c>
      <c r="I835">
        <v>48.72</v>
      </c>
    </row>
    <row r="836" spans="1:9" x14ac:dyDescent="0.3">
      <c r="A836" t="s">
        <v>104</v>
      </c>
      <c r="B836" t="s">
        <v>161</v>
      </c>
      <c r="C836" t="s">
        <v>184</v>
      </c>
      <c r="D836" t="s">
        <v>276</v>
      </c>
      <c r="E836" t="s">
        <v>18</v>
      </c>
      <c r="F836" t="s">
        <v>145</v>
      </c>
      <c r="G836">
        <v>1</v>
      </c>
      <c r="H836">
        <v>15.84</v>
      </c>
      <c r="I836">
        <v>15.84</v>
      </c>
    </row>
    <row r="837" spans="1:9" x14ac:dyDescent="0.3">
      <c r="A837" t="s">
        <v>105</v>
      </c>
      <c r="B837" t="s">
        <v>161</v>
      </c>
      <c r="C837" t="s">
        <v>184</v>
      </c>
      <c r="D837" t="s">
        <v>230</v>
      </c>
      <c r="E837" t="s">
        <v>18</v>
      </c>
      <c r="F837" t="s">
        <v>148</v>
      </c>
      <c r="G837">
        <v>2</v>
      </c>
      <c r="H837">
        <v>44.4</v>
      </c>
      <c r="I837">
        <v>88.8</v>
      </c>
    </row>
    <row r="838" spans="1:9" x14ac:dyDescent="0.3">
      <c r="A838" t="s">
        <v>103</v>
      </c>
      <c r="B838" t="s">
        <v>161</v>
      </c>
      <c r="C838" t="s">
        <v>184</v>
      </c>
      <c r="D838" t="s">
        <v>217</v>
      </c>
      <c r="E838" t="s">
        <v>17</v>
      </c>
      <c r="F838" t="s">
        <v>148</v>
      </c>
      <c r="G838">
        <v>1</v>
      </c>
      <c r="H838">
        <v>49.2</v>
      </c>
      <c r="I838">
        <v>49.2</v>
      </c>
    </row>
    <row r="839" spans="1:9" x14ac:dyDescent="0.3">
      <c r="A839" t="s">
        <v>104</v>
      </c>
      <c r="B839" t="s">
        <v>161</v>
      </c>
      <c r="C839" t="s">
        <v>184</v>
      </c>
      <c r="D839" t="s">
        <v>207</v>
      </c>
      <c r="E839" t="s">
        <v>17</v>
      </c>
      <c r="F839" t="s">
        <v>148</v>
      </c>
      <c r="G839">
        <v>6.3749000000000002</v>
      </c>
      <c r="H839">
        <v>469.63</v>
      </c>
      <c r="I839">
        <v>2993.89</v>
      </c>
    </row>
    <row r="840" spans="1:9" x14ac:dyDescent="0.3">
      <c r="A840" t="s">
        <v>104</v>
      </c>
      <c r="B840" t="s">
        <v>161</v>
      </c>
      <c r="C840" t="s">
        <v>184</v>
      </c>
      <c r="D840" t="s">
        <v>287</v>
      </c>
      <c r="E840" t="s">
        <v>17</v>
      </c>
      <c r="F840" t="s">
        <v>145</v>
      </c>
      <c r="G840">
        <v>5</v>
      </c>
      <c r="H840">
        <v>50</v>
      </c>
      <c r="I840">
        <v>250</v>
      </c>
    </row>
    <row r="841" spans="1:9" x14ac:dyDescent="0.3">
      <c r="A841" t="s">
        <v>105</v>
      </c>
      <c r="B841" t="s">
        <v>161</v>
      </c>
      <c r="C841" t="s">
        <v>184</v>
      </c>
      <c r="D841" t="s">
        <v>258</v>
      </c>
      <c r="E841" t="s">
        <v>16</v>
      </c>
      <c r="F841" t="s">
        <v>145</v>
      </c>
      <c r="G841">
        <v>30</v>
      </c>
      <c r="H841">
        <v>6.5</v>
      </c>
      <c r="I841">
        <v>195</v>
      </c>
    </row>
    <row r="842" spans="1:9" x14ac:dyDescent="0.3">
      <c r="A842" t="s">
        <v>105</v>
      </c>
      <c r="B842" t="s">
        <v>161</v>
      </c>
      <c r="C842" t="s">
        <v>184</v>
      </c>
      <c r="D842" t="s">
        <v>221</v>
      </c>
      <c r="E842" t="s">
        <v>17</v>
      </c>
      <c r="F842" t="s">
        <v>147</v>
      </c>
      <c r="G842">
        <v>14</v>
      </c>
      <c r="H842">
        <v>3.34</v>
      </c>
      <c r="I842">
        <v>46.76</v>
      </c>
    </row>
    <row r="843" spans="1:9" x14ac:dyDescent="0.3">
      <c r="A843" t="s">
        <v>105</v>
      </c>
      <c r="B843" t="s">
        <v>161</v>
      </c>
      <c r="C843" t="s">
        <v>184</v>
      </c>
      <c r="D843" t="s">
        <v>275</v>
      </c>
      <c r="E843" t="s">
        <v>18</v>
      </c>
      <c r="F843" t="s">
        <v>145</v>
      </c>
      <c r="G843">
        <v>10</v>
      </c>
      <c r="H843">
        <v>130</v>
      </c>
      <c r="I843">
        <v>1300</v>
      </c>
    </row>
    <row r="844" spans="1:9" x14ac:dyDescent="0.3">
      <c r="A844" t="s">
        <v>105</v>
      </c>
      <c r="B844" t="s">
        <v>161</v>
      </c>
      <c r="C844" t="s">
        <v>184</v>
      </c>
      <c r="D844" t="s">
        <v>294</v>
      </c>
      <c r="E844" t="s">
        <v>125</v>
      </c>
      <c r="F844" t="s">
        <v>145</v>
      </c>
      <c r="G844">
        <v>1</v>
      </c>
      <c r="H844">
        <v>117</v>
      </c>
      <c r="I844">
        <v>117</v>
      </c>
    </row>
    <row r="845" spans="1:9" x14ac:dyDescent="0.3">
      <c r="A845" t="s">
        <v>93</v>
      </c>
      <c r="B845" t="s">
        <v>161</v>
      </c>
      <c r="C845" t="s">
        <v>184</v>
      </c>
      <c r="D845" t="s">
        <v>295</v>
      </c>
      <c r="E845" t="s">
        <v>18</v>
      </c>
      <c r="F845" t="s">
        <v>148</v>
      </c>
      <c r="G845">
        <v>1</v>
      </c>
      <c r="H845">
        <v>13.64</v>
      </c>
      <c r="I845">
        <v>13.64</v>
      </c>
    </row>
    <row r="846" spans="1:9" x14ac:dyDescent="0.3">
      <c r="A846" t="s">
        <v>93</v>
      </c>
      <c r="B846" t="s">
        <v>161</v>
      </c>
      <c r="C846" t="s">
        <v>184</v>
      </c>
      <c r="D846" t="s">
        <v>191</v>
      </c>
      <c r="E846" t="s">
        <v>18</v>
      </c>
      <c r="F846" t="s">
        <v>192</v>
      </c>
      <c r="G846" t="s">
        <v>193</v>
      </c>
      <c r="H846" t="s">
        <v>193</v>
      </c>
      <c r="I846">
        <v>95.25</v>
      </c>
    </row>
    <row r="847" spans="1:9" x14ac:dyDescent="0.3">
      <c r="A847" t="s">
        <v>93</v>
      </c>
      <c r="B847" t="s">
        <v>161</v>
      </c>
      <c r="C847" t="s">
        <v>184</v>
      </c>
      <c r="D847" t="s">
        <v>199</v>
      </c>
      <c r="E847" t="s">
        <v>17</v>
      </c>
      <c r="F847" t="s">
        <v>145</v>
      </c>
      <c r="G847">
        <v>133</v>
      </c>
      <c r="H847">
        <v>5.5</v>
      </c>
      <c r="I847">
        <v>731.5</v>
      </c>
    </row>
    <row r="848" spans="1:9" x14ac:dyDescent="0.3">
      <c r="A848" t="s">
        <v>93</v>
      </c>
      <c r="B848" t="s">
        <v>161</v>
      </c>
      <c r="C848" t="s">
        <v>184</v>
      </c>
      <c r="D848" t="s">
        <v>250</v>
      </c>
      <c r="E848" t="s">
        <v>18</v>
      </c>
      <c r="F848" t="s">
        <v>145</v>
      </c>
      <c r="G848">
        <v>3</v>
      </c>
      <c r="H848">
        <v>55</v>
      </c>
      <c r="I848">
        <v>165</v>
      </c>
    </row>
    <row r="849" spans="1:9" x14ac:dyDescent="0.3">
      <c r="A849" t="s">
        <v>94</v>
      </c>
      <c r="B849" t="s">
        <v>161</v>
      </c>
      <c r="C849" t="s">
        <v>184</v>
      </c>
      <c r="D849" t="s">
        <v>326</v>
      </c>
      <c r="E849" t="s">
        <v>17</v>
      </c>
      <c r="F849" t="s">
        <v>148</v>
      </c>
      <c r="G849" t="s">
        <v>193</v>
      </c>
      <c r="H849">
        <v>0</v>
      </c>
      <c r="I849">
        <v>0</v>
      </c>
    </row>
    <row r="850" spans="1:9" x14ac:dyDescent="0.3">
      <c r="A850" t="s">
        <v>94</v>
      </c>
      <c r="B850" t="s">
        <v>161</v>
      </c>
      <c r="C850" t="s">
        <v>184</v>
      </c>
      <c r="D850" t="s">
        <v>301</v>
      </c>
      <c r="E850" t="s">
        <v>16</v>
      </c>
      <c r="F850" t="s">
        <v>147</v>
      </c>
      <c r="G850">
        <v>753.30050000000006</v>
      </c>
      <c r="H850">
        <v>23.46</v>
      </c>
      <c r="I850">
        <v>17672.43</v>
      </c>
    </row>
    <row r="851" spans="1:9" x14ac:dyDescent="0.3">
      <c r="A851" t="s">
        <v>94</v>
      </c>
      <c r="B851" t="s">
        <v>161</v>
      </c>
      <c r="C851" t="s">
        <v>184</v>
      </c>
      <c r="D851" t="s">
        <v>321</v>
      </c>
      <c r="E851" t="s">
        <v>18</v>
      </c>
      <c r="F851" t="s">
        <v>148</v>
      </c>
      <c r="G851">
        <v>2</v>
      </c>
      <c r="H851">
        <v>37.93</v>
      </c>
      <c r="I851">
        <v>75.86</v>
      </c>
    </row>
    <row r="852" spans="1:9" x14ac:dyDescent="0.3">
      <c r="A852" t="s">
        <v>94</v>
      </c>
      <c r="B852" t="s">
        <v>161</v>
      </c>
      <c r="C852" t="s">
        <v>184</v>
      </c>
      <c r="D852" t="s">
        <v>304</v>
      </c>
      <c r="E852" t="s">
        <v>16</v>
      </c>
      <c r="F852" t="s">
        <v>145</v>
      </c>
      <c r="G852">
        <v>1</v>
      </c>
      <c r="H852">
        <v>56.5</v>
      </c>
      <c r="I852">
        <v>56.5</v>
      </c>
    </row>
    <row r="853" spans="1:9" x14ac:dyDescent="0.3">
      <c r="A853" t="s">
        <v>95</v>
      </c>
      <c r="B853" t="s">
        <v>161</v>
      </c>
      <c r="C853" t="s">
        <v>184</v>
      </c>
      <c r="D853" t="s">
        <v>219</v>
      </c>
      <c r="E853" t="s">
        <v>17</v>
      </c>
      <c r="F853" t="s">
        <v>148</v>
      </c>
      <c r="G853" t="s">
        <v>193</v>
      </c>
      <c r="H853">
        <v>0</v>
      </c>
      <c r="I853">
        <v>0</v>
      </c>
    </row>
    <row r="854" spans="1:9" x14ac:dyDescent="0.3">
      <c r="A854" t="s">
        <v>95</v>
      </c>
      <c r="B854" t="s">
        <v>161</v>
      </c>
      <c r="C854" t="s">
        <v>184</v>
      </c>
      <c r="D854" t="s">
        <v>246</v>
      </c>
      <c r="E854" t="s">
        <v>18</v>
      </c>
      <c r="F854" t="s">
        <v>148</v>
      </c>
      <c r="G854">
        <v>3.9813000000000001</v>
      </c>
      <c r="H854">
        <v>93.98</v>
      </c>
      <c r="I854">
        <v>374.17</v>
      </c>
    </row>
    <row r="855" spans="1:9" x14ac:dyDescent="0.3">
      <c r="A855" t="s">
        <v>95</v>
      </c>
      <c r="B855" t="s">
        <v>161</v>
      </c>
      <c r="C855" t="s">
        <v>184</v>
      </c>
      <c r="D855" t="s">
        <v>275</v>
      </c>
      <c r="E855" t="s">
        <v>125</v>
      </c>
      <c r="F855" t="s">
        <v>145</v>
      </c>
      <c r="G855">
        <v>34</v>
      </c>
      <c r="H855">
        <v>130</v>
      </c>
      <c r="I855">
        <v>4420</v>
      </c>
    </row>
    <row r="856" spans="1:9" x14ac:dyDescent="0.3">
      <c r="A856" t="s">
        <v>95</v>
      </c>
      <c r="B856" t="s">
        <v>161</v>
      </c>
      <c r="C856" t="s">
        <v>184</v>
      </c>
      <c r="D856" t="s">
        <v>196</v>
      </c>
      <c r="E856" t="s">
        <v>125</v>
      </c>
      <c r="F856" t="s">
        <v>145</v>
      </c>
      <c r="G856">
        <v>3</v>
      </c>
      <c r="H856">
        <v>60</v>
      </c>
      <c r="I856">
        <v>180</v>
      </c>
    </row>
    <row r="857" spans="1:9" x14ac:dyDescent="0.3">
      <c r="A857" t="s">
        <v>95</v>
      </c>
      <c r="B857" t="s">
        <v>161</v>
      </c>
      <c r="C857" t="s">
        <v>184</v>
      </c>
      <c r="D857" t="s">
        <v>236</v>
      </c>
      <c r="E857" t="s">
        <v>16</v>
      </c>
      <c r="F857" t="s">
        <v>145</v>
      </c>
      <c r="G857" t="s">
        <v>193</v>
      </c>
      <c r="H857">
        <v>0</v>
      </c>
      <c r="I857">
        <v>110</v>
      </c>
    </row>
    <row r="858" spans="1:9" x14ac:dyDescent="0.3">
      <c r="A858" t="s">
        <v>97</v>
      </c>
      <c r="B858" t="s">
        <v>161</v>
      </c>
      <c r="C858" t="s">
        <v>184</v>
      </c>
      <c r="D858" t="s">
        <v>219</v>
      </c>
      <c r="E858" t="s">
        <v>18</v>
      </c>
      <c r="F858" t="s">
        <v>148</v>
      </c>
      <c r="G858" t="s">
        <v>193</v>
      </c>
      <c r="H858">
        <v>0</v>
      </c>
      <c r="I858">
        <v>0</v>
      </c>
    </row>
    <row r="859" spans="1:9" x14ac:dyDescent="0.3">
      <c r="A859" t="s">
        <v>97</v>
      </c>
      <c r="B859" t="s">
        <v>161</v>
      </c>
      <c r="C859" t="s">
        <v>184</v>
      </c>
      <c r="D859" t="s">
        <v>255</v>
      </c>
      <c r="E859" t="s">
        <v>18</v>
      </c>
      <c r="F859" t="s">
        <v>145</v>
      </c>
      <c r="G859">
        <v>1</v>
      </c>
      <c r="H859">
        <v>7.5</v>
      </c>
      <c r="I859">
        <v>7.5</v>
      </c>
    </row>
    <row r="860" spans="1:9" x14ac:dyDescent="0.3">
      <c r="A860" t="s">
        <v>97</v>
      </c>
      <c r="B860" t="s">
        <v>161</v>
      </c>
      <c r="C860" t="s">
        <v>184</v>
      </c>
      <c r="D860" t="s">
        <v>253</v>
      </c>
      <c r="E860" t="s">
        <v>18</v>
      </c>
      <c r="F860" t="s">
        <v>147</v>
      </c>
      <c r="G860">
        <v>2.9866999999999999</v>
      </c>
      <c r="H860">
        <v>9.09</v>
      </c>
      <c r="I860">
        <v>27.15</v>
      </c>
    </row>
    <row r="861" spans="1:9" x14ac:dyDescent="0.3">
      <c r="A861" t="s">
        <v>97</v>
      </c>
      <c r="B861" t="s">
        <v>161</v>
      </c>
      <c r="C861" t="s">
        <v>184</v>
      </c>
      <c r="D861" t="s">
        <v>254</v>
      </c>
      <c r="E861" t="s">
        <v>17</v>
      </c>
      <c r="F861" t="s">
        <v>145</v>
      </c>
      <c r="G861">
        <v>16</v>
      </c>
      <c r="H861">
        <v>100</v>
      </c>
      <c r="I861">
        <v>1600</v>
      </c>
    </row>
    <row r="862" spans="1:9" x14ac:dyDescent="0.3">
      <c r="A862" t="s">
        <v>97</v>
      </c>
      <c r="B862" t="s">
        <v>161</v>
      </c>
      <c r="C862" t="s">
        <v>184</v>
      </c>
      <c r="D862" t="s">
        <v>304</v>
      </c>
      <c r="E862" t="s">
        <v>17</v>
      </c>
      <c r="F862" t="s">
        <v>145</v>
      </c>
      <c r="G862">
        <v>1</v>
      </c>
      <c r="H862">
        <v>56.5</v>
      </c>
      <c r="I862">
        <v>56.5</v>
      </c>
    </row>
    <row r="863" spans="1:9" x14ac:dyDescent="0.3">
      <c r="A863" t="s">
        <v>98</v>
      </c>
      <c r="B863" t="s">
        <v>161</v>
      </c>
      <c r="C863" t="s">
        <v>184</v>
      </c>
      <c r="D863" t="s">
        <v>244</v>
      </c>
      <c r="E863" t="s">
        <v>17</v>
      </c>
      <c r="F863" t="s">
        <v>148</v>
      </c>
      <c r="G863">
        <v>2</v>
      </c>
      <c r="H863">
        <v>117.68</v>
      </c>
      <c r="I863">
        <v>235.36</v>
      </c>
    </row>
    <row r="864" spans="1:9" x14ac:dyDescent="0.3">
      <c r="A864" t="s">
        <v>98</v>
      </c>
      <c r="B864" t="s">
        <v>161</v>
      </c>
      <c r="C864" t="s">
        <v>184</v>
      </c>
      <c r="D864" t="s">
        <v>222</v>
      </c>
      <c r="E864" t="s">
        <v>17</v>
      </c>
      <c r="F864" t="s">
        <v>145</v>
      </c>
      <c r="G864">
        <v>44</v>
      </c>
      <c r="H864">
        <v>110</v>
      </c>
      <c r="I864">
        <v>4840</v>
      </c>
    </row>
    <row r="865" spans="1:9" x14ac:dyDescent="0.3">
      <c r="A865" t="s">
        <v>98</v>
      </c>
      <c r="B865" t="s">
        <v>161</v>
      </c>
      <c r="C865" t="s">
        <v>184</v>
      </c>
      <c r="D865" t="s">
        <v>275</v>
      </c>
      <c r="E865" t="s">
        <v>17</v>
      </c>
      <c r="F865" t="s">
        <v>145</v>
      </c>
      <c r="G865">
        <v>8</v>
      </c>
      <c r="H865">
        <v>130</v>
      </c>
      <c r="I865">
        <v>1040</v>
      </c>
    </row>
    <row r="866" spans="1:9" x14ac:dyDescent="0.3">
      <c r="A866" t="s">
        <v>99</v>
      </c>
      <c r="B866" t="s">
        <v>161</v>
      </c>
      <c r="C866" t="s">
        <v>184</v>
      </c>
      <c r="D866" t="s">
        <v>243</v>
      </c>
      <c r="E866" t="s">
        <v>17</v>
      </c>
      <c r="F866" t="s">
        <v>148</v>
      </c>
      <c r="G866">
        <v>125.25020000000001</v>
      </c>
      <c r="H866">
        <v>23.82</v>
      </c>
      <c r="I866">
        <v>2983.46</v>
      </c>
    </row>
    <row r="867" spans="1:9" x14ac:dyDescent="0.3">
      <c r="A867" t="s">
        <v>99</v>
      </c>
      <c r="B867" t="s">
        <v>161</v>
      </c>
      <c r="C867" t="s">
        <v>184</v>
      </c>
      <c r="D867" t="s">
        <v>265</v>
      </c>
      <c r="E867" t="s">
        <v>18</v>
      </c>
      <c r="F867" t="s">
        <v>145</v>
      </c>
      <c r="G867">
        <v>4</v>
      </c>
      <c r="H867">
        <v>100</v>
      </c>
      <c r="I867">
        <v>400</v>
      </c>
    </row>
    <row r="868" spans="1:9" x14ac:dyDescent="0.3">
      <c r="A868" t="s">
        <v>99</v>
      </c>
      <c r="B868" t="s">
        <v>161</v>
      </c>
      <c r="C868" t="s">
        <v>184</v>
      </c>
      <c r="D868" t="s">
        <v>278</v>
      </c>
      <c r="E868" t="s">
        <v>125</v>
      </c>
      <c r="F868" t="s">
        <v>145</v>
      </c>
      <c r="G868">
        <v>1</v>
      </c>
      <c r="H868">
        <v>70</v>
      </c>
      <c r="I868">
        <v>70</v>
      </c>
    </row>
    <row r="869" spans="1:9" x14ac:dyDescent="0.3">
      <c r="A869" t="s">
        <v>99</v>
      </c>
      <c r="B869" t="s">
        <v>161</v>
      </c>
      <c r="C869" t="s">
        <v>184</v>
      </c>
      <c r="D869" t="s">
        <v>327</v>
      </c>
      <c r="E869" t="s">
        <v>16</v>
      </c>
      <c r="F869" t="s">
        <v>145</v>
      </c>
      <c r="G869">
        <v>5</v>
      </c>
      <c r="H869">
        <v>160</v>
      </c>
      <c r="I869">
        <v>800</v>
      </c>
    </row>
    <row r="870" spans="1:9" x14ac:dyDescent="0.3">
      <c r="A870" t="s">
        <v>100</v>
      </c>
      <c r="B870" t="s">
        <v>161</v>
      </c>
      <c r="C870" t="s">
        <v>184</v>
      </c>
      <c r="D870" t="s">
        <v>258</v>
      </c>
      <c r="E870" t="s">
        <v>17</v>
      </c>
      <c r="F870" t="s">
        <v>145</v>
      </c>
      <c r="G870">
        <v>30</v>
      </c>
      <c r="H870">
        <v>6.5</v>
      </c>
      <c r="I870">
        <v>195</v>
      </c>
    </row>
    <row r="871" spans="1:9" x14ac:dyDescent="0.3">
      <c r="A871" t="s">
        <v>100</v>
      </c>
      <c r="B871" t="s">
        <v>161</v>
      </c>
      <c r="C871" t="s">
        <v>184</v>
      </c>
      <c r="D871" t="s">
        <v>266</v>
      </c>
      <c r="E871" t="s">
        <v>18</v>
      </c>
      <c r="F871" t="s">
        <v>147</v>
      </c>
      <c r="G871">
        <v>16</v>
      </c>
      <c r="H871">
        <v>9.74</v>
      </c>
      <c r="I871">
        <v>155.84</v>
      </c>
    </row>
    <row r="872" spans="1:9" x14ac:dyDescent="0.3">
      <c r="A872" t="s">
        <v>100</v>
      </c>
      <c r="B872" t="s">
        <v>161</v>
      </c>
      <c r="C872" t="s">
        <v>184</v>
      </c>
      <c r="D872" t="s">
        <v>312</v>
      </c>
      <c r="E872" t="s">
        <v>17</v>
      </c>
      <c r="F872" t="s">
        <v>145</v>
      </c>
      <c r="G872">
        <v>1</v>
      </c>
      <c r="H872">
        <v>56.5</v>
      </c>
      <c r="I872">
        <v>56.5</v>
      </c>
    </row>
    <row r="873" spans="1:9" x14ac:dyDescent="0.3">
      <c r="A873" t="s">
        <v>100</v>
      </c>
      <c r="B873" t="s">
        <v>161</v>
      </c>
      <c r="C873" t="s">
        <v>184</v>
      </c>
      <c r="D873" t="s">
        <v>217</v>
      </c>
      <c r="E873" t="s">
        <v>16</v>
      </c>
      <c r="F873" t="s">
        <v>148</v>
      </c>
      <c r="G873">
        <v>4</v>
      </c>
      <c r="H873">
        <v>49.2</v>
      </c>
      <c r="I873">
        <v>196.8</v>
      </c>
    </row>
    <row r="874" spans="1:9" x14ac:dyDescent="0.3">
      <c r="A874" t="s">
        <v>101</v>
      </c>
      <c r="B874" t="s">
        <v>161</v>
      </c>
      <c r="C874" t="s">
        <v>184</v>
      </c>
      <c r="D874" t="s">
        <v>221</v>
      </c>
      <c r="E874" t="s">
        <v>16</v>
      </c>
      <c r="F874" t="s">
        <v>147</v>
      </c>
      <c r="G874">
        <v>1</v>
      </c>
      <c r="H874">
        <v>3.34</v>
      </c>
      <c r="I874">
        <v>3.34</v>
      </c>
    </row>
    <row r="875" spans="1:9" x14ac:dyDescent="0.3">
      <c r="A875" t="s">
        <v>101</v>
      </c>
      <c r="B875" t="s">
        <v>161</v>
      </c>
      <c r="C875" t="s">
        <v>184</v>
      </c>
      <c r="D875" t="s">
        <v>275</v>
      </c>
      <c r="E875" t="s">
        <v>17</v>
      </c>
      <c r="F875" t="s">
        <v>145</v>
      </c>
      <c r="G875">
        <v>6</v>
      </c>
      <c r="H875">
        <v>130</v>
      </c>
      <c r="I875">
        <v>780</v>
      </c>
    </row>
    <row r="876" spans="1:9" x14ac:dyDescent="0.3">
      <c r="A876" t="s">
        <v>101</v>
      </c>
      <c r="B876" t="s">
        <v>161</v>
      </c>
      <c r="C876" t="s">
        <v>184</v>
      </c>
      <c r="D876" t="s">
        <v>250</v>
      </c>
      <c r="E876" t="s">
        <v>18</v>
      </c>
      <c r="F876" t="s">
        <v>145</v>
      </c>
      <c r="G876">
        <v>4</v>
      </c>
      <c r="H876">
        <v>55</v>
      </c>
      <c r="I876">
        <v>220</v>
      </c>
    </row>
    <row r="877" spans="1:9" x14ac:dyDescent="0.3">
      <c r="A877" t="s">
        <v>101</v>
      </c>
      <c r="B877" t="s">
        <v>161</v>
      </c>
      <c r="C877" t="s">
        <v>184</v>
      </c>
      <c r="D877" t="s">
        <v>217</v>
      </c>
      <c r="E877" t="s">
        <v>17</v>
      </c>
      <c r="F877" t="s">
        <v>148</v>
      </c>
      <c r="G877">
        <v>2</v>
      </c>
      <c r="H877">
        <v>49.2</v>
      </c>
      <c r="I877">
        <v>98.4</v>
      </c>
    </row>
    <row r="878" spans="1:9" x14ac:dyDescent="0.3">
      <c r="A878" t="s">
        <v>102</v>
      </c>
      <c r="B878" t="s">
        <v>161</v>
      </c>
      <c r="C878" t="s">
        <v>184</v>
      </c>
      <c r="D878" t="s">
        <v>233</v>
      </c>
      <c r="E878" t="s">
        <v>17</v>
      </c>
      <c r="F878" t="s">
        <v>148</v>
      </c>
      <c r="G878">
        <v>10</v>
      </c>
      <c r="H878">
        <v>48.69</v>
      </c>
      <c r="I878">
        <v>486.9</v>
      </c>
    </row>
    <row r="879" spans="1:9" x14ac:dyDescent="0.3">
      <c r="A879" t="s">
        <v>102</v>
      </c>
      <c r="B879" t="s">
        <v>161</v>
      </c>
      <c r="C879" t="s">
        <v>184</v>
      </c>
      <c r="D879" t="s">
        <v>242</v>
      </c>
      <c r="E879" t="s">
        <v>17</v>
      </c>
      <c r="F879" t="s">
        <v>145</v>
      </c>
      <c r="G879">
        <v>43</v>
      </c>
      <c r="H879">
        <v>4</v>
      </c>
      <c r="I879">
        <v>172</v>
      </c>
    </row>
    <row r="880" spans="1:9" x14ac:dyDescent="0.3">
      <c r="A880" t="s">
        <v>103</v>
      </c>
      <c r="B880" t="s">
        <v>161</v>
      </c>
      <c r="C880" t="s">
        <v>184</v>
      </c>
      <c r="D880" t="s">
        <v>238</v>
      </c>
      <c r="E880" t="s">
        <v>16</v>
      </c>
      <c r="F880" t="s">
        <v>148</v>
      </c>
      <c r="G880">
        <v>3.6665999999999999</v>
      </c>
      <c r="H880">
        <v>80.75</v>
      </c>
      <c r="I880">
        <v>296.08</v>
      </c>
    </row>
    <row r="881" spans="1:9" x14ac:dyDescent="0.3">
      <c r="A881" t="s">
        <v>103</v>
      </c>
      <c r="B881" t="s">
        <v>161</v>
      </c>
      <c r="C881" t="s">
        <v>184</v>
      </c>
      <c r="D881" t="s">
        <v>199</v>
      </c>
      <c r="E881" t="s">
        <v>125</v>
      </c>
      <c r="F881" t="s">
        <v>145</v>
      </c>
      <c r="G881">
        <v>69.596299999999999</v>
      </c>
      <c r="H881">
        <v>5.5</v>
      </c>
      <c r="I881">
        <v>382.78</v>
      </c>
    </row>
    <row r="882" spans="1:9" x14ac:dyDescent="0.3">
      <c r="A882" t="s">
        <v>104</v>
      </c>
      <c r="B882" t="s">
        <v>161</v>
      </c>
      <c r="C882" t="s">
        <v>184</v>
      </c>
      <c r="D882" t="s">
        <v>204</v>
      </c>
      <c r="E882" t="s">
        <v>18</v>
      </c>
      <c r="F882" t="s">
        <v>148</v>
      </c>
      <c r="G882">
        <v>53.324599999999997</v>
      </c>
      <c r="H882">
        <v>161.12</v>
      </c>
      <c r="I882">
        <v>8591.66</v>
      </c>
    </row>
    <row r="883" spans="1:9" x14ac:dyDescent="0.3">
      <c r="A883" t="s">
        <v>104</v>
      </c>
      <c r="B883" t="s">
        <v>161</v>
      </c>
      <c r="C883" t="s">
        <v>184</v>
      </c>
      <c r="D883" t="s">
        <v>307</v>
      </c>
      <c r="E883" t="s">
        <v>17</v>
      </c>
      <c r="F883" t="s">
        <v>148</v>
      </c>
      <c r="G883">
        <v>6</v>
      </c>
      <c r="H883">
        <v>66.83</v>
      </c>
      <c r="I883">
        <v>400.98</v>
      </c>
    </row>
    <row r="884" spans="1:9" x14ac:dyDescent="0.3">
      <c r="A884" t="s">
        <v>104</v>
      </c>
      <c r="B884" t="s">
        <v>161</v>
      </c>
      <c r="C884" t="s">
        <v>184</v>
      </c>
      <c r="D884" t="s">
        <v>220</v>
      </c>
      <c r="E884" t="s">
        <v>18</v>
      </c>
      <c r="F884" t="s">
        <v>147</v>
      </c>
      <c r="G884">
        <v>15</v>
      </c>
      <c r="H884">
        <v>3.25</v>
      </c>
      <c r="I884">
        <v>48.75</v>
      </c>
    </row>
    <row r="885" spans="1:9" x14ac:dyDescent="0.3">
      <c r="A885" t="s">
        <v>104</v>
      </c>
      <c r="B885" t="s">
        <v>161</v>
      </c>
      <c r="C885" t="s">
        <v>184</v>
      </c>
      <c r="D885" t="s">
        <v>266</v>
      </c>
      <c r="E885" t="s">
        <v>16</v>
      </c>
      <c r="F885" t="s">
        <v>147</v>
      </c>
      <c r="G885">
        <v>37.000999999999998</v>
      </c>
      <c r="H885">
        <v>9.74</v>
      </c>
      <c r="I885">
        <v>360.39</v>
      </c>
    </row>
    <row r="886" spans="1:9" x14ac:dyDescent="0.3">
      <c r="A886" t="s">
        <v>104</v>
      </c>
      <c r="B886" t="s">
        <v>161</v>
      </c>
      <c r="C886" t="s">
        <v>184</v>
      </c>
      <c r="D886" t="s">
        <v>275</v>
      </c>
      <c r="E886" t="s">
        <v>16</v>
      </c>
      <c r="F886" t="s">
        <v>145</v>
      </c>
      <c r="G886">
        <v>2</v>
      </c>
      <c r="H886">
        <v>130</v>
      </c>
      <c r="I886">
        <v>260</v>
      </c>
    </row>
    <row r="887" spans="1:9" x14ac:dyDescent="0.3">
      <c r="A887" t="s">
        <v>104</v>
      </c>
      <c r="B887" t="s">
        <v>161</v>
      </c>
      <c r="C887" t="s">
        <v>184</v>
      </c>
      <c r="D887" t="s">
        <v>261</v>
      </c>
      <c r="E887" t="s">
        <v>18</v>
      </c>
      <c r="F887" t="s">
        <v>145</v>
      </c>
      <c r="G887">
        <v>33</v>
      </c>
      <c r="H887">
        <v>135</v>
      </c>
      <c r="I887">
        <v>4455</v>
      </c>
    </row>
    <row r="888" spans="1:9" x14ac:dyDescent="0.3">
      <c r="A888" t="s">
        <v>104</v>
      </c>
      <c r="B888" t="s">
        <v>161</v>
      </c>
      <c r="C888" t="s">
        <v>184</v>
      </c>
      <c r="D888" t="s">
        <v>256</v>
      </c>
      <c r="E888" t="s">
        <v>17</v>
      </c>
      <c r="F888" t="s">
        <v>145</v>
      </c>
      <c r="G888">
        <v>1</v>
      </c>
      <c r="H888">
        <v>56.5</v>
      </c>
      <c r="I888">
        <v>56.5</v>
      </c>
    </row>
    <row r="889" spans="1:9" x14ac:dyDescent="0.3">
      <c r="A889" t="s">
        <v>105</v>
      </c>
      <c r="B889" t="s">
        <v>161</v>
      </c>
      <c r="C889" t="s">
        <v>184</v>
      </c>
      <c r="D889" t="s">
        <v>266</v>
      </c>
      <c r="E889" t="s">
        <v>17</v>
      </c>
      <c r="F889" t="s">
        <v>147</v>
      </c>
      <c r="G889">
        <v>144</v>
      </c>
      <c r="H889">
        <v>9.74</v>
      </c>
      <c r="I889">
        <v>1402.56</v>
      </c>
    </row>
    <row r="890" spans="1:9" x14ac:dyDescent="0.3">
      <c r="A890" t="s">
        <v>93</v>
      </c>
      <c r="B890" t="s">
        <v>161</v>
      </c>
      <c r="C890" t="s">
        <v>184</v>
      </c>
      <c r="D890" t="s">
        <v>328</v>
      </c>
      <c r="E890" t="s">
        <v>17</v>
      </c>
      <c r="F890" t="s">
        <v>147</v>
      </c>
      <c r="G890">
        <v>2</v>
      </c>
      <c r="H890">
        <v>23.24</v>
      </c>
      <c r="I890">
        <v>46.48</v>
      </c>
    </row>
    <row r="891" spans="1:9" x14ac:dyDescent="0.3">
      <c r="A891" t="s">
        <v>93</v>
      </c>
      <c r="B891" t="s">
        <v>161</v>
      </c>
      <c r="C891" t="s">
        <v>184</v>
      </c>
      <c r="D891" t="s">
        <v>296</v>
      </c>
      <c r="E891" t="s">
        <v>125</v>
      </c>
      <c r="F891" t="s">
        <v>145</v>
      </c>
      <c r="G891">
        <v>1</v>
      </c>
      <c r="H891">
        <v>110</v>
      </c>
      <c r="I891">
        <v>110</v>
      </c>
    </row>
    <row r="892" spans="1:9" x14ac:dyDescent="0.3">
      <c r="A892" t="s">
        <v>94</v>
      </c>
      <c r="B892" t="s">
        <v>161</v>
      </c>
      <c r="C892" t="s">
        <v>184</v>
      </c>
      <c r="D892" t="s">
        <v>238</v>
      </c>
      <c r="E892" t="s">
        <v>17</v>
      </c>
      <c r="F892" t="s">
        <v>148</v>
      </c>
      <c r="G892">
        <v>10.333299999999999</v>
      </c>
      <c r="H892">
        <v>79.14</v>
      </c>
      <c r="I892">
        <v>817.78</v>
      </c>
    </row>
    <row r="893" spans="1:9" x14ac:dyDescent="0.3">
      <c r="A893" t="s">
        <v>94</v>
      </c>
      <c r="B893" t="s">
        <v>161</v>
      </c>
      <c r="C893" t="s">
        <v>184</v>
      </c>
      <c r="D893" t="s">
        <v>247</v>
      </c>
      <c r="E893" t="s">
        <v>16</v>
      </c>
      <c r="F893" t="s">
        <v>147</v>
      </c>
      <c r="G893" t="s">
        <v>193</v>
      </c>
      <c r="H893" t="s">
        <v>193</v>
      </c>
      <c r="I893">
        <v>0</v>
      </c>
    </row>
    <row r="894" spans="1:9" x14ac:dyDescent="0.3">
      <c r="A894" t="s">
        <v>94</v>
      </c>
      <c r="B894" t="s">
        <v>161</v>
      </c>
      <c r="C894" t="s">
        <v>184</v>
      </c>
      <c r="D894" t="s">
        <v>235</v>
      </c>
      <c r="E894" t="s">
        <v>17</v>
      </c>
      <c r="F894" t="s">
        <v>148</v>
      </c>
      <c r="G894">
        <v>43</v>
      </c>
      <c r="H894">
        <v>2.25</v>
      </c>
      <c r="I894">
        <v>96.75</v>
      </c>
    </row>
    <row r="895" spans="1:9" x14ac:dyDescent="0.3">
      <c r="A895" t="s">
        <v>94</v>
      </c>
      <c r="B895" t="s">
        <v>161</v>
      </c>
      <c r="C895" t="s">
        <v>184</v>
      </c>
      <c r="D895" t="s">
        <v>302</v>
      </c>
      <c r="E895" t="s">
        <v>18</v>
      </c>
      <c r="F895" t="s">
        <v>147</v>
      </c>
      <c r="G895">
        <v>1</v>
      </c>
      <c r="H895">
        <v>10</v>
      </c>
      <c r="I895">
        <v>10</v>
      </c>
    </row>
    <row r="896" spans="1:9" x14ac:dyDescent="0.3">
      <c r="A896" t="s">
        <v>94</v>
      </c>
      <c r="B896" t="s">
        <v>161</v>
      </c>
      <c r="C896" t="s">
        <v>184</v>
      </c>
      <c r="D896" t="s">
        <v>287</v>
      </c>
      <c r="E896" t="s">
        <v>16</v>
      </c>
      <c r="F896" t="s">
        <v>145</v>
      </c>
      <c r="G896">
        <v>1</v>
      </c>
      <c r="H896">
        <v>50</v>
      </c>
      <c r="I896">
        <v>50</v>
      </c>
    </row>
    <row r="897" spans="1:9" x14ac:dyDescent="0.3">
      <c r="A897" t="s">
        <v>94</v>
      </c>
      <c r="B897" t="s">
        <v>161</v>
      </c>
      <c r="C897" t="s">
        <v>184</v>
      </c>
      <c r="D897" t="s">
        <v>250</v>
      </c>
      <c r="E897" t="s">
        <v>17</v>
      </c>
      <c r="F897" t="s">
        <v>145</v>
      </c>
      <c r="G897">
        <v>3</v>
      </c>
      <c r="H897">
        <v>55</v>
      </c>
      <c r="I897">
        <v>165</v>
      </c>
    </row>
    <row r="898" spans="1:9" x14ac:dyDescent="0.3">
      <c r="A898" t="s">
        <v>94</v>
      </c>
      <c r="B898" t="s">
        <v>161</v>
      </c>
      <c r="C898" t="s">
        <v>184</v>
      </c>
      <c r="D898" t="s">
        <v>271</v>
      </c>
      <c r="E898" t="s">
        <v>17</v>
      </c>
      <c r="F898" t="s">
        <v>148</v>
      </c>
      <c r="G898">
        <v>6</v>
      </c>
      <c r="H898">
        <v>55.32</v>
      </c>
      <c r="I898">
        <v>331.92</v>
      </c>
    </row>
    <row r="899" spans="1:9" x14ac:dyDescent="0.3">
      <c r="A899" t="s">
        <v>94</v>
      </c>
      <c r="B899" t="s">
        <v>161</v>
      </c>
      <c r="C899" t="s">
        <v>184</v>
      </c>
      <c r="D899" t="s">
        <v>225</v>
      </c>
      <c r="E899" t="s">
        <v>125</v>
      </c>
      <c r="F899" t="s">
        <v>162</v>
      </c>
      <c r="G899">
        <v>98.35</v>
      </c>
      <c r="H899">
        <v>49</v>
      </c>
      <c r="I899">
        <v>4819.1499999999996</v>
      </c>
    </row>
    <row r="900" spans="1:9" x14ac:dyDescent="0.3">
      <c r="A900" t="s">
        <v>95</v>
      </c>
      <c r="B900" t="s">
        <v>161</v>
      </c>
      <c r="C900" t="s">
        <v>184</v>
      </c>
      <c r="D900" t="s">
        <v>230</v>
      </c>
      <c r="E900" t="s">
        <v>18</v>
      </c>
      <c r="F900" t="s">
        <v>148</v>
      </c>
      <c r="G900">
        <v>1</v>
      </c>
      <c r="H900">
        <v>44.43</v>
      </c>
      <c r="I900">
        <v>44.43</v>
      </c>
    </row>
    <row r="901" spans="1:9" x14ac:dyDescent="0.3">
      <c r="A901" t="s">
        <v>95</v>
      </c>
      <c r="B901" t="s">
        <v>161</v>
      </c>
      <c r="C901" t="s">
        <v>184</v>
      </c>
      <c r="D901" t="s">
        <v>248</v>
      </c>
      <c r="E901" t="s">
        <v>16</v>
      </c>
      <c r="F901" t="s">
        <v>148</v>
      </c>
      <c r="G901">
        <v>8</v>
      </c>
      <c r="H901">
        <v>112.58</v>
      </c>
      <c r="I901">
        <v>900.64</v>
      </c>
    </row>
    <row r="902" spans="1:9" x14ac:dyDescent="0.3">
      <c r="A902" t="s">
        <v>95</v>
      </c>
      <c r="B902" t="s">
        <v>161</v>
      </c>
      <c r="C902" t="s">
        <v>184</v>
      </c>
      <c r="D902" t="s">
        <v>195</v>
      </c>
      <c r="E902" t="s">
        <v>17</v>
      </c>
      <c r="F902" t="s">
        <v>147</v>
      </c>
      <c r="G902" t="s">
        <v>193</v>
      </c>
      <c r="H902">
        <v>0</v>
      </c>
      <c r="I902">
        <v>0</v>
      </c>
    </row>
    <row r="903" spans="1:9" x14ac:dyDescent="0.3">
      <c r="A903" t="s">
        <v>97</v>
      </c>
      <c r="B903" t="s">
        <v>161</v>
      </c>
      <c r="C903" t="s">
        <v>184</v>
      </c>
      <c r="D903" t="s">
        <v>204</v>
      </c>
      <c r="E903" t="s">
        <v>16</v>
      </c>
      <c r="F903" t="s">
        <v>148</v>
      </c>
      <c r="G903">
        <v>3</v>
      </c>
      <c r="H903">
        <v>161.12</v>
      </c>
      <c r="I903">
        <v>483.36</v>
      </c>
    </row>
    <row r="904" spans="1:9" x14ac:dyDescent="0.3">
      <c r="A904" t="s">
        <v>97</v>
      </c>
      <c r="B904" t="s">
        <v>161</v>
      </c>
      <c r="C904" t="s">
        <v>184</v>
      </c>
      <c r="D904" t="s">
        <v>247</v>
      </c>
      <c r="E904" t="s">
        <v>16</v>
      </c>
      <c r="F904" t="s">
        <v>147</v>
      </c>
      <c r="G904" t="s">
        <v>193</v>
      </c>
      <c r="H904" t="s">
        <v>193</v>
      </c>
      <c r="I904">
        <v>0</v>
      </c>
    </row>
    <row r="905" spans="1:9" x14ac:dyDescent="0.3">
      <c r="A905" t="s">
        <v>97</v>
      </c>
      <c r="B905" t="s">
        <v>161</v>
      </c>
      <c r="C905" t="s">
        <v>184</v>
      </c>
      <c r="D905" t="s">
        <v>272</v>
      </c>
      <c r="E905" t="s">
        <v>16</v>
      </c>
      <c r="F905" t="s">
        <v>145</v>
      </c>
      <c r="G905">
        <v>1907</v>
      </c>
      <c r="H905">
        <v>3.2</v>
      </c>
      <c r="I905">
        <v>6102.4</v>
      </c>
    </row>
    <row r="906" spans="1:9" x14ac:dyDescent="0.3">
      <c r="A906" t="s">
        <v>102</v>
      </c>
      <c r="B906" t="s">
        <v>161</v>
      </c>
      <c r="C906" t="s">
        <v>184</v>
      </c>
      <c r="D906" t="s">
        <v>190</v>
      </c>
      <c r="E906" t="s">
        <v>17</v>
      </c>
      <c r="F906" t="s">
        <v>148</v>
      </c>
      <c r="G906">
        <v>115</v>
      </c>
      <c r="H906">
        <v>18.84</v>
      </c>
      <c r="I906">
        <v>2166.6</v>
      </c>
    </row>
    <row r="907" spans="1:9" x14ac:dyDescent="0.3">
      <c r="A907" t="s">
        <v>102</v>
      </c>
      <c r="B907" t="s">
        <v>161</v>
      </c>
      <c r="C907" t="s">
        <v>184</v>
      </c>
      <c r="D907" t="s">
        <v>245</v>
      </c>
      <c r="E907" t="s">
        <v>16</v>
      </c>
      <c r="F907" t="s">
        <v>148</v>
      </c>
      <c r="G907">
        <v>2</v>
      </c>
      <c r="H907">
        <v>57.27</v>
      </c>
      <c r="I907">
        <v>114.54</v>
      </c>
    </row>
    <row r="908" spans="1:9" x14ac:dyDescent="0.3">
      <c r="A908" t="s">
        <v>102</v>
      </c>
      <c r="B908" t="s">
        <v>161</v>
      </c>
      <c r="C908" t="s">
        <v>184</v>
      </c>
      <c r="D908" t="s">
        <v>320</v>
      </c>
      <c r="E908" t="s">
        <v>17</v>
      </c>
      <c r="F908" t="s">
        <v>147</v>
      </c>
      <c r="G908">
        <v>0</v>
      </c>
      <c r="H908">
        <v>9.74</v>
      </c>
      <c r="I908">
        <v>0</v>
      </c>
    </row>
    <row r="909" spans="1:9" x14ac:dyDescent="0.3">
      <c r="A909" t="s">
        <v>102</v>
      </c>
      <c r="B909" t="s">
        <v>161</v>
      </c>
      <c r="C909" t="s">
        <v>184</v>
      </c>
      <c r="D909" t="s">
        <v>308</v>
      </c>
      <c r="E909" t="s">
        <v>17</v>
      </c>
      <c r="F909" t="s">
        <v>148</v>
      </c>
      <c r="G909">
        <v>38</v>
      </c>
      <c r="H909">
        <v>2</v>
      </c>
      <c r="I909">
        <v>76</v>
      </c>
    </row>
    <row r="910" spans="1:9" x14ac:dyDescent="0.3">
      <c r="A910" t="s">
        <v>102</v>
      </c>
      <c r="B910" t="s">
        <v>161</v>
      </c>
      <c r="C910" t="s">
        <v>184</v>
      </c>
      <c r="D910" t="s">
        <v>258</v>
      </c>
      <c r="E910" t="s">
        <v>18</v>
      </c>
      <c r="F910" t="s">
        <v>145</v>
      </c>
      <c r="G910">
        <v>30</v>
      </c>
      <c r="H910">
        <v>6.5</v>
      </c>
      <c r="I910">
        <v>195</v>
      </c>
    </row>
    <row r="911" spans="1:9" x14ac:dyDescent="0.3">
      <c r="A911" t="s">
        <v>102</v>
      </c>
      <c r="B911" t="s">
        <v>161</v>
      </c>
      <c r="C911" t="s">
        <v>184</v>
      </c>
      <c r="D911" t="s">
        <v>250</v>
      </c>
      <c r="E911" t="s">
        <v>17</v>
      </c>
      <c r="F911" t="s">
        <v>145</v>
      </c>
      <c r="G911">
        <v>3</v>
      </c>
      <c r="H911">
        <v>55</v>
      </c>
      <c r="I911">
        <v>165</v>
      </c>
    </row>
    <row r="912" spans="1:9" x14ac:dyDescent="0.3">
      <c r="A912" t="s">
        <v>102</v>
      </c>
      <c r="B912" t="s">
        <v>161</v>
      </c>
      <c r="C912" t="s">
        <v>184</v>
      </c>
      <c r="D912" t="s">
        <v>296</v>
      </c>
      <c r="E912" t="s">
        <v>17</v>
      </c>
      <c r="F912" t="s">
        <v>145</v>
      </c>
      <c r="G912">
        <v>6</v>
      </c>
      <c r="H912">
        <v>130</v>
      </c>
      <c r="I912">
        <v>780</v>
      </c>
    </row>
    <row r="913" spans="1:9" x14ac:dyDescent="0.3">
      <c r="A913" t="s">
        <v>103</v>
      </c>
      <c r="B913" t="s">
        <v>161</v>
      </c>
      <c r="C913" t="s">
        <v>184</v>
      </c>
      <c r="D913" t="s">
        <v>276</v>
      </c>
      <c r="E913" t="s">
        <v>16</v>
      </c>
      <c r="F913" t="s">
        <v>145</v>
      </c>
      <c r="G913">
        <v>2</v>
      </c>
      <c r="H913">
        <v>15.84</v>
      </c>
      <c r="I913">
        <v>31.68</v>
      </c>
    </row>
    <row r="914" spans="1:9" x14ac:dyDescent="0.3">
      <c r="A914" t="s">
        <v>103</v>
      </c>
      <c r="B914" t="s">
        <v>161</v>
      </c>
      <c r="C914" t="s">
        <v>184</v>
      </c>
      <c r="D914" t="s">
        <v>214</v>
      </c>
      <c r="E914" t="s">
        <v>16</v>
      </c>
      <c r="F914" t="s">
        <v>148</v>
      </c>
      <c r="G914">
        <v>22</v>
      </c>
      <c r="H914">
        <v>1.6</v>
      </c>
      <c r="I914">
        <v>35.200000000000003</v>
      </c>
    </row>
    <row r="915" spans="1:9" x14ac:dyDescent="0.3">
      <c r="A915" t="s">
        <v>103</v>
      </c>
      <c r="B915" t="s">
        <v>161</v>
      </c>
      <c r="C915" t="s">
        <v>184</v>
      </c>
      <c r="D915" t="s">
        <v>324</v>
      </c>
      <c r="E915" t="s">
        <v>17</v>
      </c>
      <c r="F915" t="s">
        <v>145</v>
      </c>
      <c r="G915">
        <v>1</v>
      </c>
      <c r="H915">
        <v>80</v>
      </c>
      <c r="I915">
        <v>80</v>
      </c>
    </row>
    <row r="916" spans="1:9" x14ac:dyDescent="0.3">
      <c r="A916" t="s">
        <v>104</v>
      </c>
      <c r="B916" t="s">
        <v>161</v>
      </c>
      <c r="C916" t="s">
        <v>184</v>
      </c>
      <c r="D916" t="s">
        <v>248</v>
      </c>
      <c r="E916" t="s">
        <v>16</v>
      </c>
      <c r="F916" t="s">
        <v>148</v>
      </c>
      <c r="G916">
        <v>10.981</v>
      </c>
      <c r="H916">
        <v>114.27</v>
      </c>
      <c r="I916">
        <v>1254.8</v>
      </c>
    </row>
    <row r="917" spans="1:9" x14ac:dyDescent="0.3">
      <c r="A917" t="s">
        <v>104</v>
      </c>
      <c r="B917" t="s">
        <v>161</v>
      </c>
      <c r="C917" t="s">
        <v>184</v>
      </c>
      <c r="D917" t="s">
        <v>201</v>
      </c>
      <c r="E917" t="s">
        <v>17</v>
      </c>
      <c r="F917" t="s">
        <v>148</v>
      </c>
      <c r="G917">
        <v>60.567300000000003</v>
      </c>
      <c r="H917">
        <v>137.74</v>
      </c>
      <c r="I917">
        <v>8342.5499999999993</v>
      </c>
    </row>
    <row r="918" spans="1:9" x14ac:dyDescent="0.3">
      <c r="A918" t="s">
        <v>104</v>
      </c>
      <c r="B918" t="s">
        <v>161</v>
      </c>
      <c r="C918" t="s">
        <v>184</v>
      </c>
      <c r="D918" t="s">
        <v>318</v>
      </c>
      <c r="E918" t="s">
        <v>18</v>
      </c>
      <c r="F918" t="s">
        <v>148</v>
      </c>
      <c r="G918">
        <v>2</v>
      </c>
      <c r="H918">
        <v>59.7</v>
      </c>
      <c r="I918">
        <v>119.4</v>
      </c>
    </row>
    <row r="919" spans="1:9" x14ac:dyDescent="0.3">
      <c r="A919" t="s">
        <v>104</v>
      </c>
      <c r="B919" t="s">
        <v>161</v>
      </c>
      <c r="C919" t="s">
        <v>184</v>
      </c>
      <c r="D919" t="s">
        <v>329</v>
      </c>
      <c r="E919" t="s">
        <v>16</v>
      </c>
      <c r="F919" t="s">
        <v>145</v>
      </c>
      <c r="G919">
        <v>1</v>
      </c>
      <c r="H919">
        <v>56.5</v>
      </c>
      <c r="I919">
        <v>56.5</v>
      </c>
    </row>
    <row r="920" spans="1:9" x14ac:dyDescent="0.3">
      <c r="A920" t="s">
        <v>105</v>
      </c>
      <c r="B920" t="s">
        <v>161</v>
      </c>
      <c r="C920" t="s">
        <v>184</v>
      </c>
      <c r="D920" t="s">
        <v>230</v>
      </c>
      <c r="E920" t="s">
        <v>16</v>
      </c>
      <c r="F920" t="s">
        <v>148</v>
      </c>
      <c r="G920">
        <v>4</v>
      </c>
      <c r="H920">
        <v>44.4</v>
      </c>
      <c r="I920">
        <v>177.6</v>
      </c>
    </row>
    <row r="921" spans="1:9" x14ac:dyDescent="0.3">
      <c r="A921" t="s">
        <v>105</v>
      </c>
      <c r="B921" t="s">
        <v>161</v>
      </c>
      <c r="C921" t="s">
        <v>184</v>
      </c>
      <c r="D921" t="s">
        <v>226</v>
      </c>
      <c r="E921" t="s">
        <v>16</v>
      </c>
      <c r="F921" t="s">
        <v>147</v>
      </c>
      <c r="G921">
        <v>10</v>
      </c>
      <c r="H921">
        <v>3.34</v>
      </c>
      <c r="I921">
        <v>33.4</v>
      </c>
    </row>
    <row r="922" spans="1:9" x14ac:dyDescent="0.3">
      <c r="A922" t="s">
        <v>105</v>
      </c>
      <c r="B922" t="s">
        <v>161</v>
      </c>
      <c r="C922" t="s">
        <v>184</v>
      </c>
      <c r="D922" t="s">
        <v>254</v>
      </c>
      <c r="E922" t="s">
        <v>17</v>
      </c>
      <c r="F922" t="s">
        <v>145</v>
      </c>
      <c r="G922">
        <v>9</v>
      </c>
      <c r="H922">
        <v>100</v>
      </c>
      <c r="I922">
        <v>900</v>
      </c>
    </row>
    <row r="923" spans="1:9" x14ac:dyDescent="0.3">
      <c r="A923" t="s">
        <v>93</v>
      </c>
      <c r="B923" t="s">
        <v>161</v>
      </c>
      <c r="C923" t="s">
        <v>184</v>
      </c>
      <c r="D923" t="s">
        <v>201</v>
      </c>
      <c r="E923" t="s">
        <v>16</v>
      </c>
      <c r="F923" t="s">
        <v>148</v>
      </c>
      <c r="G923">
        <v>6.4</v>
      </c>
      <c r="H923">
        <v>135.27000000000001</v>
      </c>
      <c r="I923">
        <v>865.73</v>
      </c>
    </row>
    <row r="924" spans="1:9" x14ac:dyDescent="0.3">
      <c r="A924" t="s">
        <v>93</v>
      </c>
      <c r="B924" t="s">
        <v>161</v>
      </c>
      <c r="C924" t="s">
        <v>184</v>
      </c>
      <c r="D924" t="s">
        <v>202</v>
      </c>
      <c r="E924" t="s">
        <v>17</v>
      </c>
      <c r="F924" t="s">
        <v>148</v>
      </c>
      <c r="G924">
        <v>62.599899999999998</v>
      </c>
      <c r="H924">
        <v>187.53</v>
      </c>
      <c r="I924">
        <v>11739.37</v>
      </c>
    </row>
    <row r="925" spans="1:9" x14ac:dyDescent="0.3">
      <c r="A925" t="s">
        <v>94</v>
      </c>
      <c r="B925" t="s">
        <v>161</v>
      </c>
      <c r="C925" t="s">
        <v>184</v>
      </c>
      <c r="D925" t="s">
        <v>330</v>
      </c>
      <c r="E925" t="s">
        <v>18</v>
      </c>
      <c r="F925" t="s">
        <v>145</v>
      </c>
      <c r="G925">
        <v>1</v>
      </c>
      <c r="H925">
        <v>130</v>
      </c>
      <c r="I925">
        <v>130</v>
      </c>
    </row>
    <row r="926" spans="1:9" x14ac:dyDescent="0.3">
      <c r="A926" t="s">
        <v>94</v>
      </c>
      <c r="B926" t="s">
        <v>161</v>
      </c>
      <c r="C926" t="s">
        <v>184</v>
      </c>
      <c r="D926" t="s">
        <v>225</v>
      </c>
      <c r="E926" t="s">
        <v>18</v>
      </c>
      <c r="F926" t="s">
        <v>162</v>
      </c>
      <c r="G926">
        <v>1239.1600000000001</v>
      </c>
      <c r="H926">
        <v>49</v>
      </c>
      <c r="I926">
        <v>60718.84</v>
      </c>
    </row>
    <row r="927" spans="1:9" x14ac:dyDescent="0.3">
      <c r="A927" t="s">
        <v>95</v>
      </c>
      <c r="B927" t="s">
        <v>161</v>
      </c>
      <c r="C927" t="s">
        <v>184</v>
      </c>
      <c r="D927" t="s">
        <v>202</v>
      </c>
      <c r="E927" t="s">
        <v>18</v>
      </c>
      <c r="F927" t="s">
        <v>148</v>
      </c>
      <c r="G927">
        <v>20.2499</v>
      </c>
      <c r="H927">
        <v>187.53</v>
      </c>
      <c r="I927">
        <v>3797.48</v>
      </c>
    </row>
    <row r="928" spans="1:9" x14ac:dyDescent="0.3">
      <c r="A928" t="s">
        <v>95</v>
      </c>
      <c r="B928" t="s">
        <v>161</v>
      </c>
      <c r="C928" t="s">
        <v>184</v>
      </c>
      <c r="D928" t="s">
        <v>258</v>
      </c>
      <c r="E928" t="s">
        <v>16</v>
      </c>
      <c r="F928" t="s">
        <v>145</v>
      </c>
      <c r="G928">
        <v>6</v>
      </c>
      <c r="H928">
        <v>6.5</v>
      </c>
      <c r="I928">
        <v>39</v>
      </c>
    </row>
    <row r="929" spans="1:9" x14ac:dyDescent="0.3">
      <c r="A929" t="s">
        <v>95</v>
      </c>
      <c r="B929" t="s">
        <v>161</v>
      </c>
      <c r="C929" t="s">
        <v>184</v>
      </c>
      <c r="D929" t="s">
        <v>212</v>
      </c>
      <c r="E929" t="s">
        <v>16</v>
      </c>
      <c r="F929" t="s">
        <v>147</v>
      </c>
      <c r="G929">
        <v>2</v>
      </c>
      <c r="H929">
        <v>19.239999999999998</v>
      </c>
      <c r="I929">
        <v>38.479999999999997</v>
      </c>
    </row>
    <row r="930" spans="1:9" x14ac:dyDescent="0.3">
      <c r="A930" t="s">
        <v>95</v>
      </c>
      <c r="B930" t="s">
        <v>161</v>
      </c>
      <c r="C930" t="s">
        <v>184</v>
      </c>
      <c r="D930" t="s">
        <v>208</v>
      </c>
      <c r="E930" t="s">
        <v>16</v>
      </c>
      <c r="F930" t="s">
        <v>147</v>
      </c>
      <c r="G930">
        <v>4</v>
      </c>
      <c r="H930">
        <v>22.5</v>
      </c>
      <c r="I930">
        <v>90</v>
      </c>
    </row>
    <row r="931" spans="1:9" x14ac:dyDescent="0.3">
      <c r="A931" t="s">
        <v>95</v>
      </c>
      <c r="B931" t="s">
        <v>161</v>
      </c>
      <c r="C931" t="s">
        <v>184</v>
      </c>
      <c r="D931" t="s">
        <v>265</v>
      </c>
      <c r="E931" t="s">
        <v>18</v>
      </c>
      <c r="F931" t="s">
        <v>145</v>
      </c>
      <c r="G931">
        <v>7</v>
      </c>
      <c r="H931">
        <v>100</v>
      </c>
      <c r="I931">
        <v>700</v>
      </c>
    </row>
    <row r="932" spans="1:9" x14ac:dyDescent="0.3">
      <c r="A932" t="s">
        <v>98</v>
      </c>
      <c r="B932" t="s">
        <v>161</v>
      </c>
      <c r="C932" t="s">
        <v>184</v>
      </c>
      <c r="D932" t="s">
        <v>216</v>
      </c>
      <c r="E932" t="s">
        <v>18</v>
      </c>
      <c r="F932" t="s">
        <v>148</v>
      </c>
      <c r="G932" t="s">
        <v>193</v>
      </c>
      <c r="H932">
        <v>0</v>
      </c>
      <c r="I932">
        <v>0</v>
      </c>
    </row>
    <row r="933" spans="1:9" x14ac:dyDescent="0.3">
      <c r="A933" t="s">
        <v>98</v>
      </c>
      <c r="B933" t="s">
        <v>161</v>
      </c>
      <c r="C933" t="s">
        <v>184</v>
      </c>
      <c r="D933" t="s">
        <v>238</v>
      </c>
      <c r="E933" t="s">
        <v>17</v>
      </c>
      <c r="F933" t="s">
        <v>148</v>
      </c>
      <c r="G933">
        <v>10</v>
      </c>
      <c r="H933">
        <v>80.75</v>
      </c>
      <c r="I933">
        <v>807.5</v>
      </c>
    </row>
    <row r="934" spans="1:9" x14ac:dyDescent="0.3">
      <c r="A934" t="s">
        <v>98</v>
      </c>
      <c r="B934" t="s">
        <v>161</v>
      </c>
      <c r="C934" t="s">
        <v>184</v>
      </c>
      <c r="D934" t="s">
        <v>225</v>
      </c>
      <c r="E934" t="s">
        <v>17</v>
      </c>
      <c r="F934" t="s">
        <v>162</v>
      </c>
      <c r="G934">
        <v>796.64</v>
      </c>
      <c r="H934">
        <v>51.96</v>
      </c>
      <c r="I934">
        <v>41426.14</v>
      </c>
    </row>
    <row r="935" spans="1:9" x14ac:dyDescent="0.3">
      <c r="A935" t="s">
        <v>98</v>
      </c>
      <c r="B935" t="s">
        <v>161</v>
      </c>
      <c r="C935" t="s">
        <v>184</v>
      </c>
      <c r="D935" t="s">
        <v>331</v>
      </c>
      <c r="E935" t="s">
        <v>18</v>
      </c>
      <c r="F935" t="s">
        <v>145</v>
      </c>
      <c r="G935" t="s">
        <v>193</v>
      </c>
      <c r="H935">
        <v>0</v>
      </c>
      <c r="I935">
        <v>508.75</v>
      </c>
    </row>
    <row r="936" spans="1:9" x14ac:dyDescent="0.3">
      <c r="A936" t="s">
        <v>99</v>
      </c>
      <c r="B936" t="s">
        <v>161</v>
      </c>
      <c r="C936" t="s">
        <v>184</v>
      </c>
      <c r="D936" t="s">
        <v>245</v>
      </c>
      <c r="E936" t="s">
        <v>17</v>
      </c>
      <c r="F936" t="s">
        <v>148</v>
      </c>
      <c r="G936">
        <v>9</v>
      </c>
      <c r="H936">
        <v>57.27</v>
      </c>
      <c r="I936">
        <v>515.42999999999995</v>
      </c>
    </row>
    <row r="937" spans="1:9" x14ac:dyDescent="0.3">
      <c r="A937" t="s">
        <v>99</v>
      </c>
      <c r="B937" t="s">
        <v>161</v>
      </c>
      <c r="C937" t="s">
        <v>184</v>
      </c>
      <c r="D937" t="s">
        <v>201</v>
      </c>
      <c r="E937" t="s">
        <v>18</v>
      </c>
      <c r="F937" t="s">
        <v>148</v>
      </c>
      <c r="G937">
        <v>13</v>
      </c>
      <c r="H937">
        <v>137.74</v>
      </c>
      <c r="I937">
        <v>1790.62</v>
      </c>
    </row>
    <row r="938" spans="1:9" x14ac:dyDescent="0.3">
      <c r="A938" t="s">
        <v>100</v>
      </c>
      <c r="B938" t="s">
        <v>161</v>
      </c>
      <c r="C938" t="s">
        <v>184</v>
      </c>
      <c r="D938" t="s">
        <v>230</v>
      </c>
      <c r="E938" t="s">
        <v>16</v>
      </c>
      <c r="F938" t="s">
        <v>148</v>
      </c>
      <c r="G938">
        <v>3</v>
      </c>
      <c r="H938">
        <v>44.4</v>
      </c>
      <c r="I938">
        <v>133.19999999999999</v>
      </c>
    </row>
    <row r="939" spans="1:9" x14ac:dyDescent="0.3">
      <c r="A939" t="s">
        <v>100</v>
      </c>
      <c r="B939" t="s">
        <v>161</v>
      </c>
      <c r="C939" t="s">
        <v>184</v>
      </c>
      <c r="D939" t="s">
        <v>203</v>
      </c>
      <c r="E939" t="s">
        <v>16</v>
      </c>
      <c r="F939" t="s">
        <v>148</v>
      </c>
      <c r="G939">
        <v>4</v>
      </c>
      <c r="H939">
        <v>234.82</v>
      </c>
      <c r="I939">
        <v>939.28</v>
      </c>
    </row>
    <row r="940" spans="1:9" x14ac:dyDescent="0.3">
      <c r="A940" t="s">
        <v>100</v>
      </c>
      <c r="B940" t="s">
        <v>161</v>
      </c>
      <c r="C940" t="s">
        <v>184</v>
      </c>
      <c r="D940" t="s">
        <v>234</v>
      </c>
      <c r="E940" t="s">
        <v>17</v>
      </c>
      <c r="F940" t="s">
        <v>192</v>
      </c>
      <c r="G940">
        <v>6</v>
      </c>
      <c r="H940">
        <v>28</v>
      </c>
      <c r="I940">
        <v>168</v>
      </c>
    </row>
    <row r="941" spans="1:9" x14ac:dyDescent="0.3">
      <c r="A941" t="s">
        <v>100</v>
      </c>
      <c r="B941" t="s">
        <v>161</v>
      </c>
      <c r="C941" t="s">
        <v>184</v>
      </c>
      <c r="D941" t="s">
        <v>319</v>
      </c>
      <c r="E941" t="s">
        <v>17</v>
      </c>
      <c r="F941" t="s">
        <v>147</v>
      </c>
      <c r="G941">
        <v>2</v>
      </c>
      <c r="H941">
        <v>9.09</v>
      </c>
      <c r="I941">
        <v>18.18</v>
      </c>
    </row>
    <row r="942" spans="1:9" x14ac:dyDescent="0.3">
      <c r="A942" t="s">
        <v>100</v>
      </c>
      <c r="B942" t="s">
        <v>161</v>
      </c>
      <c r="C942" t="s">
        <v>184</v>
      </c>
      <c r="D942" t="s">
        <v>222</v>
      </c>
      <c r="E942" t="s">
        <v>125</v>
      </c>
      <c r="F942" t="s">
        <v>145</v>
      </c>
      <c r="G942">
        <v>5</v>
      </c>
      <c r="H942">
        <v>110</v>
      </c>
      <c r="I942">
        <v>550</v>
      </c>
    </row>
    <row r="943" spans="1:9" x14ac:dyDescent="0.3">
      <c r="A943" t="s">
        <v>100</v>
      </c>
      <c r="B943" t="s">
        <v>161</v>
      </c>
      <c r="C943" t="s">
        <v>184</v>
      </c>
      <c r="D943" t="s">
        <v>304</v>
      </c>
      <c r="E943" t="s">
        <v>18</v>
      </c>
      <c r="F943" t="s">
        <v>145</v>
      </c>
      <c r="G943">
        <v>1</v>
      </c>
      <c r="H943">
        <v>56.5</v>
      </c>
      <c r="I943">
        <v>56.5</v>
      </c>
    </row>
    <row r="944" spans="1:9" x14ac:dyDescent="0.3">
      <c r="A944" t="s">
        <v>101</v>
      </c>
      <c r="B944" t="s">
        <v>161</v>
      </c>
      <c r="C944" t="s">
        <v>184</v>
      </c>
      <c r="D944" t="s">
        <v>203</v>
      </c>
      <c r="E944" t="s">
        <v>17</v>
      </c>
      <c r="F944" t="s">
        <v>148</v>
      </c>
      <c r="G944">
        <v>40</v>
      </c>
      <c r="H944">
        <v>234.82</v>
      </c>
      <c r="I944">
        <v>9392.7999999999993</v>
      </c>
    </row>
    <row r="945" spans="1:9" x14ac:dyDescent="0.3">
      <c r="A945" t="s">
        <v>101</v>
      </c>
      <c r="B945" t="s">
        <v>161</v>
      </c>
      <c r="C945" t="s">
        <v>184</v>
      </c>
      <c r="D945" t="s">
        <v>265</v>
      </c>
      <c r="E945" t="s">
        <v>17</v>
      </c>
      <c r="F945" t="s">
        <v>145</v>
      </c>
      <c r="G945">
        <v>1</v>
      </c>
      <c r="H945">
        <v>100</v>
      </c>
      <c r="I945">
        <v>100</v>
      </c>
    </row>
    <row r="946" spans="1:9" x14ac:dyDescent="0.3">
      <c r="A946" t="s">
        <v>102</v>
      </c>
      <c r="B946" t="s">
        <v>161</v>
      </c>
      <c r="C946" t="s">
        <v>184</v>
      </c>
      <c r="D946" t="s">
        <v>318</v>
      </c>
      <c r="E946" t="s">
        <v>17</v>
      </c>
      <c r="F946" t="s">
        <v>148</v>
      </c>
      <c r="G946">
        <v>4</v>
      </c>
      <c r="H946">
        <v>59.7</v>
      </c>
      <c r="I946">
        <v>238.8</v>
      </c>
    </row>
    <row r="947" spans="1:9" x14ac:dyDescent="0.3">
      <c r="A947" t="s">
        <v>102</v>
      </c>
      <c r="B947" t="s">
        <v>161</v>
      </c>
      <c r="C947" t="s">
        <v>184</v>
      </c>
      <c r="D947" t="s">
        <v>202</v>
      </c>
      <c r="E947" t="s">
        <v>16</v>
      </c>
      <c r="F947" t="s">
        <v>148</v>
      </c>
      <c r="G947">
        <v>4</v>
      </c>
      <c r="H947">
        <v>191.95</v>
      </c>
      <c r="I947">
        <v>767.8</v>
      </c>
    </row>
    <row r="948" spans="1:9" x14ac:dyDescent="0.3">
      <c r="A948" t="s">
        <v>102</v>
      </c>
      <c r="B948" t="s">
        <v>161</v>
      </c>
      <c r="C948" t="s">
        <v>184</v>
      </c>
      <c r="D948" t="s">
        <v>246</v>
      </c>
      <c r="E948" t="s">
        <v>17</v>
      </c>
      <c r="F948" t="s">
        <v>148</v>
      </c>
      <c r="G948">
        <v>6</v>
      </c>
      <c r="H948">
        <v>96.2</v>
      </c>
      <c r="I948">
        <v>577.20000000000005</v>
      </c>
    </row>
    <row r="949" spans="1:9" x14ac:dyDescent="0.3">
      <c r="A949" t="s">
        <v>102</v>
      </c>
      <c r="B949" t="s">
        <v>161</v>
      </c>
      <c r="C949" t="s">
        <v>184</v>
      </c>
      <c r="D949" t="s">
        <v>198</v>
      </c>
      <c r="E949" t="s">
        <v>17</v>
      </c>
      <c r="F949" t="s">
        <v>147</v>
      </c>
      <c r="G949">
        <v>4</v>
      </c>
      <c r="H949">
        <v>65</v>
      </c>
      <c r="I949">
        <v>260</v>
      </c>
    </row>
    <row r="950" spans="1:9" x14ac:dyDescent="0.3">
      <c r="A950" t="s">
        <v>102</v>
      </c>
      <c r="B950" t="s">
        <v>161</v>
      </c>
      <c r="C950" t="s">
        <v>184</v>
      </c>
      <c r="D950" t="s">
        <v>283</v>
      </c>
      <c r="E950" t="s">
        <v>18</v>
      </c>
      <c r="F950" t="s">
        <v>147</v>
      </c>
      <c r="G950">
        <v>2</v>
      </c>
      <c r="H950">
        <v>3.34</v>
      </c>
      <c r="I950">
        <v>6.68</v>
      </c>
    </row>
    <row r="951" spans="1:9" x14ac:dyDescent="0.3">
      <c r="A951" t="s">
        <v>103</v>
      </c>
      <c r="B951" t="s">
        <v>161</v>
      </c>
      <c r="C951" t="s">
        <v>184</v>
      </c>
      <c r="D951" t="s">
        <v>201</v>
      </c>
      <c r="E951" t="s">
        <v>16</v>
      </c>
      <c r="F951" t="s">
        <v>148</v>
      </c>
      <c r="G951">
        <v>4.5998999999999999</v>
      </c>
      <c r="H951">
        <v>137.74</v>
      </c>
      <c r="I951">
        <v>633.6</v>
      </c>
    </row>
    <row r="952" spans="1:9" x14ac:dyDescent="0.3">
      <c r="A952" t="s">
        <v>103</v>
      </c>
      <c r="B952" t="s">
        <v>161</v>
      </c>
      <c r="C952" t="s">
        <v>184</v>
      </c>
      <c r="D952" t="s">
        <v>287</v>
      </c>
      <c r="E952" t="s">
        <v>16</v>
      </c>
      <c r="F952" t="s">
        <v>145</v>
      </c>
      <c r="G952">
        <v>1</v>
      </c>
      <c r="H952">
        <v>50</v>
      </c>
      <c r="I952">
        <v>50</v>
      </c>
    </row>
    <row r="953" spans="1:9" x14ac:dyDescent="0.3">
      <c r="A953" t="s">
        <v>103</v>
      </c>
      <c r="B953" t="s">
        <v>161</v>
      </c>
      <c r="C953" t="s">
        <v>184</v>
      </c>
      <c r="D953" t="s">
        <v>296</v>
      </c>
      <c r="E953" t="s">
        <v>17</v>
      </c>
      <c r="F953" t="s">
        <v>145</v>
      </c>
      <c r="G953">
        <v>3</v>
      </c>
      <c r="H953">
        <v>130</v>
      </c>
      <c r="I953">
        <v>390</v>
      </c>
    </row>
    <row r="954" spans="1:9" x14ac:dyDescent="0.3">
      <c r="A954" t="s">
        <v>103</v>
      </c>
      <c r="B954" t="s">
        <v>161</v>
      </c>
      <c r="C954" t="s">
        <v>184</v>
      </c>
      <c r="D954" t="s">
        <v>237</v>
      </c>
      <c r="E954" t="s">
        <v>17</v>
      </c>
      <c r="F954" t="s">
        <v>145</v>
      </c>
      <c r="G954">
        <v>19</v>
      </c>
      <c r="H954">
        <v>130</v>
      </c>
      <c r="I954">
        <v>2470</v>
      </c>
    </row>
    <row r="955" spans="1:9" x14ac:dyDescent="0.3">
      <c r="A955" t="s">
        <v>104</v>
      </c>
      <c r="B955" t="s">
        <v>161</v>
      </c>
      <c r="C955" t="s">
        <v>184</v>
      </c>
      <c r="D955" t="s">
        <v>204</v>
      </c>
      <c r="E955" t="s">
        <v>125</v>
      </c>
      <c r="F955" t="s">
        <v>148</v>
      </c>
      <c r="G955">
        <v>1</v>
      </c>
      <c r="H955">
        <v>161.12</v>
      </c>
      <c r="I955">
        <v>161.12</v>
      </c>
    </row>
    <row r="956" spans="1:9" x14ac:dyDescent="0.3">
      <c r="A956" t="s">
        <v>104</v>
      </c>
      <c r="B956" t="s">
        <v>161</v>
      </c>
      <c r="C956" t="s">
        <v>184</v>
      </c>
      <c r="D956" t="s">
        <v>332</v>
      </c>
      <c r="E956" t="s">
        <v>16</v>
      </c>
      <c r="F956" t="s">
        <v>145</v>
      </c>
      <c r="G956" t="s">
        <v>193</v>
      </c>
      <c r="H956" t="s">
        <v>193</v>
      </c>
      <c r="I956">
        <v>0</v>
      </c>
    </row>
    <row r="957" spans="1:9" x14ac:dyDescent="0.3">
      <c r="A957" t="s">
        <v>104</v>
      </c>
      <c r="B957" t="s">
        <v>161</v>
      </c>
      <c r="C957" t="s">
        <v>184</v>
      </c>
      <c r="D957" t="s">
        <v>221</v>
      </c>
      <c r="E957" t="s">
        <v>16</v>
      </c>
      <c r="F957" t="s">
        <v>147</v>
      </c>
      <c r="G957">
        <v>8</v>
      </c>
      <c r="H957">
        <v>3.34</v>
      </c>
      <c r="I957">
        <v>26.72</v>
      </c>
    </row>
    <row r="958" spans="1:9" x14ac:dyDescent="0.3">
      <c r="A958" t="s">
        <v>104</v>
      </c>
      <c r="B958" t="s">
        <v>161</v>
      </c>
      <c r="C958" t="s">
        <v>184</v>
      </c>
      <c r="D958" t="s">
        <v>239</v>
      </c>
      <c r="E958" t="s">
        <v>18</v>
      </c>
      <c r="F958" t="s">
        <v>145</v>
      </c>
      <c r="G958">
        <v>73</v>
      </c>
      <c r="H958">
        <v>110</v>
      </c>
      <c r="I958">
        <v>8030</v>
      </c>
    </row>
    <row r="959" spans="1:9" x14ac:dyDescent="0.3">
      <c r="A959" t="s">
        <v>104</v>
      </c>
      <c r="B959" t="s">
        <v>161</v>
      </c>
      <c r="C959" t="s">
        <v>184</v>
      </c>
      <c r="D959" t="s">
        <v>209</v>
      </c>
      <c r="E959" t="s">
        <v>18</v>
      </c>
      <c r="F959" t="s">
        <v>145</v>
      </c>
      <c r="G959">
        <v>19</v>
      </c>
      <c r="H959">
        <v>130</v>
      </c>
      <c r="I959">
        <v>2470</v>
      </c>
    </row>
    <row r="960" spans="1:9" x14ac:dyDescent="0.3">
      <c r="A960" t="s">
        <v>104</v>
      </c>
      <c r="B960" t="s">
        <v>161</v>
      </c>
      <c r="C960" t="s">
        <v>184</v>
      </c>
      <c r="D960" t="s">
        <v>281</v>
      </c>
      <c r="E960" t="s">
        <v>16</v>
      </c>
      <c r="F960" t="s">
        <v>145</v>
      </c>
      <c r="G960">
        <v>1</v>
      </c>
      <c r="H960">
        <v>135</v>
      </c>
      <c r="I960">
        <v>135</v>
      </c>
    </row>
    <row r="961" spans="1:9" x14ac:dyDescent="0.3">
      <c r="A961" t="s">
        <v>105</v>
      </c>
      <c r="B961" t="s">
        <v>161</v>
      </c>
      <c r="C961" t="s">
        <v>184</v>
      </c>
      <c r="D961" t="s">
        <v>216</v>
      </c>
      <c r="E961" t="s">
        <v>17</v>
      </c>
      <c r="F961" t="s">
        <v>148</v>
      </c>
      <c r="G961" t="s">
        <v>193</v>
      </c>
      <c r="H961">
        <v>0</v>
      </c>
      <c r="I961">
        <v>0</v>
      </c>
    </row>
    <row r="962" spans="1:9" x14ac:dyDescent="0.3">
      <c r="A962" t="s">
        <v>105</v>
      </c>
      <c r="B962" t="s">
        <v>161</v>
      </c>
      <c r="C962" t="s">
        <v>184</v>
      </c>
      <c r="D962" t="s">
        <v>219</v>
      </c>
      <c r="E962" t="s">
        <v>16</v>
      </c>
      <c r="F962" t="s">
        <v>148</v>
      </c>
      <c r="G962" t="s">
        <v>193</v>
      </c>
      <c r="H962">
        <v>0</v>
      </c>
      <c r="I962">
        <v>0</v>
      </c>
    </row>
    <row r="963" spans="1:9" x14ac:dyDescent="0.3">
      <c r="A963" t="s">
        <v>105</v>
      </c>
      <c r="B963" t="s">
        <v>161</v>
      </c>
      <c r="C963" t="s">
        <v>184</v>
      </c>
      <c r="D963" t="s">
        <v>247</v>
      </c>
      <c r="E963" t="s">
        <v>16</v>
      </c>
      <c r="F963" t="s">
        <v>147</v>
      </c>
      <c r="G963" t="s">
        <v>193</v>
      </c>
      <c r="H963" t="s">
        <v>193</v>
      </c>
      <c r="I963">
        <v>0</v>
      </c>
    </row>
    <row r="964" spans="1:9" x14ac:dyDescent="0.3">
      <c r="A964" t="s">
        <v>105</v>
      </c>
      <c r="B964" t="s">
        <v>161</v>
      </c>
      <c r="C964" t="s">
        <v>184</v>
      </c>
      <c r="D964" t="s">
        <v>312</v>
      </c>
      <c r="E964" t="s">
        <v>18</v>
      </c>
      <c r="F964" t="s">
        <v>145</v>
      </c>
      <c r="G964">
        <v>1</v>
      </c>
      <c r="H964">
        <v>56.5</v>
      </c>
      <c r="I964">
        <v>56.5</v>
      </c>
    </row>
    <row r="965" spans="1:9" x14ac:dyDescent="0.3">
      <c r="A965" t="s">
        <v>93</v>
      </c>
      <c r="B965" t="s">
        <v>161</v>
      </c>
      <c r="C965" t="s">
        <v>184</v>
      </c>
      <c r="D965" t="s">
        <v>206</v>
      </c>
      <c r="E965" t="s">
        <v>17</v>
      </c>
      <c r="F965" t="s">
        <v>148</v>
      </c>
      <c r="G965">
        <v>72</v>
      </c>
      <c r="H965">
        <v>95.87</v>
      </c>
      <c r="I965">
        <v>6902.64</v>
      </c>
    </row>
    <row r="966" spans="1:9" x14ac:dyDescent="0.3">
      <c r="A966" t="s">
        <v>93</v>
      </c>
      <c r="B966" t="s">
        <v>161</v>
      </c>
      <c r="C966" t="s">
        <v>184</v>
      </c>
      <c r="D966" t="s">
        <v>272</v>
      </c>
      <c r="E966" t="s">
        <v>18</v>
      </c>
      <c r="F966" t="s">
        <v>145</v>
      </c>
      <c r="G966">
        <v>2519</v>
      </c>
      <c r="H966">
        <v>3.2</v>
      </c>
      <c r="I966">
        <v>8060.8</v>
      </c>
    </row>
    <row r="967" spans="1:9" x14ac:dyDescent="0.3">
      <c r="A967" t="s">
        <v>94</v>
      </c>
      <c r="B967" t="s">
        <v>161</v>
      </c>
      <c r="C967" t="s">
        <v>184</v>
      </c>
      <c r="D967" t="s">
        <v>301</v>
      </c>
      <c r="E967" t="s">
        <v>17</v>
      </c>
      <c r="F967" t="s">
        <v>147</v>
      </c>
      <c r="G967">
        <v>3129.5345000000002</v>
      </c>
      <c r="H967">
        <v>23.46</v>
      </c>
      <c r="I967">
        <v>73418.880000000005</v>
      </c>
    </row>
    <row r="968" spans="1:9" x14ac:dyDescent="0.3">
      <c r="A968" t="s">
        <v>95</v>
      </c>
      <c r="B968" t="s">
        <v>161</v>
      </c>
      <c r="C968" t="s">
        <v>184</v>
      </c>
      <c r="D968" t="s">
        <v>239</v>
      </c>
      <c r="E968" t="s">
        <v>16</v>
      </c>
      <c r="F968" t="s">
        <v>145</v>
      </c>
      <c r="G968">
        <v>9</v>
      </c>
      <c r="H968">
        <v>110</v>
      </c>
      <c r="I968">
        <v>990</v>
      </c>
    </row>
    <row r="969" spans="1:9" x14ac:dyDescent="0.3">
      <c r="A969" t="s">
        <v>95</v>
      </c>
      <c r="B969" t="s">
        <v>161</v>
      </c>
      <c r="C969" t="s">
        <v>184</v>
      </c>
      <c r="D969" t="s">
        <v>250</v>
      </c>
      <c r="E969" t="s">
        <v>16</v>
      </c>
      <c r="F969" t="s">
        <v>145</v>
      </c>
      <c r="G969">
        <v>7</v>
      </c>
      <c r="H969">
        <v>55</v>
      </c>
      <c r="I969">
        <v>385</v>
      </c>
    </row>
    <row r="970" spans="1:9" x14ac:dyDescent="0.3">
      <c r="A970" t="s">
        <v>97</v>
      </c>
      <c r="B970" t="s">
        <v>161</v>
      </c>
      <c r="C970" t="s">
        <v>184</v>
      </c>
      <c r="D970" t="s">
        <v>246</v>
      </c>
      <c r="E970" t="s">
        <v>16</v>
      </c>
      <c r="F970" t="s">
        <v>148</v>
      </c>
      <c r="G970">
        <v>2</v>
      </c>
      <c r="H970">
        <v>96.2</v>
      </c>
      <c r="I970">
        <v>192.4</v>
      </c>
    </row>
    <row r="971" spans="1:9" x14ac:dyDescent="0.3">
      <c r="A971" t="s">
        <v>97</v>
      </c>
      <c r="B971" t="s">
        <v>161</v>
      </c>
      <c r="C971" t="s">
        <v>184</v>
      </c>
      <c r="D971" t="s">
        <v>286</v>
      </c>
      <c r="E971" t="s">
        <v>17</v>
      </c>
      <c r="F971" t="s">
        <v>145</v>
      </c>
      <c r="G971">
        <v>118</v>
      </c>
      <c r="H971">
        <v>5</v>
      </c>
      <c r="I971">
        <v>590</v>
      </c>
    </row>
    <row r="972" spans="1:9" x14ac:dyDescent="0.3">
      <c r="A972" t="s">
        <v>94</v>
      </c>
      <c r="B972" t="s">
        <v>161</v>
      </c>
      <c r="C972" t="s">
        <v>184</v>
      </c>
      <c r="D972" t="s">
        <v>218</v>
      </c>
      <c r="E972" t="s">
        <v>16</v>
      </c>
      <c r="F972" t="s">
        <v>145</v>
      </c>
      <c r="G972">
        <v>2</v>
      </c>
      <c r="H972">
        <v>130</v>
      </c>
      <c r="I972">
        <v>260</v>
      </c>
    </row>
    <row r="973" spans="1:9" x14ac:dyDescent="0.3">
      <c r="A973" t="s">
        <v>95</v>
      </c>
      <c r="B973" t="s">
        <v>161</v>
      </c>
      <c r="C973" t="s">
        <v>184</v>
      </c>
      <c r="D973" t="s">
        <v>224</v>
      </c>
      <c r="E973" t="s">
        <v>18</v>
      </c>
      <c r="F973" t="s">
        <v>145</v>
      </c>
      <c r="G973">
        <v>0.5</v>
      </c>
      <c r="H973">
        <v>117</v>
      </c>
      <c r="I973">
        <v>58.5</v>
      </c>
    </row>
    <row r="974" spans="1:9" x14ac:dyDescent="0.3">
      <c r="A974" t="s">
        <v>95</v>
      </c>
      <c r="B974" t="s">
        <v>161</v>
      </c>
      <c r="C974" t="s">
        <v>184</v>
      </c>
      <c r="D974" t="s">
        <v>226</v>
      </c>
      <c r="E974" t="s">
        <v>18</v>
      </c>
      <c r="F974" t="s">
        <v>147</v>
      </c>
      <c r="G974">
        <v>16</v>
      </c>
      <c r="H974">
        <v>3.3</v>
      </c>
      <c r="I974">
        <v>52.8</v>
      </c>
    </row>
    <row r="975" spans="1:9" x14ac:dyDescent="0.3">
      <c r="A975" t="s">
        <v>95</v>
      </c>
      <c r="B975" t="s">
        <v>161</v>
      </c>
      <c r="C975" t="s">
        <v>184</v>
      </c>
      <c r="D975" t="s">
        <v>264</v>
      </c>
      <c r="E975" t="s">
        <v>18</v>
      </c>
      <c r="F975" t="s">
        <v>147</v>
      </c>
      <c r="G975" t="s">
        <v>193</v>
      </c>
      <c r="H975" t="s">
        <v>193</v>
      </c>
      <c r="I975">
        <v>10.82</v>
      </c>
    </row>
    <row r="976" spans="1:9" x14ac:dyDescent="0.3">
      <c r="A976" t="s">
        <v>95</v>
      </c>
      <c r="B976" t="s">
        <v>161</v>
      </c>
      <c r="C976" t="s">
        <v>184</v>
      </c>
      <c r="D976" t="s">
        <v>275</v>
      </c>
      <c r="E976" t="s">
        <v>17</v>
      </c>
      <c r="F976" t="s">
        <v>145</v>
      </c>
      <c r="G976">
        <v>8</v>
      </c>
      <c r="H976">
        <v>130</v>
      </c>
      <c r="I976">
        <v>1040</v>
      </c>
    </row>
    <row r="977" spans="1:9" x14ac:dyDescent="0.3">
      <c r="A977" t="s">
        <v>95</v>
      </c>
      <c r="B977" t="s">
        <v>161</v>
      </c>
      <c r="C977" t="s">
        <v>184</v>
      </c>
      <c r="D977" t="s">
        <v>294</v>
      </c>
      <c r="E977" t="s">
        <v>16</v>
      </c>
      <c r="F977" t="s">
        <v>145</v>
      </c>
      <c r="G977">
        <v>5</v>
      </c>
      <c r="H977">
        <v>56.5</v>
      </c>
      <c r="I977">
        <v>282.5</v>
      </c>
    </row>
    <row r="978" spans="1:9" x14ac:dyDescent="0.3">
      <c r="A978" t="s">
        <v>95</v>
      </c>
      <c r="B978" t="s">
        <v>161</v>
      </c>
      <c r="C978" t="s">
        <v>184</v>
      </c>
      <c r="D978" t="s">
        <v>278</v>
      </c>
      <c r="E978" t="s">
        <v>17</v>
      </c>
      <c r="F978" t="s">
        <v>145</v>
      </c>
      <c r="G978">
        <v>1</v>
      </c>
      <c r="H978">
        <v>70</v>
      </c>
      <c r="I978">
        <v>70</v>
      </c>
    </row>
    <row r="979" spans="1:9" x14ac:dyDescent="0.3">
      <c r="A979" t="s">
        <v>97</v>
      </c>
      <c r="B979" t="s">
        <v>161</v>
      </c>
      <c r="C979" t="s">
        <v>184</v>
      </c>
      <c r="D979" t="s">
        <v>230</v>
      </c>
      <c r="E979" t="s">
        <v>18</v>
      </c>
      <c r="F979" t="s">
        <v>148</v>
      </c>
      <c r="G979">
        <v>1</v>
      </c>
      <c r="H979">
        <v>44.4</v>
      </c>
      <c r="I979">
        <v>44.4</v>
      </c>
    </row>
    <row r="980" spans="1:9" x14ac:dyDescent="0.3">
      <c r="A980" t="s">
        <v>97</v>
      </c>
      <c r="B980" t="s">
        <v>161</v>
      </c>
      <c r="C980" t="s">
        <v>184</v>
      </c>
      <c r="D980" t="s">
        <v>206</v>
      </c>
      <c r="E980" t="s">
        <v>18</v>
      </c>
      <c r="F980" t="s">
        <v>148</v>
      </c>
      <c r="G980">
        <v>10</v>
      </c>
      <c r="H980">
        <v>97.17</v>
      </c>
      <c r="I980">
        <v>971.7</v>
      </c>
    </row>
    <row r="981" spans="1:9" x14ac:dyDescent="0.3">
      <c r="A981" t="s">
        <v>97</v>
      </c>
      <c r="B981" t="s">
        <v>161</v>
      </c>
      <c r="C981" t="s">
        <v>184</v>
      </c>
      <c r="D981" t="s">
        <v>270</v>
      </c>
      <c r="E981" t="s">
        <v>18</v>
      </c>
      <c r="F981" t="s">
        <v>145</v>
      </c>
      <c r="G981">
        <v>3</v>
      </c>
      <c r="H981">
        <v>6.5</v>
      </c>
      <c r="I981">
        <v>19.5</v>
      </c>
    </row>
    <row r="982" spans="1:9" x14ac:dyDescent="0.3">
      <c r="A982" t="s">
        <v>97</v>
      </c>
      <c r="B982" t="s">
        <v>161</v>
      </c>
      <c r="C982" t="s">
        <v>184</v>
      </c>
      <c r="D982" t="s">
        <v>293</v>
      </c>
      <c r="E982" t="s">
        <v>16</v>
      </c>
      <c r="F982" t="s">
        <v>148</v>
      </c>
      <c r="G982">
        <v>35</v>
      </c>
      <c r="H982">
        <v>3</v>
      </c>
      <c r="I982">
        <v>105</v>
      </c>
    </row>
    <row r="983" spans="1:9" x14ac:dyDescent="0.3">
      <c r="A983" t="s">
        <v>98</v>
      </c>
      <c r="B983" t="s">
        <v>161</v>
      </c>
      <c r="C983" t="s">
        <v>184</v>
      </c>
      <c r="D983" t="s">
        <v>280</v>
      </c>
      <c r="E983" t="s">
        <v>16</v>
      </c>
      <c r="F983" t="s">
        <v>145</v>
      </c>
      <c r="G983">
        <v>4</v>
      </c>
      <c r="H983">
        <v>13</v>
      </c>
      <c r="I983">
        <v>52</v>
      </c>
    </row>
    <row r="984" spans="1:9" x14ac:dyDescent="0.3">
      <c r="A984" t="s">
        <v>98</v>
      </c>
      <c r="B984" t="s">
        <v>161</v>
      </c>
      <c r="C984" t="s">
        <v>184</v>
      </c>
      <c r="D984" t="s">
        <v>291</v>
      </c>
      <c r="E984" t="s">
        <v>18</v>
      </c>
      <c r="F984" t="s">
        <v>145</v>
      </c>
      <c r="G984">
        <v>3</v>
      </c>
      <c r="H984">
        <v>9.74</v>
      </c>
      <c r="I984">
        <v>29.22</v>
      </c>
    </row>
    <row r="985" spans="1:9" x14ac:dyDescent="0.3">
      <c r="A985" t="s">
        <v>98</v>
      </c>
      <c r="B985" t="s">
        <v>161</v>
      </c>
      <c r="C985" t="s">
        <v>184</v>
      </c>
      <c r="D985" t="s">
        <v>272</v>
      </c>
      <c r="E985" t="s">
        <v>16</v>
      </c>
      <c r="F985" t="s">
        <v>145</v>
      </c>
      <c r="G985">
        <v>1750</v>
      </c>
      <c r="H985">
        <v>3.2</v>
      </c>
      <c r="I985">
        <v>5600</v>
      </c>
    </row>
    <row r="986" spans="1:9" x14ac:dyDescent="0.3">
      <c r="A986" t="s">
        <v>98</v>
      </c>
      <c r="B986" t="s">
        <v>161</v>
      </c>
      <c r="C986" t="s">
        <v>184</v>
      </c>
      <c r="D986" t="s">
        <v>239</v>
      </c>
      <c r="E986" t="s">
        <v>16</v>
      </c>
      <c r="F986" t="s">
        <v>145</v>
      </c>
      <c r="G986">
        <v>14</v>
      </c>
      <c r="H986">
        <v>110</v>
      </c>
      <c r="I986">
        <v>1540</v>
      </c>
    </row>
    <row r="987" spans="1:9" x14ac:dyDescent="0.3">
      <c r="A987" t="s">
        <v>98</v>
      </c>
      <c r="B987" t="s">
        <v>161</v>
      </c>
      <c r="C987" t="s">
        <v>184</v>
      </c>
      <c r="D987" t="s">
        <v>262</v>
      </c>
      <c r="E987" t="s">
        <v>18</v>
      </c>
      <c r="F987" t="s">
        <v>145</v>
      </c>
      <c r="G987">
        <v>3</v>
      </c>
      <c r="H987">
        <v>56.5</v>
      </c>
      <c r="I987">
        <v>169.5</v>
      </c>
    </row>
    <row r="988" spans="1:9" x14ac:dyDescent="0.3">
      <c r="A988" t="s">
        <v>99</v>
      </c>
      <c r="B988" t="s">
        <v>161</v>
      </c>
      <c r="C988" t="s">
        <v>184</v>
      </c>
      <c r="D988" t="s">
        <v>282</v>
      </c>
      <c r="E988" t="s">
        <v>17</v>
      </c>
      <c r="F988" t="s">
        <v>148</v>
      </c>
      <c r="G988">
        <v>1</v>
      </c>
      <c r="H988">
        <v>22.5</v>
      </c>
      <c r="I988">
        <v>22.5</v>
      </c>
    </row>
    <row r="989" spans="1:9" x14ac:dyDescent="0.3">
      <c r="A989" t="s">
        <v>99</v>
      </c>
      <c r="B989" t="s">
        <v>161</v>
      </c>
      <c r="C989" t="s">
        <v>184</v>
      </c>
      <c r="D989" t="s">
        <v>191</v>
      </c>
      <c r="E989" t="s">
        <v>18</v>
      </c>
      <c r="F989" t="s">
        <v>192</v>
      </c>
      <c r="G989" t="s">
        <v>193</v>
      </c>
      <c r="H989" t="s">
        <v>193</v>
      </c>
      <c r="I989">
        <v>111.13</v>
      </c>
    </row>
    <row r="990" spans="1:9" x14ac:dyDescent="0.3">
      <c r="A990" t="s">
        <v>99</v>
      </c>
      <c r="B990" t="s">
        <v>161</v>
      </c>
      <c r="C990" t="s">
        <v>184</v>
      </c>
      <c r="D990" t="s">
        <v>195</v>
      </c>
      <c r="E990" t="s">
        <v>16</v>
      </c>
      <c r="F990" t="s">
        <v>147</v>
      </c>
      <c r="G990" t="s">
        <v>193</v>
      </c>
      <c r="H990">
        <v>0</v>
      </c>
      <c r="I990">
        <v>0</v>
      </c>
    </row>
    <row r="991" spans="1:9" x14ac:dyDescent="0.3">
      <c r="A991" t="s">
        <v>99</v>
      </c>
      <c r="B991" t="s">
        <v>161</v>
      </c>
      <c r="C991" t="s">
        <v>184</v>
      </c>
      <c r="D991" t="s">
        <v>275</v>
      </c>
      <c r="E991" t="s">
        <v>16</v>
      </c>
      <c r="F991" t="s">
        <v>145</v>
      </c>
      <c r="G991">
        <v>2</v>
      </c>
      <c r="H991">
        <v>130</v>
      </c>
      <c r="I991">
        <v>260</v>
      </c>
    </row>
    <row r="992" spans="1:9" x14ac:dyDescent="0.3">
      <c r="A992" t="s">
        <v>99</v>
      </c>
      <c r="B992" t="s">
        <v>161</v>
      </c>
      <c r="C992" t="s">
        <v>184</v>
      </c>
      <c r="D992" t="s">
        <v>261</v>
      </c>
      <c r="E992" t="s">
        <v>18</v>
      </c>
      <c r="F992" t="s">
        <v>145</v>
      </c>
      <c r="G992">
        <v>38</v>
      </c>
      <c r="H992">
        <v>135</v>
      </c>
      <c r="I992">
        <v>5130</v>
      </c>
    </row>
    <row r="993" spans="1:9" x14ac:dyDescent="0.3">
      <c r="A993" t="s">
        <v>99</v>
      </c>
      <c r="B993" t="s">
        <v>161</v>
      </c>
      <c r="C993" t="s">
        <v>184</v>
      </c>
      <c r="D993" t="s">
        <v>278</v>
      </c>
      <c r="E993" t="s">
        <v>16</v>
      </c>
      <c r="F993" t="s">
        <v>145</v>
      </c>
      <c r="G993">
        <v>10</v>
      </c>
      <c r="H993">
        <v>70</v>
      </c>
      <c r="I993">
        <v>700</v>
      </c>
    </row>
    <row r="994" spans="1:9" x14ac:dyDescent="0.3">
      <c r="A994" t="s">
        <v>100</v>
      </c>
      <c r="B994" t="s">
        <v>161</v>
      </c>
      <c r="C994" t="s">
        <v>184</v>
      </c>
      <c r="D994" t="s">
        <v>219</v>
      </c>
      <c r="E994" t="s">
        <v>18</v>
      </c>
      <c r="F994" t="s">
        <v>148</v>
      </c>
      <c r="G994" t="s">
        <v>193</v>
      </c>
      <c r="H994">
        <v>0</v>
      </c>
      <c r="I994">
        <v>0</v>
      </c>
    </row>
    <row r="995" spans="1:9" x14ac:dyDescent="0.3">
      <c r="A995" t="s">
        <v>100</v>
      </c>
      <c r="B995" t="s">
        <v>161</v>
      </c>
      <c r="C995" t="s">
        <v>184</v>
      </c>
      <c r="D995" t="s">
        <v>202</v>
      </c>
      <c r="E995" t="s">
        <v>16</v>
      </c>
      <c r="F995" t="s">
        <v>148</v>
      </c>
      <c r="G995">
        <v>4</v>
      </c>
      <c r="H995">
        <v>191.95</v>
      </c>
      <c r="I995">
        <v>767.8</v>
      </c>
    </row>
    <row r="996" spans="1:9" x14ac:dyDescent="0.3">
      <c r="A996" t="s">
        <v>101</v>
      </c>
      <c r="B996" t="s">
        <v>161</v>
      </c>
      <c r="C996" t="s">
        <v>184</v>
      </c>
      <c r="D996" t="s">
        <v>206</v>
      </c>
      <c r="E996" t="s">
        <v>16</v>
      </c>
      <c r="F996" t="s">
        <v>148</v>
      </c>
      <c r="G996">
        <v>5</v>
      </c>
      <c r="H996">
        <v>97.17</v>
      </c>
      <c r="I996">
        <v>485.85</v>
      </c>
    </row>
    <row r="997" spans="1:9" x14ac:dyDescent="0.3">
      <c r="A997" t="s">
        <v>101</v>
      </c>
      <c r="B997" t="s">
        <v>161</v>
      </c>
      <c r="C997" t="s">
        <v>184</v>
      </c>
      <c r="D997" t="s">
        <v>233</v>
      </c>
      <c r="E997" t="s">
        <v>16</v>
      </c>
      <c r="F997" t="s">
        <v>148</v>
      </c>
      <c r="G997">
        <v>4</v>
      </c>
      <c r="H997">
        <v>48.69</v>
      </c>
      <c r="I997">
        <v>194.76</v>
      </c>
    </row>
    <row r="998" spans="1:9" x14ac:dyDescent="0.3">
      <c r="A998" t="s">
        <v>101</v>
      </c>
      <c r="B998" t="s">
        <v>161</v>
      </c>
      <c r="C998" t="s">
        <v>184</v>
      </c>
      <c r="D998" t="s">
        <v>222</v>
      </c>
      <c r="E998" t="s">
        <v>17</v>
      </c>
      <c r="F998" t="s">
        <v>145</v>
      </c>
      <c r="G998">
        <v>39.363599999999998</v>
      </c>
      <c r="H998">
        <v>110</v>
      </c>
      <c r="I998">
        <v>4330</v>
      </c>
    </row>
    <row r="999" spans="1:9" x14ac:dyDescent="0.3">
      <c r="A999" t="s">
        <v>101</v>
      </c>
      <c r="B999" t="s">
        <v>161</v>
      </c>
      <c r="C999" t="s">
        <v>184</v>
      </c>
      <c r="D999" t="s">
        <v>261</v>
      </c>
      <c r="E999" t="s">
        <v>17</v>
      </c>
      <c r="F999" t="s">
        <v>145</v>
      </c>
      <c r="G999">
        <v>12</v>
      </c>
      <c r="H999">
        <v>135</v>
      </c>
      <c r="I999">
        <v>1620</v>
      </c>
    </row>
    <row r="1000" spans="1:9" x14ac:dyDescent="0.3">
      <c r="A1000" t="s">
        <v>102</v>
      </c>
      <c r="B1000" t="s">
        <v>161</v>
      </c>
      <c r="C1000" t="s">
        <v>184</v>
      </c>
      <c r="D1000" t="s">
        <v>261</v>
      </c>
      <c r="E1000" t="s">
        <v>17</v>
      </c>
      <c r="F1000" t="s">
        <v>145</v>
      </c>
      <c r="G1000">
        <v>13</v>
      </c>
      <c r="H1000">
        <v>135</v>
      </c>
      <c r="I1000">
        <v>1755</v>
      </c>
    </row>
    <row r="1001" spans="1:9" x14ac:dyDescent="0.3">
      <c r="A1001" t="s">
        <v>103</v>
      </c>
      <c r="B1001" t="s">
        <v>161</v>
      </c>
      <c r="C1001" t="s">
        <v>184</v>
      </c>
      <c r="D1001" t="s">
        <v>199</v>
      </c>
      <c r="E1001" t="s">
        <v>18</v>
      </c>
      <c r="F1001" t="s">
        <v>145</v>
      </c>
      <c r="G1001">
        <v>125</v>
      </c>
      <c r="H1001">
        <v>5.5</v>
      </c>
      <c r="I1001">
        <v>687.5</v>
      </c>
    </row>
    <row r="1002" spans="1:9" x14ac:dyDescent="0.3">
      <c r="A1002" t="s">
        <v>103</v>
      </c>
      <c r="B1002" t="s">
        <v>161</v>
      </c>
      <c r="C1002" t="s">
        <v>184</v>
      </c>
      <c r="D1002" t="s">
        <v>194</v>
      </c>
      <c r="E1002" t="s">
        <v>17</v>
      </c>
      <c r="F1002" t="s">
        <v>147</v>
      </c>
      <c r="G1002">
        <v>303.70080000000002</v>
      </c>
      <c r="H1002">
        <v>18.82</v>
      </c>
      <c r="I1002">
        <v>5715.65</v>
      </c>
    </row>
    <row r="1003" spans="1:9" x14ac:dyDescent="0.3">
      <c r="A1003" t="s">
        <v>104</v>
      </c>
      <c r="B1003" t="s">
        <v>161</v>
      </c>
      <c r="C1003" t="s">
        <v>184</v>
      </c>
      <c r="D1003" t="s">
        <v>206</v>
      </c>
      <c r="E1003" t="s">
        <v>18</v>
      </c>
      <c r="F1003" t="s">
        <v>148</v>
      </c>
      <c r="G1003">
        <v>10</v>
      </c>
      <c r="H1003">
        <v>97.17</v>
      </c>
      <c r="I1003">
        <v>971.7</v>
      </c>
    </row>
    <row r="1004" spans="1:9" x14ac:dyDescent="0.3">
      <c r="A1004" t="s">
        <v>104</v>
      </c>
      <c r="B1004" t="s">
        <v>161</v>
      </c>
      <c r="C1004" t="s">
        <v>184</v>
      </c>
      <c r="D1004" t="s">
        <v>226</v>
      </c>
      <c r="E1004" t="s">
        <v>18</v>
      </c>
      <c r="F1004" t="s">
        <v>147</v>
      </c>
      <c r="G1004">
        <v>90</v>
      </c>
      <c r="H1004">
        <v>3.34</v>
      </c>
      <c r="I1004">
        <v>300.60000000000002</v>
      </c>
    </row>
    <row r="1005" spans="1:9" x14ac:dyDescent="0.3">
      <c r="A1005" t="s">
        <v>105</v>
      </c>
      <c r="B1005" t="s">
        <v>161</v>
      </c>
      <c r="C1005" t="s">
        <v>184</v>
      </c>
      <c r="D1005" t="s">
        <v>255</v>
      </c>
      <c r="E1005" t="s">
        <v>17</v>
      </c>
      <c r="F1005" t="s">
        <v>145</v>
      </c>
      <c r="G1005">
        <v>15</v>
      </c>
      <c r="H1005">
        <v>7.5</v>
      </c>
      <c r="I1005">
        <v>112.5</v>
      </c>
    </row>
    <row r="1006" spans="1:9" x14ac:dyDescent="0.3">
      <c r="A1006" t="s">
        <v>105</v>
      </c>
      <c r="B1006" t="s">
        <v>161</v>
      </c>
      <c r="C1006" t="s">
        <v>184</v>
      </c>
      <c r="D1006" t="s">
        <v>199</v>
      </c>
      <c r="E1006" t="s">
        <v>125</v>
      </c>
      <c r="F1006" t="s">
        <v>145</v>
      </c>
      <c r="G1006">
        <v>69.596299999999999</v>
      </c>
      <c r="H1006">
        <v>5.5</v>
      </c>
      <c r="I1006">
        <v>382.78</v>
      </c>
    </row>
    <row r="1007" spans="1:9" x14ac:dyDescent="0.3">
      <c r="A1007" t="s">
        <v>105</v>
      </c>
      <c r="B1007" t="s">
        <v>161</v>
      </c>
      <c r="C1007" t="s">
        <v>184</v>
      </c>
      <c r="D1007" t="s">
        <v>229</v>
      </c>
      <c r="E1007" t="s">
        <v>16</v>
      </c>
      <c r="F1007" t="s">
        <v>147</v>
      </c>
      <c r="G1007">
        <v>1</v>
      </c>
      <c r="H1007">
        <v>10</v>
      </c>
      <c r="I1007">
        <v>10</v>
      </c>
    </row>
    <row r="1008" spans="1:9" x14ac:dyDescent="0.3">
      <c r="A1008" t="s">
        <v>105</v>
      </c>
      <c r="B1008" t="s">
        <v>161</v>
      </c>
      <c r="C1008" t="s">
        <v>184</v>
      </c>
      <c r="D1008" t="s">
        <v>296</v>
      </c>
      <c r="E1008" t="s">
        <v>16</v>
      </c>
      <c r="F1008" t="s">
        <v>145</v>
      </c>
      <c r="G1008">
        <v>1</v>
      </c>
      <c r="H1008">
        <v>130</v>
      </c>
      <c r="I1008">
        <v>130</v>
      </c>
    </row>
    <row r="1009" spans="1:9" x14ac:dyDescent="0.3">
      <c r="A1009" t="s">
        <v>93</v>
      </c>
      <c r="B1009" t="s">
        <v>161</v>
      </c>
      <c r="C1009" t="s">
        <v>184</v>
      </c>
      <c r="D1009" t="s">
        <v>248</v>
      </c>
      <c r="E1009" t="s">
        <v>17</v>
      </c>
      <c r="F1009" t="s">
        <v>148</v>
      </c>
      <c r="G1009">
        <v>48.399900000000002</v>
      </c>
      <c r="H1009">
        <v>112.58</v>
      </c>
      <c r="I1009">
        <v>5448.87</v>
      </c>
    </row>
    <row r="1010" spans="1:9" x14ac:dyDescent="0.3">
      <c r="A1010" t="s">
        <v>93</v>
      </c>
      <c r="B1010" t="s">
        <v>161</v>
      </c>
      <c r="C1010" t="s">
        <v>184</v>
      </c>
      <c r="D1010" t="s">
        <v>237</v>
      </c>
      <c r="E1010" t="s">
        <v>17</v>
      </c>
      <c r="F1010" t="s">
        <v>145</v>
      </c>
      <c r="G1010">
        <v>10.2903</v>
      </c>
      <c r="H1010">
        <v>130</v>
      </c>
      <c r="I1010">
        <v>1337.74</v>
      </c>
    </row>
    <row r="1011" spans="1:9" x14ac:dyDescent="0.3">
      <c r="A1011" t="s">
        <v>94</v>
      </c>
      <c r="B1011" t="s">
        <v>161</v>
      </c>
      <c r="C1011" t="s">
        <v>184</v>
      </c>
      <c r="D1011" t="s">
        <v>266</v>
      </c>
      <c r="E1011" t="s">
        <v>16</v>
      </c>
      <c r="F1011" t="s">
        <v>147</v>
      </c>
      <c r="G1011">
        <v>20</v>
      </c>
      <c r="H1011">
        <v>9.74</v>
      </c>
      <c r="I1011">
        <v>194.8</v>
      </c>
    </row>
    <row r="1012" spans="1:9" x14ac:dyDescent="0.3">
      <c r="A1012" t="s">
        <v>94</v>
      </c>
      <c r="B1012" t="s">
        <v>161</v>
      </c>
      <c r="C1012" t="s">
        <v>184</v>
      </c>
      <c r="D1012" t="s">
        <v>217</v>
      </c>
      <c r="E1012" t="s">
        <v>17</v>
      </c>
      <c r="F1012" t="s">
        <v>148</v>
      </c>
      <c r="G1012">
        <v>7.5018000000000002</v>
      </c>
      <c r="H1012">
        <v>48.46</v>
      </c>
      <c r="I1012">
        <v>363.54</v>
      </c>
    </row>
    <row r="1013" spans="1:9" x14ac:dyDescent="0.3">
      <c r="A1013" t="s">
        <v>94</v>
      </c>
      <c r="B1013" t="s">
        <v>161</v>
      </c>
      <c r="C1013" t="s">
        <v>184</v>
      </c>
      <c r="D1013" t="s">
        <v>316</v>
      </c>
      <c r="E1013" t="s">
        <v>18</v>
      </c>
      <c r="F1013" t="s">
        <v>145</v>
      </c>
      <c r="G1013">
        <v>1</v>
      </c>
      <c r="H1013">
        <v>120</v>
      </c>
      <c r="I1013">
        <v>120</v>
      </c>
    </row>
    <row r="1014" spans="1:9" x14ac:dyDescent="0.3">
      <c r="A1014" t="s">
        <v>94</v>
      </c>
      <c r="B1014" t="s">
        <v>161</v>
      </c>
      <c r="C1014" t="s">
        <v>184</v>
      </c>
      <c r="D1014" t="s">
        <v>256</v>
      </c>
      <c r="E1014" t="s">
        <v>17</v>
      </c>
      <c r="F1014" t="s">
        <v>145</v>
      </c>
      <c r="G1014">
        <v>4</v>
      </c>
      <c r="H1014">
        <v>56.5</v>
      </c>
      <c r="I1014">
        <v>226</v>
      </c>
    </row>
    <row r="1015" spans="1:9" x14ac:dyDescent="0.3">
      <c r="A1015" t="s">
        <v>95</v>
      </c>
      <c r="B1015" t="s">
        <v>161</v>
      </c>
      <c r="C1015" t="s">
        <v>184</v>
      </c>
      <c r="D1015" t="s">
        <v>238</v>
      </c>
      <c r="E1015" t="s">
        <v>17</v>
      </c>
      <c r="F1015" t="s">
        <v>148</v>
      </c>
      <c r="G1015">
        <v>10</v>
      </c>
      <c r="H1015">
        <v>79.14</v>
      </c>
      <c r="I1015">
        <v>791.4</v>
      </c>
    </row>
    <row r="1016" spans="1:9" x14ac:dyDescent="0.3">
      <c r="A1016" t="s">
        <v>95</v>
      </c>
      <c r="B1016" t="s">
        <v>161</v>
      </c>
      <c r="C1016" t="s">
        <v>184</v>
      </c>
      <c r="D1016" t="s">
        <v>318</v>
      </c>
      <c r="E1016" t="s">
        <v>17</v>
      </c>
      <c r="F1016" t="s">
        <v>148</v>
      </c>
      <c r="G1016">
        <v>1</v>
      </c>
      <c r="H1016">
        <v>58.96</v>
      </c>
      <c r="I1016">
        <v>58.96</v>
      </c>
    </row>
    <row r="1017" spans="1:9" x14ac:dyDescent="0.3">
      <c r="A1017" t="s">
        <v>95</v>
      </c>
      <c r="B1017" t="s">
        <v>161</v>
      </c>
      <c r="C1017" t="s">
        <v>184</v>
      </c>
      <c r="D1017" t="s">
        <v>235</v>
      </c>
      <c r="E1017" t="s">
        <v>17</v>
      </c>
      <c r="F1017" t="s">
        <v>148</v>
      </c>
      <c r="G1017">
        <v>26</v>
      </c>
      <c r="H1017">
        <v>2.25</v>
      </c>
      <c r="I1017">
        <v>58.5</v>
      </c>
    </row>
    <row r="1018" spans="1:9" x14ac:dyDescent="0.3">
      <c r="A1018" t="s">
        <v>95</v>
      </c>
      <c r="B1018" t="s">
        <v>161</v>
      </c>
      <c r="C1018" t="s">
        <v>184</v>
      </c>
      <c r="D1018" t="s">
        <v>220</v>
      </c>
      <c r="E1018" t="s">
        <v>17</v>
      </c>
      <c r="F1018" t="s">
        <v>147</v>
      </c>
      <c r="G1018">
        <v>26</v>
      </c>
      <c r="H1018">
        <v>3.25</v>
      </c>
      <c r="I1018">
        <v>84.5</v>
      </c>
    </row>
    <row r="1019" spans="1:9" x14ac:dyDescent="0.3">
      <c r="A1019" t="s">
        <v>95</v>
      </c>
      <c r="B1019" t="s">
        <v>161</v>
      </c>
      <c r="C1019" t="s">
        <v>184</v>
      </c>
      <c r="D1019" t="s">
        <v>306</v>
      </c>
      <c r="E1019" t="s">
        <v>18</v>
      </c>
      <c r="F1019" t="s">
        <v>145</v>
      </c>
      <c r="G1019">
        <v>4</v>
      </c>
      <c r="H1019">
        <v>56.5</v>
      </c>
      <c r="I1019">
        <v>226</v>
      </c>
    </row>
    <row r="1020" spans="1:9" x14ac:dyDescent="0.3">
      <c r="A1020" t="s">
        <v>95</v>
      </c>
      <c r="B1020" t="s">
        <v>161</v>
      </c>
      <c r="C1020" t="s">
        <v>184</v>
      </c>
      <c r="D1020" t="s">
        <v>287</v>
      </c>
      <c r="E1020" t="s">
        <v>16</v>
      </c>
      <c r="F1020" t="s">
        <v>145</v>
      </c>
      <c r="G1020">
        <v>1</v>
      </c>
      <c r="H1020">
        <v>50</v>
      </c>
      <c r="I1020">
        <v>50</v>
      </c>
    </row>
    <row r="1021" spans="1:9" x14ac:dyDescent="0.3">
      <c r="A1021" t="s">
        <v>95</v>
      </c>
      <c r="B1021" t="s">
        <v>161</v>
      </c>
      <c r="C1021" t="s">
        <v>184</v>
      </c>
      <c r="D1021" t="s">
        <v>256</v>
      </c>
      <c r="E1021" t="s">
        <v>16</v>
      </c>
      <c r="F1021" t="s">
        <v>145</v>
      </c>
      <c r="G1021">
        <v>1</v>
      </c>
      <c r="H1021">
        <v>56.5</v>
      </c>
      <c r="I1021">
        <v>56.5</v>
      </c>
    </row>
    <row r="1022" spans="1:9" x14ac:dyDescent="0.3">
      <c r="A1022" t="s">
        <v>95</v>
      </c>
      <c r="B1022" t="s">
        <v>161</v>
      </c>
      <c r="C1022" t="s">
        <v>184</v>
      </c>
      <c r="D1022" t="s">
        <v>225</v>
      </c>
      <c r="E1022" t="s">
        <v>17</v>
      </c>
      <c r="F1022" t="s">
        <v>162</v>
      </c>
      <c r="G1022">
        <v>491.01</v>
      </c>
      <c r="H1022">
        <v>49</v>
      </c>
      <c r="I1022">
        <v>24067.86</v>
      </c>
    </row>
    <row r="1023" spans="1:9" x14ac:dyDescent="0.3">
      <c r="A1023" t="s">
        <v>97</v>
      </c>
      <c r="B1023" t="s">
        <v>161</v>
      </c>
      <c r="C1023" t="s">
        <v>184</v>
      </c>
      <c r="D1023" t="s">
        <v>204</v>
      </c>
      <c r="E1023" t="s">
        <v>17</v>
      </c>
      <c r="F1023" t="s">
        <v>148</v>
      </c>
      <c r="G1023">
        <v>55.9801</v>
      </c>
      <c r="H1023">
        <v>161.12</v>
      </c>
      <c r="I1023">
        <v>9019.52</v>
      </c>
    </row>
    <row r="1024" spans="1:9" x14ac:dyDescent="0.3">
      <c r="A1024" t="s">
        <v>97</v>
      </c>
      <c r="B1024" t="s">
        <v>161</v>
      </c>
      <c r="C1024" t="s">
        <v>184</v>
      </c>
      <c r="D1024" t="s">
        <v>224</v>
      </c>
      <c r="E1024" t="s">
        <v>18</v>
      </c>
      <c r="F1024" t="s">
        <v>145</v>
      </c>
      <c r="G1024">
        <v>1</v>
      </c>
      <c r="H1024">
        <v>117</v>
      </c>
      <c r="I1024">
        <v>117</v>
      </c>
    </row>
    <row r="1025" spans="1:9" x14ac:dyDescent="0.3">
      <c r="A1025" t="s">
        <v>98</v>
      </c>
      <c r="B1025" t="s">
        <v>161</v>
      </c>
      <c r="C1025" t="s">
        <v>184</v>
      </c>
      <c r="D1025" t="s">
        <v>241</v>
      </c>
      <c r="E1025" t="s">
        <v>17</v>
      </c>
      <c r="F1025" t="s">
        <v>148</v>
      </c>
      <c r="G1025">
        <v>4</v>
      </c>
      <c r="H1025">
        <v>15.84</v>
      </c>
      <c r="I1025">
        <v>63.36</v>
      </c>
    </row>
    <row r="1026" spans="1:9" x14ac:dyDescent="0.3">
      <c r="A1026" t="s">
        <v>98</v>
      </c>
      <c r="B1026" t="s">
        <v>161</v>
      </c>
      <c r="C1026" t="s">
        <v>184</v>
      </c>
      <c r="D1026" t="s">
        <v>206</v>
      </c>
      <c r="E1026" t="s">
        <v>16</v>
      </c>
      <c r="F1026" t="s">
        <v>148</v>
      </c>
      <c r="G1026">
        <v>5.2499000000000002</v>
      </c>
      <c r="H1026">
        <v>97.17</v>
      </c>
      <c r="I1026">
        <v>510.14</v>
      </c>
    </row>
    <row r="1027" spans="1:9" x14ac:dyDescent="0.3">
      <c r="A1027" t="s">
        <v>98</v>
      </c>
      <c r="B1027" t="s">
        <v>161</v>
      </c>
      <c r="C1027" t="s">
        <v>184</v>
      </c>
      <c r="D1027" t="s">
        <v>276</v>
      </c>
      <c r="E1027" t="s">
        <v>17</v>
      </c>
      <c r="F1027" t="s">
        <v>145</v>
      </c>
      <c r="G1027">
        <v>1.8787</v>
      </c>
      <c r="H1027">
        <v>15.84</v>
      </c>
      <c r="I1027">
        <v>29.76</v>
      </c>
    </row>
    <row r="1028" spans="1:9" x14ac:dyDescent="0.3">
      <c r="A1028" t="s">
        <v>98</v>
      </c>
      <c r="B1028" t="s">
        <v>161</v>
      </c>
      <c r="C1028" t="s">
        <v>184</v>
      </c>
      <c r="D1028" t="s">
        <v>194</v>
      </c>
      <c r="E1028" t="s">
        <v>16</v>
      </c>
      <c r="F1028" t="s">
        <v>147</v>
      </c>
      <c r="G1028">
        <v>94.151399999999995</v>
      </c>
      <c r="H1028">
        <v>18.82</v>
      </c>
      <c r="I1028">
        <v>1771.93</v>
      </c>
    </row>
    <row r="1029" spans="1:9" x14ac:dyDescent="0.3">
      <c r="A1029" t="s">
        <v>98</v>
      </c>
      <c r="B1029" t="s">
        <v>161</v>
      </c>
      <c r="C1029" t="s">
        <v>184</v>
      </c>
      <c r="D1029" t="s">
        <v>208</v>
      </c>
      <c r="E1029" t="s">
        <v>16</v>
      </c>
      <c r="F1029" t="s">
        <v>147</v>
      </c>
      <c r="G1029">
        <v>9</v>
      </c>
      <c r="H1029">
        <v>22.5</v>
      </c>
      <c r="I1029">
        <v>202.5</v>
      </c>
    </row>
    <row r="1030" spans="1:9" x14ac:dyDescent="0.3">
      <c r="A1030" t="s">
        <v>98</v>
      </c>
      <c r="B1030" t="s">
        <v>161</v>
      </c>
      <c r="C1030" t="s">
        <v>184</v>
      </c>
      <c r="D1030" t="s">
        <v>278</v>
      </c>
      <c r="E1030" t="s">
        <v>16</v>
      </c>
      <c r="F1030" t="s">
        <v>145</v>
      </c>
      <c r="G1030">
        <v>9</v>
      </c>
      <c r="H1030">
        <v>70</v>
      </c>
      <c r="I1030">
        <v>630</v>
      </c>
    </row>
    <row r="1031" spans="1:9" x14ac:dyDescent="0.3">
      <c r="A1031" t="s">
        <v>98</v>
      </c>
      <c r="B1031" t="s">
        <v>161</v>
      </c>
      <c r="C1031" t="s">
        <v>184</v>
      </c>
      <c r="D1031" t="s">
        <v>218</v>
      </c>
      <c r="E1031" t="s">
        <v>17</v>
      </c>
      <c r="F1031" t="s">
        <v>145</v>
      </c>
      <c r="G1031">
        <v>6</v>
      </c>
      <c r="H1031">
        <v>130</v>
      </c>
      <c r="I1031">
        <v>780</v>
      </c>
    </row>
    <row r="1032" spans="1:9" x14ac:dyDescent="0.3">
      <c r="A1032" t="s">
        <v>98</v>
      </c>
      <c r="B1032" t="s">
        <v>161</v>
      </c>
      <c r="C1032" t="s">
        <v>184</v>
      </c>
      <c r="D1032" t="s">
        <v>257</v>
      </c>
      <c r="E1032" t="s">
        <v>16</v>
      </c>
      <c r="F1032" t="s">
        <v>162</v>
      </c>
      <c r="G1032">
        <v>40.340000000000003</v>
      </c>
      <c r="H1032" t="s">
        <v>193</v>
      </c>
      <c r="I1032">
        <v>0</v>
      </c>
    </row>
    <row r="1033" spans="1:9" x14ac:dyDescent="0.3">
      <c r="A1033" t="s">
        <v>99</v>
      </c>
      <c r="B1033" t="s">
        <v>161</v>
      </c>
      <c r="C1033" t="s">
        <v>184</v>
      </c>
      <c r="D1033" t="s">
        <v>220</v>
      </c>
      <c r="E1033" t="s">
        <v>17</v>
      </c>
      <c r="F1033" t="s">
        <v>147</v>
      </c>
      <c r="G1033">
        <v>27</v>
      </c>
      <c r="H1033">
        <v>3.25</v>
      </c>
      <c r="I1033">
        <v>87.75</v>
      </c>
    </row>
    <row r="1034" spans="1:9" x14ac:dyDescent="0.3">
      <c r="A1034" t="s">
        <v>100</v>
      </c>
      <c r="B1034" t="s">
        <v>161</v>
      </c>
      <c r="C1034" t="s">
        <v>184</v>
      </c>
      <c r="D1034" t="s">
        <v>268</v>
      </c>
      <c r="E1034" t="s">
        <v>17</v>
      </c>
      <c r="F1034" t="s">
        <v>148</v>
      </c>
      <c r="G1034">
        <v>4</v>
      </c>
      <c r="H1034">
        <v>75.73</v>
      </c>
      <c r="I1034">
        <v>302.92</v>
      </c>
    </row>
    <row r="1035" spans="1:9" x14ac:dyDescent="0.3">
      <c r="A1035" t="s">
        <v>100</v>
      </c>
      <c r="B1035" t="s">
        <v>161</v>
      </c>
      <c r="C1035" t="s">
        <v>184</v>
      </c>
      <c r="D1035" t="s">
        <v>224</v>
      </c>
      <c r="E1035" t="s">
        <v>17</v>
      </c>
      <c r="F1035" t="s">
        <v>145</v>
      </c>
      <c r="G1035">
        <v>1</v>
      </c>
      <c r="H1035">
        <v>117</v>
      </c>
      <c r="I1035">
        <v>117</v>
      </c>
    </row>
    <row r="1036" spans="1:9" x14ac:dyDescent="0.3">
      <c r="A1036" t="s">
        <v>100</v>
      </c>
      <c r="B1036" t="s">
        <v>161</v>
      </c>
      <c r="C1036" t="s">
        <v>184</v>
      </c>
      <c r="D1036" t="s">
        <v>264</v>
      </c>
      <c r="E1036" t="s">
        <v>17</v>
      </c>
      <c r="F1036" t="s">
        <v>147</v>
      </c>
      <c r="G1036" t="s">
        <v>193</v>
      </c>
      <c r="H1036" t="s">
        <v>193</v>
      </c>
      <c r="I1036">
        <v>27.5</v>
      </c>
    </row>
    <row r="1037" spans="1:9" x14ac:dyDescent="0.3">
      <c r="A1037" t="s">
        <v>100</v>
      </c>
      <c r="B1037" t="s">
        <v>161</v>
      </c>
      <c r="C1037" t="s">
        <v>184</v>
      </c>
      <c r="D1037" t="s">
        <v>197</v>
      </c>
      <c r="E1037" t="s">
        <v>16</v>
      </c>
      <c r="F1037" t="s">
        <v>145</v>
      </c>
      <c r="G1037">
        <v>4</v>
      </c>
      <c r="H1037">
        <v>130</v>
      </c>
      <c r="I1037">
        <v>520</v>
      </c>
    </row>
    <row r="1038" spans="1:9" x14ac:dyDescent="0.3">
      <c r="A1038" t="s">
        <v>100</v>
      </c>
      <c r="B1038" t="s">
        <v>161</v>
      </c>
      <c r="C1038" t="s">
        <v>184</v>
      </c>
      <c r="D1038" t="s">
        <v>211</v>
      </c>
      <c r="E1038" t="s">
        <v>17</v>
      </c>
      <c r="F1038" t="s">
        <v>145</v>
      </c>
      <c r="G1038">
        <v>3</v>
      </c>
      <c r="H1038">
        <v>160</v>
      </c>
      <c r="I1038">
        <v>480</v>
      </c>
    </row>
    <row r="1039" spans="1:9" x14ac:dyDescent="0.3">
      <c r="A1039" t="s">
        <v>101</v>
      </c>
      <c r="B1039" t="s">
        <v>161</v>
      </c>
      <c r="C1039" t="s">
        <v>184</v>
      </c>
      <c r="D1039" t="s">
        <v>245</v>
      </c>
      <c r="E1039" t="s">
        <v>17</v>
      </c>
      <c r="F1039" t="s">
        <v>148</v>
      </c>
      <c r="G1039">
        <v>11</v>
      </c>
      <c r="H1039">
        <v>57.27</v>
      </c>
      <c r="I1039">
        <v>629.97</v>
      </c>
    </row>
    <row r="1040" spans="1:9" x14ac:dyDescent="0.3">
      <c r="A1040" t="s">
        <v>100</v>
      </c>
      <c r="B1040" t="s">
        <v>161</v>
      </c>
      <c r="C1040" t="s">
        <v>184</v>
      </c>
      <c r="D1040" t="s">
        <v>280</v>
      </c>
      <c r="E1040" t="s">
        <v>16</v>
      </c>
      <c r="F1040" t="s">
        <v>145</v>
      </c>
      <c r="G1040">
        <v>6</v>
      </c>
      <c r="H1040">
        <v>13</v>
      </c>
      <c r="I1040">
        <v>78</v>
      </c>
    </row>
    <row r="1041" spans="1:9" x14ac:dyDescent="0.3">
      <c r="A1041" t="s">
        <v>100</v>
      </c>
      <c r="B1041" t="s">
        <v>161</v>
      </c>
      <c r="C1041" t="s">
        <v>184</v>
      </c>
      <c r="D1041" t="s">
        <v>258</v>
      </c>
      <c r="E1041" t="s">
        <v>18</v>
      </c>
      <c r="F1041" t="s">
        <v>145</v>
      </c>
      <c r="G1041">
        <v>30</v>
      </c>
      <c r="H1041">
        <v>6.5</v>
      </c>
      <c r="I1041">
        <v>195</v>
      </c>
    </row>
    <row r="1042" spans="1:9" x14ac:dyDescent="0.3">
      <c r="A1042" t="s">
        <v>100</v>
      </c>
      <c r="B1042" t="s">
        <v>161</v>
      </c>
      <c r="C1042" t="s">
        <v>184</v>
      </c>
      <c r="D1042" t="s">
        <v>293</v>
      </c>
      <c r="E1042" t="s">
        <v>18</v>
      </c>
      <c r="F1042" t="s">
        <v>148</v>
      </c>
      <c r="G1042">
        <v>58</v>
      </c>
      <c r="H1042">
        <v>3</v>
      </c>
      <c r="I1042">
        <v>174</v>
      </c>
    </row>
    <row r="1043" spans="1:9" x14ac:dyDescent="0.3">
      <c r="A1043" t="s">
        <v>100</v>
      </c>
      <c r="B1043" t="s">
        <v>161</v>
      </c>
      <c r="C1043" t="s">
        <v>184</v>
      </c>
      <c r="D1043" t="s">
        <v>301</v>
      </c>
      <c r="E1043" t="s">
        <v>17</v>
      </c>
      <c r="F1043" t="s">
        <v>147</v>
      </c>
      <c r="G1043">
        <v>2952.8026</v>
      </c>
      <c r="H1043">
        <v>23.82</v>
      </c>
      <c r="I1043">
        <v>70335.759999999995</v>
      </c>
    </row>
    <row r="1044" spans="1:9" x14ac:dyDescent="0.3">
      <c r="A1044" t="s">
        <v>100</v>
      </c>
      <c r="B1044" t="s">
        <v>161</v>
      </c>
      <c r="C1044" t="s">
        <v>184</v>
      </c>
      <c r="D1044" t="s">
        <v>218</v>
      </c>
      <c r="E1044" t="s">
        <v>18</v>
      </c>
      <c r="F1044" t="s">
        <v>145</v>
      </c>
      <c r="G1044">
        <v>1</v>
      </c>
      <c r="H1044">
        <v>130</v>
      </c>
      <c r="I1044">
        <v>130</v>
      </c>
    </row>
    <row r="1045" spans="1:9" x14ac:dyDescent="0.3">
      <c r="A1045" t="s">
        <v>101</v>
      </c>
      <c r="B1045" t="s">
        <v>161</v>
      </c>
      <c r="C1045" t="s">
        <v>184</v>
      </c>
      <c r="D1045" t="s">
        <v>246</v>
      </c>
      <c r="E1045" t="s">
        <v>16</v>
      </c>
      <c r="F1045" t="s">
        <v>148</v>
      </c>
      <c r="G1045">
        <v>2</v>
      </c>
      <c r="H1045">
        <v>96.2</v>
      </c>
      <c r="I1045">
        <v>192.4</v>
      </c>
    </row>
    <row r="1046" spans="1:9" x14ac:dyDescent="0.3">
      <c r="A1046" t="s">
        <v>102</v>
      </c>
      <c r="B1046" t="s">
        <v>161</v>
      </c>
      <c r="C1046" t="s">
        <v>184</v>
      </c>
      <c r="D1046" t="s">
        <v>230</v>
      </c>
      <c r="E1046" t="s">
        <v>16</v>
      </c>
      <c r="F1046" t="s">
        <v>148</v>
      </c>
      <c r="G1046">
        <v>3</v>
      </c>
      <c r="H1046">
        <v>44.4</v>
      </c>
      <c r="I1046">
        <v>133.19999999999999</v>
      </c>
    </row>
    <row r="1047" spans="1:9" x14ac:dyDescent="0.3">
      <c r="A1047" t="s">
        <v>102</v>
      </c>
      <c r="B1047" t="s">
        <v>161</v>
      </c>
      <c r="C1047" t="s">
        <v>184</v>
      </c>
      <c r="D1047" t="s">
        <v>246</v>
      </c>
      <c r="E1047" t="s">
        <v>16</v>
      </c>
      <c r="F1047" t="s">
        <v>148</v>
      </c>
      <c r="G1047">
        <v>2</v>
      </c>
      <c r="H1047">
        <v>96.2</v>
      </c>
      <c r="I1047">
        <v>192.4</v>
      </c>
    </row>
    <row r="1048" spans="1:9" x14ac:dyDescent="0.3">
      <c r="A1048" t="s">
        <v>102</v>
      </c>
      <c r="B1048" t="s">
        <v>161</v>
      </c>
      <c r="C1048" t="s">
        <v>184</v>
      </c>
      <c r="D1048" t="s">
        <v>196</v>
      </c>
      <c r="E1048" t="s">
        <v>16</v>
      </c>
      <c r="F1048" t="s">
        <v>145</v>
      </c>
      <c r="G1048">
        <v>21</v>
      </c>
      <c r="H1048">
        <v>60</v>
      </c>
      <c r="I1048">
        <v>1260</v>
      </c>
    </row>
    <row r="1049" spans="1:9" x14ac:dyDescent="0.3">
      <c r="A1049" t="s">
        <v>102</v>
      </c>
      <c r="B1049" t="s">
        <v>161</v>
      </c>
      <c r="C1049" t="s">
        <v>184</v>
      </c>
      <c r="D1049" t="s">
        <v>237</v>
      </c>
      <c r="E1049" t="s">
        <v>17</v>
      </c>
      <c r="F1049" t="s">
        <v>145</v>
      </c>
      <c r="G1049">
        <v>5</v>
      </c>
      <c r="H1049">
        <v>130</v>
      </c>
      <c r="I1049">
        <v>650</v>
      </c>
    </row>
    <row r="1050" spans="1:9" x14ac:dyDescent="0.3">
      <c r="A1050" t="s">
        <v>102</v>
      </c>
      <c r="B1050" t="s">
        <v>161</v>
      </c>
      <c r="C1050" t="s">
        <v>184</v>
      </c>
      <c r="D1050" t="s">
        <v>227</v>
      </c>
      <c r="E1050" t="s">
        <v>16</v>
      </c>
      <c r="F1050" t="s">
        <v>145</v>
      </c>
      <c r="G1050">
        <v>2</v>
      </c>
      <c r="H1050">
        <v>160</v>
      </c>
      <c r="I1050">
        <v>320</v>
      </c>
    </row>
    <row r="1051" spans="1:9" x14ac:dyDescent="0.3">
      <c r="A1051" t="s">
        <v>103</v>
      </c>
      <c r="B1051" t="s">
        <v>161</v>
      </c>
      <c r="C1051" t="s">
        <v>184</v>
      </c>
      <c r="D1051" t="s">
        <v>333</v>
      </c>
      <c r="E1051" t="s">
        <v>17</v>
      </c>
      <c r="F1051" t="s">
        <v>148</v>
      </c>
      <c r="G1051">
        <v>16</v>
      </c>
      <c r="H1051">
        <v>1.75</v>
      </c>
      <c r="I1051">
        <v>28</v>
      </c>
    </row>
    <row r="1052" spans="1:9" x14ac:dyDescent="0.3">
      <c r="A1052" t="s">
        <v>103</v>
      </c>
      <c r="B1052" t="s">
        <v>161</v>
      </c>
      <c r="C1052" t="s">
        <v>184</v>
      </c>
      <c r="D1052" t="s">
        <v>209</v>
      </c>
      <c r="E1052" t="s">
        <v>18</v>
      </c>
      <c r="F1052" t="s">
        <v>145</v>
      </c>
      <c r="G1052">
        <v>22</v>
      </c>
      <c r="H1052">
        <v>130</v>
      </c>
      <c r="I1052">
        <v>2860</v>
      </c>
    </row>
    <row r="1053" spans="1:9" x14ac:dyDescent="0.3">
      <c r="A1053" t="s">
        <v>103</v>
      </c>
      <c r="B1053" t="s">
        <v>161</v>
      </c>
      <c r="C1053" t="s">
        <v>184</v>
      </c>
      <c r="D1053" t="s">
        <v>304</v>
      </c>
      <c r="E1053" t="s">
        <v>17</v>
      </c>
      <c r="F1053" t="s">
        <v>145</v>
      </c>
      <c r="G1053">
        <v>1</v>
      </c>
      <c r="H1053">
        <v>56.5</v>
      </c>
      <c r="I1053">
        <v>56.5</v>
      </c>
    </row>
    <row r="1054" spans="1:9" x14ac:dyDescent="0.3">
      <c r="A1054" t="s">
        <v>104</v>
      </c>
      <c r="B1054" t="s">
        <v>161</v>
      </c>
      <c r="C1054" t="s">
        <v>184</v>
      </c>
      <c r="D1054" t="s">
        <v>230</v>
      </c>
      <c r="E1054" t="s">
        <v>16</v>
      </c>
      <c r="F1054" t="s">
        <v>148</v>
      </c>
      <c r="G1054">
        <v>3</v>
      </c>
      <c r="H1054">
        <v>44.4</v>
      </c>
      <c r="I1054">
        <v>133.19999999999999</v>
      </c>
    </row>
    <row r="1055" spans="1:9" x14ac:dyDescent="0.3">
      <c r="A1055" t="s">
        <v>104</v>
      </c>
      <c r="B1055" t="s">
        <v>161</v>
      </c>
      <c r="C1055" t="s">
        <v>184</v>
      </c>
      <c r="D1055" t="s">
        <v>213</v>
      </c>
      <c r="E1055" t="s">
        <v>17</v>
      </c>
      <c r="F1055" t="s">
        <v>147</v>
      </c>
      <c r="G1055">
        <v>4</v>
      </c>
      <c r="H1055">
        <v>23.82</v>
      </c>
      <c r="I1055">
        <v>95.28</v>
      </c>
    </row>
    <row r="1056" spans="1:9" x14ac:dyDescent="0.3">
      <c r="A1056" t="s">
        <v>104</v>
      </c>
      <c r="B1056" t="s">
        <v>161</v>
      </c>
      <c r="C1056" t="s">
        <v>184</v>
      </c>
      <c r="D1056" t="s">
        <v>221</v>
      </c>
      <c r="E1056" t="s">
        <v>17</v>
      </c>
      <c r="F1056" t="s">
        <v>147</v>
      </c>
      <c r="G1056">
        <v>12</v>
      </c>
      <c r="H1056">
        <v>3.34</v>
      </c>
      <c r="I1056">
        <v>40.08</v>
      </c>
    </row>
    <row r="1057" spans="1:9" x14ac:dyDescent="0.3">
      <c r="A1057" t="s">
        <v>104</v>
      </c>
      <c r="B1057" t="s">
        <v>161</v>
      </c>
      <c r="C1057" t="s">
        <v>184</v>
      </c>
      <c r="D1057" t="s">
        <v>327</v>
      </c>
      <c r="E1057" t="s">
        <v>16</v>
      </c>
      <c r="F1057" t="s">
        <v>145</v>
      </c>
      <c r="G1057">
        <v>2</v>
      </c>
      <c r="H1057">
        <v>160</v>
      </c>
      <c r="I1057">
        <v>320</v>
      </c>
    </row>
    <row r="1058" spans="1:9" x14ac:dyDescent="0.3">
      <c r="A1058" t="s">
        <v>105</v>
      </c>
      <c r="B1058" t="s">
        <v>161</v>
      </c>
      <c r="C1058" t="s">
        <v>184</v>
      </c>
      <c r="D1058" t="s">
        <v>190</v>
      </c>
      <c r="E1058" t="s">
        <v>17</v>
      </c>
      <c r="F1058" t="s">
        <v>148</v>
      </c>
      <c r="G1058">
        <v>115</v>
      </c>
      <c r="H1058">
        <v>18.84</v>
      </c>
      <c r="I1058">
        <v>2166.6</v>
      </c>
    </row>
    <row r="1059" spans="1:9" x14ac:dyDescent="0.3">
      <c r="A1059" t="s">
        <v>105</v>
      </c>
      <c r="B1059" t="s">
        <v>161</v>
      </c>
      <c r="C1059" t="s">
        <v>184</v>
      </c>
      <c r="D1059" t="s">
        <v>204</v>
      </c>
      <c r="E1059" t="s">
        <v>125</v>
      </c>
      <c r="F1059" t="s">
        <v>148</v>
      </c>
      <c r="G1059">
        <v>1</v>
      </c>
      <c r="H1059">
        <v>161.12</v>
      </c>
      <c r="I1059">
        <v>161.12</v>
      </c>
    </row>
    <row r="1060" spans="1:9" x14ac:dyDescent="0.3">
      <c r="A1060" t="s">
        <v>105</v>
      </c>
      <c r="B1060" t="s">
        <v>161</v>
      </c>
      <c r="C1060" t="s">
        <v>184</v>
      </c>
      <c r="D1060" t="s">
        <v>266</v>
      </c>
      <c r="E1060" t="s">
        <v>16</v>
      </c>
      <c r="F1060" t="s">
        <v>147</v>
      </c>
      <c r="G1060">
        <v>16</v>
      </c>
      <c r="H1060">
        <v>9.74</v>
      </c>
      <c r="I1060">
        <v>155.84</v>
      </c>
    </row>
    <row r="1061" spans="1:9" x14ac:dyDescent="0.3">
      <c r="A1061" t="s">
        <v>105</v>
      </c>
      <c r="B1061" t="s">
        <v>161</v>
      </c>
      <c r="C1061" t="s">
        <v>184</v>
      </c>
      <c r="D1061" t="s">
        <v>222</v>
      </c>
      <c r="E1061" t="s">
        <v>18</v>
      </c>
      <c r="F1061" t="s">
        <v>145</v>
      </c>
      <c r="G1061">
        <v>61.181800000000003</v>
      </c>
      <c r="H1061">
        <v>110</v>
      </c>
      <c r="I1061">
        <v>6730</v>
      </c>
    </row>
    <row r="1062" spans="1:9" x14ac:dyDescent="0.3">
      <c r="A1062" t="s">
        <v>105</v>
      </c>
      <c r="B1062" t="s">
        <v>161</v>
      </c>
      <c r="C1062" t="s">
        <v>184</v>
      </c>
      <c r="D1062" t="s">
        <v>205</v>
      </c>
      <c r="E1062" t="s">
        <v>18</v>
      </c>
      <c r="F1062" t="s">
        <v>145</v>
      </c>
      <c r="G1062">
        <v>1</v>
      </c>
      <c r="H1062">
        <v>50</v>
      </c>
      <c r="I1062">
        <v>50</v>
      </c>
    </row>
    <row r="1063" spans="1:9" x14ac:dyDescent="0.3">
      <c r="A1063" t="s">
        <v>105</v>
      </c>
      <c r="B1063" t="s">
        <v>161</v>
      </c>
      <c r="C1063" t="s">
        <v>184</v>
      </c>
      <c r="D1063" t="s">
        <v>218</v>
      </c>
      <c r="E1063" t="s">
        <v>17</v>
      </c>
      <c r="F1063" t="s">
        <v>145</v>
      </c>
      <c r="G1063">
        <v>1</v>
      </c>
      <c r="H1063">
        <v>130</v>
      </c>
      <c r="I1063">
        <v>130</v>
      </c>
    </row>
    <row r="1064" spans="1:9" x14ac:dyDescent="0.3">
      <c r="A1064" t="s">
        <v>93</v>
      </c>
      <c r="B1064" t="s">
        <v>161</v>
      </c>
      <c r="C1064" t="s">
        <v>184</v>
      </c>
      <c r="D1064" t="s">
        <v>286</v>
      </c>
      <c r="E1064" t="s">
        <v>18</v>
      </c>
      <c r="F1064" t="s">
        <v>145</v>
      </c>
      <c r="G1064">
        <v>48</v>
      </c>
      <c r="H1064">
        <v>5</v>
      </c>
      <c r="I1064">
        <v>240</v>
      </c>
    </row>
    <row r="1065" spans="1:9" x14ac:dyDescent="0.3">
      <c r="A1065" t="s">
        <v>93</v>
      </c>
      <c r="B1065" t="s">
        <v>161</v>
      </c>
      <c r="C1065" t="s">
        <v>184</v>
      </c>
      <c r="D1065" t="s">
        <v>236</v>
      </c>
      <c r="E1065" t="s">
        <v>17</v>
      </c>
      <c r="F1065" t="s">
        <v>145</v>
      </c>
      <c r="G1065" t="s">
        <v>193</v>
      </c>
      <c r="H1065">
        <v>0</v>
      </c>
      <c r="I1065">
        <v>0</v>
      </c>
    </row>
    <row r="1066" spans="1:9" x14ac:dyDescent="0.3">
      <c r="A1066" t="s">
        <v>94</v>
      </c>
      <c r="B1066" t="s">
        <v>161</v>
      </c>
      <c r="C1066" t="s">
        <v>184</v>
      </c>
      <c r="D1066" t="s">
        <v>214</v>
      </c>
      <c r="E1066" t="s">
        <v>16</v>
      </c>
      <c r="F1066" t="s">
        <v>148</v>
      </c>
      <c r="G1066">
        <v>4</v>
      </c>
      <c r="H1066">
        <v>1.6</v>
      </c>
      <c r="I1066">
        <v>6.4</v>
      </c>
    </row>
    <row r="1067" spans="1:9" x14ac:dyDescent="0.3">
      <c r="A1067" t="s">
        <v>94</v>
      </c>
      <c r="B1067" t="s">
        <v>161</v>
      </c>
      <c r="C1067" t="s">
        <v>184</v>
      </c>
      <c r="D1067" t="s">
        <v>301</v>
      </c>
      <c r="E1067" t="s">
        <v>18</v>
      </c>
      <c r="F1067" t="s">
        <v>147</v>
      </c>
      <c r="G1067">
        <v>1176.8320000000001</v>
      </c>
      <c r="H1067">
        <v>23.46</v>
      </c>
      <c r="I1067">
        <v>27608.48</v>
      </c>
    </row>
    <row r="1068" spans="1:9" x14ac:dyDescent="0.3">
      <c r="A1068" t="s">
        <v>94</v>
      </c>
      <c r="B1068" t="s">
        <v>161</v>
      </c>
      <c r="C1068" t="s">
        <v>184</v>
      </c>
      <c r="D1068" t="s">
        <v>237</v>
      </c>
      <c r="E1068" t="s">
        <v>18</v>
      </c>
      <c r="F1068" t="s">
        <v>145</v>
      </c>
      <c r="G1068">
        <v>17</v>
      </c>
      <c r="H1068">
        <v>130</v>
      </c>
      <c r="I1068">
        <v>2210</v>
      </c>
    </row>
    <row r="1069" spans="1:9" x14ac:dyDescent="0.3">
      <c r="A1069" t="s">
        <v>95</v>
      </c>
      <c r="B1069" t="s">
        <v>161</v>
      </c>
      <c r="C1069" t="s">
        <v>184</v>
      </c>
      <c r="D1069" t="s">
        <v>204</v>
      </c>
      <c r="E1069" t="s">
        <v>17</v>
      </c>
      <c r="F1069" t="s">
        <v>148</v>
      </c>
      <c r="G1069">
        <v>55.7879</v>
      </c>
      <c r="H1069">
        <v>157.91999999999999</v>
      </c>
      <c r="I1069">
        <v>8810.0300000000007</v>
      </c>
    </row>
    <row r="1070" spans="1:9" x14ac:dyDescent="0.3">
      <c r="A1070" t="s">
        <v>97</v>
      </c>
      <c r="B1070" t="s">
        <v>161</v>
      </c>
      <c r="C1070" t="s">
        <v>184</v>
      </c>
      <c r="D1070" t="s">
        <v>199</v>
      </c>
      <c r="E1070" t="s">
        <v>125</v>
      </c>
      <c r="F1070" t="s">
        <v>145</v>
      </c>
      <c r="G1070">
        <v>69.596299999999999</v>
      </c>
      <c r="H1070">
        <v>5.5</v>
      </c>
      <c r="I1070">
        <v>382.78</v>
      </c>
    </row>
    <row r="1071" spans="1:9" x14ac:dyDescent="0.3">
      <c r="A1071" t="s">
        <v>97</v>
      </c>
      <c r="B1071" t="s">
        <v>161</v>
      </c>
      <c r="C1071" t="s">
        <v>184</v>
      </c>
      <c r="D1071" t="s">
        <v>194</v>
      </c>
      <c r="E1071" t="s">
        <v>17</v>
      </c>
      <c r="F1071" t="s">
        <v>147</v>
      </c>
      <c r="G1071">
        <v>294.53449999999998</v>
      </c>
      <c r="H1071">
        <v>18.82</v>
      </c>
      <c r="I1071">
        <v>5543.14</v>
      </c>
    </row>
    <row r="1072" spans="1:9" x14ac:dyDescent="0.3">
      <c r="A1072" t="s">
        <v>97</v>
      </c>
      <c r="B1072" t="s">
        <v>161</v>
      </c>
      <c r="C1072" t="s">
        <v>184</v>
      </c>
      <c r="D1072" t="s">
        <v>218</v>
      </c>
      <c r="E1072" t="s">
        <v>17</v>
      </c>
      <c r="F1072" t="s">
        <v>145</v>
      </c>
      <c r="G1072">
        <v>3</v>
      </c>
      <c r="H1072">
        <v>130</v>
      </c>
      <c r="I1072">
        <v>390</v>
      </c>
    </row>
    <row r="1073" spans="1:9" x14ac:dyDescent="0.3">
      <c r="A1073" t="s">
        <v>98</v>
      </c>
      <c r="B1073" t="s">
        <v>161</v>
      </c>
      <c r="C1073" t="s">
        <v>184</v>
      </c>
      <c r="D1073" t="s">
        <v>320</v>
      </c>
      <c r="E1073" t="s">
        <v>17</v>
      </c>
      <c r="F1073" t="s">
        <v>147</v>
      </c>
      <c r="G1073">
        <v>0</v>
      </c>
      <c r="H1073">
        <v>9.74</v>
      </c>
      <c r="I1073">
        <v>0</v>
      </c>
    </row>
    <row r="1074" spans="1:9" x14ac:dyDescent="0.3">
      <c r="A1074" t="s">
        <v>98</v>
      </c>
      <c r="B1074" t="s">
        <v>161</v>
      </c>
      <c r="C1074" t="s">
        <v>184</v>
      </c>
      <c r="D1074" t="s">
        <v>199</v>
      </c>
      <c r="E1074" t="s">
        <v>125</v>
      </c>
      <c r="F1074" t="s">
        <v>145</v>
      </c>
      <c r="G1074">
        <v>69.596299999999999</v>
      </c>
      <c r="H1074">
        <v>5.5</v>
      </c>
      <c r="I1074">
        <v>382.78</v>
      </c>
    </row>
    <row r="1075" spans="1:9" x14ac:dyDescent="0.3">
      <c r="A1075" t="s">
        <v>98</v>
      </c>
      <c r="B1075" t="s">
        <v>161</v>
      </c>
      <c r="C1075" t="s">
        <v>184</v>
      </c>
      <c r="D1075" t="s">
        <v>229</v>
      </c>
      <c r="E1075" t="s">
        <v>16</v>
      </c>
      <c r="F1075" t="s">
        <v>147</v>
      </c>
      <c r="G1075">
        <v>5</v>
      </c>
      <c r="H1075">
        <v>10</v>
      </c>
      <c r="I1075">
        <v>50</v>
      </c>
    </row>
    <row r="1076" spans="1:9" x14ac:dyDescent="0.3">
      <c r="A1076" t="s">
        <v>99</v>
      </c>
      <c r="B1076" t="s">
        <v>161</v>
      </c>
      <c r="C1076" t="s">
        <v>184</v>
      </c>
      <c r="D1076" t="s">
        <v>243</v>
      </c>
      <c r="E1076" t="s">
        <v>16</v>
      </c>
      <c r="F1076" t="s">
        <v>148</v>
      </c>
      <c r="G1076">
        <v>3</v>
      </c>
      <c r="H1076">
        <v>23.82</v>
      </c>
      <c r="I1076">
        <v>71.459999999999994</v>
      </c>
    </row>
    <row r="1077" spans="1:9" x14ac:dyDescent="0.3">
      <c r="A1077" t="s">
        <v>99</v>
      </c>
      <c r="B1077" t="s">
        <v>161</v>
      </c>
      <c r="C1077" t="s">
        <v>184</v>
      </c>
      <c r="D1077" t="s">
        <v>268</v>
      </c>
      <c r="E1077" t="s">
        <v>18</v>
      </c>
      <c r="F1077" t="s">
        <v>148</v>
      </c>
      <c r="G1077">
        <v>1</v>
      </c>
      <c r="H1077">
        <v>75.73</v>
      </c>
      <c r="I1077">
        <v>75.73</v>
      </c>
    </row>
    <row r="1078" spans="1:9" x14ac:dyDescent="0.3">
      <c r="A1078" t="s">
        <v>100</v>
      </c>
      <c r="B1078" t="s">
        <v>161</v>
      </c>
      <c r="C1078" t="s">
        <v>184</v>
      </c>
      <c r="D1078" t="s">
        <v>277</v>
      </c>
      <c r="E1078" t="s">
        <v>17</v>
      </c>
      <c r="F1078" t="s">
        <v>148</v>
      </c>
      <c r="G1078">
        <v>1</v>
      </c>
      <c r="H1078">
        <v>11.94</v>
      </c>
      <c r="I1078">
        <v>11.94</v>
      </c>
    </row>
    <row r="1079" spans="1:9" x14ac:dyDescent="0.3">
      <c r="A1079" t="s">
        <v>100</v>
      </c>
      <c r="B1079" t="s">
        <v>161</v>
      </c>
      <c r="C1079" t="s">
        <v>184</v>
      </c>
      <c r="D1079" t="s">
        <v>236</v>
      </c>
      <c r="E1079" t="s">
        <v>16</v>
      </c>
      <c r="F1079" t="s">
        <v>145</v>
      </c>
      <c r="G1079" t="s">
        <v>193</v>
      </c>
      <c r="H1079">
        <v>0</v>
      </c>
      <c r="I1079">
        <v>56.5</v>
      </c>
    </row>
    <row r="1080" spans="1:9" x14ac:dyDescent="0.3">
      <c r="A1080" t="s">
        <v>100</v>
      </c>
      <c r="B1080" t="s">
        <v>161</v>
      </c>
      <c r="C1080" t="s">
        <v>184</v>
      </c>
      <c r="D1080" t="s">
        <v>296</v>
      </c>
      <c r="E1080" t="s">
        <v>18</v>
      </c>
      <c r="F1080" t="s">
        <v>145</v>
      </c>
      <c r="G1080">
        <v>2</v>
      </c>
      <c r="H1080">
        <v>130</v>
      </c>
      <c r="I1080">
        <v>260</v>
      </c>
    </row>
    <row r="1081" spans="1:9" x14ac:dyDescent="0.3">
      <c r="A1081" t="s">
        <v>101</v>
      </c>
      <c r="B1081" t="s">
        <v>161</v>
      </c>
      <c r="C1081" t="s">
        <v>184</v>
      </c>
      <c r="D1081" t="s">
        <v>238</v>
      </c>
      <c r="E1081" t="s">
        <v>18</v>
      </c>
      <c r="F1081" t="s">
        <v>148</v>
      </c>
      <c r="G1081">
        <v>3.8334000000000001</v>
      </c>
      <c r="H1081">
        <v>80.75</v>
      </c>
      <c r="I1081">
        <v>309.55</v>
      </c>
    </row>
    <row r="1082" spans="1:9" x14ac:dyDescent="0.3">
      <c r="A1082" t="s">
        <v>101</v>
      </c>
      <c r="B1082" t="s">
        <v>161</v>
      </c>
      <c r="C1082" t="s">
        <v>184</v>
      </c>
      <c r="D1082" t="s">
        <v>191</v>
      </c>
      <c r="E1082" t="s">
        <v>16</v>
      </c>
      <c r="F1082" t="s">
        <v>192</v>
      </c>
      <c r="G1082" t="s">
        <v>193</v>
      </c>
      <c r="H1082" t="s">
        <v>193</v>
      </c>
      <c r="I1082">
        <v>59.66</v>
      </c>
    </row>
    <row r="1083" spans="1:9" x14ac:dyDescent="0.3">
      <c r="A1083" t="s">
        <v>101</v>
      </c>
      <c r="B1083" t="s">
        <v>161</v>
      </c>
      <c r="C1083" t="s">
        <v>184</v>
      </c>
      <c r="D1083" t="s">
        <v>211</v>
      </c>
      <c r="E1083" t="s">
        <v>18</v>
      </c>
      <c r="F1083" t="s">
        <v>145</v>
      </c>
      <c r="G1083">
        <v>1</v>
      </c>
      <c r="H1083">
        <v>160</v>
      </c>
      <c r="I1083">
        <v>160</v>
      </c>
    </row>
    <row r="1084" spans="1:9" x14ac:dyDescent="0.3">
      <c r="A1084" t="s">
        <v>101</v>
      </c>
      <c r="B1084" t="s">
        <v>161</v>
      </c>
      <c r="C1084" t="s">
        <v>184</v>
      </c>
      <c r="D1084" t="s">
        <v>225</v>
      </c>
      <c r="E1084" t="s">
        <v>18</v>
      </c>
      <c r="F1084" t="s">
        <v>162</v>
      </c>
      <c r="G1084">
        <v>767.82</v>
      </c>
      <c r="H1084">
        <v>51.96</v>
      </c>
      <c r="I1084">
        <v>39895.910000000003</v>
      </c>
    </row>
    <row r="1085" spans="1:9" x14ac:dyDescent="0.3">
      <c r="A1085" t="s">
        <v>102</v>
      </c>
      <c r="B1085" t="s">
        <v>161</v>
      </c>
      <c r="C1085" t="s">
        <v>184</v>
      </c>
      <c r="D1085" t="s">
        <v>209</v>
      </c>
      <c r="E1085" t="s">
        <v>18</v>
      </c>
      <c r="F1085" t="s">
        <v>145</v>
      </c>
      <c r="G1085">
        <v>23</v>
      </c>
      <c r="H1085">
        <v>130</v>
      </c>
      <c r="I1085">
        <v>2990</v>
      </c>
    </row>
    <row r="1086" spans="1:9" x14ac:dyDescent="0.3">
      <c r="A1086" t="s">
        <v>102</v>
      </c>
      <c r="B1086" t="s">
        <v>161</v>
      </c>
      <c r="C1086" t="s">
        <v>184</v>
      </c>
      <c r="D1086" t="s">
        <v>262</v>
      </c>
      <c r="E1086" t="s">
        <v>17</v>
      </c>
      <c r="F1086" t="s">
        <v>145</v>
      </c>
      <c r="G1086">
        <v>6</v>
      </c>
      <c r="H1086">
        <v>56.5</v>
      </c>
      <c r="I1086">
        <v>339</v>
      </c>
    </row>
    <row r="1087" spans="1:9" x14ac:dyDescent="0.3">
      <c r="A1087" t="s">
        <v>103</v>
      </c>
      <c r="B1087" t="s">
        <v>161</v>
      </c>
      <c r="C1087" t="s">
        <v>184</v>
      </c>
      <c r="D1087" t="s">
        <v>244</v>
      </c>
      <c r="E1087" t="s">
        <v>17</v>
      </c>
      <c r="F1087" t="s">
        <v>148</v>
      </c>
      <c r="G1087">
        <v>2</v>
      </c>
      <c r="H1087">
        <v>117.68</v>
      </c>
      <c r="I1087">
        <v>235.36</v>
      </c>
    </row>
    <row r="1088" spans="1:9" x14ac:dyDescent="0.3">
      <c r="A1088" t="s">
        <v>103</v>
      </c>
      <c r="B1088" t="s">
        <v>161</v>
      </c>
      <c r="C1088" t="s">
        <v>184</v>
      </c>
      <c r="D1088" t="s">
        <v>280</v>
      </c>
      <c r="E1088" t="s">
        <v>17</v>
      </c>
      <c r="F1088" t="s">
        <v>145</v>
      </c>
      <c r="G1088">
        <v>2</v>
      </c>
      <c r="H1088">
        <v>13</v>
      </c>
      <c r="I1088">
        <v>26</v>
      </c>
    </row>
    <row r="1089" spans="1:9" x14ac:dyDescent="0.3">
      <c r="A1089" t="s">
        <v>103</v>
      </c>
      <c r="B1089" t="s">
        <v>161</v>
      </c>
      <c r="C1089" t="s">
        <v>184</v>
      </c>
      <c r="D1089" t="s">
        <v>247</v>
      </c>
      <c r="E1089" t="s">
        <v>16</v>
      </c>
      <c r="F1089" t="s">
        <v>147</v>
      </c>
      <c r="G1089" t="s">
        <v>193</v>
      </c>
      <c r="H1089" t="s">
        <v>193</v>
      </c>
      <c r="I1089">
        <v>0</v>
      </c>
    </row>
    <row r="1090" spans="1:9" x14ac:dyDescent="0.3">
      <c r="A1090" t="s">
        <v>103</v>
      </c>
      <c r="B1090" t="s">
        <v>161</v>
      </c>
      <c r="C1090" t="s">
        <v>184</v>
      </c>
      <c r="D1090" t="s">
        <v>224</v>
      </c>
      <c r="E1090" t="s">
        <v>16</v>
      </c>
      <c r="F1090" t="s">
        <v>145</v>
      </c>
      <c r="G1090">
        <v>0.5</v>
      </c>
      <c r="H1090">
        <v>117</v>
      </c>
      <c r="I1090">
        <v>58.5</v>
      </c>
    </row>
    <row r="1091" spans="1:9" x14ac:dyDescent="0.3">
      <c r="A1091" t="s">
        <v>103</v>
      </c>
      <c r="B1091" t="s">
        <v>161</v>
      </c>
      <c r="C1091" t="s">
        <v>184</v>
      </c>
      <c r="D1091" t="s">
        <v>263</v>
      </c>
      <c r="E1091" t="s">
        <v>17</v>
      </c>
      <c r="F1091" t="s">
        <v>148</v>
      </c>
      <c r="G1091">
        <v>29</v>
      </c>
      <c r="H1091">
        <v>2.75</v>
      </c>
      <c r="I1091">
        <v>79.75</v>
      </c>
    </row>
    <row r="1092" spans="1:9" x14ac:dyDescent="0.3">
      <c r="A1092" t="s">
        <v>103</v>
      </c>
      <c r="B1092" t="s">
        <v>161</v>
      </c>
      <c r="C1092" t="s">
        <v>184</v>
      </c>
      <c r="D1092" t="s">
        <v>273</v>
      </c>
      <c r="E1092" t="s">
        <v>16</v>
      </c>
      <c r="F1092" t="s">
        <v>147</v>
      </c>
      <c r="G1092" t="s">
        <v>193</v>
      </c>
      <c r="H1092" t="s">
        <v>193</v>
      </c>
      <c r="I1092">
        <v>4.38</v>
      </c>
    </row>
    <row r="1093" spans="1:9" x14ac:dyDescent="0.3">
      <c r="A1093" t="s">
        <v>103</v>
      </c>
      <c r="B1093" t="s">
        <v>161</v>
      </c>
      <c r="C1093" t="s">
        <v>184</v>
      </c>
      <c r="D1093" t="s">
        <v>221</v>
      </c>
      <c r="E1093" t="s">
        <v>17</v>
      </c>
      <c r="F1093" t="s">
        <v>147</v>
      </c>
      <c r="G1093">
        <v>14</v>
      </c>
      <c r="H1093">
        <v>3.34</v>
      </c>
      <c r="I1093">
        <v>46.76</v>
      </c>
    </row>
    <row r="1094" spans="1:9" x14ac:dyDescent="0.3">
      <c r="A1094" t="s">
        <v>103</v>
      </c>
      <c r="B1094" t="s">
        <v>161</v>
      </c>
      <c r="C1094" t="s">
        <v>184</v>
      </c>
      <c r="D1094" t="s">
        <v>209</v>
      </c>
      <c r="E1094" t="s">
        <v>17</v>
      </c>
      <c r="F1094" t="s">
        <v>145</v>
      </c>
      <c r="G1094">
        <v>7.2306999999999997</v>
      </c>
      <c r="H1094">
        <v>130</v>
      </c>
      <c r="I1094">
        <v>940</v>
      </c>
    </row>
    <row r="1095" spans="1:9" x14ac:dyDescent="0.3">
      <c r="A1095" t="s">
        <v>103</v>
      </c>
      <c r="B1095" t="s">
        <v>161</v>
      </c>
      <c r="C1095" t="s">
        <v>184</v>
      </c>
      <c r="D1095" t="s">
        <v>232</v>
      </c>
      <c r="E1095" t="s">
        <v>17</v>
      </c>
      <c r="F1095" t="s">
        <v>145</v>
      </c>
      <c r="G1095">
        <v>2</v>
      </c>
      <c r="H1095">
        <v>22.5</v>
      </c>
      <c r="I1095">
        <v>45</v>
      </c>
    </row>
    <row r="1096" spans="1:9" x14ac:dyDescent="0.3">
      <c r="A1096" t="s">
        <v>104</v>
      </c>
      <c r="B1096" t="s">
        <v>161</v>
      </c>
      <c r="C1096" t="s">
        <v>184</v>
      </c>
      <c r="D1096" t="s">
        <v>273</v>
      </c>
      <c r="E1096" t="s">
        <v>17</v>
      </c>
      <c r="F1096" t="s">
        <v>147</v>
      </c>
      <c r="G1096" t="s">
        <v>193</v>
      </c>
      <c r="H1096" t="s">
        <v>193</v>
      </c>
      <c r="I1096">
        <v>4.38</v>
      </c>
    </row>
    <row r="1097" spans="1:9" x14ac:dyDescent="0.3">
      <c r="A1097" t="s">
        <v>104</v>
      </c>
      <c r="B1097" t="s">
        <v>161</v>
      </c>
      <c r="C1097" t="s">
        <v>184</v>
      </c>
      <c r="D1097" t="s">
        <v>278</v>
      </c>
      <c r="E1097" t="s">
        <v>16</v>
      </c>
      <c r="F1097" t="s">
        <v>145</v>
      </c>
      <c r="G1097">
        <v>12</v>
      </c>
      <c r="H1097">
        <v>70</v>
      </c>
      <c r="I1097">
        <v>840</v>
      </c>
    </row>
    <row r="1098" spans="1:9" x14ac:dyDescent="0.3">
      <c r="A1098" t="s">
        <v>104</v>
      </c>
      <c r="B1098" t="s">
        <v>161</v>
      </c>
      <c r="C1098" t="s">
        <v>184</v>
      </c>
      <c r="D1098" t="s">
        <v>305</v>
      </c>
      <c r="E1098" t="s">
        <v>17</v>
      </c>
      <c r="F1098" t="s">
        <v>148</v>
      </c>
      <c r="G1098" t="s">
        <v>193</v>
      </c>
      <c r="H1098">
        <v>0</v>
      </c>
      <c r="I1098">
        <v>0</v>
      </c>
    </row>
    <row r="1099" spans="1:9" x14ac:dyDescent="0.3">
      <c r="A1099" t="s">
        <v>104</v>
      </c>
      <c r="B1099" t="s">
        <v>161</v>
      </c>
      <c r="C1099" t="s">
        <v>184</v>
      </c>
      <c r="D1099" t="s">
        <v>225</v>
      </c>
      <c r="E1099" t="s">
        <v>18</v>
      </c>
      <c r="F1099" t="s">
        <v>162</v>
      </c>
      <c r="G1099">
        <v>832.72</v>
      </c>
      <c r="H1099">
        <v>51.96</v>
      </c>
      <c r="I1099">
        <v>43268.21</v>
      </c>
    </row>
    <row r="1100" spans="1:9" x14ac:dyDescent="0.3">
      <c r="A1100" t="s">
        <v>105</v>
      </c>
      <c r="B1100" t="s">
        <v>161</v>
      </c>
      <c r="C1100" t="s">
        <v>184</v>
      </c>
      <c r="D1100" t="s">
        <v>291</v>
      </c>
      <c r="E1100" t="s">
        <v>18</v>
      </c>
      <c r="F1100" t="s">
        <v>145</v>
      </c>
      <c r="G1100">
        <v>3</v>
      </c>
      <c r="H1100">
        <v>9.74</v>
      </c>
      <c r="I1100">
        <v>29.22</v>
      </c>
    </row>
    <row r="1101" spans="1:9" x14ac:dyDescent="0.3">
      <c r="A1101" t="s">
        <v>105</v>
      </c>
      <c r="B1101" t="s">
        <v>161</v>
      </c>
      <c r="C1101" t="s">
        <v>184</v>
      </c>
      <c r="D1101" t="s">
        <v>199</v>
      </c>
      <c r="E1101" t="s">
        <v>16</v>
      </c>
      <c r="F1101" t="s">
        <v>145</v>
      </c>
      <c r="G1101">
        <v>13</v>
      </c>
      <c r="H1101">
        <v>5.5</v>
      </c>
      <c r="I1101">
        <v>71.5</v>
      </c>
    </row>
    <row r="1102" spans="1:9" x14ac:dyDescent="0.3">
      <c r="A1102" t="s">
        <v>105</v>
      </c>
      <c r="B1102" t="s">
        <v>161</v>
      </c>
      <c r="C1102" t="s">
        <v>184</v>
      </c>
      <c r="D1102" t="s">
        <v>294</v>
      </c>
      <c r="E1102" t="s">
        <v>17</v>
      </c>
      <c r="F1102" t="s">
        <v>145</v>
      </c>
      <c r="G1102">
        <v>1</v>
      </c>
      <c r="H1102">
        <v>56.5</v>
      </c>
      <c r="I1102">
        <v>56.5</v>
      </c>
    </row>
    <row r="1103" spans="1:9" x14ac:dyDescent="0.3">
      <c r="A1103" t="s">
        <v>105</v>
      </c>
      <c r="B1103" t="s">
        <v>161</v>
      </c>
      <c r="C1103" t="s">
        <v>184</v>
      </c>
      <c r="D1103" t="s">
        <v>225</v>
      </c>
      <c r="E1103" t="s">
        <v>16</v>
      </c>
      <c r="F1103" t="s">
        <v>162</v>
      </c>
      <c r="G1103">
        <v>133.33000000000001</v>
      </c>
      <c r="H1103">
        <v>51.96</v>
      </c>
      <c r="I1103">
        <v>6927.84</v>
      </c>
    </row>
    <row r="1104" spans="1:9" x14ac:dyDescent="0.3">
      <c r="A1104" t="s">
        <v>105</v>
      </c>
      <c r="B1104" t="s">
        <v>161</v>
      </c>
      <c r="C1104" t="s">
        <v>184</v>
      </c>
      <c r="D1104" t="s">
        <v>203</v>
      </c>
      <c r="E1104" t="s">
        <v>18</v>
      </c>
      <c r="F1104" t="s">
        <v>148</v>
      </c>
      <c r="G1104">
        <v>19</v>
      </c>
      <c r="H1104">
        <v>234.82</v>
      </c>
      <c r="I1104">
        <v>4461.58</v>
      </c>
    </row>
    <row r="1105" spans="1:9" x14ac:dyDescent="0.3">
      <c r="A1105" t="s">
        <v>105</v>
      </c>
      <c r="B1105" t="s">
        <v>161</v>
      </c>
      <c r="C1105" t="s">
        <v>184</v>
      </c>
      <c r="D1105" t="s">
        <v>232</v>
      </c>
      <c r="E1105" t="s">
        <v>16</v>
      </c>
      <c r="F1105" t="s">
        <v>145</v>
      </c>
      <c r="G1105">
        <v>1</v>
      </c>
      <c r="H1105">
        <v>22.5</v>
      </c>
      <c r="I1105">
        <v>22.5</v>
      </c>
    </row>
    <row r="1106" spans="1:9" x14ac:dyDescent="0.3">
      <c r="A1106" t="s">
        <v>93</v>
      </c>
      <c r="B1106" t="s">
        <v>161</v>
      </c>
      <c r="C1106" t="s">
        <v>184</v>
      </c>
      <c r="D1106" t="s">
        <v>268</v>
      </c>
      <c r="E1106" t="s">
        <v>16</v>
      </c>
      <c r="F1106" t="s">
        <v>148</v>
      </c>
      <c r="G1106">
        <v>1</v>
      </c>
      <c r="H1106">
        <v>74.819999999999993</v>
      </c>
      <c r="I1106">
        <v>74.819999999999993</v>
      </c>
    </row>
    <row r="1107" spans="1:9" x14ac:dyDescent="0.3">
      <c r="A1107" t="s">
        <v>93</v>
      </c>
      <c r="B1107" t="s">
        <v>161</v>
      </c>
      <c r="C1107" t="s">
        <v>184</v>
      </c>
      <c r="D1107" t="s">
        <v>244</v>
      </c>
      <c r="E1107" t="s">
        <v>17</v>
      </c>
      <c r="F1107" t="s">
        <v>148</v>
      </c>
      <c r="G1107">
        <v>2</v>
      </c>
      <c r="H1107">
        <v>115.1</v>
      </c>
      <c r="I1107">
        <v>230.2</v>
      </c>
    </row>
    <row r="1108" spans="1:9" x14ac:dyDescent="0.3">
      <c r="A1108" t="s">
        <v>93</v>
      </c>
      <c r="B1108" t="s">
        <v>161</v>
      </c>
      <c r="C1108" t="s">
        <v>184</v>
      </c>
      <c r="D1108" t="s">
        <v>239</v>
      </c>
      <c r="E1108" t="s">
        <v>18</v>
      </c>
      <c r="F1108" t="s">
        <v>145</v>
      </c>
      <c r="G1108">
        <v>80.181799999999996</v>
      </c>
      <c r="H1108">
        <v>110</v>
      </c>
      <c r="I1108">
        <v>8820</v>
      </c>
    </row>
    <row r="1109" spans="1:9" x14ac:dyDescent="0.3">
      <c r="A1109" t="s">
        <v>94</v>
      </c>
      <c r="B1109" t="s">
        <v>161</v>
      </c>
      <c r="C1109" t="s">
        <v>184</v>
      </c>
      <c r="D1109" t="s">
        <v>199</v>
      </c>
      <c r="E1109" t="s">
        <v>17</v>
      </c>
      <c r="F1109" t="s">
        <v>145</v>
      </c>
      <c r="G1109">
        <v>218</v>
      </c>
      <c r="H1109">
        <v>5.5</v>
      </c>
      <c r="I1109">
        <v>1199</v>
      </c>
    </row>
    <row r="1110" spans="1:9" x14ac:dyDescent="0.3">
      <c r="A1110" t="s">
        <v>95</v>
      </c>
      <c r="B1110" t="s">
        <v>161</v>
      </c>
      <c r="C1110" t="s">
        <v>184</v>
      </c>
      <c r="D1110" t="s">
        <v>207</v>
      </c>
      <c r="E1110" t="s">
        <v>17</v>
      </c>
      <c r="F1110" t="s">
        <v>148</v>
      </c>
      <c r="G1110">
        <v>6</v>
      </c>
      <c r="H1110">
        <v>459.32</v>
      </c>
      <c r="I1110">
        <v>2755.92</v>
      </c>
    </row>
    <row r="1111" spans="1:9" x14ac:dyDescent="0.3">
      <c r="A1111" t="s">
        <v>95</v>
      </c>
      <c r="B1111" t="s">
        <v>161</v>
      </c>
      <c r="C1111" t="s">
        <v>184</v>
      </c>
      <c r="D1111" t="s">
        <v>252</v>
      </c>
      <c r="E1111" t="s">
        <v>18</v>
      </c>
      <c r="F1111" t="s">
        <v>145</v>
      </c>
      <c r="G1111">
        <v>8</v>
      </c>
      <c r="H1111">
        <v>110</v>
      </c>
      <c r="I1111">
        <v>880</v>
      </c>
    </row>
    <row r="1112" spans="1:9" x14ac:dyDescent="0.3">
      <c r="A1112" t="s">
        <v>97</v>
      </c>
      <c r="B1112" t="s">
        <v>161</v>
      </c>
      <c r="C1112" t="s">
        <v>184</v>
      </c>
      <c r="D1112" t="s">
        <v>277</v>
      </c>
      <c r="E1112" t="s">
        <v>17</v>
      </c>
      <c r="F1112" t="s">
        <v>148</v>
      </c>
      <c r="G1112">
        <v>1</v>
      </c>
      <c r="H1112">
        <v>11.94</v>
      </c>
      <c r="I1112">
        <v>11.94</v>
      </c>
    </row>
    <row r="1113" spans="1:9" x14ac:dyDescent="0.3">
      <c r="A1113" t="s">
        <v>97</v>
      </c>
      <c r="B1113" t="s">
        <v>161</v>
      </c>
      <c r="C1113" t="s">
        <v>184</v>
      </c>
      <c r="D1113" t="s">
        <v>245</v>
      </c>
      <c r="E1113" t="s">
        <v>16</v>
      </c>
      <c r="F1113" t="s">
        <v>148</v>
      </c>
      <c r="G1113">
        <v>1</v>
      </c>
      <c r="H1113">
        <v>57.27</v>
      </c>
      <c r="I1113">
        <v>57.27</v>
      </c>
    </row>
    <row r="1114" spans="1:9" x14ac:dyDescent="0.3">
      <c r="A1114" t="s">
        <v>98</v>
      </c>
      <c r="B1114" t="s">
        <v>161</v>
      </c>
      <c r="C1114" t="s">
        <v>184</v>
      </c>
      <c r="D1114" t="s">
        <v>251</v>
      </c>
      <c r="E1114" t="s">
        <v>18</v>
      </c>
      <c r="F1114" t="s">
        <v>148</v>
      </c>
      <c r="G1114">
        <v>1</v>
      </c>
      <c r="H1114">
        <v>88.59</v>
      </c>
      <c r="I1114">
        <v>88.59</v>
      </c>
    </row>
    <row r="1115" spans="1:9" x14ac:dyDescent="0.3">
      <c r="A1115" t="s">
        <v>98</v>
      </c>
      <c r="B1115" t="s">
        <v>161</v>
      </c>
      <c r="C1115" t="s">
        <v>184</v>
      </c>
      <c r="D1115" t="s">
        <v>268</v>
      </c>
      <c r="E1115" t="s">
        <v>17</v>
      </c>
      <c r="F1115" t="s">
        <v>148</v>
      </c>
      <c r="G1115">
        <v>4</v>
      </c>
      <c r="H1115">
        <v>75.73</v>
      </c>
      <c r="I1115">
        <v>302.92</v>
      </c>
    </row>
    <row r="1116" spans="1:9" x14ac:dyDescent="0.3">
      <c r="A1116" t="s">
        <v>98</v>
      </c>
      <c r="B1116" t="s">
        <v>161</v>
      </c>
      <c r="C1116" t="s">
        <v>184</v>
      </c>
      <c r="D1116" t="s">
        <v>229</v>
      </c>
      <c r="E1116" t="s">
        <v>18</v>
      </c>
      <c r="F1116" t="s">
        <v>147</v>
      </c>
      <c r="G1116">
        <v>2</v>
      </c>
      <c r="H1116">
        <v>10</v>
      </c>
      <c r="I1116">
        <v>20</v>
      </c>
    </row>
    <row r="1117" spans="1:9" x14ac:dyDescent="0.3">
      <c r="A1117" t="s">
        <v>99</v>
      </c>
      <c r="B1117" t="s">
        <v>161</v>
      </c>
      <c r="C1117" t="s">
        <v>184</v>
      </c>
      <c r="D1117" t="s">
        <v>191</v>
      </c>
      <c r="E1117" t="s">
        <v>16</v>
      </c>
      <c r="F1117" t="s">
        <v>192</v>
      </c>
      <c r="G1117" t="s">
        <v>193</v>
      </c>
      <c r="H1117" t="s">
        <v>193</v>
      </c>
      <c r="I1117">
        <v>75.680000000000007</v>
      </c>
    </row>
    <row r="1118" spans="1:9" x14ac:dyDescent="0.3">
      <c r="A1118" t="s">
        <v>99</v>
      </c>
      <c r="B1118" t="s">
        <v>161</v>
      </c>
      <c r="C1118" t="s">
        <v>184</v>
      </c>
      <c r="D1118" t="s">
        <v>194</v>
      </c>
      <c r="E1118" t="s">
        <v>18</v>
      </c>
      <c r="F1118" t="s">
        <v>147</v>
      </c>
      <c r="G1118">
        <v>141</v>
      </c>
      <c r="H1118">
        <v>18.82</v>
      </c>
      <c r="I1118">
        <v>2653.62</v>
      </c>
    </row>
    <row r="1119" spans="1:9" x14ac:dyDescent="0.3">
      <c r="A1119" t="s">
        <v>100</v>
      </c>
      <c r="B1119" t="s">
        <v>161</v>
      </c>
      <c r="C1119" t="s">
        <v>184</v>
      </c>
      <c r="D1119" t="s">
        <v>250</v>
      </c>
      <c r="E1119" t="s">
        <v>16</v>
      </c>
      <c r="F1119" t="s">
        <v>145</v>
      </c>
      <c r="G1119">
        <v>10</v>
      </c>
      <c r="H1119">
        <v>55</v>
      </c>
      <c r="I1119">
        <v>550</v>
      </c>
    </row>
    <row r="1120" spans="1:9" x14ac:dyDescent="0.3">
      <c r="A1120" t="s">
        <v>101</v>
      </c>
      <c r="B1120" t="s">
        <v>161</v>
      </c>
      <c r="C1120" t="s">
        <v>184</v>
      </c>
      <c r="D1120" t="s">
        <v>202</v>
      </c>
      <c r="E1120" t="s">
        <v>18</v>
      </c>
      <c r="F1120" t="s">
        <v>148</v>
      </c>
      <c r="G1120">
        <v>21</v>
      </c>
      <c r="H1120">
        <v>191.95</v>
      </c>
      <c r="I1120">
        <v>4030.95</v>
      </c>
    </row>
    <row r="1121" spans="1:9" x14ac:dyDescent="0.3">
      <c r="A1121" t="s">
        <v>101</v>
      </c>
      <c r="B1121" t="s">
        <v>161</v>
      </c>
      <c r="C1121" t="s">
        <v>184</v>
      </c>
      <c r="D1121" t="s">
        <v>191</v>
      </c>
      <c r="E1121" t="s">
        <v>18</v>
      </c>
      <c r="F1121" t="s">
        <v>192</v>
      </c>
      <c r="G1121" t="s">
        <v>193</v>
      </c>
      <c r="H1121" t="s">
        <v>193</v>
      </c>
      <c r="I1121">
        <v>64.27</v>
      </c>
    </row>
    <row r="1122" spans="1:9" x14ac:dyDescent="0.3">
      <c r="A1122" t="s">
        <v>101</v>
      </c>
      <c r="B1122" t="s">
        <v>161</v>
      </c>
      <c r="C1122" t="s">
        <v>184</v>
      </c>
      <c r="D1122" t="s">
        <v>252</v>
      </c>
      <c r="E1122" t="s">
        <v>17</v>
      </c>
      <c r="F1122" t="s">
        <v>145</v>
      </c>
      <c r="G1122">
        <v>2</v>
      </c>
      <c r="H1122">
        <v>110</v>
      </c>
      <c r="I1122">
        <v>220</v>
      </c>
    </row>
    <row r="1123" spans="1:9" x14ac:dyDescent="0.3">
      <c r="A1123" t="s">
        <v>101</v>
      </c>
      <c r="B1123" t="s">
        <v>161</v>
      </c>
      <c r="C1123" t="s">
        <v>184</v>
      </c>
      <c r="D1123" t="s">
        <v>225</v>
      </c>
      <c r="E1123" t="s">
        <v>16</v>
      </c>
      <c r="F1123" t="s">
        <v>162</v>
      </c>
      <c r="G1123">
        <v>197.64</v>
      </c>
      <c r="H1123">
        <v>51.96</v>
      </c>
      <c r="I1123">
        <v>10269.35</v>
      </c>
    </row>
    <row r="1124" spans="1:9" x14ac:dyDescent="0.3">
      <c r="A1124" t="s">
        <v>102</v>
      </c>
      <c r="B1124" t="s">
        <v>161</v>
      </c>
      <c r="C1124" t="s">
        <v>184</v>
      </c>
      <c r="D1124" t="s">
        <v>301</v>
      </c>
      <c r="E1124" t="s">
        <v>16</v>
      </c>
      <c r="F1124" t="s">
        <v>147</v>
      </c>
      <c r="G1124">
        <v>830.45129999999995</v>
      </c>
      <c r="H1124">
        <v>23.82</v>
      </c>
      <c r="I1124">
        <v>19781.349999999999</v>
      </c>
    </row>
    <row r="1125" spans="1:9" x14ac:dyDescent="0.3">
      <c r="A1125" t="s">
        <v>102</v>
      </c>
      <c r="B1125" t="s">
        <v>161</v>
      </c>
      <c r="C1125" t="s">
        <v>184</v>
      </c>
      <c r="D1125" t="s">
        <v>278</v>
      </c>
      <c r="E1125" t="s">
        <v>16</v>
      </c>
      <c r="F1125" t="s">
        <v>145</v>
      </c>
      <c r="G1125">
        <v>14</v>
      </c>
      <c r="H1125">
        <v>70</v>
      </c>
      <c r="I1125">
        <v>980</v>
      </c>
    </row>
    <row r="1126" spans="1:9" x14ac:dyDescent="0.3">
      <c r="A1126" t="s">
        <v>103</v>
      </c>
      <c r="B1126" t="s">
        <v>161</v>
      </c>
      <c r="C1126" t="s">
        <v>184</v>
      </c>
      <c r="D1126" t="s">
        <v>268</v>
      </c>
      <c r="E1126" t="s">
        <v>18</v>
      </c>
      <c r="F1126" t="s">
        <v>148</v>
      </c>
      <c r="G1126">
        <v>1</v>
      </c>
      <c r="H1126">
        <v>75.73</v>
      </c>
      <c r="I1126">
        <v>75.73</v>
      </c>
    </row>
    <row r="1127" spans="1:9" x14ac:dyDescent="0.3">
      <c r="A1127" t="s">
        <v>103</v>
      </c>
      <c r="B1127" t="s">
        <v>161</v>
      </c>
      <c r="C1127" t="s">
        <v>184</v>
      </c>
      <c r="D1127" t="s">
        <v>224</v>
      </c>
      <c r="E1127" t="s">
        <v>125</v>
      </c>
      <c r="F1127" t="s">
        <v>145</v>
      </c>
      <c r="G1127">
        <v>18</v>
      </c>
      <c r="H1127">
        <v>58.5</v>
      </c>
      <c r="I1127">
        <v>1053</v>
      </c>
    </row>
    <row r="1128" spans="1:9" x14ac:dyDescent="0.3">
      <c r="A1128" t="s">
        <v>103</v>
      </c>
      <c r="B1128" t="s">
        <v>161</v>
      </c>
      <c r="C1128" t="s">
        <v>184</v>
      </c>
      <c r="D1128" t="s">
        <v>242</v>
      </c>
      <c r="E1128" t="s">
        <v>17</v>
      </c>
      <c r="F1128" t="s">
        <v>145</v>
      </c>
      <c r="G1128">
        <v>32</v>
      </c>
      <c r="H1128">
        <v>4</v>
      </c>
      <c r="I1128">
        <v>128</v>
      </c>
    </row>
    <row r="1129" spans="1:9" x14ac:dyDescent="0.3">
      <c r="A1129" t="s">
        <v>103</v>
      </c>
      <c r="B1129" t="s">
        <v>161</v>
      </c>
      <c r="C1129" t="s">
        <v>184</v>
      </c>
      <c r="D1129" t="s">
        <v>194</v>
      </c>
      <c r="E1129" t="s">
        <v>16</v>
      </c>
      <c r="F1129" t="s">
        <v>147</v>
      </c>
      <c r="G1129">
        <v>96.5</v>
      </c>
      <c r="H1129">
        <v>18.82</v>
      </c>
      <c r="I1129">
        <v>1816.13</v>
      </c>
    </row>
    <row r="1130" spans="1:9" x14ac:dyDescent="0.3">
      <c r="A1130" t="s">
        <v>103</v>
      </c>
      <c r="B1130" t="s">
        <v>161</v>
      </c>
      <c r="C1130" t="s">
        <v>184</v>
      </c>
      <c r="D1130" t="s">
        <v>265</v>
      </c>
      <c r="E1130" t="s">
        <v>16</v>
      </c>
      <c r="F1130" t="s">
        <v>145</v>
      </c>
      <c r="G1130">
        <v>12</v>
      </c>
      <c r="H1130">
        <v>100</v>
      </c>
      <c r="I1130">
        <v>1200</v>
      </c>
    </row>
    <row r="1131" spans="1:9" x14ac:dyDescent="0.3">
      <c r="A1131" t="s">
        <v>104</v>
      </c>
      <c r="B1131" t="s">
        <v>161</v>
      </c>
      <c r="C1131" t="s">
        <v>184</v>
      </c>
      <c r="D1131" t="s">
        <v>243</v>
      </c>
      <c r="E1131" t="s">
        <v>16</v>
      </c>
      <c r="F1131" t="s">
        <v>148</v>
      </c>
      <c r="G1131">
        <v>3</v>
      </c>
      <c r="H1131">
        <v>23.82</v>
      </c>
      <c r="I1131">
        <v>71.459999999999994</v>
      </c>
    </row>
    <row r="1132" spans="1:9" x14ac:dyDescent="0.3">
      <c r="A1132" t="s">
        <v>104</v>
      </c>
      <c r="B1132" t="s">
        <v>161</v>
      </c>
      <c r="C1132" t="s">
        <v>184</v>
      </c>
      <c r="D1132" t="s">
        <v>323</v>
      </c>
      <c r="E1132" t="s">
        <v>18</v>
      </c>
      <c r="F1132" t="s">
        <v>148</v>
      </c>
      <c r="G1132">
        <v>1</v>
      </c>
      <c r="H1132">
        <v>54.3</v>
      </c>
      <c r="I1132">
        <v>54.3</v>
      </c>
    </row>
    <row r="1133" spans="1:9" x14ac:dyDescent="0.3">
      <c r="A1133" t="s">
        <v>105</v>
      </c>
      <c r="B1133" t="s">
        <v>161</v>
      </c>
      <c r="C1133" t="s">
        <v>184</v>
      </c>
      <c r="D1133" t="s">
        <v>243</v>
      </c>
      <c r="E1133" t="s">
        <v>17</v>
      </c>
      <c r="F1133" t="s">
        <v>148</v>
      </c>
      <c r="G1133">
        <v>126.75020000000001</v>
      </c>
      <c r="H1133">
        <v>23.82</v>
      </c>
      <c r="I1133">
        <v>3019.19</v>
      </c>
    </row>
    <row r="1134" spans="1:9" x14ac:dyDescent="0.3">
      <c r="A1134" t="s">
        <v>105</v>
      </c>
      <c r="B1134" t="s">
        <v>161</v>
      </c>
      <c r="C1134" t="s">
        <v>184</v>
      </c>
      <c r="D1134" t="s">
        <v>216</v>
      </c>
      <c r="E1134" t="s">
        <v>16</v>
      </c>
      <c r="F1134" t="s">
        <v>148</v>
      </c>
      <c r="G1134" t="s">
        <v>193</v>
      </c>
      <c r="H1134">
        <v>0</v>
      </c>
      <c r="I1134">
        <v>0</v>
      </c>
    </row>
    <row r="1135" spans="1:9" x14ac:dyDescent="0.3">
      <c r="A1135" t="s">
        <v>105</v>
      </c>
      <c r="B1135" t="s">
        <v>161</v>
      </c>
      <c r="C1135" t="s">
        <v>184</v>
      </c>
      <c r="D1135" t="s">
        <v>191</v>
      </c>
      <c r="E1135" t="s">
        <v>16</v>
      </c>
      <c r="F1135" t="s">
        <v>192</v>
      </c>
      <c r="G1135" t="s">
        <v>193</v>
      </c>
      <c r="H1135" t="s">
        <v>193</v>
      </c>
      <c r="I1135">
        <v>305.11</v>
      </c>
    </row>
    <row r="1136" spans="1:9" x14ac:dyDescent="0.3">
      <c r="A1136" t="s">
        <v>105</v>
      </c>
      <c r="B1136" t="s">
        <v>161</v>
      </c>
      <c r="C1136" t="s">
        <v>184</v>
      </c>
      <c r="D1136" t="s">
        <v>195</v>
      </c>
      <c r="E1136" t="s">
        <v>18</v>
      </c>
      <c r="F1136" t="s">
        <v>147</v>
      </c>
      <c r="G1136" t="s">
        <v>193</v>
      </c>
      <c r="H1136">
        <v>0</v>
      </c>
      <c r="I1136">
        <v>0</v>
      </c>
    </row>
    <row r="1137" spans="1:9" x14ac:dyDescent="0.3">
      <c r="A1137" t="s">
        <v>105</v>
      </c>
      <c r="B1137" t="s">
        <v>161</v>
      </c>
      <c r="C1137" t="s">
        <v>184</v>
      </c>
      <c r="D1137" t="s">
        <v>306</v>
      </c>
      <c r="E1137" t="s">
        <v>125</v>
      </c>
      <c r="F1137" t="s">
        <v>145</v>
      </c>
      <c r="G1137" t="s">
        <v>193</v>
      </c>
      <c r="H1137">
        <v>0</v>
      </c>
      <c r="I1137">
        <v>0</v>
      </c>
    </row>
    <row r="1138" spans="1:9" x14ac:dyDescent="0.3">
      <c r="A1138" t="s">
        <v>105</v>
      </c>
      <c r="B1138" t="s">
        <v>161</v>
      </c>
      <c r="C1138" t="s">
        <v>184</v>
      </c>
      <c r="D1138" t="s">
        <v>250</v>
      </c>
      <c r="E1138" t="s">
        <v>16</v>
      </c>
      <c r="F1138" t="s">
        <v>145</v>
      </c>
      <c r="G1138">
        <v>12</v>
      </c>
      <c r="H1138">
        <v>55</v>
      </c>
      <c r="I1138">
        <v>660</v>
      </c>
    </row>
    <row r="1139" spans="1:9" x14ac:dyDescent="0.3">
      <c r="A1139" t="s">
        <v>93</v>
      </c>
      <c r="B1139" t="s">
        <v>161</v>
      </c>
      <c r="C1139" t="s">
        <v>184</v>
      </c>
      <c r="D1139" t="s">
        <v>233</v>
      </c>
      <c r="E1139" t="s">
        <v>17</v>
      </c>
      <c r="F1139" t="s">
        <v>148</v>
      </c>
      <c r="G1139">
        <v>10.666700000000001</v>
      </c>
      <c r="H1139">
        <v>48.76</v>
      </c>
      <c r="I1139">
        <v>520.11</v>
      </c>
    </row>
    <row r="1140" spans="1:9" x14ac:dyDescent="0.3">
      <c r="A1140" t="s">
        <v>93</v>
      </c>
      <c r="B1140" t="s">
        <v>161</v>
      </c>
      <c r="C1140" t="s">
        <v>184</v>
      </c>
      <c r="D1140" t="s">
        <v>221</v>
      </c>
      <c r="E1140" t="s">
        <v>17</v>
      </c>
      <c r="F1140" t="s">
        <v>147</v>
      </c>
      <c r="G1140">
        <v>24</v>
      </c>
      <c r="H1140">
        <v>3.3</v>
      </c>
      <c r="I1140">
        <v>79.2</v>
      </c>
    </row>
    <row r="1141" spans="1:9" x14ac:dyDescent="0.3">
      <c r="A1141" t="s">
        <v>93</v>
      </c>
      <c r="B1141" t="s">
        <v>161</v>
      </c>
      <c r="C1141" t="s">
        <v>184</v>
      </c>
      <c r="D1141" t="s">
        <v>302</v>
      </c>
      <c r="E1141" t="s">
        <v>16</v>
      </c>
      <c r="F1141" t="s">
        <v>147</v>
      </c>
      <c r="G1141">
        <v>1</v>
      </c>
      <c r="H1141">
        <v>10</v>
      </c>
      <c r="I1141">
        <v>10</v>
      </c>
    </row>
    <row r="1142" spans="1:9" x14ac:dyDescent="0.3">
      <c r="A1142" t="s">
        <v>94</v>
      </c>
      <c r="B1142" t="s">
        <v>161</v>
      </c>
      <c r="C1142" t="s">
        <v>184</v>
      </c>
      <c r="D1142" t="s">
        <v>246</v>
      </c>
      <c r="E1142" t="s">
        <v>16</v>
      </c>
      <c r="F1142" t="s">
        <v>148</v>
      </c>
      <c r="G1142">
        <v>2</v>
      </c>
      <c r="H1142">
        <v>93.98</v>
      </c>
      <c r="I1142">
        <v>187.96</v>
      </c>
    </row>
    <row r="1143" spans="1:9" x14ac:dyDescent="0.3">
      <c r="A1143" t="s">
        <v>94</v>
      </c>
      <c r="B1143" t="s">
        <v>161</v>
      </c>
      <c r="C1143" t="s">
        <v>184</v>
      </c>
      <c r="D1143" t="s">
        <v>226</v>
      </c>
      <c r="E1143" t="s">
        <v>17</v>
      </c>
      <c r="F1143" t="s">
        <v>147</v>
      </c>
      <c r="G1143">
        <v>130</v>
      </c>
      <c r="H1143">
        <v>3.3</v>
      </c>
      <c r="I1143">
        <v>429</v>
      </c>
    </row>
    <row r="1144" spans="1:9" x14ac:dyDescent="0.3">
      <c r="A1144" t="s">
        <v>95</v>
      </c>
      <c r="B1144" t="s">
        <v>161</v>
      </c>
      <c r="C1144" t="s">
        <v>184</v>
      </c>
      <c r="D1144" t="s">
        <v>243</v>
      </c>
      <c r="E1144" t="s">
        <v>17</v>
      </c>
      <c r="F1144" t="s">
        <v>148</v>
      </c>
      <c r="G1144">
        <v>126</v>
      </c>
      <c r="H1144">
        <v>23.47</v>
      </c>
      <c r="I1144">
        <v>2957.22</v>
      </c>
    </row>
    <row r="1145" spans="1:9" x14ac:dyDescent="0.3">
      <c r="A1145" t="s">
        <v>95</v>
      </c>
      <c r="B1145" t="s">
        <v>161</v>
      </c>
      <c r="C1145" t="s">
        <v>184</v>
      </c>
      <c r="D1145" t="s">
        <v>220</v>
      </c>
      <c r="E1145" t="s">
        <v>16</v>
      </c>
      <c r="F1145" t="s">
        <v>147</v>
      </c>
      <c r="G1145">
        <v>10</v>
      </c>
      <c r="H1145">
        <v>3.25</v>
      </c>
      <c r="I1145">
        <v>32.5</v>
      </c>
    </row>
    <row r="1146" spans="1:9" x14ac:dyDescent="0.3">
      <c r="A1146" t="s">
        <v>95</v>
      </c>
      <c r="B1146" t="s">
        <v>161</v>
      </c>
      <c r="C1146" t="s">
        <v>184</v>
      </c>
      <c r="D1146" t="s">
        <v>197</v>
      </c>
      <c r="E1146" t="s">
        <v>17</v>
      </c>
      <c r="F1146" t="s">
        <v>145</v>
      </c>
      <c r="G1146">
        <v>10</v>
      </c>
      <c r="H1146">
        <v>130</v>
      </c>
      <c r="I1146">
        <v>1300</v>
      </c>
    </row>
    <row r="1147" spans="1:9" x14ac:dyDescent="0.3">
      <c r="A1147" t="s">
        <v>97</v>
      </c>
      <c r="B1147" t="s">
        <v>161</v>
      </c>
      <c r="C1147" t="s">
        <v>184</v>
      </c>
      <c r="D1147" t="s">
        <v>233</v>
      </c>
      <c r="E1147" t="s">
        <v>18</v>
      </c>
      <c r="F1147" t="s">
        <v>148</v>
      </c>
      <c r="G1147">
        <v>8</v>
      </c>
      <c r="H1147">
        <v>48.69</v>
      </c>
      <c r="I1147">
        <v>389.52</v>
      </c>
    </row>
    <row r="1148" spans="1:9" x14ac:dyDescent="0.3">
      <c r="A1148" t="s">
        <v>97</v>
      </c>
      <c r="B1148" t="s">
        <v>161</v>
      </c>
      <c r="C1148" t="s">
        <v>184</v>
      </c>
      <c r="D1148" t="s">
        <v>199</v>
      </c>
      <c r="E1148" t="s">
        <v>17</v>
      </c>
      <c r="F1148" t="s">
        <v>145</v>
      </c>
      <c r="G1148">
        <v>176</v>
      </c>
      <c r="H1148">
        <v>5.5</v>
      </c>
      <c r="I1148">
        <v>968</v>
      </c>
    </row>
    <row r="1149" spans="1:9" x14ac:dyDescent="0.3">
      <c r="A1149" t="s">
        <v>97</v>
      </c>
      <c r="B1149" t="s">
        <v>161</v>
      </c>
      <c r="C1149" t="s">
        <v>184</v>
      </c>
      <c r="D1149" t="s">
        <v>308</v>
      </c>
      <c r="E1149" t="s">
        <v>17</v>
      </c>
      <c r="F1149" t="s">
        <v>148</v>
      </c>
      <c r="G1149">
        <v>31</v>
      </c>
      <c r="H1149">
        <v>2</v>
      </c>
      <c r="I1149">
        <v>62</v>
      </c>
    </row>
    <row r="1150" spans="1:9" x14ac:dyDescent="0.3">
      <c r="A1150" t="s">
        <v>97</v>
      </c>
      <c r="B1150" t="s">
        <v>161</v>
      </c>
      <c r="C1150" t="s">
        <v>184</v>
      </c>
      <c r="D1150" t="s">
        <v>253</v>
      </c>
      <c r="E1150" t="s">
        <v>17</v>
      </c>
      <c r="F1150" t="s">
        <v>147</v>
      </c>
      <c r="G1150">
        <v>3.9823</v>
      </c>
      <c r="H1150">
        <v>9.09</v>
      </c>
      <c r="I1150">
        <v>36.200000000000003</v>
      </c>
    </row>
    <row r="1151" spans="1:9" x14ac:dyDescent="0.3">
      <c r="A1151" t="s">
        <v>97</v>
      </c>
      <c r="B1151" t="s">
        <v>161</v>
      </c>
      <c r="C1151" t="s">
        <v>184</v>
      </c>
      <c r="D1151" t="s">
        <v>213</v>
      </c>
      <c r="E1151" t="s">
        <v>17</v>
      </c>
      <c r="F1151" t="s">
        <v>147</v>
      </c>
      <c r="G1151">
        <v>2</v>
      </c>
      <c r="H1151">
        <v>23.82</v>
      </c>
      <c r="I1151">
        <v>47.64</v>
      </c>
    </row>
    <row r="1152" spans="1:9" x14ac:dyDescent="0.3">
      <c r="A1152" t="s">
        <v>98</v>
      </c>
      <c r="B1152" t="s">
        <v>161</v>
      </c>
      <c r="C1152" t="s">
        <v>184</v>
      </c>
      <c r="D1152" t="s">
        <v>216</v>
      </c>
      <c r="E1152" t="s">
        <v>17</v>
      </c>
      <c r="F1152" t="s">
        <v>148</v>
      </c>
      <c r="G1152" t="s">
        <v>193</v>
      </c>
      <c r="H1152">
        <v>0</v>
      </c>
      <c r="I1152">
        <v>0</v>
      </c>
    </row>
    <row r="1153" spans="1:9" x14ac:dyDescent="0.3">
      <c r="A1153" t="s">
        <v>98</v>
      </c>
      <c r="B1153" t="s">
        <v>161</v>
      </c>
      <c r="C1153" t="s">
        <v>184</v>
      </c>
      <c r="D1153" t="s">
        <v>245</v>
      </c>
      <c r="E1153" t="s">
        <v>17</v>
      </c>
      <c r="F1153" t="s">
        <v>148</v>
      </c>
      <c r="G1153">
        <v>9</v>
      </c>
      <c r="H1153">
        <v>57.27</v>
      </c>
      <c r="I1153">
        <v>515.42999999999995</v>
      </c>
    </row>
    <row r="1154" spans="1:9" x14ac:dyDescent="0.3">
      <c r="A1154" t="s">
        <v>98</v>
      </c>
      <c r="B1154" t="s">
        <v>161</v>
      </c>
      <c r="C1154" t="s">
        <v>184</v>
      </c>
      <c r="D1154" t="s">
        <v>200</v>
      </c>
      <c r="E1154" t="s">
        <v>16</v>
      </c>
      <c r="F1154" t="s">
        <v>148</v>
      </c>
      <c r="G1154">
        <v>1</v>
      </c>
      <c r="H1154">
        <v>65.680000000000007</v>
      </c>
      <c r="I1154">
        <v>65.680000000000007</v>
      </c>
    </row>
    <row r="1155" spans="1:9" x14ac:dyDescent="0.3">
      <c r="A1155" t="s">
        <v>98</v>
      </c>
      <c r="B1155" t="s">
        <v>161</v>
      </c>
      <c r="C1155" t="s">
        <v>184</v>
      </c>
      <c r="D1155" t="s">
        <v>225</v>
      </c>
      <c r="E1155" t="s">
        <v>16</v>
      </c>
      <c r="F1155" t="s">
        <v>162</v>
      </c>
      <c r="G1155">
        <v>219.56</v>
      </c>
      <c r="H1155">
        <v>51.96</v>
      </c>
      <c r="I1155">
        <v>11408.31</v>
      </c>
    </row>
    <row r="1156" spans="1:9" x14ac:dyDescent="0.3">
      <c r="A1156" t="s">
        <v>99</v>
      </c>
      <c r="B1156" t="s">
        <v>161</v>
      </c>
      <c r="C1156" t="s">
        <v>184</v>
      </c>
      <c r="D1156" t="s">
        <v>237</v>
      </c>
      <c r="E1156" t="s">
        <v>17</v>
      </c>
      <c r="F1156" t="s">
        <v>145</v>
      </c>
      <c r="G1156">
        <v>8</v>
      </c>
      <c r="H1156">
        <v>130</v>
      </c>
      <c r="I1156">
        <v>1040</v>
      </c>
    </row>
    <row r="1157" spans="1:9" x14ac:dyDescent="0.3">
      <c r="A1157" t="s">
        <v>101</v>
      </c>
      <c r="B1157" t="s">
        <v>161</v>
      </c>
      <c r="C1157" t="s">
        <v>184</v>
      </c>
      <c r="D1157" t="s">
        <v>251</v>
      </c>
      <c r="E1157" t="s">
        <v>18</v>
      </c>
      <c r="F1157" t="s">
        <v>148</v>
      </c>
      <c r="G1157">
        <v>1</v>
      </c>
      <c r="H1157">
        <v>88.59</v>
      </c>
      <c r="I1157">
        <v>88.59</v>
      </c>
    </row>
    <row r="1158" spans="1:9" x14ac:dyDescent="0.3">
      <c r="A1158" t="s">
        <v>101</v>
      </c>
      <c r="B1158" t="s">
        <v>161</v>
      </c>
      <c r="C1158" t="s">
        <v>184</v>
      </c>
      <c r="D1158" t="s">
        <v>243</v>
      </c>
      <c r="E1158" t="s">
        <v>17</v>
      </c>
      <c r="F1158" t="s">
        <v>148</v>
      </c>
      <c r="G1158">
        <v>124</v>
      </c>
      <c r="H1158">
        <v>23.82</v>
      </c>
      <c r="I1158">
        <v>2953.68</v>
      </c>
    </row>
    <row r="1159" spans="1:9" x14ac:dyDescent="0.3">
      <c r="A1159" t="s">
        <v>101</v>
      </c>
      <c r="B1159" t="s">
        <v>161</v>
      </c>
      <c r="C1159" t="s">
        <v>184</v>
      </c>
      <c r="D1159" t="s">
        <v>219</v>
      </c>
      <c r="E1159" t="s">
        <v>17</v>
      </c>
      <c r="F1159" t="s">
        <v>148</v>
      </c>
      <c r="G1159" t="s">
        <v>193</v>
      </c>
      <c r="H1159">
        <v>0</v>
      </c>
      <c r="I1159">
        <v>0</v>
      </c>
    </row>
    <row r="1160" spans="1:9" x14ac:dyDescent="0.3">
      <c r="A1160" t="s">
        <v>101</v>
      </c>
      <c r="B1160" t="s">
        <v>161</v>
      </c>
      <c r="C1160" t="s">
        <v>184</v>
      </c>
      <c r="D1160" t="s">
        <v>334</v>
      </c>
      <c r="E1160" t="s">
        <v>17</v>
      </c>
      <c r="F1160" t="s">
        <v>145</v>
      </c>
      <c r="G1160">
        <v>2</v>
      </c>
      <c r="H1160">
        <v>14</v>
      </c>
      <c r="I1160">
        <v>28</v>
      </c>
    </row>
    <row r="1161" spans="1:9" x14ac:dyDescent="0.3">
      <c r="A1161" t="s">
        <v>101</v>
      </c>
      <c r="B1161" t="s">
        <v>161</v>
      </c>
      <c r="C1161" t="s">
        <v>184</v>
      </c>
      <c r="D1161" t="s">
        <v>221</v>
      </c>
      <c r="E1161" t="s">
        <v>18</v>
      </c>
      <c r="F1161" t="s">
        <v>147</v>
      </c>
      <c r="G1161">
        <v>5</v>
      </c>
      <c r="H1161">
        <v>3.34</v>
      </c>
      <c r="I1161">
        <v>16.7</v>
      </c>
    </row>
    <row r="1162" spans="1:9" x14ac:dyDescent="0.3">
      <c r="A1162" t="s">
        <v>101</v>
      </c>
      <c r="B1162" t="s">
        <v>161</v>
      </c>
      <c r="C1162" t="s">
        <v>184</v>
      </c>
      <c r="D1162" t="s">
        <v>237</v>
      </c>
      <c r="E1162" t="s">
        <v>17</v>
      </c>
      <c r="F1162" t="s">
        <v>145</v>
      </c>
      <c r="G1162">
        <v>7</v>
      </c>
      <c r="H1162">
        <v>130</v>
      </c>
      <c r="I1162">
        <v>910</v>
      </c>
    </row>
    <row r="1163" spans="1:9" x14ac:dyDescent="0.3">
      <c r="A1163" t="s">
        <v>101</v>
      </c>
      <c r="B1163" t="s">
        <v>161</v>
      </c>
      <c r="C1163" t="s">
        <v>184</v>
      </c>
      <c r="D1163" t="s">
        <v>211</v>
      </c>
      <c r="E1163" t="s">
        <v>17</v>
      </c>
      <c r="F1163" t="s">
        <v>145</v>
      </c>
      <c r="G1163">
        <v>1</v>
      </c>
      <c r="H1163">
        <v>160</v>
      </c>
      <c r="I1163">
        <v>160</v>
      </c>
    </row>
    <row r="1164" spans="1:9" x14ac:dyDescent="0.3">
      <c r="A1164" t="s">
        <v>102</v>
      </c>
      <c r="B1164" t="s">
        <v>161</v>
      </c>
      <c r="C1164" t="s">
        <v>184</v>
      </c>
      <c r="D1164" t="s">
        <v>191</v>
      </c>
      <c r="E1164" t="s">
        <v>17</v>
      </c>
      <c r="F1164" t="s">
        <v>192</v>
      </c>
      <c r="G1164" t="s">
        <v>193</v>
      </c>
      <c r="H1164" t="s">
        <v>193</v>
      </c>
      <c r="I1164">
        <v>177.27</v>
      </c>
    </row>
    <row r="1165" spans="1:9" x14ac:dyDescent="0.3">
      <c r="A1165" t="s">
        <v>102</v>
      </c>
      <c r="B1165" t="s">
        <v>161</v>
      </c>
      <c r="C1165" t="s">
        <v>184</v>
      </c>
      <c r="D1165" t="s">
        <v>194</v>
      </c>
      <c r="E1165" t="s">
        <v>18</v>
      </c>
      <c r="F1165" t="s">
        <v>147</v>
      </c>
      <c r="G1165">
        <v>140.20079999999999</v>
      </c>
      <c r="H1165">
        <v>18.82</v>
      </c>
      <c r="I1165">
        <v>2638.58</v>
      </c>
    </row>
    <row r="1166" spans="1:9" x14ac:dyDescent="0.3">
      <c r="A1166" t="s">
        <v>102</v>
      </c>
      <c r="B1166" t="s">
        <v>161</v>
      </c>
      <c r="C1166" t="s">
        <v>184</v>
      </c>
      <c r="D1166" t="s">
        <v>252</v>
      </c>
      <c r="E1166" t="s">
        <v>18</v>
      </c>
      <c r="F1166" t="s">
        <v>145</v>
      </c>
      <c r="G1166">
        <v>1</v>
      </c>
      <c r="H1166">
        <v>110</v>
      </c>
      <c r="I1166">
        <v>110</v>
      </c>
    </row>
    <row r="1167" spans="1:9" x14ac:dyDescent="0.3">
      <c r="A1167" t="s">
        <v>102</v>
      </c>
      <c r="B1167" t="s">
        <v>161</v>
      </c>
      <c r="C1167" t="s">
        <v>184</v>
      </c>
      <c r="D1167" t="s">
        <v>209</v>
      </c>
      <c r="E1167" t="s">
        <v>17</v>
      </c>
      <c r="F1167" t="s">
        <v>145</v>
      </c>
      <c r="G1167">
        <v>10.692299999999999</v>
      </c>
      <c r="H1167">
        <v>130</v>
      </c>
      <c r="I1167">
        <v>1390</v>
      </c>
    </row>
    <row r="1168" spans="1:9" x14ac:dyDescent="0.3">
      <c r="A1168" t="s">
        <v>98</v>
      </c>
      <c r="B1168" t="s">
        <v>161</v>
      </c>
      <c r="C1168" t="s">
        <v>184</v>
      </c>
      <c r="D1168" t="s">
        <v>253</v>
      </c>
      <c r="E1168" t="s">
        <v>17</v>
      </c>
      <c r="F1168" t="s">
        <v>147</v>
      </c>
      <c r="G1168">
        <v>3.9823</v>
      </c>
      <c r="H1168">
        <v>9.09</v>
      </c>
      <c r="I1168">
        <v>36.200000000000003</v>
      </c>
    </row>
    <row r="1169" spans="1:9" x14ac:dyDescent="0.3">
      <c r="A1169" t="s">
        <v>98</v>
      </c>
      <c r="B1169" t="s">
        <v>161</v>
      </c>
      <c r="C1169" t="s">
        <v>184</v>
      </c>
      <c r="D1169" t="s">
        <v>301</v>
      </c>
      <c r="E1169" t="s">
        <v>17</v>
      </c>
      <c r="F1169" t="s">
        <v>147</v>
      </c>
      <c r="G1169">
        <v>2866.9319</v>
      </c>
      <c r="H1169">
        <v>23.82</v>
      </c>
      <c r="I1169">
        <v>68290.320000000007</v>
      </c>
    </row>
    <row r="1170" spans="1:9" x14ac:dyDescent="0.3">
      <c r="A1170" t="s">
        <v>98</v>
      </c>
      <c r="B1170" t="s">
        <v>161</v>
      </c>
      <c r="C1170" t="s">
        <v>184</v>
      </c>
      <c r="D1170" t="s">
        <v>266</v>
      </c>
      <c r="E1170" t="s">
        <v>17</v>
      </c>
      <c r="F1170" t="s">
        <v>147</v>
      </c>
      <c r="G1170">
        <v>158</v>
      </c>
      <c r="H1170">
        <v>9.74</v>
      </c>
      <c r="I1170">
        <v>1538.92</v>
      </c>
    </row>
    <row r="1171" spans="1:9" x14ac:dyDescent="0.3">
      <c r="A1171" t="s">
        <v>98</v>
      </c>
      <c r="B1171" t="s">
        <v>161</v>
      </c>
      <c r="C1171" t="s">
        <v>184</v>
      </c>
      <c r="D1171" t="s">
        <v>296</v>
      </c>
      <c r="E1171" t="s">
        <v>17</v>
      </c>
      <c r="F1171" t="s">
        <v>145</v>
      </c>
      <c r="G1171">
        <v>1</v>
      </c>
      <c r="H1171">
        <v>130</v>
      </c>
      <c r="I1171">
        <v>130</v>
      </c>
    </row>
    <row r="1172" spans="1:9" x14ac:dyDescent="0.3">
      <c r="A1172" t="s">
        <v>99</v>
      </c>
      <c r="B1172" t="s">
        <v>161</v>
      </c>
      <c r="C1172" t="s">
        <v>184</v>
      </c>
      <c r="D1172" t="s">
        <v>325</v>
      </c>
      <c r="E1172" t="s">
        <v>16</v>
      </c>
      <c r="F1172" t="s">
        <v>148</v>
      </c>
      <c r="G1172">
        <v>1.4997</v>
      </c>
      <c r="H1172">
        <v>48.72</v>
      </c>
      <c r="I1172">
        <v>73.069999999999993</v>
      </c>
    </row>
    <row r="1173" spans="1:9" x14ac:dyDescent="0.3">
      <c r="A1173" t="s">
        <v>99</v>
      </c>
      <c r="B1173" t="s">
        <v>161</v>
      </c>
      <c r="C1173" t="s">
        <v>184</v>
      </c>
      <c r="D1173" t="s">
        <v>300</v>
      </c>
      <c r="E1173" t="s">
        <v>17</v>
      </c>
      <c r="F1173" t="s">
        <v>145</v>
      </c>
      <c r="G1173">
        <v>2</v>
      </c>
      <c r="H1173">
        <v>54.64</v>
      </c>
      <c r="I1173">
        <v>109.28</v>
      </c>
    </row>
    <row r="1174" spans="1:9" x14ac:dyDescent="0.3">
      <c r="A1174" t="s">
        <v>99</v>
      </c>
      <c r="B1174" t="s">
        <v>161</v>
      </c>
      <c r="C1174" t="s">
        <v>184</v>
      </c>
      <c r="D1174" t="s">
        <v>235</v>
      </c>
      <c r="E1174" t="s">
        <v>18</v>
      </c>
      <c r="F1174" t="s">
        <v>148</v>
      </c>
      <c r="G1174">
        <v>42</v>
      </c>
      <c r="H1174">
        <v>2.25</v>
      </c>
      <c r="I1174">
        <v>94.5</v>
      </c>
    </row>
    <row r="1175" spans="1:9" x14ac:dyDescent="0.3">
      <c r="A1175" t="s">
        <v>100</v>
      </c>
      <c r="B1175" t="s">
        <v>161</v>
      </c>
      <c r="C1175" t="s">
        <v>184</v>
      </c>
      <c r="D1175" t="s">
        <v>245</v>
      </c>
      <c r="E1175" t="s">
        <v>17</v>
      </c>
      <c r="F1175" t="s">
        <v>148</v>
      </c>
      <c r="G1175">
        <v>10</v>
      </c>
      <c r="H1175">
        <v>57.27</v>
      </c>
      <c r="I1175">
        <v>572.70000000000005</v>
      </c>
    </row>
    <row r="1176" spans="1:9" x14ac:dyDescent="0.3">
      <c r="A1176" t="s">
        <v>100</v>
      </c>
      <c r="B1176" t="s">
        <v>161</v>
      </c>
      <c r="C1176" t="s">
        <v>184</v>
      </c>
      <c r="D1176" t="s">
        <v>267</v>
      </c>
      <c r="E1176" t="s">
        <v>16</v>
      </c>
      <c r="F1176" t="s">
        <v>148</v>
      </c>
      <c r="G1176">
        <v>1</v>
      </c>
      <c r="H1176">
        <v>48.89</v>
      </c>
      <c r="I1176">
        <v>48.89</v>
      </c>
    </row>
    <row r="1177" spans="1:9" x14ac:dyDescent="0.3">
      <c r="A1177" t="s">
        <v>100</v>
      </c>
      <c r="B1177" t="s">
        <v>161</v>
      </c>
      <c r="C1177" t="s">
        <v>184</v>
      </c>
      <c r="D1177" t="s">
        <v>291</v>
      </c>
      <c r="E1177" t="s">
        <v>17</v>
      </c>
      <c r="F1177" t="s">
        <v>145</v>
      </c>
      <c r="G1177">
        <v>26</v>
      </c>
      <c r="H1177">
        <v>9.74</v>
      </c>
      <c r="I1177">
        <v>253.24</v>
      </c>
    </row>
    <row r="1178" spans="1:9" x14ac:dyDescent="0.3">
      <c r="A1178" t="s">
        <v>100</v>
      </c>
      <c r="B1178" t="s">
        <v>161</v>
      </c>
      <c r="C1178" t="s">
        <v>184</v>
      </c>
      <c r="D1178" t="s">
        <v>272</v>
      </c>
      <c r="E1178" t="s">
        <v>18</v>
      </c>
      <c r="F1178" t="s">
        <v>145</v>
      </c>
      <c r="G1178">
        <v>2117</v>
      </c>
      <c r="H1178">
        <v>3.2</v>
      </c>
      <c r="I1178">
        <v>6774.4</v>
      </c>
    </row>
    <row r="1179" spans="1:9" x14ac:dyDescent="0.3">
      <c r="A1179" t="s">
        <v>100</v>
      </c>
      <c r="B1179" t="s">
        <v>161</v>
      </c>
      <c r="C1179" t="s">
        <v>184</v>
      </c>
      <c r="D1179" t="s">
        <v>260</v>
      </c>
      <c r="E1179" t="s">
        <v>16</v>
      </c>
      <c r="F1179" t="s">
        <v>145</v>
      </c>
      <c r="G1179">
        <v>1</v>
      </c>
      <c r="H1179">
        <v>120</v>
      </c>
      <c r="I1179">
        <v>120</v>
      </c>
    </row>
    <row r="1180" spans="1:9" x14ac:dyDescent="0.3">
      <c r="A1180" t="s">
        <v>101</v>
      </c>
      <c r="B1180" t="s">
        <v>161</v>
      </c>
      <c r="C1180" t="s">
        <v>184</v>
      </c>
      <c r="D1180" t="s">
        <v>195</v>
      </c>
      <c r="E1180" t="s">
        <v>18</v>
      </c>
      <c r="F1180" t="s">
        <v>147</v>
      </c>
      <c r="G1180" t="s">
        <v>193</v>
      </c>
      <c r="H1180">
        <v>0</v>
      </c>
      <c r="I1180">
        <v>0</v>
      </c>
    </row>
    <row r="1181" spans="1:9" x14ac:dyDescent="0.3">
      <c r="A1181" t="s">
        <v>102</v>
      </c>
      <c r="B1181" t="s">
        <v>161</v>
      </c>
      <c r="C1181" t="s">
        <v>184</v>
      </c>
      <c r="D1181" t="s">
        <v>219</v>
      </c>
      <c r="E1181" t="s">
        <v>17</v>
      </c>
      <c r="F1181" t="s">
        <v>148</v>
      </c>
      <c r="G1181" t="s">
        <v>193</v>
      </c>
      <c r="H1181">
        <v>0</v>
      </c>
      <c r="I1181">
        <v>0</v>
      </c>
    </row>
    <row r="1182" spans="1:9" x14ac:dyDescent="0.3">
      <c r="A1182" t="s">
        <v>103</v>
      </c>
      <c r="B1182" t="s">
        <v>161</v>
      </c>
      <c r="C1182" t="s">
        <v>184</v>
      </c>
      <c r="D1182" t="s">
        <v>293</v>
      </c>
      <c r="E1182" t="s">
        <v>17</v>
      </c>
      <c r="F1182" t="s">
        <v>148</v>
      </c>
      <c r="G1182">
        <v>137</v>
      </c>
      <c r="H1182">
        <v>3</v>
      </c>
      <c r="I1182">
        <v>411</v>
      </c>
    </row>
    <row r="1183" spans="1:9" x14ac:dyDescent="0.3">
      <c r="A1183" t="s">
        <v>103</v>
      </c>
      <c r="B1183" t="s">
        <v>161</v>
      </c>
      <c r="C1183" t="s">
        <v>184</v>
      </c>
      <c r="D1183" t="s">
        <v>239</v>
      </c>
      <c r="E1183" t="s">
        <v>18</v>
      </c>
      <c r="F1183" t="s">
        <v>145</v>
      </c>
      <c r="G1183">
        <v>67</v>
      </c>
      <c r="H1183">
        <v>110</v>
      </c>
      <c r="I1183">
        <v>7370</v>
      </c>
    </row>
    <row r="1184" spans="1:9" x14ac:dyDescent="0.3">
      <c r="A1184" t="s">
        <v>103</v>
      </c>
      <c r="B1184" t="s">
        <v>161</v>
      </c>
      <c r="C1184" t="s">
        <v>184</v>
      </c>
      <c r="D1184" t="s">
        <v>321</v>
      </c>
      <c r="E1184" t="s">
        <v>18</v>
      </c>
      <c r="F1184" t="s">
        <v>148</v>
      </c>
      <c r="G1184">
        <v>3</v>
      </c>
      <c r="H1184">
        <v>38.229999999999997</v>
      </c>
      <c r="I1184">
        <v>114.69</v>
      </c>
    </row>
    <row r="1185" spans="1:9" x14ac:dyDescent="0.3">
      <c r="A1185" t="s">
        <v>104</v>
      </c>
      <c r="B1185" t="s">
        <v>161</v>
      </c>
      <c r="C1185" t="s">
        <v>184</v>
      </c>
      <c r="D1185" t="s">
        <v>335</v>
      </c>
      <c r="E1185" t="s">
        <v>17</v>
      </c>
      <c r="F1185" t="s">
        <v>148</v>
      </c>
      <c r="G1185">
        <v>1.4665999999999999</v>
      </c>
      <c r="H1185">
        <v>960.63</v>
      </c>
      <c r="I1185">
        <v>1408.92</v>
      </c>
    </row>
    <row r="1186" spans="1:9" x14ac:dyDescent="0.3">
      <c r="A1186" t="s">
        <v>104</v>
      </c>
      <c r="B1186" t="s">
        <v>161</v>
      </c>
      <c r="C1186" t="s">
        <v>184</v>
      </c>
      <c r="D1186" t="s">
        <v>199</v>
      </c>
      <c r="E1186" t="s">
        <v>17</v>
      </c>
      <c r="F1186" t="s">
        <v>145</v>
      </c>
      <c r="G1186">
        <v>54</v>
      </c>
      <c r="H1186">
        <v>5.5</v>
      </c>
      <c r="I1186">
        <v>297</v>
      </c>
    </row>
    <row r="1187" spans="1:9" x14ac:dyDescent="0.3">
      <c r="A1187" t="s">
        <v>105</v>
      </c>
      <c r="B1187" t="s">
        <v>161</v>
      </c>
      <c r="C1187" t="s">
        <v>184</v>
      </c>
      <c r="D1187" t="s">
        <v>238</v>
      </c>
      <c r="E1187" t="s">
        <v>17</v>
      </c>
      <c r="F1187" t="s">
        <v>148</v>
      </c>
      <c r="G1187">
        <v>10.9674</v>
      </c>
      <c r="H1187">
        <v>80.75</v>
      </c>
      <c r="I1187">
        <v>885.62</v>
      </c>
    </row>
    <row r="1188" spans="1:9" x14ac:dyDescent="0.3">
      <c r="A1188" t="s">
        <v>105</v>
      </c>
      <c r="B1188" t="s">
        <v>161</v>
      </c>
      <c r="C1188" t="s">
        <v>184</v>
      </c>
      <c r="D1188" t="s">
        <v>272</v>
      </c>
      <c r="E1188" t="s">
        <v>125</v>
      </c>
      <c r="F1188" t="s">
        <v>145</v>
      </c>
      <c r="G1188">
        <v>1550</v>
      </c>
      <c r="H1188">
        <v>3.2</v>
      </c>
      <c r="I1188">
        <v>4960</v>
      </c>
    </row>
    <row r="1189" spans="1:9" x14ac:dyDescent="0.3">
      <c r="A1189" t="s">
        <v>105</v>
      </c>
      <c r="B1189" t="s">
        <v>161</v>
      </c>
      <c r="C1189" t="s">
        <v>184</v>
      </c>
      <c r="D1189" t="s">
        <v>301</v>
      </c>
      <c r="E1189" t="s">
        <v>16</v>
      </c>
      <c r="F1189" t="s">
        <v>147</v>
      </c>
      <c r="G1189">
        <v>834.79089999999997</v>
      </c>
      <c r="H1189">
        <v>23.82</v>
      </c>
      <c r="I1189">
        <v>19884.72</v>
      </c>
    </row>
    <row r="1190" spans="1:9" x14ac:dyDescent="0.3">
      <c r="A1190" t="s">
        <v>105</v>
      </c>
      <c r="B1190" t="s">
        <v>161</v>
      </c>
      <c r="C1190" t="s">
        <v>184</v>
      </c>
      <c r="D1190" t="s">
        <v>209</v>
      </c>
      <c r="E1190" t="s">
        <v>18</v>
      </c>
      <c r="F1190" t="s">
        <v>145</v>
      </c>
      <c r="G1190">
        <v>21</v>
      </c>
      <c r="H1190">
        <v>130</v>
      </c>
      <c r="I1190">
        <v>2730</v>
      </c>
    </row>
    <row r="1191" spans="1:9" x14ac:dyDescent="0.3">
      <c r="A1191" t="s">
        <v>105</v>
      </c>
      <c r="B1191" t="s">
        <v>161</v>
      </c>
      <c r="C1191" t="s">
        <v>184</v>
      </c>
      <c r="D1191" t="s">
        <v>225</v>
      </c>
      <c r="E1191" t="s">
        <v>125</v>
      </c>
      <c r="F1191" t="s">
        <v>162</v>
      </c>
      <c r="G1191">
        <v>81.150000000000006</v>
      </c>
      <c r="H1191">
        <v>51.96</v>
      </c>
      <c r="I1191">
        <v>4216.5600000000004</v>
      </c>
    </row>
    <row r="1192" spans="1:9" x14ac:dyDescent="0.3">
      <c r="A1192" t="s">
        <v>93</v>
      </c>
      <c r="B1192" t="s">
        <v>161</v>
      </c>
      <c r="C1192" t="s">
        <v>184</v>
      </c>
      <c r="D1192" t="s">
        <v>230</v>
      </c>
      <c r="E1192" t="s">
        <v>16</v>
      </c>
      <c r="F1192" t="s">
        <v>148</v>
      </c>
      <c r="G1192">
        <v>3</v>
      </c>
      <c r="H1192">
        <v>44.43</v>
      </c>
      <c r="I1192">
        <v>133.29</v>
      </c>
    </row>
    <row r="1193" spans="1:9" x14ac:dyDescent="0.3">
      <c r="A1193" t="s">
        <v>93</v>
      </c>
      <c r="B1193" t="s">
        <v>161</v>
      </c>
      <c r="C1193" t="s">
        <v>184</v>
      </c>
      <c r="D1193" t="s">
        <v>240</v>
      </c>
      <c r="E1193" t="s">
        <v>16</v>
      </c>
      <c r="F1193" t="s">
        <v>145</v>
      </c>
      <c r="G1193">
        <v>31</v>
      </c>
      <c r="H1193">
        <v>6</v>
      </c>
      <c r="I1193">
        <v>186</v>
      </c>
    </row>
    <row r="1194" spans="1:9" x14ac:dyDescent="0.3">
      <c r="A1194" t="s">
        <v>93</v>
      </c>
      <c r="B1194" t="s">
        <v>161</v>
      </c>
      <c r="C1194" t="s">
        <v>184</v>
      </c>
      <c r="D1194" t="s">
        <v>319</v>
      </c>
      <c r="E1194" t="s">
        <v>17</v>
      </c>
      <c r="F1194" t="s">
        <v>147</v>
      </c>
      <c r="G1194">
        <v>2</v>
      </c>
      <c r="H1194">
        <v>9.0500000000000007</v>
      </c>
      <c r="I1194">
        <v>18.100000000000001</v>
      </c>
    </row>
    <row r="1195" spans="1:9" x14ac:dyDescent="0.3">
      <c r="A1195" t="s">
        <v>93</v>
      </c>
      <c r="B1195" t="s">
        <v>161</v>
      </c>
      <c r="C1195" t="s">
        <v>184</v>
      </c>
      <c r="D1195" t="s">
        <v>262</v>
      </c>
      <c r="E1195" t="s">
        <v>18</v>
      </c>
      <c r="F1195" t="s">
        <v>145</v>
      </c>
      <c r="G1195">
        <v>2</v>
      </c>
      <c r="H1195">
        <v>56.5</v>
      </c>
      <c r="I1195">
        <v>113</v>
      </c>
    </row>
    <row r="1196" spans="1:9" x14ac:dyDescent="0.3">
      <c r="A1196" t="s">
        <v>94</v>
      </c>
      <c r="B1196" t="s">
        <v>161</v>
      </c>
      <c r="C1196" t="s">
        <v>184</v>
      </c>
      <c r="D1196" t="s">
        <v>216</v>
      </c>
      <c r="E1196" t="s">
        <v>16</v>
      </c>
      <c r="F1196" t="s">
        <v>148</v>
      </c>
      <c r="G1196" t="s">
        <v>193</v>
      </c>
      <c r="H1196">
        <v>0</v>
      </c>
      <c r="I1196">
        <v>0</v>
      </c>
    </row>
    <row r="1197" spans="1:9" x14ac:dyDescent="0.3">
      <c r="A1197" t="s">
        <v>94</v>
      </c>
      <c r="B1197" t="s">
        <v>161</v>
      </c>
      <c r="C1197" t="s">
        <v>184</v>
      </c>
      <c r="D1197" t="s">
        <v>234</v>
      </c>
      <c r="E1197" t="s">
        <v>18</v>
      </c>
      <c r="F1197" t="s">
        <v>192</v>
      </c>
      <c r="G1197">
        <v>2</v>
      </c>
      <c r="H1197">
        <v>28</v>
      </c>
      <c r="I1197">
        <v>56</v>
      </c>
    </row>
    <row r="1198" spans="1:9" x14ac:dyDescent="0.3">
      <c r="A1198" t="s">
        <v>94</v>
      </c>
      <c r="B1198" t="s">
        <v>161</v>
      </c>
      <c r="C1198" t="s">
        <v>184</v>
      </c>
      <c r="D1198" t="s">
        <v>239</v>
      </c>
      <c r="E1198" t="s">
        <v>18</v>
      </c>
      <c r="F1198" t="s">
        <v>145</v>
      </c>
      <c r="G1198">
        <v>58.181800000000003</v>
      </c>
      <c r="H1198">
        <v>110</v>
      </c>
      <c r="I1198">
        <v>6400</v>
      </c>
    </row>
    <row r="1199" spans="1:9" x14ac:dyDescent="0.3">
      <c r="A1199" t="s">
        <v>95</v>
      </c>
      <c r="B1199" t="s">
        <v>161</v>
      </c>
      <c r="C1199" t="s">
        <v>184</v>
      </c>
      <c r="D1199" t="s">
        <v>295</v>
      </c>
      <c r="E1199" t="s">
        <v>18</v>
      </c>
      <c r="F1199" t="s">
        <v>148</v>
      </c>
      <c r="G1199">
        <v>1</v>
      </c>
      <c r="H1199">
        <v>13.64</v>
      </c>
      <c r="I1199">
        <v>13.64</v>
      </c>
    </row>
    <row r="1200" spans="1:9" x14ac:dyDescent="0.3">
      <c r="A1200" t="s">
        <v>95</v>
      </c>
      <c r="B1200" t="s">
        <v>161</v>
      </c>
      <c r="C1200" t="s">
        <v>184</v>
      </c>
      <c r="D1200" t="s">
        <v>206</v>
      </c>
      <c r="E1200" t="s">
        <v>16</v>
      </c>
      <c r="F1200" t="s">
        <v>148</v>
      </c>
      <c r="G1200">
        <v>6</v>
      </c>
      <c r="H1200">
        <v>95.87</v>
      </c>
      <c r="I1200">
        <v>575.22</v>
      </c>
    </row>
    <row r="1201" spans="1:9" x14ac:dyDescent="0.3">
      <c r="A1201" t="s">
        <v>95</v>
      </c>
      <c r="B1201" t="s">
        <v>161</v>
      </c>
      <c r="C1201" t="s">
        <v>184</v>
      </c>
      <c r="D1201" t="s">
        <v>308</v>
      </c>
      <c r="E1201" t="s">
        <v>17</v>
      </c>
      <c r="F1201" t="s">
        <v>148</v>
      </c>
      <c r="G1201">
        <v>55</v>
      </c>
      <c r="H1201">
        <v>2</v>
      </c>
      <c r="I1201">
        <v>110</v>
      </c>
    </row>
    <row r="1202" spans="1:9" x14ac:dyDescent="0.3">
      <c r="A1202" t="s">
        <v>95</v>
      </c>
      <c r="B1202" t="s">
        <v>161</v>
      </c>
      <c r="C1202" t="s">
        <v>184</v>
      </c>
      <c r="D1202" t="s">
        <v>221</v>
      </c>
      <c r="E1202" t="s">
        <v>16</v>
      </c>
      <c r="F1202" t="s">
        <v>147</v>
      </c>
      <c r="G1202">
        <v>2</v>
      </c>
      <c r="H1202">
        <v>3.3</v>
      </c>
      <c r="I1202">
        <v>6.6</v>
      </c>
    </row>
    <row r="1203" spans="1:9" x14ac:dyDescent="0.3">
      <c r="A1203" t="s">
        <v>95</v>
      </c>
      <c r="B1203" t="s">
        <v>161</v>
      </c>
      <c r="C1203" t="s">
        <v>184</v>
      </c>
      <c r="D1203" t="s">
        <v>229</v>
      </c>
      <c r="E1203" t="s">
        <v>17</v>
      </c>
      <c r="F1203" t="s">
        <v>147</v>
      </c>
      <c r="G1203">
        <v>5</v>
      </c>
      <c r="H1203">
        <v>10</v>
      </c>
      <c r="I1203">
        <v>50</v>
      </c>
    </row>
    <row r="1204" spans="1:9" x14ac:dyDescent="0.3">
      <c r="A1204" t="s">
        <v>95</v>
      </c>
      <c r="B1204" t="s">
        <v>161</v>
      </c>
      <c r="C1204" t="s">
        <v>184</v>
      </c>
      <c r="D1204" t="s">
        <v>250</v>
      </c>
      <c r="E1204" t="s">
        <v>18</v>
      </c>
      <c r="F1204" t="s">
        <v>145</v>
      </c>
      <c r="G1204">
        <v>6</v>
      </c>
      <c r="H1204">
        <v>55</v>
      </c>
      <c r="I1204">
        <v>330</v>
      </c>
    </row>
    <row r="1205" spans="1:9" x14ac:dyDescent="0.3">
      <c r="A1205" t="s">
        <v>97</v>
      </c>
      <c r="B1205" t="s">
        <v>161</v>
      </c>
      <c r="C1205" t="s">
        <v>184</v>
      </c>
      <c r="D1205" t="s">
        <v>251</v>
      </c>
      <c r="E1205" t="s">
        <v>16</v>
      </c>
      <c r="F1205" t="s">
        <v>148</v>
      </c>
      <c r="G1205">
        <v>1</v>
      </c>
      <c r="H1205">
        <v>88.59</v>
      </c>
      <c r="I1205">
        <v>88.59</v>
      </c>
    </row>
    <row r="1206" spans="1:9" x14ac:dyDescent="0.3">
      <c r="A1206" t="s">
        <v>98</v>
      </c>
      <c r="B1206" t="s">
        <v>161</v>
      </c>
      <c r="C1206" t="s">
        <v>184</v>
      </c>
      <c r="D1206" t="s">
        <v>201</v>
      </c>
      <c r="E1206" t="s">
        <v>17</v>
      </c>
      <c r="F1206" t="s">
        <v>148</v>
      </c>
      <c r="G1206">
        <v>54.567300000000003</v>
      </c>
      <c r="H1206">
        <v>137.74</v>
      </c>
      <c r="I1206">
        <v>7516.11</v>
      </c>
    </row>
    <row r="1207" spans="1:9" x14ac:dyDescent="0.3">
      <c r="A1207" t="s">
        <v>98</v>
      </c>
      <c r="B1207" t="s">
        <v>161</v>
      </c>
      <c r="C1207" t="s">
        <v>184</v>
      </c>
      <c r="D1207" t="s">
        <v>204</v>
      </c>
      <c r="E1207" t="s">
        <v>17</v>
      </c>
      <c r="F1207" t="s">
        <v>148</v>
      </c>
      <c r="G1207">
        <v>56</v>
      </c>
      <c r="H1207">
        <v>161.12</v>
      </c>
      <c r="I1207">
        <v>9022.7199999999993</v>
      </c>
    </row>
    <row r="1208" spans="1:9" x14ac:dyDescent="0.3">
      <c r="A1208" t="s">
        <v>98</v>
      </c>
      <c r="B1208" t="s">
        <v>161</v>
      </c>
      <c r="C1208" t="s">
        <v>184</v>
      </c>
      <c r="D1208" t="s">
        <v>285</v>
      </c>
      <c r="E1208" t="s">
        <v>17</v>
      </c>
      <c r="F1208" t="s">
        <v>145</v>
      </c>
      <c r="G1208" t="s">
        <v>193</v>
      </c>
      <c r="H1208" t="s">
        <v>193</v>
      </c>
      <c r="I1208">
        <v>41</v>
      </c>
    </row>
    <row r="1209" spans="1:9" x14ac:dyDescent="0.3">
      <c r="A1209" t="s">
        <v>98</v>
      </c>
      <c r="B1209" t="s">
        <v>161</v>
      </c>
      <c r="C1209" t="s">
        <v>184</v>
      </c>
      <c r="D1209" t="s">
        <v>212</v>
      </c>
      <c r="E1209" t="s">
        <v>17</v>
      </c>
      <c r="F1209" t="s">
        <v>147</v>
      </c>
      <c r="G1209">
        <v>8.9258000000000006</v>
      </c>
      <c r="H1209">
        <v>19.420000000000002</v>
      </c>
      <c r="I1209">
        <v>173.34</v>
      </c>
    </row>
    <row r="1210" spans="1:9" x14ac:dyDescent="0.3">
      <c r="A1210" t="s">
        <v>98</v>
      </c>
      <c r="B1210" t="s">
        <v>161</v>
      </c>
      <c r="C1210" t="s">
        <v>184</v>
      </c>
      <c r="D1210" t="s">
        <v>265</v>
      </c>
      <c r="E1210" t="s">
        <v>16</v>
      </c>
      <c r="F1210" t="s">
        <v>145</v>
      </c>
      <c r="G1210">
        <v>22</v>
      </c>
      <c r="H1210">
        <v>100</v>
      </c>
      <c r="I1210">
        <v>2200</v>
      </c>
    </row>
    <row r="1211" spans="1:9" x14ac:dyDescent="0.3">
      <c r="A1211" t="s">
        <v>99</v>
      </c>
      <c r="B1211" t="s">
        <v>161</v>
      </c>
      <c r="C1211" t="s">
        <v>184</v>
      </c>
      <c r="D1211" t="s">
        <v>302</v>
      </c>
      <c r="E1211" t="s">
        <v>17</v>
      </c>
      <c r="F1211" t="s">
        <v>147</v>
      </c>
      <c r="G1211">
        <v>1</v>
      </c>
      <c r="H1211">
        <v>10</v>
      </c>
      <c r="I1211">
        <v>10</v>
      </c>
    </row>
    <row r="1212" spans="1:9" x14ac:dyDescent="0.3">
      <c r="A1212" t="s">
        <v>99</v>
      </c>
      <c r="B1212" t="s">
        <v>161</v>
      </c>
      <c r="C1212" t="s">
        <v>184</v>
      </c>
      <c r="D1212" t="s">
        <v>254</v>
      </c>
      <c r="E1212" t="s">
        <v>17</v>
      </c>
      <c r="F1212" t="s">
        <v>145</v>
      </c>
      <c r="G1212">
        <v>15</v>
      </c>
      <c r="H1212">
        <v>100</v>
      </c>
      <c r="I1212">
        <v>1500</v>
      </c>
    </row>
    <row r="1213" spans="1:9" x14ac:dyDescent="0.3">
      <c r="A1213" t="s">
        <v>99</v>
      </c>
      <c r="B1213" t="s">
        <v>161</v>
      </c>
      <c r="C1213" t="s">
        <v>184</v>
      </c>
      <c r="D1213" t="s">
        <v>250</v>
      </c>
      <c r="E1213" t="s">
        <v>125</v>
      </c>
      <c r="F1213" t="s">
        <v>145</v>
      </c>
      <c r="G1213">
        <v>10</v>
      </c>
      <c r="H1213">
        <v>55</v>
      </c>
      <c r="I1213">
        <v>550</v>
      </c>
    </row>
    <row r="1214" spans="1:9" x14ac:dyDescent="0.3">
      <c r="A1214" t="s">
        <v>100</v>
      </c>
      <c r="B1214" t="s">
        <v>161</v>
      </c>
      <c r="C1214" t="s">
        <v>184</v>
      </c>
      <c r="D1214" t="s">
        <v>220</v>
      </c>
      <c r="E1214" t="s">
        <v>18</v>
      </c>
      <c r="F1214" t="s">
        <v>147</v>
      </c>
      <c r="G1214">
        <v>7</v>
      </c>
      <c r="H1214">
        <v>3.25</v>
      </c>
      <c r="I1214">
        <v>22.75</v>
      </c>
    </row>
    <row r="1215" spans="1:9" x14ac:dyDescent="0.3">
      <c r="A1215" t="s">
        <v>100</v>
      </c>
      <c r="B1215" t="s">
        <v>161</v>
      </c>
      <c r="C1215" t="s">
        <v>184</v>
      </c>
      <c r="D1215" t="s">
        <v>250</v>
      </c>
      <c r="E1215" t="s">
        <v>18</v>
      </c>
      <c r="F1215" t="s">
        <v>145</v>
      </c>
      <c r="G1215">
        <v>2</v>
      </c>
      <c r="H1215">
        <v>55</v>
      </c>
      <c r="I1215">
        <v>110</v>
      </c>
    </row>
    <row r="1216" spans="1:9" x14ac:dyDescent="0.3">
      <c r="A1216" t="s">
        <v>101</v>
      </c>
      <c r="B1216" t="s">
        <v>161</v>
      </c>
      <c r="C1216" t="s">
        <v>184</v>
      </c>
      <c r="D1216" t="s">
        <v>202</v>
      </c>
      <c r="E1216" t="s">
        <v>16</v>
      </c>
      <c r="F1216" t="s">
        <v>148</v>
      </c>
      <c r="G1216">
        <v>4</v>
      </c>
      <c r="H1216">
        <v>191.95</v>
      </c>
      <c r="I1216">
        <v>767.8</v>
      </c>
    </row>
    <row r="1217" spans="1:9" x14ac:dyDescent="0.3">
      <c r="A1217" t="s">
        <v>101</v>
      </c>
      <c r="B1217" t="s">
        <v>161</v>
      </c>
      <c r="C1217" t="s">
        <v>184</v>
      </c>
      <c r="D1217" t="s">
        <v>246</v>
      </c>
      <c r="E1217" t="s">
        <v>17</v>
      </c>
      <c r="F1217" t="s">
        <v>148</v>
      </c>
      <c r="G1217">
        <v>6</v>
      </c>
      <c r="H1217">
        <v>96.2</v>
      </c>
      <c r="I1217">
        <v>577.20000000000005</v>
      </c>
    </row>
    <row r="1218" spans="1:9" x14ac:dyDescent="0.3">
      <c r="A1218" t="s">
        <v>101</v>
      </c>
      <c r="B1218" t="s">
        <v>161</v>
      </c>
      <c r="C1218" t="s">
        <v>184</v>
      </c>
      <c r="D1218" t="s">
        <v>266</v>
      </c>
      <c r="E1218" t="s">
        <v>17</v>
      </c>
      <c r="F1218" t="s">
        <v>147</v>
      </c>
      <c r="G1218">
        <v>148.59950000000001</v>
      </c>
      <c r="H1218">
        <v>9.74</v>
      </c>
      <c r="I1218">
        <v>1447.36</v>
      </c>
    </row>
    <row r="1219" spans="1:9" x14ac:dyDescent="0.3">
      <c r="A1219" t="s">
        <v>101</v>
      </c>
      <c r="B1219" t="s">
        <v>161</v>
      </c>
      <c r="C1219" t="s">
        <v>184</v>
      </c>
      <c r="D1219" t="s">
        <v>237</v>
      </c>
      <c r="E1219" t="s">
        <v>16</v>
      </c>
      <c r="F1219" t="s">
        <v>145</v>
      </c>
      <c r="G1219">
        <v>1</v>
      </c>
      <c r="H1219">
        <v>130</v>
      </c>
      <c r="I1219">
        <v>130</v>
      </c>
    </row>
    <row r="1220" spans="1:9" x14ac:dyDescent="0.3">
      <c r="A1220" t="s">
        <v>102</v>
      </c>
      <c r="B1220" t="s">
        <v>161</v>
      </c>
      <c r="C1220" t="s">
        <v>184</v>
      </c>
      <c r="D1220" t="s">
        <v>272</v>
      </c>
      <c r="E1220" t="s">
        <v>18</v>
      </c>
      <c r="F1220" t="s">
        <v>145</v>
      </c>
      <c r="G1220">
        <v>2205</v>
      </c>
      <c r="H1220">
        <v>3.2</v>
      </c>
      <c r="I1220">
        <v>7056</v>
      </c>
    </row>
    <row r="1221" spans="1:9" x14ac:dyDescent="0.3">
      <c r="A1221" t="s">
        <v>102</v>
      </c>
      <c r="B1221" t="s">
        <v>161</v>
      </c>
      <c r="C1221" t="s">
        <v>184</v>
      </c>
      <c r="D1221" t="s">
        <v>220</v>
      </c>
      <c r="E1221" t="s">
        <v>16</v>
      </c>
      <c r="F1221" t="s">
        <v>147</v>
      </c>
      <c r="G1221">
        <v>14</v>
      </c>
      <c r="H1221">
        <v>3.25</v>
      </c>
      <c r="I1221">
        <v>45.5</v>
      </c>
    </row>
    <row r="1222" spans="1:9" x14ac:dyDescent="0.3">
      <c r="A1222" t="s">
        <v>102</v>
      </c>
      <c r="B1222" t="s">
        <v>161</v>
      </c>
      <c r="C1222" t="s">
        <v>184</v>
      </c>
      <c r="D1222" t="s">
        <v>196</v>
      </c>
      <c r="E1222" t="s">
        <v>17</v>
      </c>
      <c r="F1222" t="s">
        <v>145</v>
      </c>
      <c r="G1222">
        <v>3</v>
      </c>
      <c r="H1222">
        <v>60</v>
      </c>
      <c r="I1222">
        <v>180</v>
      </c>
    </row>
    <row r="1223" spans="1:9" x14ac:dyDescent="0.3">
      <c r="A1223" t="s">
        <v>102</v>
      </c>
      <c r="B1223" t="s">
        <v>161</v>
      </c>
      <c r="C1223" t="s">
        <v>184</v>
      </c>
      <c r="D1223" t="s">
        <v>218</v>
      </c>
      <c r="E1223" t="s">
        <v>18</v>
      </c>
      <c r="F1223" t="s">
        <v>145</v>
      </c>
      <c r="G1223">
        <v>3</v>
      </c>
      <c r="H1223">
        <v>130</v>
      </c>
      <c r="I1223">
        <v>390</v>
      </c>
    </row>
    <row r="1224" spans="1:9" x14ac:dyDescent="0.3">
      <c r="A1224" t="s">
        <v>104</v>
      </c>
      <c r="B1224" t="s">
        <v>161</v>
      </c>
      <c r="C1224" t="s">
        <v>184</v>
      </c>
      <c r="D1224" t="s">
        <v>243</v>
      </c>
      <c r="E1224" t="s">
        <v>18</v>
      </c>
      <c r="F1224" t="s">
        <v>148</v>
      </c>
      <c r="G1224">
        <v>138</v>
      </c>
      <c r="H1224">
        <v>23.82</v>
      </c>
      <c r="I1224">
        <v>3287.16</v>
      </c>
    </row>
    <row r="1225" spans="1:9" x14ac:dyDescent="0.3">
      <c r="A1225" t="s">
        <v>104</v>
      </c>
      <c r="B1225" t="s">
        <v>161</v>
      </c>
      <c r="C1225" t="s">
        <v>184</v>
      </c>
      <c r="D1225" t="s">
        <v>208</v>
      </c>
      <c r="E1225" t="s">
        <v>17</v>
      </c>
      <c r="F1225" t="s">
        <v>147</v>
      </c>
      <c r="G1225">
        <v>2</v>
      </c>
      <c r="H1225">
        <v>22.5</v>
      </c>
      <c r="I1225">
        <v>45</v>
      </c>
    </row>
    <row r="1226" spans="1:9" x14ac:dyDescent="0.3">
      <c r="A1226" t="s">
        <v>104</v>
      </c>
      <c r="B1226" t="s">
        <v>161</v>
      </c>
      <c r="C1226" t="s">
        <v>184</v>
      </c>
      <c r="D1226" t="s">
        <v>296</v>
      </c>
      <c r="E1226" t="s">
        <v>16</v>
      </c>
      <c r="F1226" t="s">
        <v>145</v>
      </c>
      <c r="G1226">
        <v>1</v>
      </c>
      <c r="H1226">
        <v>130</v>
      </c>
      <c r="I1226">
        <v>130</v>
      </c>
    </row>
    <row r="1227" spans="1:9" x14ac:dyDescent="0.3">
      <c r="A1227" t="s">
        <v>105</v>
      </c>
      <c r="B1227" t="s">
        <v>161</v>
      </c>
      <c r="C1227" t="s">
        <v>184</v>
      </c>
      <c r="D1227" t="s">
        <v>238</v>
      </c>
      <c r="E1227" t="s">
        <v>16</v>
      </c>
      <c r="F1227" t="s">
        <v>148</v>
      </c>
      <c r="G1227">
        <v>3.5</v>
      </c>
      <c r="H1227">
        <v>80.75</v>
      </c>
      <c r="I1227">
        <v>282.63</v>
      </c>
    </row>
    <row r="1228" spans="1:9" x14ac:dyDescent="0.3">
      <c r="A1228" t="s">
        <v>105</v>
      </c>
      <c r="B1228" t="s">
        <v>161</v>
      </c>
      <c r="C1228" t="s">
        <v>184</v>
      </c>
      <c r="D1228" t="s">
        <v>220</v>
      </c>
      <c r="E1228" t="s">
        <v>17</v>
      </c>
      <c r="F1228" t="s">
        <v>147</v>
      </c>
      <c r="G1228">
        <v>19</v>
      </c>
      <c r="H1228">
        <v>3.25</v>
      </c>
      <c r="I1228">
        <v>61.75</v>
      </c>
    </row>
    <row r="1229" spans="1:9" x14ac:dyDescent="0.3">
      <c r="A1229" t="s">
        <v>105</v>
      </c>
      <c r="B1229" t="s">
        <v>161</v>
      </c>
      <c r="C1229" t="s">
        <v>184</v>
      </c>
      <c r="D1229" t="s">
        <v>266</v>
      </c>
      <c r="E1229" t="s">
        <v>18</v>
      </c>
      <c r="F1229" t="s">
        <v>147</v>
      </c>
      <c r="G1229">
        <v>16</v>
      </c>
      <c r="H1229">
        <v>9.74</v>
      </c>
      <c r="I1229">
        <v>155.84</v>
      </c>
    </row>
    <row r="1230" spans="1:9" x14ac:dyDescent="0.3">
      <c r="A1230" t="s">
        <v>105</v>
      </c>
      <c r="B1230" t="s">
        <v>161</v>
      </c>
      <c r="C1230" t="s">
        <v>184</v>
      </c>
      <c r="D1230" t="s">
        <v>226</v>
      </c>
      <c r="E1230" t="s">
        <v>18</v>
      </c>
      <c r="F1230" t="s">
        <v>147</v>
      </c>
      <c r="G1230">
        <v>56</v>
      </c>
      <c r="H1230">
        <v>3.34</v>
      </c>
      <c r="I1230">
        <v>187.04</v>
      </c>
    </row>
    <row r="1231" spans="1:9" x14ac:dyDescent="0.3">
      <c r="A1231" t="s">
        <v>93</v>
      </c>
      <c r="B1231" t="s">
        <v>161</v>
      </c>
      <c r="C1231" t="s">
        <v>184</v>
      </c>
      <c r="D1231" t="s">
        <v>198</v>
      </c>
      <c r="E1231" t="s">
        <v>16</v>
      </c>
      <c r="F1231" t="s">
        <v>147</v>
      </c>
      <c r="G1231">
        <v>1</v>
      </c>
      <c r="H1231">
        <v>65</v>
      </c>
      <c r="I1231">
        <v>65</v>
      </c>
    </row>
    <row r="1232" spans="1:9" x14ac:dyDescent="0.3">
      <c r="A1232" t="s">
        <v>93</v>
      </c>
      <c r="B1232" t="s">
        <v>161</v>
      </c>
      <c r="C1232" t="s">
        <v>184</v>
      </c>
      <c r="D1232" t="s">
        <v>223</v>
      </c>
      <c r="E1232" t="s">
        <v>16</v>
      </c>
      <c r="F1232" t="s">
        <v>145</v>
      </c>
      <c r="G1232">
        <v>1</v>
      </c>
      <c r="H1232">
        <v>130</v>
      </c>
      <c r="I1232">
        <v>130</v>
      </c>
    </row>
    <row r="1233" spans="1:9" x14ac:dyDescent="0.3">
      <c r="A1233" t="s">
        <v>93</v>
      </c>
      <c r="B1233" t="s">
        <v>161</v>
      </c>
      <c r="C1233" t="s">
        <v>184</v>
      </c>
      <c r="D1233" t="s">
        <v>278</v>
      </c>
      <c r="E1233" t="s">
        <v>16</v>
      </c>
      <c r="F1233" t="s">
        <v>145</v>
      </c>
      <c r="G1233">
        <v>9</v>
      </c>
      <c r="H1233">
        <v>70</v>
      </c>
      <c r="I1233">
        <v>630</v>
      </c>
    </row>
    <row r="1234" spans="1:9" x14ac:dyDescent="0.3">
      <c r="A1234" t="s">
        <v>93</v>
      </c>
      <c r="B1234" t="s">
        <v>161</v>
      </c>
      <c r="C1234" t="s">
        <v>184</v>
      </c>
      <c r="D1234" t="s">
        <v>336</v>
      </c>
      <c r="E1234" t="s">
        <v>17</v>
      </c>
      <c r="F1234" t="s">
        <v>148</v>
      </c>
      <c r="G1234">
        <v>1</v>
      </c>
      <c r="H1234">
        <v>38.01</v>
      </c>
      <c r="I1234">
        <v>38.01</v>
      </c>
    </row>
    <row r="1235" spans="1:9" x14ac:dyDescent="0.3">
      <c r="A1235" t="s">
        <v>94</v>
      </c>
      <c r="B1235" t="s">
        <v>161</v>
      </c>
      <c r="C1235" t="s">
        <v>184</v>
      </c>
      <c r="D1235" t="s">
        <v>220</v>
      </c>
      <c r="E1235" t="s">
        <v>17</v>
      </c>
      <c r="F1235" t="s">
        <v>147</v>
      </c>
      <c r="G1235">
        <v>24</v>
      </c>
      <c r="H1235">
        <v>3.25</v>
      </c>
      <c r="I1235">
        <v>78</v>
      </c>
    </row>
    <row r="1236" spans="1:9" x14ac:dyDescent="0.3">
      <c r="A1236" t="s">
        <v>94</v>
      </c>
      <c r="B1236" t="s">
        <v>161</v>
      </c>
      <c r="C1236" t="s">
        <v>184</v>
      </c>
      <c r="D1236" t="s">
        <v>289</v>
      </c>
      <c r="E1236" t="s">
        <v>16</v>
      </c>
      <c r="F1236" t="s">
        <v>147</v>
      </c>
      <c r="G1236">
        <v>3</v>
      </c>
      <c r="H1236">
        <v>3.38</v>
      </c>
      <c r="I1236">
        <v>10.14</v>
      </c>
    </row>
    <row r="1237" spans="1:9" x14ac:dyDescent="0.3">
      <c r="A1237" t="s">
        <v>94</v>
      </c>
      <c r="B1237" t="s">
        <v>161</v>
      </c>
      <c r="C1237" t="s">
        <v>184</v>
      </c>
      <c r="D1237" t="s">
        <v>294</v>
      </c>
      <c r="E1237" t="s">
        <v>125</v>
      </c>
      <c r="F1237" t="s">
        <v>145</v>
      </c>
      <c r="G1237">
        <v>2</v>
      </c>
      <c r="H1237">
        <v>117</v>
      </c>
      <c r="I1237">
        <v>234</v>
      </c>
    </row>
    <row r="1238" spans="1:9" x14ac:dyDescent="0.3">
      <c r="A1238" t="s">
        <v>94</v>
      </c>
      <c r="B1238" t="s">
        <v>161</v>
      </c>
      <c r="C1238" t="s">
        <v>184</v>
      </c>
      <c r="D1238" t="s">
        <v>210</v>
      </c>
      <c r="E1238" t="s">
        <v>17</v>
      </c>
      <c r="F1238" t="s">
        <v>148</v>
      </c>
      <c r="G1238">
        <v>1</v>
      </c>
      <c r="H1238">
        <v>43.24</v>
      </c>
      <c r="I1238">
        <v>43.24</v>
      </c>
    </row>
    <row r="1239" spans="1:9" x14ac:dyDescent="0.3">
      <c r="A1239" t="s">
        <v>94</v>
      </c>
      <c r="B1239" t="s">
        <v>161</v>
      </c>
      <c r="C1239" t="s">
        <v>184</v>
      </c>
      <c r="D1239" t="s">
        <v>237</v>
      </c>
      <c r="E1239" t="s">
        <v>17</v>
      </c>
      <c r="F1239" t="s">
        <v>145</v>
      </c>
      <c r="G1239">
        <v>19</v>
      </c>
      <c r="H1239">
        <v>130</v>
      </c>
      <c r="I1239">
        <v>2470</v>
      </c>
    </row>
    <row r="1240" spans="1:9" x14ac:dyDescent="0.3">
      <c r="A1240" t="s">
        <v>94</v>
      </c>
      <c r="B1240" t="s">
        <v>161</v>
      </c>
      <c r="C1240" t="s">
        <v>184</v>
      </c>
      <c r="D1240" t="s">
        <v>231</v>
      </c>
      <c r="E1240" t="s">
        <v>17</v>
      </c>
      <c r="F1240" t="s">
        <v>145</v>
      </c>
      <c r="G1240">
        <v>1</v>
      </c>
      <c r="H1240">
        <v>56.5</v>
      </c>
      <c r="I1240">
        <v>56.5</v>
      </c>
    </row>
    <row r="1241" spans="1:9" x14ac:dyDescent="0.3">
      <c r="A1241" t="s">
        <v>94</v>
      </c>
      <c r="B1241" t="s">
        <v>161</v>
      </c>
      <c r="C1241" t="s">
        <v>184</v>
      </c>
      <c r="D1241" t="s">
        <v>225</v>
      </c>
      <c r="E1241" t="s">
        <v>17</v>
      </c>
      <c r="F1241" t="s">
        <v>162</v>
      </c>
      <c r="G1241">
        <v>739.61</v>
      </c>
      <c r="H1241">
        <v>49</v>
      </c>
      <c r="I1241">
        <v>36247.11</v>
      </c>
    </row>
    <row r="1242" spans="1:9" x14ac:dyDescent="0.3">
      <c r="A1242" t="s">
        <v>95</v>
      </c>
      <c r="B1242" t="s">
        <v>161</v>
      </c>
      <c r="C1242" t="s">
        <v>184</v>
      </c>
      <c r="D1242" t="s">
        <v>194</v>
      </c>
      <c r="E1242" t="s">
        <v>17</v>
      </c>
      <c r="F1242" t="s">
        <v>147</v>
      </c>
      <c r="G1242">
        <v>270.75009999999997</v>
      </c>
      <c r="H1242">
        <v>18.57</v>
      </c>
      <c r="I1242">
        <v>5027.83</v>
      </c>
    </row>
    <row r="1243" spans="1:9" x14ac:dyDescent="0.3">
      <c r="A1243" t="s">
        <v>95</v>
      </c>
      <c r="B1243" t="s">
        <v>161</v>
      </c>
      <c r="C1243" t="s">
        <v>184</v>
      </c>
      <c r="D1243" t="s">
        <v>266</v>
      </c>
      <c r="E1243" t="s">
        <v>17</v>
      </c>
      <c r="F1243" t="s">
        <v>147</v>
      </c>
      <c r="G1243">
        <v>156.5</v>
      </c>
      <c r="H1243">
        <v>9.74</v>
      </c>
      <c r="I1243">
        <v>1524.31</v>
      </c>
    </row>
    <row r="1244" spans="1:9" x14ac:dyDescent="0.3">
      <c r="A1244" t="s">
        <v>95</v>
      </c>
      <c r="B1244" t="s">
        <v>161</v>
      </c>
      <c r="C1244" t="s">
        <v>184</v>
      </c>
      <c r="D1244" t="s">
        <v>208</v>
      </c>
      <c r="E1244" t="s">
        <v>17</v>
      </c>
      <c r="F1244" t="s">
        <v>147</v>
      </c>
      <c r="G1244">
        <v>14</v>
      </c>
      <c r="H1244">
        <v>22.5</v>
      </c>
      <c r="I1244">
        <v>315</v>
      </c>
    </row>
    <row r="1245" spans="1:9" x14ac:dyDescent="0.3">
      <c r="A1245" t="s">
        <v>95</v>
      </c>
      <c r="B1245" t="s">
        <v>161</v>
      </c>
      <c r="C1245" t="s">
        <v>184</v>
      </c>
      <c r="D1245" t="s">
        <v>222</v>
      </c>
      <c r="E1245" t="s">
        <v>18</v>
      </c>
      <c r="F1245" t="s">
        <v>145</v>
      </c>
      <c r="G1245">
        <v>69</v>
      </c>
      <c r="H1245">
        <v>110</v>
      </c>
      <c r="I1245">
        <v>7590</v>
      </c>
    </row>
    <row r="1246" spans="1:9" x14ac:dyDescent="0.3">
      <c r="A1246" t="s">
        <v>97</v>
      </c>
      <c r="B1246" t="s">
        <v>161</v>
      </c>
      <c r="C1246" t="s">
        <v>184</v>
      </c>
      <c r="D1246" t="s">
        <v>263</v>
      </c>
      <c r="E1246" t="s">
        <v>17</v>
      </c>
      <c r="F1246" t="s">
        <v>148</v>
      </c>
      <c r="G1246">
        <v>55.2727</v>
      </c>
      <c r="H1246">
        <v>2.75</v>
      </c>
      <c r="I1246">
        <v>152</v>
      </c>
    </row>
    <row r="1247" spans="1:9" x14ac:dyDescent="0.3">
      <c r="A1247" t="s">
        <v>97</v>
      </c>
      <c r="B1247" t="s">
        <v>161</v>
      </c>
      <c r="C1247" t="s">
        <v>184</v>
      </c>
      <c r="D1247" t="s">
        <v>194</v>
      </c>
      <c r="E1247" t="s">
        <v>18</v>
      </c>
      <c r="F1247" t="s">
        <v>147</v>
      </c>
      <c r="G1247">
        <v>140.60730000000001</v>
      </c>
      <c r="H1247">
        <v>18.82</v>
      </c>
      <c r="I1247">
        <v>2646.23</v>
      </c>
    </row>
    <row r="1248" spans="1:9" x14ac:dyDescent="0.3">
      <c r="A1248" t="s">
        <v>97</v>
      </c>
      <c r="B1248" t="s">
        <v>161</v>
      </c>
      <c r="C1248" t="s">
        <v>184</v>
      </c>
      <c r="D1248" t="s">
        <v>265</v>
      </c>
      <c r="E1248" t="s">
        <v>18</v>
      </c>
      <c r="F1248" t="s">
        <v>145</v>
      </c>
      <c r="G1248">
        <v>8</v>
      </c>
      <c r="H1248">
        <v>100</v>
      </c>
      <c r="I1248">
        <v>800</v>
      </c>
    </row>
    <row r="1249" spans="1:9" x14ac:dyDescent="0.3">
      <c r="A1249" t="s">
        <v>98</v>
      </c>
      <c r="B1249" t="s">
        <v>161</v>
      </c>
      <c r="C1249" t="s">
        <v>184</v>
      </c>
      <c r="D1249" t="s">
        <v>252</v>
      </c>
      <c r="E1249" t="s">
        <v>17</v>
      </c>
      <c r="F1249" t="s">
        <v>145</v>
      </c>
      <c r="G1249">
        <v>1</v>
      </c>
      <c r="H1249">
        <v>110</v>
      </c>
      <c r="I1249">
        <v>110</v>
      </c>
    </row>
    <row r="1250" spans="1:9" x14ac:dyDescent="0.3">
      <c r="A1250" t="s">
        <v>98</v>
      </c>
      <c r="B1250" t="s">
        <v>161</v>
      </c>
      <c r="C1250" t="s">
        <v>184</v>
      </c>
      <c r="D1250" t="s">
        <v>275</v>
      </c>
      <c r="E1250" t="s">
        <v>18</v>
      </c>
      <c r="F1250" t="s">
        <v>145</v>
      </c>
      <c r="G1250">
        <v>9</v>
      </c>
      <c r="H1250">
        <v>130</v>
      </c>
      <c r="I1250">
        <v>1170</v>
      </c>
    </row>
    <row r="1251" spans="1:9" x14ac:dyDescent="0.3">
      <c r="A1251" t="s">
        <v>98</v>
      </c>
      <c r="B1251" t="s">
        <v>161</v>
      </c>
      <c r="C1251" t="s">
        <v>184</v>
      </c>
      <c r="D1251" t="s">
        <v>205</v>
      </c>
      <c r="E1251" t="s">
        <v>16</v>
      </c>
      <c r="F1251" t="s">
        <v>145</v>
      </c>
      <c r="G1251">
        <v>1</v>
      </c>
      <c r="H1251">
        <v>50</v>
      </c>
      <c r="I1251">
        <v>50</v>
      </c>
    </row>
    <row r="1252" spans="1:9" x14ac:dyDescent="0.3">
      <c r="A1252" t="s">
        <v>99</v>
      </c>
      <c r="B1252" t="s">
        <v>161</v>
      </c>
      <c r="C1252" t="s">
        <v>184</v>
      </c>
      <c r="D1252" t="s">
        <v>222</v>
      </c>
      <c r="E1252" t="s">
        <v>125</v>
      </c>
      <c r="F1252" t="s">
        <v>145</v>
      </c>
      <c r="G1252">
        <v>15</v>
      </c>
      <c r="H1252">
        <v>110</v>
      </c>
      <c r="I1252">
        <v>1650</v>
      </c>
    </row>
    <row r="1253" spans="1:9" x14ac:dyDescent="0.3">
      <c r="A1253" t="s">
        <v>99</v>
      </c>
      <c r="B1253" t="s">
        <v>161</v>
      </c>
      <c r="C1253" t="s">
        <v>184</v>
      </c>
      <c r="D1253" t="s">
        <v>260</v>
      </c>
      <c r="E1253" t="s">
        <v>17</v>
      </c>
      <c r="F1253" t="s">
        <v>145</v>
      </c>
      <c r="G1253">
        <v>1</v>
      </c>
      <c r="H1253">
        <v>120</v>
      </c>
      <c r="I1253">
        <v>120</v>
      </c>
    </row>
    <row r="1254" spans="1:9" x14ac:dyDescent="0.3">
      <c r="A1254" t="s">
        <v>99</v>
      </c>
      <c r="B1254" t="s">
        <v>161</v>
      </c>
      <c r="C1254" t="s">
        <v>184</v>
      </c>
      <c r="D1254" t="s">
        <v>225</v>
      </c>
      <c r="E1254" t="s">
        <v>17</v>
      </c>
      <c r="F1254" t="s">
        <v>162</v>
      </c>
      <c r="G1254">
        <v>589</v>
      </c>
      <c r="H1254">
        <v>51.96</v>
      </c>
      <c r="I1254">
        <v>30604.37</v>
      </c>
    </row>
    <row r="1255" spans="1:9" x14ac:dyDescent="0.3">
      <c r="A1255" t="s">
        <v>100</v>
      </c>
      <c r="B1255" t="s">
        <v>161</v>
      </c>
      <c r="C1255" t="s">
        <v>184</v>
      </c>
      <c r="D1255" t="s">
        <v>252</v>
      </c>
      <c r="E1255" t="s">
        <v>17</v>
      </c>
      <c r="F1255" t="s">
        <v>145</v>
      </c>
      <c r="G1255">
        <v>1</v>
      </c>
      <c r="H1255">
        <v>110</v>
      </c>
      <c r="I1255">
        <v>110</v>
      </c>
    </row>
    <row r="1256" spans="1:9" x14ac:dyDescent="0.3">
      <c r="A1256" t="s">
        <v>101</v>
      </c>
      <c r="B1256" t="s">
        <v>161</v>
      </c>
      <c r="C1256" t="s">
        <v>184</v>
      </c>
      <c r="D1256" t="s">
        <v>268</v>
      </c>
      <c r="E1256" t="s">
        <v>17</v>
      </c>
      <c r="F1256" t="s">
        <v>148</v>
      </c>
      <c r="G1256">
        <v>4</v>
      </c>
      <c r="H1256">
        <v>75.73</v>
      </c>
      <c r="I1256">
        <v>302.92</v>
      </c>
    </row>
    <row r="1257" spans="1:9" x14ac:dyDescent="0.3">
      <c r="A1257" t="s">
        <v>101</v>
      </c>
      <c r="B1257" t="s">
        <v>161</v>
      </c>
      <c r="C1257" t="s">
        <v>184</v>
      </c>
      <c r="D1257" t="s">
        <v>301</v>
      </c>
      <c r="E1257" t="s">
        <v>18</v>
      </c>
      <c r="F1257" t="s">
        <v>147</v>
      </c>
      <c r="G1257">
        <v>1192.7518</v>
      </c>
      <c r="H1257">
        <v>23.82</v>
      </c>
      <c r="I1257">
        <v>28411.35</v>
      </c>
    </row>
    <row r="1258" spans="1:9" x14ac:dyDescent="0.3">
      <c r="A1258" t="s">
        <v>101</v>
      </c>
      <c r="B1258" t="s">
        <v>161</v>
      </c>
      <c r="C1258" t="s">
        <v>184</v>
      </c>
      <c r="D1258" t="s">
        <v>260</v>
      </c>
      <c r="E1258" t="s">
        <v>17</v>
      </c>
      <c r="F1258" t="s">
        <v>145</v>
      </c>
      <c r="G1258">
        <v>1</v>
      </c>
      <c r="H1258">
        <v>120</v>
      </c>
      <c r="I1258">
        <v>120</v>
      </c>
    </row>
    <row r="1259" spans="1:9" x14ac:dyDescent="0.3">
      <c r="A1259" t="s">
        <v>102</v>
      </c>
      <c r="B1259" t="s">
        <v>161</v>
      </c>
      <c r="C1259" t="s">
        <v>184</v>
      </c>
      <c r="D1259" t="s">
        <v>257</v>
      </c>
      <c r="E1259" t="s">
        <v>18</v>
      </c>
      <c r="F1259" t="s">
        <v>162</v>
      </c>
      <c r="G1259">
        <v>5.41</v>
      </c>
      <c r="H1259">
        <v>36</v>
      </c>
      <c r="I1259">
        <v>194.76</v>
      </c>
    </row>
    <row r="1260" spans="1:9" x14ac:dyDescent="0.3">
      <c r="A1260" t="s">
        <v>103</v>
      </c>
      <c r="B1260" t="s">
        <v>161</v>
      </c>
      <c r="C1260" t="s">
        <v>184</v>
      </c>
      <c r="D1260" t="s">
        <v>238</v>
      </c>
      <c r="E1260" t="s">
        <v>18</v>
      </c>
      <c r="F1260" t="s">
        <v>148</v>
      </c>
      <c r="G1260">
        <v>4</v>
      </c>
      <c r="H1260">
        <v>80.75</v>
      </c>
      <c r="I1260">
        <v>323</v>
      </c>
    </row>
    <row r="1261" spans="1:9" x14ac:dyDescent="0.3">
      <c r="A1261" t="s">
        <v>103</v>
      </c>
      <c r="B1261" t="s">
        <v>161</v>
      </c>
      <c r="C1261" t="s">
        <v>184</v>
      </c>
      <c r="D1261" t="s">
        <v>214</v>
      </c>
      <c r="E1261" t="s">
        <v>18</v>
      </c>
      <c r="F1261" t="s">
        <v>148</v>
      </c>
      <c r="G1261">
        <v>31</v>
      </c>
      <c r="H1261">
        <v>1.6</v>
      </c>
      <c r="I1261">
        <v>49.6</v>
      </c>
    </row>
    <row r="1262" spans="1:9" x14ac:dyDescent="0.3">
      <c r="A1262" t="s">
        <v>104</v>
      </c>
      <c r="B1262" t="s">
        <v>161</v>
      </c>
      <c r="C1262" t="s">
        <v>184</v>
      </c>
      <c r="D1262" t="s">
        <v>263</v>
      </c>
      <c r="E1262" t="s">
        <v>17</v>
      </c>
      <c r="F1262" t="s">
        <v>148</v>
      </c>
      <c r="G1262">
        <v>55</v>
      </c>
      <c r="H1262">
        <v>2.75</v>
      </c>
      <c r="I1262">
        <v>151.25</v>
      </c>
    </row>
    <row r="1263" spans="1:9" x14ac:dyDescent="0.3">
      <c r="A1263" t="s">
        <v>104</v>
      </c>
      <c r="B1263" t="s">
        <v>161</v>
      </c>
      <c r="C1263" t="s">
        <v>184</v>
      </c>
      <c r="D1263" t="s">
        <v>232</v>
      </c>
      <c r="E1263" t="s">
        <v>17</v>
      </c>
      <c r="F1263" t="s">
        <v>145</v>
      </c>
      <c r="G1263">
        <v>3</v>
      </c>
      <c r="H1263">
        <v>22.5</v>
      </c>
      <c r="I1263">
        <v>67.5</v>
      </c>
    </row>
    <row r="1264" spans="1:9" x14ac:dyDescent="0.3">
      <c r="A1264" t="s">
        <v>105</v>
      </c>
      <c r="B1264" t="s">
        <v>161</v>
      </c>
      <c r="C1264" t="s">
        <v>184</v>
      </c>
      <c r="D1264" t="s">
        <v>241</v>
      </c>
      <c r="E1264" t="s">
        <v>17</v>
      </c>
      <c r="F1264" t="s">
        <v>148</v>
      </c>
      <c r="G1264">
        <v>3.75</v>
      </c>
      <c r="H1264">
        <v>15.84</v>
      </c>
      <c r="I1264">
        <v>59.4</v>
      </c>
    </row>
    <row r="1265" spans="1:9" x14ac:dyDescent="0.3">
      <c r="A1265" t="s">
        <v>105</v>
      </c>
      <c r="B1265" t="s">
        <v>161</v>
      </c>
      <c r="C1265" t="s">
        <v>184</v>
      </c>
      <c r="D1265" t="s">
        <v>215</v>
      </c>
      <c r="E1265" t="s">
        <v>16</v>
      </c>
      <c r="F1265" t="s">
        <v>145</v>
      </c>
      <c r="G1265">
        <v>1</v>
      </c>
      <c r="H1265">
        <v>110</v>
      </c>
      <c r="I1265">
        <v>110</v>
      </c>
    </row>
    <row r="1266" spans="1:9" x14ac:dyDescent="0.3">
      <c r="A1266" t="s">
        <v>105</v>
      </c>
      <c r="B1266" t="s">
        <v>161</v>
      </c>
      <c r="C1266" t="s">
        <v>184</v>
      </c>
      <c r="D1266" t="s">
        <v>313</v>
      </c>
      <c r="E1266" t="s">
        <v>16</v>
      </c>
      <c r="F1266" t="s">
        <v>145</v>
      </c>
      <c r="G1266">
        <v>1</v>
      </c>
      <c r="H1266">
        <v>56.5</v>
      </c>
      <c r="I1266">
        <v>56.5</v>
      </c>
    </row>
    <row r="1267" spans="1:9" x14ac:dyDescent="0.3">
      <c r="A1267" t="s">
        <v>105</v>
      </c>
      <c r="B1267" t="s">
        <v>161</v>
      </c>
      <c r="C1267" t="s">
        <v>184</v>
      </c>
      <c r="D1267" t="s">
        <v>275</v>
      </c>
      <c r="E1267" t="s">
        <v>17</v>
      </c>
      <c r="F1267" t="s">
        <v>145</v>
      </c>
      <c r="G1267">
        <v>9</v>
      </c>
      <c r="H1267">
        <v>130</v>
      </c>
      <c r="I1267">
        <v>1170</v>
      </c>
    </row>
    <row r="1268" spans="1:9" x14ac:dyDescent="0.3">
      <c r="A1268" t="s">
        <v>105</v>
      </c>
      <c r="B1268" t="s">
        <v>161</v>
      </c>
      <c r="C1268" t="s">
        <v>184</v>
      </c>
      <c r="D1268" t="s">
        <v>287</v>
      </c>
      <c r="E1268" t="s">
        <v>17</v>
      </c>
      <c r="F1268" t="s">
        <v>145</v>
      </c>
      <c r="G1268">
        <v>1</v>
      </c>
      <c r="H1268">
        <v>50</v>
      </c>
      <c r="I1268">
        <v>50</v>
      </c>
    </row>
    <row r="1269" spans="1:9" x14ac:dyDescent="0.3">
      <c r="A1269" t="s">
        <v>93</v>
      </c>
      <c r="B1269" t="s">
        <v>161</v>
      </c>
      <c r="C1269" t="s">
        <v>184</v>
      </c>
      <c r="D1269" t="s">
        <v>269</v>
      </c>
      <c r="E1269" t="s">
        <v>17</v>
      </c>
      <c r="F1269" t="s">
        <v>148</v>
      </c>
      <c r="G1269">
        <v>11.666600000000001</v>
      </c>
      <c r="H1269">
        <v>69.14</v>
      </c>
      <c r="I1269">
        <v>806.63</v>
      </c>
    </row>
    <row r="1270" spans="1:9" x14ac:dyDescent="0.3">
      <c r="A1270" t="s">
        <v>93</v>
      </c>
      <c r="B1270" t="s">
        <v>161</v>
      </c>
      <c r="C1270" t="s">
        <v>184</v>
      </c>
      <c r="D1270" t="s">
        <v>257</v>
      </c>
      <c r="E1270" t="s">
        <v>16</v>
      </c>
      <c r="F1270" t="s">
        <v>162</v>
      </c>
      <c r="G1270">
        <v>63.6</v>
      </c>
      <c r="H1270" t="s">
        <v>193</v>
      </c>
      <c r="I1270">
        <v>0</v>
      </c>
    </row>
    <row r="1271" spans="1:9" x14ac:dyDescent="0.3">
      <c r="A1271" t="s">
        <v>94</v>
      </c>
      <c r="B1271" t="s">
        <v>161</v>
      </c>
      <c r="C1271" t="s">
        <v>184</v>
      </c>
      <c r="D1271" t="s">
        <v>304</v>
      </c>
      <c r="E1271" t="s">
        <v>17</v>
      </c>
      <c r="F1271" t="s">
        <v>145</v>
      </c>
      <c r="G1271">
        <v>3</v>
      </c>
      <c r="H1271">
        <v>56.5</v>
      </c>
      <c r="I1271">
        <v>169.5</v>
      </c>
    </row>
    <row r="1272" spans="1:9" x14ac:dyDescent="0.3">
      <c r="A1272" t="s">
        <v>95</v>
      </c>
      <c r="B1272" t="s">
        <v>161</v>
      </c>
      <c r="C1272" t="s">
        <v>184</v>
      </c>
      <c r="D1272" t="s">
        <v>245</v>
      </c>
      <c r="E1272" t="s">
        <v>16</v>
      </c>
      <c r="F1272" t="s">
        <v>148</v>
      </c>
      <c r="G1272">
        <v>1</v>
      </c>
      <c r="H1272">
        <v>57.35</v>
      </c>
      <c r="I1272">
        <v>57.35</v>
      </c>
    </row>
    <row r="1273" spans="1:9" x14ac:dyDescent="0.3">
      <c r="A1273" t="s">
        <v>95</v>
      </c>
      <c r="B1273" t="s">
        <v>161</v>
      </c>
      <c r="C1273" t="s">
        <v>184</v>
      </c>
      <c r="D1273" t="s">
        <v>204</v>
      </c>
      <c r="E1273" t="s">
        <v>16</v>
      </c>
      <c r="F1273" t="s">
        <v>148</v>
      </c>
      <c r="G1273">
        <v>2.8068</v>
      </c>
      <c r="H1273">
        <v>157.91999999999999</v>
      </c>
      <c r="I1273">
        <v>443.26</v>
      </c>
    </row>
    <row r="1274" spans="1:9" x14ac:dyDescent="0.3">
      <c r="A1274" t="s">
        <v>95</v>
      </c>
      <c r="B1274" t="s">
        <v>161</v>
      </c>
      <c r="C1274" t="s">
        <v>184</v>
      </c>
      <c r="D1274" t="s">
        <v>307</v>
      </c>
      <c r="E1274" t="s">
        <v>17</v>
      </c>
      <c r="F1274" t="s">
        <v>148</v>
      </c>
      <c r="G1274">
        <v>1</v>
      </c>
      <c r="H1274">
        <v>65.81</v>
      </c>
      <c r="I1274">
        <v>65.81</v>
      </c>
    </row>
    <row r="1275" spans="1:9" x14ac:dyDescent="0.3">
      <c r="A1275" t="s">
        <v>95</v>
      </c>
      <c r="B1275" t="s">
        <v>161</v>
      </c>
      <c r="C1275" t="s">
        <v>184</v>
      </c>
      <c r="D1275" t="s">
        <v>244</v>
      </c>
      <c r="E1275" t="s">
        <v>17</v>
      </c>
      <c r="F1275" t="s">
        <v>148</v>
      </c>
      <c r="G1275">
        <v>2</v>
      </c>
      <c r="H1275">
        <v>115.1</v>
      </c>
      <c r="I1275">
        <v>230.2</v>
      </c>
    </row>
    <row r="1276" spans="1:9" x14ac:dyDescent="0.3">
      <c r="A1276" t="s">
        <v>95</v>
      </c>
      <c r="B1276" t="s">
        <v>161</v>
      </c>
      <c r="C1276" t="s">
        <v>184</v>
      </c>
      <c r="D1276" t="s">
        <v>223</v>
      </c>
      <c r="E1276" t="s">
        <v>16</v>
      </c>
      <c r="F1276" t="s">
        <v>145</v>
      </c>
      <c r="G1276">
        <v>1</v>
      </c>
      <c r="H1276">
        <v>130</v>
      </c>
      <c r="I1276">
        <v>130</v>
      </c>
    </row>
    <row r="1277" spans="1:9" x14ac:dyDescent="0.3">
      <c r="A1277" t="s">
        <v>95</v>
      </c>
      <c r="B1277" t="s">
        <v>161</v>
      </c>
      <c r="C1277" t="s">
        <v>184</v>
      </c>
      <c r="D1277" t="s">
        <v>278</v>
      </c>
      <c r="E1277" t="s">
        <v>125</v>
      </c>
      <c r="F1277" t="s">
        <v>145</v>
      </c>
      <c r="G1277">
        <v>2</v>
      </c>
      <c r="H1277">
        <v>70</v>
      </c>
      <c r="I1277">
        <v>140</v>
      </c>
    </row>
    <row r="1278" spans="1:9" x14ac:dyDescent="0.3">
      <c r="A1278" t="s">
        <v>97</v>
      </c>
      <c r="B1278" t="s">
        <v>161</v>
      </c>
      <c r="C1278" t="s">
        <v>184</v>
      </c>
      <c r="D1278" t="s">
        <v>248</v>
      </c>
      <c r="E1278" t="s">
        <v>18</v>
      </c>
      <c r="F1278" t="s">
        <v>148</v>
      </c>
      <c r="G1278">
        <v>13.735099999999999</v>
      </c>
      <c r="H1278">
        <v>114.27</v>
      </c>
      <c r="I1278">
        <v>1569.52</v>
      </c>
    </row>
    <row r="1279" spans="1:9" x14ac:dyDescent="0.3">
      <c r="A1279" t="s">
        <v>97</v>
      </c>
      <c r="B1279" t="s">
        <v>161</v>
      </c>
      <c r="C1279" t="s">
        <v>184</v>
      </c>
      <c r="D1279" t="s">
        <v>246</v>
      </c>
      <c r="E1279" t="s">
        <v>17</v>
      </c>
      <c r="F1279" t="s">
        <v>148</v>
      </c>
      <c r="G1279">
        <v>6</v>
      </c>
      <c r="H1279">
        <v>96.2</v>
      </c>
      <c r="I1279">
        <v>577.20000000000005</v>
      </c>
    </row>
    <row r="1280" spans="1:9" x14ac:dyDescent="0.3">
      <c r="A1280" t="s">
        <v>97</v>
      </c>
      <c r="B1280" t="s">
        <v>161</v>
      </c>
      <c r="C1280" t="s">
        <v>184</v>
      </c>
      <c r="D1280" t="s">
        <v>231</v>
      </c>
      <c r="E1280" t="s">
        <v>17</v>
      </c>
      <c r="F1280" t="s">
        <v>145</v>
      </c>
      <c r="G1280">
        <v>1</v>
      </c>
      <c r="H1280">
        <v>56.5</v>
      </c>
      <c r="I1280">
        <v>56.5</v>
      </c>
    </row>
    <row r="1281" spans="1:9" x14ac:dyDescent="0.3">
      <c r="A1281" t="s">
        <v>98</v>
      </c>
      <c r="B1281" t="s">
        <v>161</v>
      </c>
      <c r="C1281" t="s">
        <v>184</v>
      </c>
      <c r="D1281" t="s">
        <v>259</v>
      </c>
      <c r="E1281" t="s">
        <v>17</v>
      </c>
      <c r="F1281" t="s">
        <v>148</v>
      </c>
      <c r="G1281" t="s">
        <v>193</v>
      </c>
      <c r="H1281">
        <v>0</v>
      </c>
      <c r="I1281">
        <v>0</v>
      </c>
    </row>
    <row r="1282" spans="1:9" x14ac:dyDescent="0.3">
      <c r="A1282" t="s">
        <v>98</v>
      </c>
      <c r="B1282" t="s">
        <v>161</v>
      </c>
      <c r="C1282" t="s">
        <v>184</v>
      </c>
      <c r="D1282" t="s">
        <v>293</v>
      </c>
      <c r="E1282" t="s">
        <v>16</v>
      </c>
      <c r="F1282" t="s">
        <v>148</v>
      </c>
      <c r="G1282">
        <v>58</v>
      </c>
      <c r="H1282">
        <v>3</v>
      </c>
      <c r="I1282">
        <v>174</v>
      </c>
    </row>
    <row r="1283" spans="1:9" x14ac:dyDescent="0.3">
      <c r="A1283" t="s">
        <v>99</v>
      </c>
      <c r="B1283" t="s">
        <v>161</v>
      </c>
      <c r="C1283" t="s">
        <v>184</v>
      </c>
      <c r="D1283" t="s">
        <v>201</v>
      </c>
      <c r="E1283" t="s">
        <v>16</v>
      </c>
      <c r="F1283" t="s">
        <v>148</v>
      </c>
      <c r="G1283">
        <v>6</v>
      </c>
      <c r="H1283">
        <v>137.74</v>
      </c>
      <c r="I1283">
        <v>826.44</v>
      </c>
    </row>
    <row r="1284" spans="1:9" x14ac:dyDescent="0.3">
      <c r="A1284" t="s">
        <v>100</v>
      </c>
      <c r="B1284" t="s">
        <v>161</v>
      </c>
      <c r="C1284" t="s">
        <v>184</v>
      </c>
      <c r="D1284" t="s">
        <v>244</v>
      </c>
      <c r="E1284" t="s">
        <v>18</v>
      </c>
      <c r="F1284" t="s">
        <v>148</v>
      </c>
      <c r="G1284">
        <v>1.3332999999999999</v>
      </c>
      <c r="H1284">
        <v>117.68</v>
      </c>
      <c r="I1284">
        <v>156.91</v>
      </c>
    </row>
    <row r="1285" spans="1:9" x14ac:dyDescent="0.3">
      <c r="A1285" t="s">
        <v>100</v>
      </c>
      <c r="B1285" t="s">
        <v>161</v>
      </c>
      <c r="C1285" t="s">
        <v>184</v>
      </c>
      <c r="D1285" t="s">
        <v>286</v>
      </c>
      <c r="E1285" t="s">
        <v>16</v>
      </c>
      <c r="F1285" t="s">
        <v>145</v>
      </c>
      <c r="G1285">
        <v>93</v>
      </c>
      <c r="H1285">
        <v>5</v>
      </c>
      <c r="I1285">
        <v>465</v>
      </c>
    </row>
    <row r="1286" spans="1:9" x14ac:dyDescent="0.3">
      <c r="A1286" t="s">
        <v>100</v>
      </c>
      <c r="B1286" t="s">
        <v>161</v>
      </c>
      <c r="C1286" t="s">
        <v>184</v>
      </c>
      <c r="D1286" t="s">
        <v>194</v>
      </c>
      <c r="E1286" t="s">
        <v>18</v>
      </c>
      <c r="F1286" t="s">
        <v>147</v>
      </c>
      <c r="G1286">
        <v>143.75020000000001</v>
      </c>
      <c r="H1286">
        <v>18.82</v>
      </c>
      <c r="I1286">
        <v>2705.38</v>
      </c>
    </row>
    <row r="1287" spans="1:9" x14ac:dyDescent="0.3">
      <c r="A1287" t="s">
        <v>100</v>
      </c>
      <c r="B1287" t="s">
        <v>161</v>
      </c>
      <c r="C1287" t="s">
        <v>184</v>
      </c>
      <c r="D1287" t="s">
        <v>195</v>
      </c>
      <c r="E1287" t="s">
        <v>18</v>
      </c>
      <c r="F1287" t="s">
        <v>147</v>
      </c>
      <c r="G1287" t="s">
        <v>193</v>
      </c>
      <c r="H1287">
        <v>0</v>
      </c>
      <c r="I1287">
        <v>0</v>
      </c>
    </row>
    <row r="1288" spans="1:9" x14ac:dyDescent="0.3">
      <c r="A1288" t="s">
        <v>100</v>
      </c>
      <c r="B1288" t="s">
        <v>161</v>
      </c>
      <c r="C1288" t="s">
        <v>184</v>
      </c>
      <c r="D1288" t="s">
        <v>260</v>
      </c>
      <c r="E1288" t="s">
        <v>18</v>
      </c>
      <c r="F1288" t="s">
        <v>145</v>
      </c>
      <c r="G1288">
        <v>1</v>
      </c>
      <c r="H1288">
        <v>120</v>
      </c>
      <c r="I1288">
        <v>120</v>
      </c>
    </row>
    <row r="1289" spans="1:9" x14ac:dyDescent="0.3">
      <c r="A1289" t="s">
        <v>101</v>
      </c>
      <c r="B1289" t="s">
        <v>161</v>
      </c>
      <c r="C1289" t="s">
        <v>184</v>
      </c>
      <c r="D1289" t="s">
        <v>219</v>
      </c>
      <c r="E1289" t="s">
        <v>16</v>
      </c>
      <c r="F1289" t="s">
        <v>148</v>
      </c>
      <c r="G1289" t="s">
        <v>193</v>
      </c>
      <c r="H1289">
        <v>0</v>
      </c>
      <c r="I1289">
        <v>0</v>
      </c>
    </row>
    <row r="1290" spans="1:9" x14ac:dyDescent="0.3">
      <c r="A1290" t="s">
        <v>101</v>
      </c>
      <c r="B1290" t="s">
        <v>161</v>
      </c>
      <c r="C1290" t="s">
        <v>184</v>
      </c>
      <c r="D1290" t="s">
        <v>194</v>
      </c>
      <c r="E1290" t="s">
        <v>17</v>
      </c>
      <c r="F1290" t="s">
        <v>147</v>
      </c>
      <c r="G1290">
        <v>298.54989999999998</v>
      </c>
      <c r="H1290">
        <v>18.82</v>
      </c>
      <c r="I1290">
        <v>5618.71</v>
      </c>
    </row>
    <row r="1291" spans="1:9" x14ac:dyDescent="0.3">
      <c r="A1291" t="s">
        <v>101</v>
      </c>
      <c r="B1291" t="s">
        <v>161</v>
      </c>
      <c r="C1291" t="s">
        <v>184</v>
      </c>
      <c r="D1291" t="s">
        <v>194</v>
      </c>
      <c r="E1291" t="s">
        <v>18</v>
      </c>
      <c r="F1291" t="s">
        <v>147</v>
      </c>
      <c r="G1291">
        <v>142.0504</v>
      </c>
      <c r="H1291">
        <v>18.82</v>
      </c>
      <c r="I1291">
        <v>2673.39</v>
      </c>
    </row>
    <row r="1292" spans="1:9" x14ac:dyDescent="0.3">
      <c r="A1292" t="s">
        <v>101</v>
      </c>
      <c r="B1292" t="s">
        <v>161</v>
      </c>
      <c r="C1292" t="s">
        <v>184</v>
      </c>
      <c r="D1292" t="s">
        <v>275</v>
      </c>
      <c r="E1292" t="s">
        <v>18</v>
      </c>
      <c r="F1292" t="s">
        <v>145</v>
      </c>
      <c r="G1292">
        <v>7</v>
      </c>
      <c r="H1292">
        <v>130</v>
      </c>
      <c r="I1292">
        <v>910</v>
      </c>
    </row>
    <row r="1293" spans="1:9" x14ac:dyDescent="0.3">
      <c r="A1293" t="s">
        <v>101</v>
      </c>
      <c r="B1293" t="s">
        <v>161</v>
      </c>
      <c r="C1293" t="s">
        <v>184</v>
      </c>
      <c r="D1293" t="s">
        <v>217</v>
      </c>
      <c r="E1293" t="s">
        <v>16</v>
      </c>
      <c r="F1293" t="s">
        <v>148</v>
      </c>
      <c r="G1293">
        <v>2</v>
      </c>
      <c r="H1293">
        <v>49.2</v>
      </c>
      <c r="I1293">
        <v>98.4</v>
      </c>
    </row>
    <row r="1294" spans="1:9" x14ac:dyDescent="0.3">
      <c r="A1294" t="s">
        <v>102</v>
      </c>
      <c r="B1294" t="s">
        <v>161</v>
      </c>
      <c r="C1294" t="s">
        <v>184</v>
      </c>
      <c r="D1294" t="s">
        <v>238</v>
      </c>
      <c r="E1294" t="s">
        <v>16</v>
      </c>
      <c r="F1294" t="s">
        <v>148</v>
      </c>
      <c r="G1294">
        <v>3</v>
      </c>
      <c r="H1294">
        <v>80.75</v>
      </c>
      <c r="I1294">
        <v>242.25</v>
      </c>
    </row>
    <row r="1295" spans="1:9" x14ac:dyDescent="0.3">
      <c r="A1295" t="s">
        <v>97</v>
      </c>
      <c r="B1295" t="s">
        <v>161</v>
      </c>
      <c r="C1295" t="s">
        <v>184</v>
      </c>
      <c r="D1295" t="s">
        <v>316</v>
      </c>
      <c r="E1295" t="s">
        <v>17</v>
      </c>
      <c r="F1295" t="s">
        <v>145</v>
      </c>
      <c r="G1295">
        <v>1</v>
      </c>
      <c r="H1295">
        <v>120</v>
      </c>
      <c r="I1295">
        <v>120</v>
      </c>
    </row>
    <row r="1296" spans="1:9" x14ac:dyDescent="0.3">
      <c r="A1296" t="s">
        <v>97</v>
      </c>
      <c r="B1296" t="s">
        <v>161</v>
      </c>
      <c r="C1296" t="s">
        <v>184</v>
      </c>
      <c r="D1296" t="s">
        <v>256</v>
      </c>
      <c r="E1296" t="s">
        <v>16</v>
      </c>
      <c r="F1296" t="s">
        <v>145</v>
      </c>
      <c r="G1296">
        <v>2</v>
      </c>
      <c r="H1296">
        <v>56.5</v>
      </c>
      <c r="I1296">
        <v>113</v>
      </c>
    </row>
    <row r="1297" spans="1:9" x14ac:dyDescent="0.3">
      <c r="A1297" t="s">
        <v>97</v>
      </c>
      <c r="B1297" t="s">
        <v>161</v>
      </c>
      <c r="C1297" t="s">
        <v>184</v>
      </c>
      <c r="D1297" t="s">
        <v>232</v>
      </c>
      <c r="E1297" t="s">
        <v>18</v>
      </c>
      <c r="F1297" t="s">
        <v>145</v>
      </c>
      <c r="G1297">
        <v>1</v>
      </c>
      <c r="H1297">
        <v>22.5</v>
      </c>
      <c r="I1297">
        <v>22.5</v>
      </c>
    </row>
    <row r="1298" spans="1:9" x14ac:dyDescent="0.3">
      <c r="A1298" t="s">
        <v>98</v>
      </c>
      <c r="B1298" t="s">
        <v>161</v>
      </c>
      <c r="C1298" t="s">
        <v>184</v>
      </c>
      <c r="D1298" t="s">
        <v>243</v>
      </c>
      <c r="E1298" t="s">
        <v>17</v>
      </c>
      <c r="F1298" t="s">
        <v>148</v>
      </c>
      <c r="G1298">
        <v>129.25020000000001</v>
      </c>
      <c r="H1298">
        <v>23.82</v>
      </c>
      <c r="I1298">
        <v>3078.74</v>
      </c>
    </row>
    <row r="1299" spans="1:9" x14ac:dyDescent="0.3">
      <c r="A1299" t="s">
        <v>98</v>
      </c>
      <c r="B1299" t="s">
        <v>161</v>
      </c>
      <c r="C1299" t="s">
        <v>184</v>
      </c>
      <c r="D1299" t="s">
        <v>203</v>
      </c>
      <c r="E1299" t="s">
        <v>17</v>
      </c>
      <c r="F1299" t="s">
        <v>148</v>
      </c>
      <c r="G1299">
        <v>32</v>
      </c>
      <c r="H1299">
        <v>234.82</v>
      </c>
      <c r="I1299">
        <v>7514.24</v>
      </c>
    </row>
    <row r="1300" spans="1:9" x14ac:dyDescent="0.3">
      <c r="A1300" t="s">
        <v>98</v>
      </c>
      <c r="B1300" t="s">
        <v>161</v>
      </c>
      <c r="C1300" t="s">
        <v>184</v>
      </c>
      <c r="D1300" t="s">
        <v>195</v>
      </c>
      <c r="E1300" t="s">
        <v>18</v>
      </c>
      <c r="F1300" t="s">
        <v>147</v>
      </c>
      <c r="G1300" t="s">
        <v>193</v>
      </c>
      <c r="H1300">
        <v>0</v>
      </c>
      <c r="I1300">
        <v>0</v>
      </c>
    </row>
    <row r="1301" spans="1:9" x14ac:dyDescent="0.3">
      <c r="A1301" t="s">
        <v>98</v>
      </c>
      <c r="B1301" t="s">
        <v>161</v>
      </c>
      <c r="C1301" t="s">
        <v>184</v>
      </c>
      <c r="D1301" t="s">
        <v>281</v>
      </c>
      <c r="E1301" t="s">
        <v>16</v>
      </c>
      <c r="F1301" t="s">
        <v>145</v>
      </c>
      <c r="G1301">
        <v>1</v>
      </c>
      <c r="H1301">
        <v>135</v>
      </c>
      <c r="I1301">
        <v>135</v>
      </c>
    </row>
    <row r="1302" spans="1:9" x14ac:dyDescent="0.3">
      <c r="A1302" t="s">
        <v>99</v>
      </c>
      <c r="B1302" t="s">
        <v>161</v>
      </c>
      <c r="C1302" t="s">
        <v>184</v>
      </c>
      <c r="D1302" t="s">
        <v>255</v>
      </c>
      <c r="E1302" t="s">
        <v>17</v>
      </c>
      <c r="F1302" t="s">
        <v>145</v>
      </c>
      <c r="G1302">
        <v>9</v>
      </c>
      <c r="H1302">
        <v>7.5</v>
      </c>
      <c r="I1302">
        <v>67.5</v>
      </c>
    </row>
    <row r="1303" spans="1:9" x14ac:dyDescent="0.3">
      <c r="A1303" t="s">
        <v>99</v>
      </c>
      <c r="B1303" t="s">
        <v>161</v>
      </c>
      <c r="C1303" t="s">
        <v>184</v>
      </c>
      <c r="D1303" t="s">
        <v>334</v>
      </c>
      <c r="E1303" t="s">
        <v>17</v>
      </c>
      <c r="F1303" t="s">
        <v>145</v>
      </c>
      <c r="G1303">
        <v>2</v>
      </c>
      <c r="H1303">
        <v>14</v>
      </c>
      <c r="I1303">
        <v>28</v>
      </c>
    </row>
    <row r="1304" spans="1:9" x14ac:dyDescent="0.3">
      <c r="A1304" t="s">
        <v>99</v>
      </c>
      <c r="B1304" t="s">
        <v>161</v>
      </c>
      <c r="C1304" t="s">
        <v>184</v>
      </c>
      <c r="D1304" t="s">
        <v>308</v>
      </c>
      <c r="E1304" t="s">
        <v>16</v>
      </c>
      <c r="F1304" t="s">
        <v>148</v>
      </c>
      <c r="G1304">
        <v>5</v>
      </c>
      <c r="H1304">
        <v>2</v>
      </c>
      <c r="I1304">
        <v>10</v>
      </c>
    </row>
    <row r="1305" spans="1:9" x14ac:dyDescent="0.3">
      <c r="A1305" t="s">
        <v>99</v>
      </c>
      <c r="B1305" t="s">
        <v>161</v>
      </c>
      <c r="C1305" t="s">
        <v>184</v>
      </c>
      <c r="D1305" t="s">
        <v>301</v>
      </c>
      <c r="E1305" t="s">
        <v>18</v>
      </c>
      <c r="F1305" t="s">
        <v>147</v>
      </c>
      <c r="G1305">
        <v>1158.5880999999999</v>
      </c>
      <c r="H1305">
        <v>23.82</v>
      </c>
      <c r="I1305">
        <v>27597.57</v>
      </c>
    </row>
    <row r="1306" spans="1:9" x14ac:dyDescent="0.3">
      <c r="A1306" t="s">
        <v>100</v>
      </c>
      <c r="B1306" t="s">
        <v>161</v>
      </c>
      <c r="C1306" t="s">
        <v>184</v>
      </c>
      <c r="D1306" t="s">
        <v>255</v>
      </c>
      <c r="E1306" t="s">
        <v>17</v>
      </c>
      <c r="F1306" t="s">
        <v>145</v>
      </c>
      <c r="G1306">
        <v>16</v>
      </c>
      <c r="H1306">
        <v>7.5</v>
      </c>
      <c r="I1306">
        <v>120</v>
      </c>
    </row>
    <row r="1307" spans="1:9" x14ac:dyDescent="0.3">
      <c r="A1307" t="s">
        <v>101</v>
      </c>
      <c r="B1307" t="s">
        <v>161</v>
      </c>
      <c r="C1307" t="s">
        <v>184</v>
      </c>
      <c r="D1307" t="s">
        <v>293</v>
      </c>
      <c r="E1307" t="s">
        <v>17</v>
      </c>
      <c r="F1307" t="s">
        <v>148</v>
      </c>
      <c r="G1307">
        <v>93</v>
      </c>
      <c r="H1307">
        <v>3</v>
      </c>
      <c r="I1307">
        <v>279</v>
      </c>
    </row>
    <row r="1308" spans="1:9" x14ac:dyDescent="0.3">
      <c r="A1308" t="s">
        <v>101</v>
      </c>
      <c r="B1308" t="s">
        <v>161</v>
      </c>
      <c r="C1308" t="s">
        <v>184</v>
      </c>
      <c r="D1308" t="s">
        <v>288</v>
      </c>
      <c r="E1308" t="s">
        <v>17</v>
      </c>
      <c r="F1308" t="s">
        <v>145</v>
      </c>
      <c r="G1308">
        <v>12.31</v>
      </c>
      <c r="H1308">
        <v>56.5</v>
      </c>
      <c r="I1308">
        <v>695.52</v>
      </c>
    </row>
    <row r="1309" spans="1:9" x14ac:dyDescent="0.3">
      <c r="A1309" t="s">
        <v>102</v>
      </c>
      <c r="B1309" t="s">
        <v>161</v>
      </c>
      <c r="C1309" t="s">
        <v>184</v>
      </c>
      <c r="D1309" t="s">
        <v>204</v>
      </c>
      <c r="E1309" t="s">
        <v>16</v>
      </c>
      <c r="F1309" t="s">
        <v>148</v>
      </c>
      <c r="G1309">
        <v>4</v>
      </c>
      <c r="H1309">
        <v>161.12</v>
      </c>
      <c r="I1309">
        <v>644.48</v>
      </c>
    </row>
    <row r="1310" spans="1:9" x14ac:dyDescent="0.3">
      <c r="A1310" t="s">
        <v>102</v>
      </c>
      <c r="B1310" t="s">
        <v>161</v>
      </c>
      <c r="C1310" t="s">
        <v>184</v>
      </c>
      <c r="D1310" t="s">
        <v>242</v>
      </c>
      <c r="E1310" t="s">
        <v>18</v>
      </c>
      <c r="F1310" t="s">
        <v>145</v>
      </c>
      <c r="G1310">
        <v>22</v>
      </c>
      <c r="H1310">
        <v>4</v>
      </c>
      <c r="I1310">
        <v>88</v>
      </c>
    </row>
    <row r="1311" spans="1:9" x14ac:dyDescent="0.3">
      <c r="A1311" t="s">
        <v>102</v>
      </c>
      <c r="B1311" t="s">
        <v>161</v>
      </c>
      <c r="C1311" t="s">
        <v>184</v>
      </c>
      <c r="D1311" t="s">
        <v>195</v>
      </c>
      <c r="E1311" t="s">
        <v>16</v>
      </c>
      <c r="F1311" t="s">
        <v>147</v>
      </c>
      <c r="G1311" t="s">
        <v>193</v>
      </c>
      <c r="H1311">
        <v>0</v>
      </c>
      <c r="I1311">
        <v>0</v>
      </c>
    </row>
    <row r="1312" spans="1:9" x14ac:dyDescent="0.3">
      <c r="A1312" t="s">
        <v>102</v>
      </c>
      <c r="B1312" t="s">
        <v>161</v>
      </c>
      <c r="C1312" t="s">
        <v>184</v>
      </c>
      <c r="D1312" t="s">
        <v>294</v>
      </c>
      <c r="E1312" t="s">
        <v>125</v>
      </c>
      <c r="F1312" t="s">
        <v>145</v>
      </c>
      <c r="G1312">
        <v>4</v>
      </c>
      <c r="H1312">
        <v>117</v>
      </c>
      <c r="I1312">
        <v>468</v>
      </c>
    </row>
    <row r="1313" spans="1:9" x14ac:dyDescent="0.3">
      <c r="A1313" t="s">
        <v>102</v>
      </c>
      <c r="B1313" t="s">
        <v>161</v>
      </c>
      <c r="C1313" t="s">
        <v>184</v>
      </c>
      <c r="D1313" t="s">
        <v>225</v>
      </c>
      <c r="E1313" t="s">
        <v>125</v>
      </c>
      <c r="F1313" t="s">
        <v>162</v>
      </c>
      <c r="G1313">
        <v>57.4</v>
      </c>
      <c r="H1313">
        <v>51.96</v>
      </c>
      <c r="I1313">
        <v>2982.48</v>
      </c>
    </row>
    <row r="1314" spans="1:9" x14ac:dyDescent="0.3">
      <c r="A1314" t="s">
        <v>103</v>
      </c>
      <c r="B1314" t="s">
        <v>161</v>
      </c>
      <c r="C1314" t="s">
        <v>184</v>
      </c>
      <c r="D1314" t="s">
        <v>243</v>
      </c>
      <c r="E1314" t="s">
        <v>16</v>
      </c>
      <c r="F1314" t="s">
        <v>148</v>
      </c>
      <c r="G1314">
        <v>3</v>
      </c>
      <c r="H1314">
        <v>23.82</v>
      </c>
      <c r="I1314">
        <v>71.459999999999994</v>
      </c>
    </row>
    <row r="1315" spans="1:9" x14ac:dyDescent="0.3">
      <c r="A1315" t="s">
        <v>103</v>
      </c>
      <c r="B1315" t="s">
        <v>161</v>
      </c>
      <c r="C1315" t="s">
        <v>184</v>
      </c>
      <c r="D1315" t="s">
        <v>246</v>
      </c>
      <c r="E1315" t="s">
        <v>18</v>
      </c>
      <c r="F1315" t="s">
        <v>148</v>
      </c>
      <c r="G1315">
        <v>2</v>
      </c>
      <c r="H1315">
        <v>96.2</v>
      </c>
      <c r="I1315">
        <v>192.4</v>
      </c>
    </row>
    <row r="1316" spans="1:9" x14ac:dyDescent="0.3">
      <c r="A1316" t="s">
        <v>103</v>
      </c>
      <c r="B1316" t="s">
        <v>161</v>
      </c>
      <c r="C1316" t="s">
        <v>184</v>
      </c>
      <c r="D1316" t="s">
        <v>300</v>
      </c>
      <c r="E1316" t="s">
        <v>17</v>
      </c>
      <c r="F1316" t="s">
        <v>145</v>
      </c>
      <c r="G1316">
        <v>3</v>
      </c>
      <c r="H1316">
        <v>54.64</v>
      </c>
      <c r="I1316">
        <v>163.92</v>
      </c>
    </row>
    <row r="1317" spans="1:9" x14ac:dyDescent="0.3">
      <c r="A1317" t="s">
        <v>103</v>
      </c>
      <c r="B1317" t="s">
        <v>161</v>
      </c>
      <c r="C1317" t="s">
        <v>184</v>
      </c>
      <c r="D1317" t="s">
        <v>270</v>
      </c>
      <c r="E1317" t="s">
        <v>17</v>
      </c>
      <c r="F1317" t="s">
        <v>145</v>
      </c>
      <c r="G1317">
        <v>5</v>
      </c>
      <c r="H1317">
        <v>6.5</v>
      </c>
      <c r="I1317">
        <v>32.5</v>
      </c>
    </row>
    <row r="1318" spans="1:9" x14ac:dyDescent="0.3">
      <c r="A1318" t="s">
        <v>103</v>
      </c>
      <c r="B1318" t="s">
        <v>161</v>
      </c>
      <c r="C1318" t="s">
        <v>184</v>
      </c>
      <c r="D1318" t="s">
        <v>240</v>
      </c>
      <c r="E1318" t="s">
        <v>17</v>
      </c>
      <c r="F1318" t="s">
        <v>145</v>
      </c>
      <c r="G1318">
        <v>20</v>
      </c>
      <c r="H1318">
        <v>6</v>
      </c>
      <c r="I1318">
        <v>120</v>
      </c>
    </row>
    <row r="1319" spans="1:9" x14ac:dyDescent="0.3">
      <c r="A1319" t="s">
        <v>103</v>
      </c>
      <c r="B1319" t="s">
        <v>161</v>
      </c>
      <c r="C1319" t="s">
        <v>184</v>
      </c>
      <c r="D1319" t="s">
        <v>256</v>
      </c>
      <c r="E1319" t="s">
        <v>18</v>
      </c>
      <c r="F1319" t="s">
        <v>145</v>
      </c>
      <c r="G1319">
        <v>2</v>
      </c>
      <c r="H1319">
        <v>56.5</v>
      </c>
      <c r="I1319">
        <v>113</v>
      </c>
    </row>
    <row r="1320" spans="1:9" x14ac:dyDescent="0.3">
      <c r="A1320" t="s">
        <v>104</v>
      </c>
      <c r="B1320" t="s">
        <v>161</v>
      </c>
      <c r="C1320" t="s">
        <v>184</v>
      </c>
      <c r="D1320" t="s">
        <v>268</v>
      </c>
      <c r="E1320" t="s">
        <v>18</v>
      </c>
      <c r="F1320" t="s">
        <v>148</v>
      </c>
      <c r="G1320">
        <v>1</v>
      </c>
      <c r="H1320">
        <v>75.73</v>
      </c>
      <c r="I1320">
        <v>75.73</v>
      </c>
    </row>
    <row r="1321" spans="1:9" x14ac:dyDescent="0.3">
      <c r="A1321" t="s">
        <v>104</v>
      </c>
      <c r="B1321" t="s">
        <v>161</v>
      </c>
      <c r="C1321" t="s">
        <v>184</v>
      </c>
      <c r="D1321" t="s">
        <v>246</v>
      </c>
      <c r="E1321" t="s">
        <v>18</v>
      </c>
      <c r="F1321" t="s">
        <v>148</v>
      </c>
      <c r="G1321">
        <v>2</v>
      </c>
      <c r="H1321">
        <v>96.2</v>
      </c>
      <c r="I1321">
        <v>192.4</v>
      </c>
    </row>
    <row r="1322" spans="1:9" x14ac:dyDescent="0.3">
      <c r="A1322" t="s">
        <v>104</v>
      </c>
      <c r="B1322" t="s">
        <v>161</v>
      </c>
      <c r="C1322" t="s">
        <v>184</v>
      </c>
      <c r="D1322" t="s">
        <v>203</v>
      </c>
      <c r="E1322" t="s">
        <v>17</v>
      </c>
      <c r="F1322" t="s">
        <v>148</v>
      </c>
      <c r="G1322">
        <v>40.89</v>
      </c>
      <c r="H1322">
        <v>234.82</v>
      </c>
      <c r="I1322">
        <v>9601.81</v>
      </c>
    </row>
    <row r="1323" spans="1:9" x14ac:dyDescent="0.3">
      <c r="A1323" t="s">
        <v>104</v>
      </c>
      <c r="B1323" t="s">
        <v>161</v>
      </c>
      <c r="C1323" t="s">
        <v>184</v>
      </c>
      <c r="D1323" t="s">
        <v>224</v>
      </c>
      <c r="E1323" t="s">
        <v>17</v>
      </c>
      <c r="F1323" t="s">
        <v>145</v>
      </c>
      <c r="G1323">
        <v>0.5</v>
      </c>
      <c r="H1323">
        <v>117</v>
      </c>
      <c r="I1323">
        <v>58.5</v>
      </c>
    </row>
    <row r="1324" spans="1:9" x14ac:dyDescent="0.3">
      <c r="A1324" t="s">
        <v>104</v>
      </c>
      <c r="B1324" t="s">
        <v>161</v>
      </c>
      <c r="C1324" t="s">
        <v>184</v>
      </c>
      <c r="D1324" t="s">
        <v>250</v>
      </c>
      <c r="E1324" t="s">
        <v>125</v>
      </c>
      <c r="F1324" t="s">
        <v>145</v>
      </c>
      <c r="G1324">
        <v>7</v>
      </c>
      <c r="H1324">
        <v>55</v>
      </c>
      <c r="I1324">
        <v>385</v>
      </c>
    </row>
    <row r="1325" spans="1:9" x14ac:dyDescent="0.3">
      <c r="A1325" t="s">
        <v>104</v>
      </c>
      <c r="B1325" t="s">
        <v>161</v>
      </c>
      <c r="C1325" t="s">
        <v>184</v>
      </c>
      <c r="D1325" t="s">
        <v>262</v>
      </c>
      <c r="E1325" t="s">
        <v>17</v>
      </c>
      <c r="F1325" t="s">
        <v>145</v>
      </c>
      <c r="G1325">
        <v>6</v>
      </c>
      <c r="H1325">
        <v>56.5</v>
      </c>
      <c r="I1325">
        <v>339</v>
      </c>
    </row>
    <row r="1326" spans="1:9" x14ac:dyDescent="0.3">
      <c r="A1326" t="s">
        <v>105</v>
      </c>
      <c r="B1326" t="s">
        <v>161</v>
      </c>
      <c r="C1326" t="s">
        <v>184</v>
      </c>
      <c r="D1326" t="s">
        <v>222</v>
      </c>
      <c r="E1326" t="s">
        <v>17</v>
      </c>
      <c r="F1326" t="s">
        <v>145</v>
      </c>
      <c r="G1326">
        <v>57.181800000000003</v>
      </c>
      <c r="H1326">
        <v>110</v>
      </c>
      <c r="I1326">
        <v>6290</v>
      </c>
    </row>
    <row r="1327" spans="1:9" x14ac:dyDescent="0.3">
      <c r="A1327" t="s">
        <v>93</v>
      </c>
      <c r="B1327" t="s">
        <v>161</v>
      </c>
      <c r="C1327" t="s">
        <v>184</v>
      </c>
      <c r="D1327" t="s">
        <v>242</v>
      </c>
      <c r="E1327" t="s">
        <v>17</v>
      </c>
      <c r="F1327" t="s">
        <v>145</v>
      </c>
      <c r="G1327">
        <v>34</v>
      </c>
      <c r="H1327">
        <v>4</v>
      </c>
      <c r="I1327">
        <v>136</v>
      </c>
    </row>
    <row r="1328" spans="1:9" x14ac:dyDescent="0.3">
      <c r="A1328" t="s">
        <v>93</v>
      </c>
      <c r="B1328" t="s">
        <v>161</v>
      </c>
      <c r="C1328" t="s">
        <v>184</v>
      </c>
      <c r="D1328" t="s">
        <v>265</v>
      </c>
      <c r="E1328" t="s">
        <v>16</v>
      </c>
      <c r="F1328" t="s">
        <v>145</v>
      </c>
      <c r="G1328">
        <v>4</v>
      </c>
      <c r="H1328">
        <v>100</v>
      </c>
      <c r="I1328">
        <v>400</v>
      </c>
    </row>
    <row r="1329" spans="1:9" x14ac:dyDescent="0.3">
      <c r="A1329" t="s">
        <v>93</v>
      </c>
      <c r="B1329" t="s">
        <v>161</v>
      </c>
      <c r="C1329" t="s">
        <v>184</v>
      </c>
      <c r="D1329" t="s">
        <v>205</v>
      </c>
      <c r="E1329" t="s">
        <v>18</v>
      </c>
      <c r="F1329" t="s">
        <v>145</v>
      </c>
      <c r="G1329">
        <v>1</v>
      </c>
      <c r="H1329">
        <v>50</v>
      </c>
      <c r="I1329">
        <v>50</v>
      </c>
    </row>
    <row r="1330" spans="1:9" x14ac:dyDescent="0.3">
      <c r="A1330" t="s">
        <v>93</v>
      </c>
      <c r="B1330" t="s">
        <v>161</v>
      </c>
      <c r="C1330" t="s">
        <v>184</v>
      </c>
      <c r="D1330" t="s">
        <v>260</v>
      </c>
      <c r="E1330" t="s">
        <v>18</v>
      </c>
      <c r="F1330" t="s">
        <v>145</v>
      </c>
      <c r="G1330">
        <v>3</v>
      </c>
      <c r="H1330">
        <v>120</v>
      </c>
      <c r="I1330">
        <v>360</v>
      </c>
    </row>
    <row r="1331" spans="1:9" x14ac:dyDescent="0.3">
      <c r="A1331" t="s">
        <v>94</v>
      </c>
      <c r="B1331" t="s">
        <v>161</v>
      </c>
      <c r="C1331" t="s">
        <v>184</v>
      </c>
      <c r="D1331" t="s">
        <v>216</v>
      </c>
      <c r="E1331" t="s">
        <v>17</v>
      </c>
      <c r="F1331" t="s">
        <v>148</v>
      </c>
      <c r="G1331" t="s">
        <v>193</v>
      </c>
      <c r="H1331">
        <v>0</v>
      </c>
      <c r="I1331">
        <v>0</v>
      </c>
    </row>
    <row r="1332" spans="1:9" x14ac:dyDescent="0.3">
      <c r="A1332" t="s">
        <v>94</v>
      </c>
      <c r="B1332" t="s">
        <v>161</v>
      </c>
      <c r="C1332" t="s">
        <v>184</v>
      </c>
      <c r="D1332" t="s">
        <v>204</v>
      </c>
      <c r="E1332" t="s">
        <v>17</v>
      </c>
      <c r="F1332" t="s">
        <v>148</v>
      </c>
      <c r="G1332">
        <v>57.180999999999997</v>
      </c>
      <c r="H1332">
        <v>157.91999999999999</v>
      </c>
      <c r="I1332">
        <v>9030.0300000000007</v>
      </c>
    </row>
    <row r="1333" spans="1:9" x14ac:dyDescent="0.3">
      <c r="A1333" t="s">
        <v>94</v>
      </c>
      <c r="B1333" t="s">
        <v>161</v>
      </c>
      <c r="C1333" t="s">
        <v>184</v>
      </c>
      <c r="D1333" t="s">
        <v>293</v>
      </c>
      <c r="E1333" t="s">
        <v>16</v>
      </c>
      <c r="F1333" t="s">
        <v>148</v>
      </c>
      <c r="G1333">
        <v>30</v>
      </c>
      <c r="H1333">
        <v>3</v>
      </c>
      <c r="I1333">
        <v>90</v>
      </c>
    </row>
    <row r="1334" spans="1:9" x14ac:dyDescent="0.3">
      <c r="A1334" t="s">
        <v>94</v>
      </c>
      <c r="B1334" t="s">
        <v>161</v>
      </c>
      <c r="C1334" t="s">
        <v>184</v>
      </c>
      <c r="D1334" t="s">
        <v>253</v>
      </c>
      <c r="E1334" t="s">
        <v>16</v>
      </c>
      <c r="F1334" t="s">
        <v>147</v>
      </c>
      <c r="G1334">
        <v>2</v>
      </c>
      <c r="H1334">
        <v>9.0500000000000007</v>
      </c>
      <c r="I1334">
        <v>18.100000000000001</v>
      </c>
    </row>
    <row r="1335" spans="1:9" x14ac:dyDescent="0.3">
      <c r="A1335" t="s">
        <v>94</v>
      </c>
      <c r="B1335" t="s">
        <v>161</v>
      </c>
      <c r="C1335" t="s">
        <v>184</v>
      </c>
      <c r="D1335" t="s">
        <v>209</v>
      </c>
      <c r="E1335" t="s">
        <v>17</v>
      </c>
      <c r="F1335" t="s">
        <v>145</v>
      </c>
      <c r="G1335">
        <v>3</v>
      </c>
      <c r="H1335">
        <v>130</v>
      </c>
      <c r="I1335">
        <v>390</v>
      </c>
    </row>
    <row r="1336" spans="1:9" x14ac:dyDescent="0.3">
      <c r="A1336" t="s">
        <v>95</v>
      </c>
      <c r="B1336" t="s">
        <v>161</v>
      </c>
      <c r="C1336" t="s">
        <v>184</v>
      </c>
      <c r="D1336" t="s">
        <v>272</v>
      </c>
      <c r="E1336" t="s">
        <v>125</v>
      </c>
      <c r="F1336" t="s">
        <v>145</v>
      </c>
      <c r="G1336">
        <v>2338</v>
      </c>
      <c r="H1336">
        <v>3.2</v>
      </c>
      <c r="I1336">
        <v>7481.6</v>
      </c>
    </row>
    <row r="1337" spans="1:9" x14ac:dyDescent="0.3">
      <c r="A1337" t="s">
        <v>95</v>
      </c>
      <c r="B1337" t="s">
        <v>161</v>
      </c>
      <c r="C1337" t="s">
        <v>184</v>
      </c>
      <c r="D1337" t="s">
        <v>239</v>
      </c>
      <c r="E1337" t="s">
        <v>18</v>
      </c>
      <c r="F1337" t="s">
        <v>145</v>
      </c>
      <c r="G1337">
        <v>68</v>
      </c>
      <c r="H1337">
        <v>110</v>
      </c>
      <c r="I1337">
        <v>7480</v>
      </c>
    </row>
    <row r="1338" spans="1:9" x14ac:dyDescent="0.3">
      <c r="A1338" t="s">
        <v>97</v>
      </c>
      <c r="B1338" t="s">
        <v>161</v>
      </c>
      <c r="C1338" t="s">
        <v>184</v>
      </c>
      <c r="D1338" t="s">
        <v>217</v>
      </c>
      <c r="E1338" t="s">
        <v>17</v>
      </c>
      <c r="F1338" t="s">
        <v>148</v>
      </c>
      <c r="G1338">
        <v>1</v>
      </c>
      <c r="H1338">
        <v>49.2</v>
      </c>
      <c r="I1338">
        <v>49.2</v>
      </c>
    </row>
    <row r="1339" spans="1:9" x14ac:dyDescent="0.3">
      <c r="A1339" t="s">
        <v>98</v>
      </c>
      <c r="B1339" t="s">
        <v>161</v>
      </c>
      <c r="C1339" t="s">
        <v>184</v>
      </c>
      <c r="D1339" t="s">
        <v>238</v>
      </c>
      <c r="E1339" t="s">
        <v>16</v>
      </c>
      <c r="F1339" t="s">
        <v>148</v>
      </c>
      <c r="G1339">
        <v>1</v>
      </c>
      <c r="H1339">
        <v>80.75</v>
      </c>
      <c r="I1339">
        <v>80.75</v>
      </c>
    </row>
    <row r="1340" spans="1:9" x14ac:dyDescent="0.3">
      <c r="A1340" t="s">
        <v>98</v>
      </c>
      <c r="B1340" t="s">
        <v>161</v>
      </c>
      <c r="C1340" t="s">
        <v>184</v>
      </c>
      <c r="D1340" t="s">
        <v>229</v>
      </c>
      <c r="E1340" t="s">
        <v>17</v>
      </c>
      <c r="F1340" t="s">
        <v>147</v>
      </c>
      <c r="G1340">
        <v>6</v>
      </c>
      <c r="H1340">
        <v>10</v>
      </c>
      <c r="I1340">
        <v>60</v>
      </c>
    </row>
    <row r="1341" spans="1:9" x14ac:dyDescent="0.3">
      <c r="A1341" t="s">
        <v>98</v>
      </c>
      <c r="B1341" t="s">
        <v>161</v>
      </c>
      <c r="C1341" t="s">
        <v>184</v>
      </c>
      <c r="D1341" t="s">
        <v>250</v>
      </c>
      <c r="E1341" t="s">
        <v>125</v>
      </c>
      <c r="F1341" t="s">
        <v>145</v>
      </c>
      <c r="G1341">
        <v>11</v>
      </c>
      <c r="H1341">
        <v>55</v>
      </c>
      <c r="I1341">
        <v>605</v>
      </c>
    </row>
    <row r="1342" spans="1:9" x14ac:dyDescent="0.3">
      <c r="A1342" t="s">
        <v>99</v>
      </c>
      <c r="B1342" t="s">
        <v>161</v>
      </c>
      <c r="C1342" t="s">
        <v>184</v>
      </c>
      <c r="D1342" t="s">
        <v>251</v>
      </c>
      <c r="E1342" t="s">
        <v>18</v>
      </c>
      <c r="F1342" t="s">
        <v>148</v>
      </c>
      <c r="G1342">
        <v>1</v>
      </c>
      <c r="H1342">
        <v>88.59</v>
      </c>
      <c r="I1342">
        <v>88.59</v>
      </c>
    </row>
    <row r="1343" spans="1:9" x14ac:dyDescent="0.3">
      <c r="A1343" t="s">
        <v>99</v>
      </c>
      <c r="B1343" t="s">
        <v>161</v>
      </c>
      <c r="C1343" t="s">
        <v>184</v>
      </c>
      <c r="D1343" t="s">
        <v>276</v>
      </c>
      <c r="E1343" t="s">
        <v>17</v>
      </c>
      <c r="F1343" t="s">
        <v>145</v>
      </c>
      <c r="G1343">
        <v>3</v>
      </c>
      <c r="H1343">
        <v>15.84</v>
      </c>
      <c r="I1343">
        <v>47.52</v>
      </c>
    </row>
    <row r="1344" spans="1:9" x14ac:dyDescent="0.3">
      <c r="A1344" t="s">
        <v>99</v>
      </c>
      <c r="B1344" t="s">
        <v>161</v>
      </c>
      <c r="C1344" t="s">
        <v>184</v>
      </c>
      <c r="D1344" t="s">
        <v>240</v>
      </c>
      <c r="E1344" t="s">
        <v>17</v>
      </c>
      <c r="F1344" t="s">
        <v>145</v>
      </c>
      <c r="G1344">
        <v>6</v>
      </c>
      <c r="H1344">
        <v>6</v>
      </c>
      <c r="I1344">
        <v>36</v>
      </c>
    </row>
    <row r="1345" spans="1:9" x14ac:dyDescent="0.3">
      <c r="A1345" t="s">
        <v>99</v>
      </c>
      <c r="B1345" t="s">
        <v>161</v>
      </c>
      <c r="C1345" t="s">
        <v>184</v>
      </c>
      <c r="D1345" t="s">
        <v>221</v>
      </c>
      <c r="E1345" t="s">
        <v>18</v>
      </c>
      <c r="F1345" t="s">
        <v>147</v>
      </c>
      <c r="G1345">
        <v>1.988</v>
      </c>
      <c r="H1345">
        <v>3.34</v>
      </c>
      <c r="I1345">
        <v>6.64</v>
      </c>
    </row>
    <row r="1346" spans="1:9" x14ac:dyDescent="0.3">
      <c r="A1346" t="s">
        <v>99</v>
      </c>
      <c r="B1346" t="s">
        <v>161</v>
      </c>
      <c r="C1346" t="s">
        <v>184</v>
      </c>
      <c r="D1346" t="s">
        <v>257</v>
      </c>
      <c r="E1346" t="s">
        <v>16</v>
      </c>
      <c r="F1346" t="s">
        <v>162</v>
      </c>
      <c r="G1346">
        <v>38.020000000000003</v>
      </c>
      <c r="H1346" t="s">
        <v>193</v>
      </c>
      <c r="I1346">
        <v>0</v>
      </c>
    </row>
    <row r="1347" spans="1:9" x14ac:dyDescent="0.3">
      <c r="A1347" t="s">
        <v>100</v>
      </c>
      <c r="B1347" t="s">
        <v>161</v>
      </c>
      <c r="C1347" t="s">
        <v>184</v>
      </c>
      <c r="D1347" t="s">
        <v>191</v>
      </c>
      <c r="E1347" t="s">
        <v>16</v>
      </c>
      <c r="F1347" t="s">
        <v>192</v>
      </c>
      <c r="G1347" t="s">
        <v>193</v>
      </c>
      <c r="H1347" t="s">
        <v>193</v>
      </c>
      <c r="I1347">
        <v>31.36</v>
      </c>
    </row>
    <row r="1348" spans="1:9" x14ac:dyDescent="0.3">
      <c r="A1348" t="s">
        <v>100</v>
      </c>
      <c r="B1348" t="s">
        <v>161</v>
      </c>
      <c r="C1348" t="s">
        <v>184</v>
      </c>
      <c r="D1348" t="s">
        <v>199</v>
      </c>
      <c r="E1348" t="s">
        <v>16</v>
      </c>
      <c r="F1348" t="s">
        <v>145</v>
      </c>
      <c r="G1348">
        <v>119</v>
      </c>
      <c r="H1348">
        <v>5.5</v>
      </c>
      <c r="I1348">
        <v>654.5</v>
      </c>
    </row>
    <row r="1349" spans="1:9" x14ac:dyDescent="0.3">
      <c r="A1349" t="s">
        <v>100</v>
      </c>
      <c r="B1349" t="s">
        <v>161</v>
      </c>
      <c r="C1349" t="s">
        <v>184</v>
      </c>
      <c r="D1349" t="s">
        <v>196</v>
      </c>
      <c r="E1349" t="s">
        <v>17</v>
      </c>
      <c r="F1349" t="s">
        <v>145</v>
      </c>
      <c r="G1349">
        <v>2</v>
      </c>
      <c r="H1349">
        <v>60</v>
      </c>
      <c r="I1349">
        <v>120</v>
      </c>
    </row>
    <row r="1350" spans="1:9" x14ac:dyDescent="0.3">
      <c r="A1350" t="s">
        <v>100</v>
      </c>
      <c r="B1350" t="s">
        <v>161</v>
      </c>
      <c r="C1350" t="s">
        <v>184</v>
      </c>
      <c r="D1350" t="s">
        <v>225</v>
      </c>
      <c r="E1350" t="s">
        <v>18</v>
      </c>
      <c r="F1350" t="s">
        <v>162</v>
      </c>
      <c r="G1350">
        <v>660.93</v>
      </c>
      <c r="H1350">
        <v>51.96</v>
      </c>
      <c r="I1350">
        <v>34341.980000000003</v>
      </c>
    </row>
    <row r="1351" spans="1:9" x14ac:dyDescent="0.3">
      <c r="A1351" t="s">
        <v>101</v>
      </c>
      <c r="B1351" t="s">
        <v>161</v>
      </c>
      <c r="C1351" t="s">
        <v>184</v>
      </c>
      <c r="D1351" t="s">
        <v>304</v>
      </c>
      <c r="E1351" t="s">
        <v>18</v>
      </c>
      <c r="F1351" t="s">
        <v>145</v>
      </c>
      <c r="G1351">
        <v>1</v>
      </c>
      <c r="H1351">
        <v>56.5</v>
      </c>
      <c r="I1351">
        <v>56.5</v>
      </c>
    </row>
    <row r="1352" spans="1:9" x14ac:dyDescent="0.3">
      <c r="A1352" t="s">
        <v>102</v>
      </c>
      <c r="B1352" t="s">
        <v>161</v>
      </c>
      <c r="C1352" t="s">
        <v>184</v>
      </c>
      <c r="D1352" t="s">
        <v>201</v>
      </c>
      <c r="E1352" t="s">
        <v>16</v>
      </c>
      <c r="F1352" t="s">
        <v>148</v>
      </c>
      <c r="G1352">
        <v>5</v>
      </c>
      <c r="H1352">
        <v>137.74</v>
      </c>
      <c r="I1352">
        <v>688.7</v>
      </c>
    </row>
    <row r="1353" spans="1:9" x14ac:dyDescent="0.3">
      <c r="A1353" t="s">
        <v>102</v>
      </c>
      <c r="B1353" t="s">
        <v>161</v>
      </c>
      <c r="C1353" t="s">
        <v>184</v>
      </c>
      <c r="D1353" t="s">
        <v>203</v>
      </c>
      <c r="E1353" t="s">
        <v>16</v>
      </c>
      <c r="F1353" t="s">
        <v>148</v>
      </c>
      <c r="G1353">
        <v>7.15</v>
      </c>
      <c r="H1353">
        <v>234.82</v>
      </c>
      <c r="I1353">
        <v>1678.97</v>
      </c>
    </row>
    <row r="1354" spans="1:9" x14ac:dyDescent="0.3">
      <c r="A1354" t="s">
        <v>102</v>
      </c>
      <c r="B1354" t="s">
        <v>161</v>
      </c>
      <c r="C1354" t="s">
        <v>184</v>
      </c>
      <c r="D1354" t="s">
        <v>244</v>
      </c>
      <c r="E1354" t="s">
        <v>17</v>
      </c>
      <c r="F1354" t="s">
        <v>148</v>
      </c>
      <c r="G1354">
        <v>2</v>
      </c>
      <c r="H1354">
        <v>117.68</v>
      </c>
      <c r="I1354">
        <v>235.36</v>
      </c>
    </row>
    <row r="1355" spans="1:9" x14ac:dyDescent="0.3">
      <c r="A1355" t="s">
        <v>102</v>
      </c>
      <c r="B1355" t="s">
        <v>161</v>
      </c>
      <c r="C1355" t="s">
        <v>184</v>
      </c>
      <c r="D1355" t="s">
        <v>234</v>
      </c>
      <c r="E1355" t="s">
        <v>17</v>
      </c>
      <c r="F1355" t="s">
        <v>192</v>
      </c>
      <c r="G1355">
        <v>2</v>
      </c>
      <c r="H1355">
        <v>28</v>
      </c>
      <c r="I1355">
        <v>56</v>
      </c>
    </row>
    <row r="1356" spans="1:9" x14ac:dyDescent="0.3">
      <c r="A1356" t="s">
        <v>102</v>
      </c>
      <c r="B1356" t="s">
        <v>161</v>
      </c>
      <c r="C1356" t="s">
        <v>184</v>
      </c>
      <c r="D1356" t="s">
        <v>286</v>
      </c>
      <c r="E1356" t="s">
        <v>18</v>
      </c>
      <c r="F1356" t="s">
        <v>145</v>
      </c>
      <c r="G1356">
        <v>101</v>
      </c>
      <c r="H1356">
        <v>5</v>
      </c>
      <c r="I1356">
        <v>505</v>
      </c>
    </row>
    <row r="1357" spans="1:9" x14ac:dyDescent="0.3">
      <c r="A1357" t="s">
        <v>102</v>
      </c>
      <c r="B1357" t="s">
        <v>161</v>
      </c>
      <c r="C1357" t="s">
        <v>184</v>
      </c>
      <c r="D1357" t="s">
        <v>265</v>
      </c>
      <c r="E1357" t="s">
        <v>16</v>
      </c>
      <c r="F1357" t="s">
        <v>145</v>
      </c>
      <c r="G1357">
        <v>27</v>
      </c>
      <c r="H1357">
        <v>100</v>
      </c>
      <c r="I1357">
        <v>2700</v>
      </c>
    </row>
    <row r="1358" spans="1:9" x14ac:dyDescent="0.3">
      <c r="A1358" t="s">
        <v>102</v>
      </c>
      <c r="B1358" t="s">
        <v>161</v>
      </c>
      <c r="C1358" t="s">
        <v>184</v>
      </c>
      <c r="D1358" t="s">
        <v>287</v>
      </c>
      <c r="E1358" t="s">
        <v>16</v>
      </c>
      <c r="F1358" t="s">
        <v>145</v>
      </c>
      <c r="G1358">
        <v>1</v>
      </c>
      <c r="H1358">
        <v>50</v>
      </c>
      <c r="I1358">
        <v>50</v>
      </c>
    </row>
    <row r="1359" spans="1:9" x14ac:dyDescent="0.3">
      <c r="A1359" t="s">
        <v>101</v>
      </c>
      <c r="B1359" t="s">
        <v>161</v>
      </c>
      <c r="C1359" t="s">
        <v>184</v>
      </c>
      <c r="D1359" t="s">
        <v>291</v>
      </c>
      <c r="E1359" t="s">
        <v>17</v>
      </c>
      <c r="F1359" t="s">
        <v>145</v>
      </c>
      <c r="G1359">
        <v>20</v>
      </c>
      <c r="H1359">
        <v>9.74</v>
      </c>
      <c r="I1359">
        <v>194.8</v>
      </c>
    </row>
    <row r="1360" spans="1:9" x14ac:dyDescent="0.3">
      <c r="A1360" t="s">
        <v>101</v>
      </c>
      <c r="B1360" t="s">
        <v>161</v>
      </c>
      <c r="C1360" t="s">
        <v>184</v>
      </c>
      <c r="D1360" t="s">
        <v>226</v>
      </c>
      <c r="E1360" t="s">
        <v>17</v>
      </c>
      <c r="F1360" t="s">
        <v>147</v>
      </c>
      <c r="G1360">
        <v>95</v>
      </c>
      <c r="H1360">
        <v>3.34</v>
      </c>
      <c r="I1360">
        <v>317.3</v>
      </c>
    </row>
    <row r="1361" spans="1:9" x14ac:dyDescent="0.3">
      <c r="A1361" t="s">
        <v>101</v>
      </c>
      <c r="B1361" t="s">
        <v>161</v>
      </c>
      <c r="C1361" t="s">
        <v>184</v>
      </c>
      <c r="D1361" t="s">
        <v>239</v>
      </c>
      <c r="E1361" t="s">
        <v>16</v>
      </c>
      <c r="F1361" t="s">
        <v>145</v>
      </c>
      <c r="G1361">
        <v>15</v>
      </c>
      <c r="H1361">
        <v>110</v>
      </c>
      <c r="I1361">
        <v>1650</v>
      </c>
    </row>
    <row r="1362" spans="1:9" x14ac:dyDescent="0.3">
      <c r="A1362" t="s">
        <v>102</v>
      </c>
      <c r="B1362" t="s">
        <v>161</v>
      </c>
      <c r="C1362" t="s">
        <v>184</v>
      </c>
      <c r="D1362" t="s">
        <v>304</v>
      </c>
      <c r="E1362" t="s">
        <v>17</v>
      </c>
      <c r="F1362" t="s">
        <v>145</v>
      </c>
      <c r="G1362">
        <v>1</v>
      </c>
      <c r="H1362">
        <v>56.5</v>
      </c>
      <c r="I1362">
        <v>56.5</v>
      </c>
    </row>
    <row r="1363" spans="1:9" x14ac:dyDescent="0.3">
      <c r="A1363" t="s">
        <v>103</v>
      </c>
      <c r="B1363" t="s">
        <v>161</v>
      </c>
      <c r="C1363" t="s">
        <v>184</v>
      </c>
      <c r="D1363" t="s">
        <v>301</v>
      </c>
      <c r="E1363" t="s">
        <v>18</v>
      </c>
      <c r="F1363" t="s">
        <v>147</v>
      </c>
      <c r="G1363">
        <v>1222.3009999999999</v>
      </c>
      <c r="H1363">
        <v>23.82</v>
      </c>
      <c r="I1363">
        <v>29115.21</v>
      </c>
    </row>
    <row r="1364" spans="1:9" x14ac:dyDescent="0.3">
      <c r="A1364" t="s">
        <v>103</v>
      </c>
      <c r="B1364" t="s">
        <v>161</v>
      </c>
      <c r="C1364" t="s">
        <v>184</v>
      </c>
      <c r="D1364" t="s">
        <v>220</v>
      </c>
      <c r="E1364" t="s">
        <v>18</v>
      </c>
      <c r="F1364" t="s">
        <v>147</v>
      </c>
      <c r="G1364">
        <v>14</v>
      </c>
      <c r="H1364">
        <v>3.25</v>
      </c>
      <c r="I1364">
        <v>45.5</v>
      </c>
    </row>
    <row r="1365" spans="1:9" x14ac:dyDescent="0.3">
      <c r="A1365" t="s">
        <v>104</v>
      </c>
      <c r="B1365" t="s">
        <v>161</v>
      </c>
      <c r="C1365" t="s">
        <v>184</v>
      </c>
      <c r="D1365" t="s">
        <v>246</v>
      </c>
      <c r="E1365" t="s">
        <v>17</v>
      </c>
      <c r="F1365" t="s">
        <v>148</v>
      </c>
      <c r="G1365">
        <v>7</v>
      </c>
      <c r="H1365">
        <v>96.2</v>
      </c>
      <c r="I1365">
        <v>673.4</v>
      </c>
    </row>
    <row r="1366" spans="1:9" x14ac:dyDescent="0.3">
      <c r="A1366" t="s">
        <v>104</v>
      </c>
      <c r="B1366" t="s">
        <v>161</v>
      </c>
      <c r="C1366" t="s">
        <v>184</v>
      </c>
      <c r="D1366" t="s">
        <v>224</v>
      </c>
      <c r="E1366" t="s">
        <v>18</v>
      </c>
      <c r="F1366" t="s">
        <v>145</v>
      </c>
      <c r="G1366">
        <v>1</v>
      </c>
      <c r="H1366">
        <v>117</v>
      </c>
      <c r="I1366">
        <v>117</v>
      </c>
    </row>
    <row r="1367" spans="1:9" x14ac:dyDescent="0.3">
      <c r="A1367" t="s">
        <v>104</v>
      </c>
      <c r="B1367" t="s">
        <v>161</v>
      </c>
      <c r="C1367" t="s">
        <v>184</v>
      </c>
      <c r="D1367" t="s">
        <v>195</v>
      </c>
      <c r="E1367" t="s">
        <v>17</v>
      </c>
      <c r="F1367" t="s">
        <v>147</v>
      </c>
      <c r="G1367" t="s">
        <v>193</v>
      </c>
      <c r="H1367">
        <v>0</v>
      </c>
      <c r="I1367">
        <v>0</v>
      </c>
    </row>
    <row r="1368" spans="1:9" x14ac:dyDescent="0.3">
      <c r="A1368" t="s">
        <v>104</v>
      </c>
      <c r="B1368" t="s">
        <v>161</v>
      </c>
      <c r="C1368" t="s">
        <v>184</v>
      </c>
      <c r="D1368" t="s">
        <v>306</v>
      </c>
      <c r="E1368" t="s">
        <v>17</v>
      </c>
      <c r="F1368" t="s">
        <v>145</v>
      </c>
      <c r="G1368">
        <v>1</v>
      </c>
      <c r="H1368">
        <v>56.5</v>
      </c>
      <c r="I1368">
        <v>56.5</v>
      </c>
    </row>
    <row r="1369" spans="1:9" x14ac:dyDescent="0.3">
      <c r="A1369" t="s">
        <v>104</v>
      </c>
      <c r="B1369" t="s">
        <v>161</v>
      </c>
      <c r="C1369" t="s">
        <v>184</v>
      </c>
      <c r="D1369" t="s">
        <v>215</v>
      </c>
      <c r="E1369" t="s">
        <v>16</v>
      </c>
      <c r="F1369" t="s">
        <v>145</v>
      </c>
      <c r="G1369">
        <v>1</v>
      </c>
      <c r="H1369">
        <v>110</v>
      </c>
      <c r="I1369">
        <v>110</v>
      </c>
    </row>
    <row r="1370" spans="1:9" x14ac:dyDescent="0.3">
      <c r="A1370" t="s">
        <v>104</v>
      </c>
      <c r="B1370" t="s">
        <v>161</v>
      </c>
      <c r="C1370" t="s">
        <v>184</v>
      </c>
      <c r="D1370" t="s">
        <v>312</v>
      </c>
      <c r="E1370" t="s">
        <v>17</v>
      </c>
      <c r="F1370" t="s">
        <v>145</v>
      </c>
      <c r="G1370">
        <v>1</v>
      </c>
      <c r="H1370">
        <v>56.5</v>
      </c>
      <c r="I1370">
        <v>56.5</v>
      </c>
    </row>
    <row r="1371" spans="1:9" x14ac:dyDescent="0.3">
      <c r="A1371" t="s">
        <v>104</v>
      </c>
      <c r="B1371" t="s">
        <v>161</v>
      </c>
      <c r="C1371" t="s">
        <v>184</v>
      </c>
      <c r="D1371" t="s">
        <v>250</v>
      </c>
      <c r="E1371" t="s">
        <v>16</v>
      </c>
      <c r="F1371" t="s">
        <v>145</v>
      </c>
      <c r="G1371">
        <v>10</v>
      </c>
      <c r="H1371">
        <v>55</v>
      </c>
      <c r="I1371">
        <v>550</v>
      </c>
    </row>
    <row r="1372" spans="1:9" x14ac:dyDescent="0.3">
      <c r="A1372" t="s">
        <v>104</v>
      </c>
      <c r="B1372" t="s">
        <v>161</v>
      </c>
      <c r="C1372" t="s">
        <v>184</v>
      </c>
      <c r="D1372" t="s">
        <v>218</v>
      </c>
      <c r="E1372" t="s">
        <v>17</v>
      </c>
      <c r="F1372" t="s">
        <v>145</v>
      </c>
      <c r="G1372">
        <v>1</v>
      </c>
      <c r="H1372">
        <v>130</v>
      </c>
      <c r="I1372">
        <v>130</v>
      </c>
    </row>
    <row r="1373" spans="1:9" x14ac:dyDescent="0.3">
      <c r="A1373" t="s">
        <v>104</v>
      </c>
      <c r="B1373" t="s">
        <v>161</v>
      </c>
      <c r="C1373" t="s">
        <v>184</v>
      </c>
      <c r="D1373" t="s">
        <v>303</v>
      </c>
      <c r="E1373" t="s">
        <v>16</v>
      </c>
      <c r="F1373" t="s">
        <v>145</v>
      </c>
      <c r="G1373">
        <v>1</v>
      </c>
      <c r="H1373">
        <v>56.5</v>
      </c>
      <c r="I1373">
        <v>56.5</v>
      </c>
    </row>
    <row r="1374" spans="1:9" x14ac:dyDescent="0.3">
      <c r="A1374" t="s">
        <v>105</v>
      </c>
      <c r="B1374" t="s">
        <v>161</v>
      </c>
      <c r="C1374" t="s">
        <v>184</v>
      </c>
      <c r="D1374" t="s">
        <v>293</v>
      </c>
      <c r="E1374" t="s">
        <v>16</v>
      </c>
      <c r="F1374" t="s">
        <v>148</v>
      </c>
      <c r="G1374">
        <v>6</v>
      </c>
      <c r="H1374">
        <v>3</v>
      </c>
      <c r="I1374">
        <v>18</v>
      </c>
    </row>
    <row r="1375" spans="1:9" x14ac:dyDescent="0.3">
      <c r="A1375" t="s">
        <v>105</v>
      </c>
      <c r="B1375" t="s">
        <v>161</v>
      </c>
      <c r="C1375" t="s">
        <v>184</v>
      </c>
      <c r="D1375" t="s">
        <v>303</v>
      </c>
      <c r="E1375" t="s">
        <v>17</v>
      </c>
      <c r="F1375" t="s">
        <v>145</v>
      </c>
      <c r="G1375">
        <v>1</v>
      </c>
      <c r="H1375">
        <v>56.5</v>
      </c>
      <c r="I1375">
        <v>56.5</v>
      </c>
    </row>
    <row r="1376" spans="1:9" x14ac:dyDescent="0.3">
      <c r="A1376" t="s">
        <v>93</v>
      </c>
      <c r="B1376" t="s">
        <v>161</v>
      </c>
      <c r="C1376" t="s">
        <v>184</v>
      </c>
      <c r="D1376" t="s">
        <v>273</v>
      </c>
      <c r="E1376" t="s">
        <v>17</v>
      </c>
      <c r="F1376" t="s">
        <v>147</v>
      </c>
      <c r="G1376" t="s">
        <v>193</v>
      </c>
      <c r="H1376" t="s">
        <v>193</v>
      </c>
      <c r="I1376">
        <v>9.5399999999999991</v>
      </c>
    </row>
    <row r="1377" spans="1:9" x14ac:dyDescent="0.3">
      <c r="A1377" t="s">
        <v>93</v>
      </c>
      <c r="B1377" t="s">
        <v>161</v>
      </c>
      <c r="C1377" t="s">
        <v>184</v>
      </c>
      <c r="D1377" t="s">
        <v>225</v>
      </c>
      <c r="E1377" t="s">
        <v>18</v>
      </c>
      <c r="F1377" t="s">
        <v>162</v>
      </c>
      <c r="G1377">
        <v>1211.67</v>
      </c>
      <c r="H1377">
        <v>49</v>
      </c>
      <c r="I1377">
        <v>59371.83</v>
      </c>
    </row>
    <row r="1378" spans="1:9" x14ac:dyDescent="0.3">
      <c r="A1378" t="s">
        <v>94</v>
      </c>
      <c r="B1378" t="s">
        <v>161</v>
      </c>
      <c r="C1378" t="s">
        <v>184</v>
      </c>
      <c r="D1378" t="s">
        <v>251</v>
      </c>
      <c r="E1378" t="s">
        <v>18</v>
      </c>
      <c r="F1378" t="s">
        <v>148</v>
      </c>
      <c r="G1378">
        <v>1</v>
      </c>
      <c r="H1378">
        <v>87.68</v>
      </c>
      <c r="I1378">
        <v>87.68</v>
      </c>
    </row>
    <row r="1379" spans="1:9" x14ac:dyDescent="0.3">
      <c r="A1379" t="s">
        <v>94</v>
      </c>
      <c r="B1379" t="s">
        <v>161</v>
      </c>
      <c r="C1379" t="s">
        <v>184</v>
      </c>
      <c r="D1379" t="s">
        <v>243</v>
      </c>
      <c r="E1379" t="s">
        <v>16</v>
      </c>
      <c r="F1379" t="s">
        <v>148</v>
      </c>
      <c r="G1379">
        <v>3</v>
      </c>
      <c r="H1379">
        <v>23.47</v>
      </c>
      <c r="I1379">
        <v>70.41</v>
      </c>
    </row>
    <row r="1380" spans="1:9" x14ac:dyDescent="0.3">
      <c r="A1380" t="s">
        <v>94</v>
      </c>
      <c r="B1380" t="s">
        <v>161</v>
      </c>
      <c r="C1380" t="s">
        <v>184</v>
      </c>
      <c r="D1380" t="s">
        <v>233</v>
      </c>
      <c r="E1380" t="s">
        <v>16</v>
      </c>
      <c r="F1380" t="s">
        <v>148</v>
      </c>
      <c r="G1380">
        <v>4</v>
      </c>
      <c r="H1380">
        <v>48.76</v>
      </c>
      <c r="I1380">
        <v>195.04</v>
      </c>
    </row>
    <row r="1381" spans="1:9" x14ac:dyDescent="0.3">
      <c r="A1381" t="s">
        <v>94</v>
      </c>
      <c r="B1381" t="s">
        <v>161</v>
      </c>
      <c r="C1381" t="s">
        <v>184</v>
      </c>
      <c r="D1381" t="s">
        <v>274</v>
      </c>
      <c r="E1381" t="s">
        <v>17</v>
      </c>
      <c r="F1381" t="s">
        <v>148</v>
      </c>
      <c r="G1381">
        <v>2</v>
      </c>
      <c r="H1381">
        <v>315.83999999999997</v>
      </c>
      <c r="I1381">
        <v>631.67999999999995</v>
      </c>
    </row>
    <row r="1382" spans="1:9" x14ac:dyDescent="0.3">
      <c r="A1382" t="s">
        <v>94</v>
      </c>
      <c r="B1382" t="s">
        <v>161</v>
      </c>
      <c r="C1382" t="s">
        <v>184</v>
      </c>
      <c r="D1382" t="s">
        <v>334</v>
      </c>
      <c r="E1382" t="s">
        <v>17</v>
      </c>
      <c r="F1382" t="s">
        <v>145</v>
      </c>
      <c r="G1382">
        <v>2</v>
      </c>
      <c r="H1382">
        <v>14</v>
      </c>
      <c r="I1382">
        <v>28</v>
      </c>
    </row>
    <row r="1383" spans="1:9" x14ac:dyDescent="0.3">
      <c r="A1383" t="s">
        <v>94</v>
      </c>
      <c r="B1383" t="s">
        <v>161</v>
      </c>
      <c r="C1383" t="s">
        <v>184</v>
      </c>
      <c r="D1383" t="s">
        <v>242</v>
      </c>
      <c r="E1383" t="s">
        <v>16</v>
      </c>
      <c r="F1383" t="s">
        <v>145</v>
      </c>
      <c r="G1383">
        <v>20</v>
      </c>
      <c r="H1383">
        <v>4</v>
      </c>
      <c r="I1383">
        <v>80</v>
      </c>
    </row>
    <row r="1384" spans="1:9" x14ac:dyDescent="0.3">
      <c r="A1384" t="s">
        <v>94</v>
      </c>
      <c r="B1384" t="s">
        <v>161</v>
      </c>
      <c r="C1384" t="s">
        <v>184</v>
      </c>
      <c r="D1384" t="s">
        <v>261</v>
      </c>
      <c r="E1384" t="s">
        <v>17</v>
      </c>
      <c r="F1384" t="s">
        <v>145</v>
      </c>
      <c r="G1384">
        <v>12</v>
      </c>
      <c r="H1384">
        <v>135</v>
      </c>
      <c r="I1384">
        <v>1620</v>
      </c>
    </row>
    <row r="1385" spans="1:9" x14ac:dyDescent="0.3">
      <c r="A1385" t="s">
        <v>95</v>
      </c>
      <c r="B1385" t="s">
        <v>161</v>
      </c>
      <c r="C1385" t="s">
        <v>184</v>
      </c>
      <c r="D1385" t="s">
        <v>206</v>
      </c>
      <c r="E1385" t="s">
        <v>17</v>
      </c>
      <c r="F1385" t="s">
        <v>148</v>
      </c>
      <c r="G1385">
        <v>71.400000000000006</v>
      </c>
      <c r="H1385">
        <v>95.87</v>
      </c>
      <c r="I1385">
        <v>6845.12</v>
      </c>
    </row>
    <row r="1386" spans="1:9" x14ac:dyDescent="0.3">
      <c r="A1386" t="s">
        <v>95</v>
      </c>
      <c r="B1386" t="s">
        <v>161</v>
      </c>
      <c r="C1386" t="s">
        <v>184</v>
      </c>
      <c r="D1386" t="s">
        <v>269</v>
      </c>
      <c r="E1386" t="s">
        <v>17</v>
      </c>
      <c r="F1386" t="s">
        <v>148</v>
      </c>
      <c r="G1386">
        <v>12.666600000000001</v>
      </c>
      <c r="H1386">
        <v>69.14</v>
      </c>
      <c r="I1386">
        <v>875.77</v>
      </c>
    </row>
    <row r="1387" spans="1:9" x14ac:dyDescent="0.3">
      <c r="A1387" t="s">
        <v>97</v>
      </c>
      <c r="B1387" t="s">
        <v>161</v>
      </c>
      <c r="C1387" t="s">
        <v>184</v>
      </c>
      <c r="D1387" t="s">
        <v>245</v>
      </c>
      <c r="E1387" t="s">
        <v>18</v>
      </c>
      <c r="F1387" t="s">
        <v>148</v>
      </c>
      <c r="G1387">
        <v>1</v>
      </c>
      <c r="H1387">
        <v>57.27</v>
      </c>
      <c r="I1387">
        <v>57.27</v>
      </c>
    </row>
    <row r="1388" spans="1:9" x14ac:dyDescent="0.3">
      <c r="A1388" t="s">
        <v>97</v>
      </c>
      <c r="B1388" t="s">
        <v>161</v>
      </c>
      <c r="C1388" t="s">
        <v>184</v>
      </c>
      <c r="D1388" t="s">
        <v>203</v>
      </c>
      <c r="E1388" t="s">
        <v>18</v>
      </c>
      <c r="F1388" t="s">
        <v>148</v>
      </c>
      <c r="G1388">
        <v>18.399999999999999</v>
      </c>
      <c r="H1388">
        <v>234.82</v>
      </c>
      <c r="I1388">
        <v>4320.6899999999996</v>
      </c>
    </row>
    <row r="1389" spans="1:9" x14ac:dyDescent="0.3">
      <c r="A1389" t="s">
        <v>97</v>
      </c>
      <c r="B1389" t="s">
        <v>161</v>
      </c>
      <c r="C1389" t="s">
        <v>184</v>
      </c>
      <c r="D1389" t="s">
        <v>288</v>
      </c>
      <c r="E1389" t="s">
        <v>17</v>
      </c>
      <c r="F1389" t="s">
        <v>145</v>
      </c>
      <c r="G1389">
        <v>2.21</v>
      </c>
      <c r="H1389">
        <v>56.5</v>
      </c>
      <c r="I1389">
        <v>124.87</v>
      </c>
    </row>
    <row r="1390" spans="1:9" x14ac:dyDescent="0.3">
      <c r="A1390" t="s">
        <v>97</v>
      </c>
      <c r="B1390" t="s">
        <v>161</v>
      </c>
      <c r="C1390" t="s">
        <v>184</v>
      </c>
      <c r="D1390" t="s">
        <v>250</v>
      </c>
      <c r="E1390" t="s">
        <v>125</v>
      </c>
      <c r="F1390" t="s">
        <v>145</v>
      </c>
      <c r="G1390">
        <v>11</v>
      </c>
      <c r="H1390">
        <v>55</v>
      </c>
      <c r="I1390">
        <v>605</v>
      </c>
    </row>
    <row r="1391" spans="1:9" x14ac:dyDescent="0.3">
      <c r="A1391" t="s">
        <v>98</v>
      </c>
      <c r="B1391" t="s">
        <v>161</v>
      </c>
      <c r="C1391" t="s">
        <v>184</v>
      </c>
      <c r="D1391" t="s">
        <v>230</v>
      </c>
      <c r="E1391" t="s">
        <v>18</v>
      </c>
      <c r="F1391" t="s">
        <v>148</v>
      </c>
      <c r="G1391">
        <v>1</v>
      </c>
      <c r="H1391">
        <v>44.4</v>
      </c>
      <c r="I1391">
        <v>44.4</v>
      </c>
    </row>
    <row r="1392" spans="1:9" x14ac:dyDescent="0.3">
      <c r="A1392" t="s">
        <v>98</v>
      </c>
      <c r="B1392" t="s">
        <v>161</v>
      </c>
      <c r="C1392" t="s">
        <v>184</v>
      </c>
      <c r="D1392" t="s">
        <v>298</v>
      </c>
      <c r="E1392" t="s">
        <v>17</v>
      </c>
      <c r="F1392" t="s">
        <v>148</v>
      </c>
      <c r="G1392" t="s">
        <v>193</v>
      </c>
      <c r="H1392">
        <v>0</v>
      </c>
      <c r="I1392">
        <v>0</v>
      </c>
    </row>
    <row r="1393" spans="1:9" x14ac:dyDescent="0.3">
      <c r="A1393" t="s">
        <v>98</v>
      </c>
      <c r="B1393" t="s">
        <v>161</v>
      </c>
      <c r="C1393" t="s">
        <v>184</v>
      </c>
      <c r="D1393" t="s">
        <v>203</v>
      </c>
      <c r="E1393" t="s">
        <v>18</v>
      </c>
      <c r="F1393" t="s">
        <v>148</v>
      </c>
      <c r="G1393">
        <v>18</v>
      </c>
      <c r="H1393">
        <v>234.82</v>
      </c>
      <c r="I1393">
        <v>4226.76</v>
      </c>
    </row>
    <row r="1394" spans="1:9" x14ac:dyDescent="0.3">
      <c r="A1394" t="s">
        <v>98</v>
      </c>
      <c r="B1394" t="s">
        <v>161</v>
      </c>
      <c r="C1394" t="s">
        <v>184</v>
      </c>
      <c r="D1394" t="s">
        <v>226</v>
      </c>
      <c r="E1394" t="s">
        <v>18</v>
      </c>
      <c r="F1394" t="s">
        <v>147</v>
      </c>
      <c r="G1394">
        <v>22.963999999999999</v>
      </c>
      <c r="H1394">
        <v>3.34</v>
      </c>
      <c r="I1394">
        <v>76.7</v>
      </c>
    </row>
    <row r="1395" spans="1:9" x14ac:dyDescent="0.3">
      <c r="A1395" t="s">
        <v>99</v>
      </c>
      <c r="B1395" t="s">
        <v>161</v>
      </c>
      <c r="C1395" t="s">
        <v>184</v>
      </c>
      <c r="D1395" t="s">
        <v>295</v>
      </c>
      <c r="E1395" t="s">
        <v>18</v>
      </c>
      <c r="F1395" t="s">
        <v>148</v>
      </c>
      <c r="G1395">
        <v>1</v>
      </c>
      <c r="H1395">
        <v>14.03</v>
      </c>
      <c r="I1395">
        <v>14.03</v>
      </c>
    </row>
    <row r="1396" spans="1:9" x14ac:dyDescent="0.3">
      <c r="A1396" t="s">
        <v>99</v>
      </c>
      <c r="B1396" t="s">
        <v>161</v>
      </c>
      <c r="C1396" t="s">
        <v>184</v>
      </c>
      <c r="D1396" t="s">
        <v>277</v>
      </c>
      <c r="E1396" t="s">
        <v>17</v>
      </c>
      <c r="F1396" t="s">
        <v>148</v>
      </c>
      <c r="G1396">
        <v>1</v>
      </c>
      <c r="H1396">
        <v>11.94</v>
      </c>
      <c r="I1396">
        <v>11.94</v>
      </c>
    </row>
    <row r="1397" spans="1:9" x14ac:dyDescent="0.3">
      <c r="A1397" t="s">
        <v>99</v>
      </c>
      <c r="B1397" t="s">
        <v>161</v>
      </c>
      <c r="C1397" t="s">
        <v>184</v>
      </c>
      <c r="D1397" t="s">
        <v>272</v>
      </c>
      <c r="E1397" t="s">
        <v>125</v>
      </c>
      <c r="F1397" t="s">
        <v>145</v>
      </c>
      <c r="G1397">
        <v>1995</v>
      </c>
      <c r="H1397">
        <v>3.2</v>
      </c>
      <c r="I1397">
        <v>6384</v>
      </c>
    </row>
    <row r="1398" spans="1:9" x14ac:dyDescent="0.3">
      <c r="A1398" t="s">
        <v>99</v>
      </c>
      <c r="B1398" t="s">
        <v>161</v>
      </c>
      <c r="C1398" t="s">
        <v>184</v>
      </c>
      <c r="D1398" t="s">
        <v>224</v>
      </c>
      <c r="E1398" t="s">
        <v>17</v>
      </c>
      <c r="F1398" t="s">
        <v>145</v>
      </c>
      <c r="G1398">
        <v>1.75</v>
      </c>
      <c r="H1398">
        <v>117</v>
      </c>
      <c r="I1398">
        <v>204.75</v>
      </c>
    </row>
    <row r="1399" spans="1:9" x14ac:dyDescent="0.3">
      <c r="A1399" t="s">
        <v>99</v>
      </c>
      <c r="B1399" t="s">
        <v>161</v>
      </c>
      <c r="C1399" t="s">
        <v>184</v>
      </c>
      <c r="D1399" t="s">
        <v>199</v>
      </c>
      <c r="E1399" t="s">
        <v>125</v>
      </c>
      <c r="F1399" t="s">
        <v>145</v>
      </c>
      <c r="G1399">
        <v>69.596299999999999</v>
      </c>
      <c r="H1399">
        <v>5.5</v>
      </c>
      <c r="I1399">
        <v>382.78</v>
      </c>
    </row>
    <row r="1400" spans="1:9" x14ac:dyDescent="0.3">
      <c r="A1400" t="s">
        <v>99</v>
      </c>
      <c r="B1400" t="s">
        <v>161</v>
      </c>
      <c r="C1400" t="s">
        <v>184</v>
      </c>
      <c r="D1400" t="s">
        <v>301</v>
      </c>
      <c r="E1400" t="s">
        <v>16</v>
      </c>
      <c r="F1400" t="s">
        <v>147</v>
      </c>
      <c r="G1400">
        <v>775.77869999999996</v>
      </c>
      <c r="H1400">
        <v>23.82</v>
      </c>
      <c r="I1400">
        <v>18479.05</v>
      </c>
    </row>
    <row r="1401" spans="1:9" x14ac:dyDescent="0.3">
      <c r="A1401" t="s">
        <v>99</v>
      </c>
      <c r="B1401" t="s">
        <v>161</v>
      </c>
      <c r="C1401" t="s">
        <v>184</v>
      </c>
      <c r="D1401" t="s">
        <v>220</v>
      </c>
      <c r="E1401" t="s">
        <v>18</v>
      </c>
      <c r="F1401" t="s">
        <v>147</v>
      </c>
      <c r="G1401">
        <v>8</v>
      </c>
      <c r="H1401">
        <v>3.25</v>
      </c>
      <c r="I1401">
        <v>26</v>
      </c>
    </row>
    <row r="1402" spans="1:9" x14ac:dyDescent="0.3">
      <c r="A1402" t="s">
        <v>99</v>
      </c>
      <c r="B1402" t="s">
        <v>161</v>
      </c>
      <c r="C1402" t="s">
        <v>184</v>
      </c>
      <c r="D1402" t="s">
        <v>222</v>
      </c>
      <c r="E1402" t="s">
        <v>18</v>
      </c>
      <c r="F1402" t="s">
        <v>145</v>
      </c>
      <c r="G1402">
        <v>82</v>
      </c>
      <c r="H1402">
        <v>110</v>
      </c>
      <c r="I1402">
        <v>9020</v>
      </c>
    </row>
    <row r="1403" spans="1:9" x14ac:dyDescent="0.3">
      <c r="A1403" t="s">
        <v>99</v>
      </c>
      <c r="B1403" t="s">
        <v>161</v>
      </c>
      <c r="C1403" t="s">
        <v>184</v>
      </c>
      <c r="D1403" t="s">
        <v>217</v>
      </c>
      <c r="E1403" t="s">
        <v>18</v>
      </c>
      <c r="F1403" t="s">
        <v>148</v>
      </c>
      <c r="G1403">
        <v>2</v>
      </c>
      <c r="H1403">
        <v>49.2</v>
      </c>
      <c r="I1403">
        <v>98.4</v>
      </c>
    </row>
    <row r="1404" spans="1:9" x14ac:dyDescent="0.3">
      <c r="A1404" t="s">
        <v>99</v>
      </c>
      <c r="B1404" t="s">
        <v>161</v>
      </c>
      <c r="C1404" t="s">
        <v>184</v>
      </c>
      <c r="D1404" t="s">
        <v>227</v>
      </c>
      <c r="E1404" t="s">
        <v>16</v>
      </c>
      <c r="F1404" t="s">
        <v>145</v>
      </c>
      <c r="G1404">
        <v>1</v>
      </c>
      <c r="H1404">
        <v>160</v>
      </c>
      <c r="I1404">
        <v>160</v>
      </c>
    </row>
    <row r="1405" spans="1:9" x14ac:dyDescent="0.3">
      <c r="A1405" t="s">
        <v>100</v>
      </c>
      <c r="B1405" t="s">
        <v>161</v>
      </c>
      <c r="C1405" t="s">
        <v>184</v>
      </c>
      <c r="D1405" t="s">
        <v>226</v>
      </c>
      <c r="E1405" t="s">
        <v>17</v>
      </c>
      <c r="F1405" t="s">
        <v>147</v>
      </c>
      <c r="G1405">
        <v>47</v>
      </c>
      <c r="H1405">
        <v>3.34</v>
      </c>
      <c r="I1405">
        <v>156.97999999999999</v>
      </c>
    </row>
    <row r="1406" spans="1:9" x14ac:dyDescent="0.3">
      <c r="A1406" t="s">
        <v>100</v>
      </c>
      <c r="B1406" t="s">
        <v>161</v>
      </c>
      <c r="C1406" t="s">
        <v>184</v>
      </c>
      <c r="D1406" t="s">
        <v>254</v>
      </c>
      <c r="E1406" t="s">
        <v>17</v>
      </c>
      <c r="F1406" t="s">
        <v>145</v>
      </c>
      <c r="G1406">
        <v>11</v>
      </c>
      <c r="H1406">
        <v>100</v>
      </c>
      <c r="I1406">
        <v>1100</v>
      </c>
    </row>
    <row r="1407" spans="1:9" x14ac:dyDescent="0.3">
      <c r="A1407" t="s">
        <v>100</v>
      </c>
      <c r="B1407" t="s">
        <v>161</v>
      </c>
      <c r="C1407" t="s">
        <v>184</v>
      </c>
      <c r="D1407" t="s">
        <v>232</v>
      </c>
      <c r="E1407" t="s">
        <v>16</v>
      </c>
      <c r="F1407" t="s">
        <v>145</v>
      </c>
      <c r="G1407">
        <v>1</v>
      </c>
      <c r="H1407">
        <v>22.5</v>
      </c>
      <c r="I1407">
        <v>22.5</v>
      </c>
    </row>
    <row r="1408" spans="1:9" x14ac:dyDescent="0.3">
      <c r="A1408" t="s">
        <v>101</v>
      </c>
      <c r="B1408" t="s">
        <v>161</v>
      </c>
      <c r="C1408" t="s">
        <v>184</v>
      </c>
      <c r="D1408" t="s">
        <v>302</v>
      </c>
      <c r="E1408" t="s">
        <v>18</v>
      </c>
      <c r="F1408" t="s">
        <v>147</v>
      </c>
      <c r="G1408">
        <v>1</v>
      </c>
      <c r="H1408">
        <v>10</v>
      </c>
      <c r="I1408">
        <v>10</v>
      </c>
    </row>
    <row r="1409" spans="1:9" x14ac:dyDescent="0.3">
      <c r="A1409" t="s">
        <v>101</v>
      </c>
      <c r="B1409" t="s">
        <v>161</v>
      </c>
      <c r="C1409" t="s">
        <v>184</v>
      </c>
      <c r="D1409" t="s">
        <v>196</v>
      </c>
      <c r="E1409" t="s">
        <v>16</v>
      </c>
      <c r="F1409" t="s">
        <v>145</v>
      </c>
      <c r="G1409">
        <v>10</v>
      </c>
      <c r="H1409">
        <v>60</v>
      </c>
      <c r="I1409">
        <v>600</v>
      </c>
    </row>
    <row r="1410" spans="1:9" x14ac:dyDescent="0.3">
      <c r="A1410" t="s">
        <v>101</v>
      </c>
      <c r="B1410" t="s">
        <v>161</v>
      </c>
      <c r="C1410" t="s">
        <v>184</v>
      </c>
      <c r="D1410" t="s">
        <v>296</v>
      </c>
      <c r="E1410" t="s">
        <v>18</v>
      </c>
      <c r="F1410" t="s">
        <v>145</v>
      </c>
      <c r="G1410">
        <v>1</v>
      </c>
      <c r="H1410">
        <v>130</v>
      </c>
      <c r="I1410">
        <v>130</v>
      </c>
    </row>
    <row r="1411" spans="1:9" x14ac:dyDescent="0.3">
      <c r="A1411" t="s">
        <v>102</v>
      </c>
      <c r="B1411" t="s">
        <v>161</v>
      </c>
      <c r="C1411" t="s">
        <v>184</v>
      </c>
      <c r="D1411" t="s">
        <v>295</v>
      </c>
      <c r="E1411" t="s">
        <v>18</v>
      </c>
      <c r="F1411" t="s">
        <v>148</v>
      </c>
      <c r="G1411">
        <v>1</v>
      </c>
      <c r="H1411">
        <v>14.03</v>
      </c>
      <c r="I1411">
        <v>14.03</v>
      </c>
    </row>
    <row r="1412" spans="1:9" x14ac:dyDescent="0.3">
      <c r="A1412" t="s">
        <v>102</v>
      </c>
      <c r="B1412" t="s">
        <v>161</v>
      </c>
      <c r="C1412" t="s">
        <v>184</v>
      </c>
      <c r="D1412" t="s">
        <v>269</v>
      </c>
      <c r="E1412" t="s">
        <v>17</v>
      </c>
      <c r="F1412" t="s">
        <v>148</v>
      </c>
      <c r="G1412">
        <v>14.5</v>
      </c>
      <c r="H1412">
        <v>69.03</v>
      </c>
      <c r="I1412">
        <v>1000.94</v>
      </c>
    </row>
    <row r="1413" spans="1:9" x14ac:dyDescent="0.3">
      <c r="A1413" t="s">
        <v>102</v>
      </c>
      <c r="B1413" t="s">
        <v>161</v>
      </c>
      <c r="C1413" t="s">
        <v>184</v>
      </c>
      <c r="D1413" t="s">
        <v>270</v>
      </c>
      <c r="E1413" t="s">
        <v>18</v>
      </c>
      <c r="F1413" t="s">
        <v>145</v>
      </c>
      <c r="G1413">
        <v>1</v>
      </c>
      <c r="H1413">
        <v>6.5</v>
      </c>
      <c r="I1413">
        <v>6.5</v>
      </c>
    </row>
    <row r="1414" spans="1:9" x14ac:dyDescent="0.3">
      <c r="A1414" t="s">
        <v>102</v>
      </c>
      <c r="B1414" t="s">
        <v>161</v>
      </c>
      <c r="C1414" t="s">
        <v>184</v>
      </c>
      <c r="D1414" t="s">
        <v>195</v>
      </c>
      <c r="E1414" t="s">
        <v>18</v>
      </c>
      <c r="F1414" t="s">
        <v>147</v>
      </c>
      <c r="G1414" t="s">
        <v>193</v>
      </c>
      <c r="H1414">
        <v>0</v>
      </c>
      <c r="I1414">
        <v>0</v>
      </c>
    </row>
    <row r="1415" spans="1:9" x14ac:dyDescent="0.3">
      <c r="A1415" t="s">
        <v>102</v>
      </c>
      <c r="B1415" t="s">
        <v>161</v>
      </c>
      <c r="C1415" t="s">
        <v>184</v>
      </c>
      <c r="D1415" t="s">
        <v>239</v>
      </c>
      <c r="E1415" t="s">
        <v>17</v>
      </c>
      <c r="F1415" t="s">
        <v>145</v>
      </c>
      <c r="G1415">
        <v>54.181800000000003</v>
      </c>
      <c r="H1415">
        <v>110</v>
      </c>
      <c r="I1415">
        <v>5960</v>
      </c>
    </row>
    <row r="1416" spans="1:9" x14ac:dyDescent="0.3">
      <c r="A1416" t="s">
        <v>103</v>
      </c>
      <c r="B1416" t="s">
        <v>161</v>
      </c>
      <c r="C1416" t="s">
        <v>184</v>
      </c>
      <c r="D1416" t="s">
        <v>337</v>
      </c>
      <c r="E1416" t="s">
        <v>18</v>
      </c>
      <c r="F1416" t="s">
        <v>148</v>
      </c>
      <c r="G1416">
        <v>1</v>
      </c>
      <c r="H1416">
        <v>22.5</v>
      </c>
      <c r="I1416">
        <v>22.5</v>
      </c>
    </row>
    <row r="1417" spans="1:9" x14ac:dyDescent="0.3">
      <c r="A1417" t="s">
        <v>103</v>
      </c>
      <c r="B1417" t="s">
        <v>161</v>
      </c>
      <c r="C1417" t="s">
        <v>184</v>
      </c>
      <c r="D1417" t="s">
        <v>203</v>
      </c>
      <c r="E1417" t="s">
        <v>17</v>
      </c>
      <c r="F1417" t="s">
        <v>148</v>
      </c>
      <c r="G1417">
        <v>40.279699999999998</v>
      </c>
      <c r="H1417">
        <v>234.82</v>
      </c>
      <c r="I1417">
        <v>9458.48</v>
      </c>
    </row>
    <row r="1418" spans="1:9" x14ac:dyDescent="0.3">
      <c r="A1418" t="s">
        <v>103</v>
      </c>
      <c r="B1418" t="s">
        <v>161</v>
      </c>
      <c r="C1418" t="s">
        <v>184</v>
      </c>
      <c r="D1418" t="s">
        <v>200</v>
      </c>
      <c r="E1418" t="s">
        <v>18</v>
      </c>
      <c r="F1418" t="s">
        <v>148</v>
      </c>
      <c r="G1418">
        <v>3</v>
      </c>
      <c r="H1418">
        <v>65.680000000000007</v>
      </c>
      <c r="I1418">
        <v>197.04</v>
      </c>
    </row>
    <row r="1419" spans="1:9" x14ac:dyDescent="0.3">
      <c r="A1419" t="s">
        <v>103</v>
      </c>
      <c r="B1419" t="s">
        <v>161</v>
      </c>
      <c r="C1419" t="s">
        <v>184</v>
      </c>
      <c r="D1419" t="s">
        <v>197</v>
      </c>
      <c r="E1419" t="s">
        <v>17</v>
      </c>
      <c r="F1419" t="s">
        <v>145</v>
      </c>
      <c r="G1419">
        <v>7</v>
      </c>
      <c r="H1419">
        <v>130</v>
      </c>
      <c r="I1419">
        <v>910</v>
      </c>
    </row>
    <row r="1420" spans="1:9" x14ac:dyDescent="0.3">
      <c r="A1420" t="s">
        <v>103</v>
      </c>
      <c r="B1420" t="s">
        <v>161</v>
      </c>
      <c r="C1420" t="s">
        <v>184</v>
      </c>
      <c r="D1420" t="s">
        <v>232</v>
      </c>
      <c r="E1420" t="s">
        <v>18</v>
      </c>
      <c r="F1420" t="s">
        <v>145</v>
      </c>
      <c r="G1420">
        <v>2</v>
      </c>
      <c r="H1420">
        <v>22.5</v>
      </c>
      <c r="I1420">
        <v>45</v>
      </c>
    </row>
    <row r="1421" spans="1:9" x14ac:dyDescent="0.3">
      <c r="A1421" t="s">
        <v>104</v>
      </c>
      <c r="B1421" t="s">
        <v>161</v>
      </c>
      <c r="C1421" t="s">
        <v>184</v>
      </c>
      <c r="D1421" t="s">
        <v>255</v>
      </c>
      <c r="E1421" t="s">
        <v>16</v>
      </c>
      <c r="F1421" t="s">
        <v>145</v>
      </c>
      <c r="G1421">
        <v>4</v>
      </c>
      <c r="H1421">
        <v>7.5</v>
      </c>
      <c r="I1421">
        <v>30</v>
      </c>
    </row>
    <row r="1422" spans="1:9" x14ac:dyDescent="0.3">
      <c r="A1422" t="s">
        <v>105</v>
      </c>
      <c r="B1422" t="s">
        <v>161</v>
      </c>
      <c r="C1422" t="s">
        <v>184</v>
      </c>
      <c r="D1422" t="s">
        <v>215</v>
      </c>
      <c r="E1422" t="s">
        <v>17</v>
      </c>
      <c r="F1422" t="s">
        <v>145</v>
      </c>
      <c r="G1422">
        <v>3</v>
      </c>
      <c r="H1422">
        <v>110</v>
      </c>
      <c r="I1422">
        <v>330</v>
      </c>
    </row>
    <row r="1423" spans="1:9" x14ac:dyDescent="0.3">
      <c r="A1423" t="s">
        <v>105</v>
      </c>
      <c r="B1423" t="s">
        <v>161</v>
      </c>
      <c r="C1423" t="s">
        <v>184</v>
      </c>
      <c r="D1423" t="s">
        <v>261</v>
      </c>
      <c r="E1423" t="s">
        <v>17</v>
      </c>
      <c r="F1423" t="s">
        <v>145</v>
      </c>
      <c r="G1423">
        <v>12</v>
      </c>
      <c r="H1423">
        <v>135</v>
      </c>
      <c r="I1423">
        <v>1620</v>
      </c>
    </row>
    <row r="1424" spans="1:9" x14ac:dyDescent="0.3">
      <c r="A1424" t="s">
        <v>105</v>
      </c>
      <c r="B1424" t="s">
        <v>161</v>
      </c>
      <c r="C1424" t="s">
        <v>184</v>
      </c>
      <c r="D1424" t="s">
        <v>271</v>
      </c>
      <c r="E1424" t="s">
        <v>17</v>
      </c>
      <c r="F1424" t="s">
        <v>148</v>
      </c>
      <c r="G1424">
        <v>1</v>
      </c>
      <c r="H1424">
        <v>56.34</v>
      </c>
      <c r="I1424">
        <v>56.34</v>
      </c>
    </row>
    <row r="1425" spans="1:9" x14ac:dyDescent="0.3">
      <c r="A1425" t="s">
        <v>93</v>
      </c>
      <c r="B1425" t="s">
        <v>161</v>
      </c>
      <c r="C1425" t="s">
        <v>184</v>
      </c>
      <c r="D1425" t="s">
        <v>219</v>
      </c>
      <c r="E1425" t="s">
        <v>18</v>
      </c>
      <c r="F1425" t="s">
        <v>148</v>
      </c>
      <c r="G1425" t="s">
        <v>193</v>
      </c>
      <c r="H1425">
        <v>0</v>
      </c>
      <c r="I1425">
        <v>0</v>
      </c>
    </row>
    <row r="1426" spans="1:9" x14ac:dyDescent="0.3">
      <c r="A1426" t="s">
        <v>93</v>
      </c>
      <c r="B1426" t="s">
        <v>161</v>
      </c>
      <c r="C1426" t="s">
        <v>184</v>
      </c>
      <c r="D1426" t="s">
        <v>306</v>
      </c>
      <c r="E1426" t="s">
        <v>16</v>
      </c>
      <c r="F1426" t="s">
        <v>145</v>
      </c>
      <c r="G1426">
        <v>1</v>
      </c>
      <c r="H1426">
        <v>56.5</v>
      </c>
      <c r="I1426">
        <v>56.5</v>
      </c>
    </row>
    <row r="1427" spans="1:9" x14ac:dyDescent="0.3">
      <c r="A1427" t="s">
        <v>93</v>
      </c>
      <c r="B1427" t="s">
        <v>161</v>
      </c>
      <c r="C1427" t="s">
        <v>184</v>
      </c>
      <c r="D1427" t="s">
        <v>256</v>
      </c>
      <c r="E1427" t="s">
        <v>17</v>
      </c>
      <c r="F1427" t="s">
        <v>145</v>
      </c>
      <c r="G1427">
        <v>3</v>
      </c>
      <c r="H1427">
        <v>56.5</v>
      </c>
      <c r="I1427">
        <v>169.5</v>
      </c>
    </row>
    <row r="1428" spans="1:9" x14ac:dyDescent="0.3">
      <c r="A1428" t="s">
        <v>94</v>
      </c>
      <c r="B1428" t="s">
        <v>161</v>
      </c>
      <c r="C1428" t="s">
        <v>184</v>
      </c>
      <c r="D1428" t="s">
        <v>248</v>
      </c>
      <c r="E1428" t="s">
        <v>17</v>
      </c>
      <c r="F1428" t="s">
        <v>148</v>
      </c>
      <c r="G1428">
        <v>46.920200000000001</v>
      </c>
      <c r="H1428">
        <v>112.58</v>
      </c>
      <c r="I1428">
        <v>5282.28</v>
      </c>
    </row>
    <row r="1429" spans="1:9" x14ac:dyDescent="0.3">
      <c r="A1429" t="s">
        <v>94</v>
      </c>
      <c r="B1429" t="s">
        <v>161</v>
      </c>
      <c r="C1429" t="s">
        <v>184</v>
      </c>
      <c r="D1429" t="s">
        <v>275</v>
      </c>
      <c r="E1429" t="s">
        <v>18</v>
      </c>
      <c r="F1429" t="s">
        <v>145</v>
      </c>
      <c r="G1429">
        <v>11</v>
      </c>
      <c r="H1429">
        <v>130</v>
      </c>
      <c r="I1429">
        <v>1430</v>
      </c>
    </row>
    <row r="1430" spans="1:9" x14ac:dyDescent="0.3">
      <c r="A1430" t="s">
        <v>94</v>
      </c>
      <c r="B1430" t="s">
        <v>161</v>
      </c>
      <c r="C1430" t="s">
        <v>184</v>
      </c>
      <c r="D1430" t="s">
        <v>250</v>
      </c>
      <c r="E1430" t="s">
        <v>125</v>
      </c>
      <c r="F1430" t="s">
        <v>145</v>
      </c>
      <c r="G1430">
        <v>16</v>
      </c>
      <c r="H1430">
        <v>55</v>
      </c>
      <c r="I1430">
        <v>880</v>
      </c>
    </row>
    <row r="1431" spans="1:9" x14ac:dyDescent="0.3">
      <c r="A1431" t="s">
        <v>95</v>
      </c>
      <c r="B1431" t="s">
        <v>161</v>
      </c>
      <c r="C1431" t="s">
        <v>184</v>
      </c>
      <c r="D1431" t="s">
        <v>216</v>
      </c>
      <c r="E1431" t="s">
        <v>16</v>
      </c>
      <c r="F1431" t="s">
        <v>148</v>
      </c>
      <c r="G1431" t="s">
        <v>193</v>
      </c>
      <c r="H1431">
        <v>0</v>
      </c>
      <c r="I1431">
        <v>0</v>
      </c>
    </row>
    <row r="1432" spans="1:9" x14ac:dyDescent="0.3">
      <c r="A1432" t="s">
        <v>95</v>
      </c>
      <c r="B1432" t="s">
        <v>161</v>
      </c>
      <c r="C1432" t="s">
        <v>184</v>
      </c>
      <c r="D1432" t="s">
        <v>320</v>
      </c>
      <c r="E1432" t="s">
        <v>17</v>
      </c>
      <c r="F1432" t="s">
        <v>147</v>
      </c>
      <c r="G1432">
        <v>0</v>
      </c>
      <c r="H1432">
        <v>9.74</v>
      </c>
      <c r="I1432">
        <v>0</v>
      </c>
    </row>
    <row r="1433" spans="1:9" x14ac:dyDescent="0.3">
      <c r="A1433" t="s">
        <v>95</v>
      </c>
      <c r="B1433" t="s">
        <v>161</v>
      </c>
      <c r="C1433" t="s">
        <v>184</v>
      </c>
      <c r="D1433" t="s">
        <v>289</v>
      </c>
      <c r="E1433" t="s">
        <v>18</v>
      </c>
      <c r="F1433" t="s">
        <v>147</v>
      </c>
      <c r="G1433">
        <v>25</v>
      </c>
      <c r="H1433">
        <v>3.38</v>
      </c>
      <c r="I1433">
        <v>84.5</v>
      </c>
    </row>
    <row r="1434" spans="1:9" x14ac:dyDescent="0.3">
      <c r="A1434" t="s">
        <v>95</v>
      </c>
      <c r="B1434" t="s">
        <v>161</v>
      </c>
      <c r="C1434" t="s">
        <v>184</v>
      </c>
      <c r="D1434" t="s">
        <v>196</v>
      </c>
      <c r="E1434" t="s">
        <v>17</v>
      </c>
      <c r="F1434" t="s">
        <v>145</v>
      </c>
      <c r="G1434">
        <v>10</v>
      </c>
      <c r="H1434">
        <v>60</v>
      </c>
      <c r="I1434">
        <v>600</v>
      </c>
    </row>
    <row r="1435" spans="1:9" x14ac:dyDescent="0.3">
      <c r="A1435" t="s">
        <v>97</v>
      </c>
      <c r="B1435" t="s">
        <v>161</v>
      </c>
      <c r="C1435" t="s">
        <v>184</v>
      </c>
      <c r="D1435" t="s">
        <v>298</v>
      </c>
      <c r="E1435" t="s">
        <v>17</v>
      </c>
      <c r="F1435" t="s">
        <v>148</v>
      </c>
      <c r="G1435" t="s">
        <v>193</v>
      </c>
      <c r="H1435">
        <v>0</v>
      </c>
      <c r="I1435">
        <v>0</v>
      </c>
    </row>
    <row r="1436" spans="1:9" x14ac:dyDescent="0.3">
      <c r="A1436" t="s">
        <v>97</v>
      </c>
      <c r="B1436" t="s">
        <v>161</v>
      </c>
      <c r="C1436" t="s">
        <v>184</v>
      </c>
      <c r="D1436" t="s">
        <v>238</v>
      </c>
      <c r="E1436" t="s">
        <v>16</v>
      </c>
      <c r="F1436" t="s">
        <v>148</v>
      </c>
      <c r="G1436">
        <v>1</v>
      </c>
      <c r="H1436">
        <v>80.75</v>
      </c>
      <c r="I1436">
        <v>80.75</v>
      </c>
    </row>
    <row r="1437" spans="1:9" x14ac:dyDescent="0.3">
      <c r="A1437" t="s">
        <v>97</v>
      </c>
      <c r="B1437" t="s">
        <v>161</v>
      </c>
      <c r="C1437" t="s">
        <v>184</v>
      </c>
      <c r="D1437" t="s">
        <v>301</v>
      </c>
      <c r="E1437" t="s">
        <v>17</v>
      </c>
      <c r="F1437" t="s">
        <v>147</v>
      </c>
      <c r="G1437">
        <v>3081.5293000000001</v>
      </c>
      <c r="H1437">
        <v>23.82</v>
      </c>
      <c r="I1437">
        <v>73402.03</v>
      </c>
    </row>
    <row r="1438" spans="1:9" x14ac:dyDescent="0.3">
      <c r="A1438" t="s">
        <v>97</v>
      </c>
      <c r="B1438" t="s">
        <v>161</v>
      </c>
      <c r="C1438" t="s">
        <v>184</v>
      </c>
      <c r="D1438" t="s">
        <v>221</v>
      </c>
      <c r="E1438" t="s">
        <v>17</v>
      </c>
      <c r="F1438" t="s">
        <v>147</v>
      </c>
      <c r="G1438">
        <v>5.9640000000000004</v>
      </c>
      <c r="H1438">
        <v>3.34</v>
      </c>
      <c r="I1438">
        <v>19.920000000000002</v>
      </c>
    </row>
    <row r="1439" spans="1:9" x14ac:dyDescent="0.3">
      <c r="A1439" t="s">
        <v>97</v>
      </c>
      <c r="B1439" t="s">
        <v>161</v>
      </c>
      <c r="C1439" t="s">
        <v>184</v>
      </c>
      <c r="D1439" t="s">
        <v>229</v>
      </c>
      <c r="E1439" t="s">
        <v>17</v>
      </c>
      <c r="F1439" t="s">
        <v>147</v>
      </c>
      <c r="G1439">
        <v>8</v>
      </c>
      <c r="H1439">
        <v>10</v>
      </c>
      <c r="I1439">
        <v>80</v>
      </c>
    </row>
    <row r="1440" spans="1:9" x14ac:dyDescent="0.3">
      <c r="A1440" t="s">
        <v>97</v>
      </c>
      <c r="B1440" t="s">
        <v>161</v>
      </c>
      <c r="C1440" t="s">
        <v>184</v>
      </c>
      <c r="D1440" t="s">
        <v>197</v>
      </c>
      <c r="E1440" t="s">
        <v>18</v>
      </c>
      <c r="F1440" t="s">
        <v>145</v>
      </c>
      <c r="G1440">
        <v>4</v>
      </c>
      <c r="H1440">
        <v>130</v>
      </c>
      <c r="I1440">
        <v>520</v>
      </c>
    </row>
    <row r="1441" spans="1:9" x14ac:dyDescent="0.3">
      <c r="A1441" t="s">
        <v>97</v>
      </c>
      <c r="B1441" t="s">
        <v>161</v>
      </c>
      <c r="C1441" t="s">
        <v>184</v>
      </c>
      <c r="D1441" t="s">
        <v>232</v>
      </c>
      <c r="E1441" t="s">
        <v>16</v>
      </c>
      <c r="F1441" t="s">
        <v>145</v>
      </c>
      <c r="G1441">
        <v>1</v>
      </c>
      <c r="H1441">
        <v>22.5</v>
      </c>
      <c r="I1441">
        <v>22.5</v>
      </c>
    </row>
    <row r="1442" spans="1:9" x14ac:dyDescent="0.3">
      <c r="A1442" t="s">
        <v>98</v>
      </c>
      <c r="B1442" t="s">
        <v>161</v>
      </c>
      <c r="C1442" t="s">
        <v>184</v>
      </c>
      <c r="D1442" t="s">
        <v>233</v>
      </c>
      <c r="E1442" t="s">
        <v>18</v>
      </c>
      <c r="F1442" t="s">
        <v>148</v>
      </c>
      <c r="G1442">
        <v>8</v>
      </c>
      <c r="H1442">
        <v>48.69</v>
      </c>
      <c r="I1442">
        <v>389.52</v>
      </c>
    </row>
    <row r="1443" spans="1:9" x14ac:dyDescent="0.3">
      <c r="A1443" t="s">
        <v>98</v>
      </c>
      <c r="B1443" t="s">
        <v>161</v>
      </c>
      <c r="C1443" t="s">
        <v>184</v>
      </c>
      <c r="D1443" t="s">
        <v>198</v>
      </c>
      <c r="E1443" t="s">
        <v>17</v>
      </c>
      <c r="F1443" t="s">
        <v>147</v>
      </c>
      <c r="G1443">
        <v>2</v>
      </c>
      <c r="H1443">
        <v>65</v>
      </c>
      <c r="I1443">
        <v>130</v>
      </c>
    </row>
    <row r="1444" spans="1:9" x14ac:dyDescent="0.3">
      <c r="A1444" t="s">
        <v>98</v>
      </c>
      <c r="B1444" t="s">
        <v>161</v>
      </c>
      <c r="C1444" t="s">
        <v>184</v>
      </c>
      <c r="D1444" t="s">
        <v>212</v>
      </c>
      <c r="E1444" t="s">
        <v>16</v>
      </c>
      <c r="F1444" t="s">
        <v>147</v>
      </c>
      <c r="G1444">
        <v>2.9813999999999998</v>
      </c>
      <c r="H1444">
        <v>19.420000000000002</v>
      </c>
      <c r="I1444">
        <v>57.9</v>
      </c>
    </row>
    <row r="1445" spans="1:9" x14ac:dyDescent="0.3">
      <c r="A1445" t="s">
        <v>98</v>
      </c>
      <c r="B1445" t="s">
        <v>161</v>
      </c>
      <c r="C1445" t="s">
        <v>184</v>
      </c>
      <c r="D1445" t="s">
        <v>213</v>
      </c>
      <c r="E1445" t="s">
        <v>17</v>
      </c>
      <c r="F1445" t="s">
        <v>147</v>
      </c>
      <c r="G1445">
        <v>2</v>
      </c>
      <c r="H1445">
        <v>23.82</v>
      </c>
      <c r="I1445">
        <v>47.64</v>
      </c>
    </row>
    <row r="1446" spans="1:9" x14ac:dyDescent="0.3">
      <c r="A1446" t="s">
        <v>99</v>
      </c>
      <c r="B1446" t="s">
        <v>161</v>
      </c>
      <c r="C1446" t="s">
        <v>184</v>
      </c>
      <c r="D1446" t="s">
        <v>233</v>
      </c>
      <c r="E1446" t="s">
        <v>17</v>
      </c>
      <c r="F1446" t="s">
        <v>148</v>
      </c>
      <c r="G1446">
        <v>11</v>
      </c>
      <c r="H1446">
        <v>48.69</v>
      </c>
      <c r="I1446">
        <v>535.59</v>
      </c>
    </row>
    <row r="1447" spans="1:9" x14ac:dyDescent="0.3">
      <c r="A1447" t="s">
        <v>99</v>
      </c>
      <c r="B1447" t="s">
        <v>161</v>
      </c>
      <c r="C1447" t="s">
        <v>184</v>
      </c>
      <c r="D1447" t="s">
        <v>245</v>
      </c>
      <c r="E1447" t="s">
        <v>16</v>
      </c>
      <c r="F1447" t="s">
        <v>148</v>
      </c>
      <c r="G1447">
        <v>1</v>
      </c>
      <c r="H1447">
        <v>57.27</v>
      </c>
      <c r="I1447">
        <v>57.27</v>
      </c>
    </row>
    <row r="1448" spans="1:9" x14ac:dyDescent="0.3">
      <c r="A1448" t="s">
        <v>99</v>
      </c>
      <c r="B1448" t="s">
        <v>161</v>
      </c>
      <c r="C1448" t="s">
        <v>184</v>
      </c>
      <c r="D1448" t="s">
        <v>253</v>
      </c>
      <c r="E1448" t="s">
        <v>18</v>
      </c>
      <c r="F1448" t="s">
        <v>147</v>
      </c>
      <c r="G1448">
        <v>2</v>
      </c>
      <c r="H1448">
        <v>9.09</v>
      </c>
      <c r="I1448">
        <v>18.18</v>
      </c>
    </row>
    <row r="1449" spans="1:9" x14ac:dyDescent="0.3">
      <c r="A1449" t="s">
        <v>100</v>
      </c>
      <c r="B1449" t="s">
        <v>161</v>
      </c>
      <c r="C1449" t="s">
        <v>184</v>
      </c>
      <c r="D1449" t="s">
        <v>233</v>
      </c>
      <c r="E1449" t="s">
        <v>18</v>
      </c>
      <c r="F1449" t="s">
        <v>148</v>
      </c>
      <c r="G1449">
        <v>9</v>
      </c>
      <c r="H1449">
        <v>48.69</v>
      </c>
      <c r="I1449">
        <v>438.21</v>
      </c>
    </row>
    <row r="1450" spans="1:9" x14ac:dyDescent="0.3">
      <c r="A1450" t="s">
        <v>100</v>
      </c>
      <c r="B1450" t="s">
        <v>161</v>
      </c>
      <c r="C1450" t="s">
        <v>184</v>
      </c>
      <c r="D1450" t="s">
        <v>204</v>
      </c>
      <c r="E1450" t="s">
        <v>18</v>
      </c>
      <c r="F1450" t="s">
        <v>148</v>
      </c>
      <c r="G1450">
        <v>17.3246</v>
      </c>
      <c r="H1450">
        <v>161.12</v>
      </c>
      <c r="I1450">
        <v>2791.34</v>
      </c>
    </row>
    <row r="1451" spans="1:9" x14ac:dyDescent="0.3">
      <c r="A1451" t="s">
        <v>100</v>
      </c>
      <c r="B1451" t="s">
        <v>161</v>
      </c>
      <c r="C1451" t="s">
        <v>184</v>
      </c>
      <c r="D1451" t="s">
        <v>198</v>
      </c>
      <c r="E1451" t="s">
        <v>17</v>
      </c>
      <c r="F1451" t="s">
        <v>147</v>
      </c>
      <c r="G1451">
        <v>2</v>
      </c>
      <c r="H1451">
        <v>65</v>
      </c>
      <c r="I1451">
        <v>130</v>
      </c>
    </row>
    <row r="1452" spans="1:9" x14ac:dyDescent="0.3">
      <c r="A1452" t="s">
        <v>100</v>
      </c>
      <c r="B1452" t="s">
        <v>161</v>
      </c>
      <c r="C1452" t="s">
        <v>184</v>
      </c>
      <c r="D1452" t="s">
        <v>242</v>
      </c>
      <c r="E1452" t="s">
        <v>18</v>
      </c>
      <c r="F1452" t="s">
        <v>145</v>
      </c>
      <c r="G1452">
        <v>4</v>
      </c>
      <c r="H1452">
        <v>4</v>
      </c>
      <c r="I1452">
        <v>16</v>
      </c>
    </row>
    <row r="1453" spans="1:9" x14ac:dyDescent="0.3">
      <c r="A1453" t="s">
        <v>100</v>
      </c>
      <c r="B1453" t="s">
        <v>161</v>
      </c>
      <c r="C1453" t="s">
        <v>184</v>
      </c>
      <c r="D1453" t="s">
        <v>220</v>
      </c>
      <c r="E1453" t="s">
        <v>16</v>
      </c>
      <c r="F1453" t="s">
        <v>147</v>
      </c>
      <c r="G1453">
        <v>9</v>
      </c>
      <c r="H1453">
        <v>3.25</v>
      </c>
      <c r="I1453">
        <v>29.25</v>
      </c>
    </row>
    <row r="1454" spans="1:9" x14ac:dyDescent="0.3">
      <c r="A1454" t="s">
        <v>100</v>
      </c>
      <c r="B1454" t="s">
        <v>161</v>
      </c>
      <c r="C1454" t="s">
        <v>184</v>
      </c>
      <c r="D1454" t="s">
        <v>275</v>
      </c>
      <c r="E1454" t="s">
        <v>18</v>
      </c>
      <c r="F1454" t="s">
        <v>145</v>
      </c>
      <c r="G1454">
        <v>11</v>
      </c>
      <c r="H1454">
        <v>130</v>
      </c>
      <c r="I1454">
        <v>1430</v>
      </c>
    </row>
    <row r="1455" spans="1:9" x14ac:dyDescent="0.3">
      <c r="A1455" t="s">
        <v>101</v>
      </c>
      <c r="B1455" t="s">
        <v>161</v>
      </c>
      <c r="C1455" t="s">
        <v>184</v>
      </c>
      <c r="D1455" t="s">
        <v>191</v>
      </c>
      <c r="E1455" t="s">
        <v>17</v>
      </c>
      <c r="F1455" t="s">
        <v>192</v>
      </c>
      <c r="G1455" t="s">
        <v>193</v>
      </c>
      <c r="H1455" t="s">
        <v>193</v>
      </c>
      <c r="I1455">
        <v>123.34</v>
      </c>
    </row>
    <row r="1456" spans="1:9" x14ac:dyDescent="0.3">
      <c r="A1456" t="s">
        <v>101</v>
      </c>
      <c r="B1456" t="s">
        <v>161</v>
      </c>
      <c r="C1456" t="s">
        <v>184</v>
      </c>
      <c r="D1456" t="s">
        <v>253</v>
      </c>
      <c r="E1456" t="s">
        <v>18</v>
      </c>
      <c r="F1456" t="s">
        <v>147</v>
      </c>
      <c r="G1456">
        <v>2</v>
      </c>
      <c r="H1456">
        <v>9.09</v>
      </c>
      <c r="I1456">
        <v>18.18</v>
      </c>
    </row>
    <row r="1457" spans="1:9" x14ac:dyDescent="0.3">
      <c r="A1457" t="s">
        <v>101</v>
      </c>
      <c r="B1457" t="s">
        <v>161</v>
      </c>
      <c r="C1457" t="s">
        <v>184</v>
      </c>
      <c r="D1457" t="s">
        <v>273</v>
      </c>
      <c r="E1457" t="s">
        <v>16</v>
      </c>
      <c r="F1457" t="s">
        <v>147</v>
      </c>
      <c r="G1457" t="s">
        <v>193</v>
      </c>
      <c r="H1457" t="s">
        <v>193</v>
      </c>
      <c r="I1457">
        <v>8.2100000000000009</v>
      </c>
    </row>
    <row r="1458" spans="1:9" x14ac:dyDescent="0.3">
      <c r="A1458" t="s">
        <v>101</v>
      </c>
      <c r="B1458" t="s">
        <v>161</v>
      </c>
      <c r="C1458" t="s">
        <v>184</v>
      </c>
      <c r="D1458" t="s">
        <v>264</v>
      </c>
      <c r="E1458" t="s">
        <v>17</v>
      </c>
      <c r="F1458" t="s">
        <v>147</v>
      </c>
      <c r="G1458" t="s">
        <v>193</v>
      </c>
      <c r="H1458" t="s">
        <v>193</v>
      </c>
      <c r="I1458">
        <v>77.599999999999994</v>
      </c>
    </row>
    <row r="1459" spans="1:9" x14ac:dyDescent="0.3">
      <c r="A1459" t="s">
        <v>102</v>
      </c>
      <c r="B1459" t="s">
        <v>161</v>
      </c>
      <c r="C1459" t="s">
        <v>184</v>
      </c>
      <c r="D1459" t="s">
        <v>245</v>
      </c>
      <c r="E1459" t="s">
        <v>18</v>
      </c>
      <c r="F1459" t="s">
        <v>148</v>
      </c>
      <c r="G1459">
        <v>3</v>
      </c>
      <c r="H1459">
        <v>57.27</v>
      </c>
      <c r="I1459">
        <v>171.81</v>
      </c>
    </row>
    <row r="1460" spans="1:9" x14ac:dyDescent="0.3">
      <c r="A1460" t="s">
        <v>102</v>
      </c>
      <c r="B1460" t="s">
        <v>161</v>
      </c>
      <c r="C1460" t="s">
        <v>184</v>
      </c>
      <c r="D1460" t="s">
        <v>319</v>
      </c>
      <c r="E1460" t="s">
        <v>17</v>
      </c>
      <c r="F1460" t="s">
        <v>147</v>
      </c>
      <c r="G1460">
        <v>2</v>
      </c>
      <c r="H1460">
        <v>9.09</v>
      </c>
      <c r="I1460">
        <v>18.18</v>
      </c>
    </row>
    <row r="1461" spans="1:9" x14ac:dyDescent="0.3">
      <c r="A1461" t="s">
        <v>103</v>
      </c>
      <c r="B1461" t="s">
        <v>161</v>
      </c>
      <c r="C1461" t="s">
        <v>184</v>
      </c>
      <c r="D1461" t="s">
        <v>216</v>
      </c>
      <c r="E1461" t="s">
        <v>16</v>
      </c>
      <c r="F1461" t="s">
        <v>148</v>
      </c>
      <c r="G1461" t="s">
        <v>193</v>
      </c>
      <c r="H1461">
        <v>0</v>
      </c>
      <c r="I1461">
        <v>0</v>
      </c>
    </row>
    <row r="1462" spans="1:9" x14ac:dyDescent="0.3">
      <c r="A1462" t="s">
        <v>103</v>
      </c>
      <c r="B1462" t="s">
        <v>161</v>
      </c>
      <c r="C1462" t="s">
        <v>184</v>
      </c>
      <c r="D1462" t="s">
        <v>191</v>
      </c>
      <c r="E1462" t="s">
        <v>16</v>
      </c>
      <c r="F1462" t="s">
        <v>192</v>
      </c>
      <c r="G1462" t="s">
        <v>193</v>
      </c>
      <c r="H1462" t="s">
        <v>193</v>
      </c>
      <c r="I1462">
        <v>370.38</v>
      </c>
    </row>
    <row r="1463" spans="1:9" x14ac:dyDescent="0.3">
      <c r="A1463" t="s">
        <v>103</v>
      </c>
      <c r="B1463" t="s">
        <v>161</v>
      </c>
      <c r="C1463" t="s">
        <v>184</v>
      </c>
      <c r="D1463" t="s">
        <v>208</v>
      </c>
      <c r="E1463" t="s">
        <v>17</v>
      </c>
      <c r="F1463" t="s">
        <v>147</v>
      </c>
      <c r="G1463">
        <v>1</v>
      </c>
      <c r="H1463">
        <v>22.5</v>
      </c>
      <c r="I1463">
        <v>22.5</v>
      </c>
    </row>
    <row r="1464" spans="1:9" x14ac:dyDescent="0.3">
      <c r="A1464" t="s">
        <v>104</v>
      </c>
      <c r="B1464" t="s">
        <v>161</v>
      </c>
      <c r="C1464" t="s">
        <v>184</v>
      </c>
      <c r="D1464" t="s">
        <v>224</v>
      </c>
      <c r="E1464" t="s">
        <v>125</v>
      </c>
      <c r="F1464" t="s">
        <v>145</v>
      </c>
      <c r="G1464">
        <v>52</v>
      </c>
      <c r="H1464">
        <v>58.5</v>
      </c>
      <c r="I1464">
        <v>3042</v>
      </c>
    </row>
    <row r="1465" spans="1:9" x14ac:dyDescent="0.3">
      <c r="A1465" t="s">
        <v>104</v>
      </c>
      <c r="B1465" t="s">
        <v>161</v>
      </c>
      <c r="C1465" t="s">
        <v>184</v>
      </c>
      <c r="D1465" t="s">
        <v>253</v>
      </c>
      <c r="E1465" t="s">
        <v>17</v>
      </c>
      <c r="F1465" t="s">
        <v>147</v>
      </c>
      <c r="G1465">
        <v>2</v>
      </c>
      <c r="H1465">
        <v>9.09</v>
      </c>
      <c r="I1465">
        <v>18.18</v>
      </c>
    </row>
    <row r="1466" spans="1:9" x14ac:dyDescent="0.3">
      <c r="A1466" t="s">
        <v>104</v>
      </c>
      <c r="B1466" t="s">
        <v>161</v>
      </c>
      <c r="C1466" t="s">
        <v>184</v>
      </c>
      <c r="D1466" t="s">
        <v>222</v>
      </c>
      <c r="E1466" t="s">
        <v>17</v>
      </c>
      <c r="F1466" t="s">
        <v>145</v>
      </c>
      <c r="G1466">
        <v>51.363599999999998</v>
      </c>
      <c r="H1466">
        <v>110</v>
      </c>
      <c r="I1466">
        <v>5650</v>
      </c>
    </row>
    <row r="1467" spans="1:9" x14ac:dyDescent="0.3">
      <c r="A1467" t="s">
        <v>104</v>
      </c>
      <c r="B1467" t="s">
        <v>161</v>
      </c>
      <c r="C1467" t="s">
        <v>184</v>
      </c>
      <c r="D1467" t="s">
        <v>262</v>
      </c>
      <c r="E1467" t="s">
        <v>18</v>
      </c>
      <c r="F1467" t="s">
        <v>145</v>
      </c>
      <c r="G1467">
        <v>3</v>
      </c>
      <c r="H1467">
        <v>56.5</v>
      </c>
      <c r="I1467">
        <v>169.5</v>
      </c>
    </row>
    <row r="1468" spans="1:9" x14ac:dyDescent="0.3">
      <c r="A1468" t="s">
        <v>105</v>
      </c>
      <c r="B1468" t="s">
        <v>161</v>
      </c>
      <c r="C1468" t="s">
        <v>184</v>
      </c>
      <c r="D1468" t="s">
        <v>259</v>
      </c>
      <c r="E1468" t="s">
        <v>17</v>
      </c>
      <c r="F1468" t="s">
        <v>148</v>
      </c>
      <c r="G1468" t="s">
        <v>193</v>
      </c>
      <c r="H1468">
        <v>0</v>
      </c>
      <c r="I1468">
        <v>0</v>
      </c>
    </row>
    <row r="1469" spans="1:9" x14ac:dyDescent="0.3">
      <c r="A1469" t="s">
        <v>105</v>
      </c>
      <c r="B1469" t="s">
        <v>161</v>
      </c>
      <c r="C1469" t="s">
        <v>184</v>
      </c>
      <c r="D1469" t="s">
        <v>191</v>
      </c>
      <c r="E1469" t="s">
        <v>18</v>
      </c>
      <c r="F1469" t="s">
        <v>192</v>
      </c>
      <c r="G1469" t="s">
        <v>193</v>
      </c>
      <c r="H1469" t="s">
        <v>193</v>
      </c>
      <c r="I1469">
        <v>289.70999999999998</v>
      </c>
    </row>
    <row r="1470" spans="1:9" x14ac:dyDescent="0.3">
      <c r="A1470" t="s">
        <v>105</v>
      </c>
      <c r="B1470" t="s">
        <v>161</v>
      </c>
      <c r="C1470" t="s">
        <v>184</v>
      </c>
      <c r="D1470" t="s">
        <v>195</v>
      </c>
      <c r="E1470" t="s">
        <v>17</v>
      </c>
      <c r="F1470" t="s">
        <v>147</v>
      </c>
      <c r="G1470" t="s">
        <v>193</v>
      </c>
      <c r="H1470">
        <v>0</v>
      </c>
      <c r="I1470">
        <v>0</v>
      </c>
    </row>
    <row r="1471" spans="1:9" x14ac:dyDescent="0.3">
      <c r="A1471" t="s">
        <v>105</v>
      </c>
      <c r="B1471" t="s">
        <v>161</v>
      </c>
      <c r="C1471" t="s">
        <v>184</v>
      </c>
      <c r="D1471" t="s">
        <v>314</v>
      </c>
      <c r="E1471" t="s">
        <v>17</v>
      </c>
      <c r="F1471" t="s">
        <v>148</v>
      </c>
      <c r="G1471">
        <v>0.88929999999999998</v>
      </c>
      <c r="H1471">
        <v>38.229999999999997</v>
      </c>
      <c r="I1471">
        <v>34</v>
      </c>
    </row>
    <row r="1472" spans="1:9" x14ac:dyDescent="0.3">
      <c r="A1472" t="s">
        <v>105</v>
      </c>
      <c r="B1472" t="s">
        <v>161</v>
      </c>
      <c r="C1472" t="s">
        <v>184</v>
      </c>
      <c r="D1472" t="s">
        <v>256</v>
      </c>
      <c r="E1472" t="s">
        <v>17</v>
      </c>
      <c r="F1472" t="s">
        <v>145</v>
      </c>
      <c r="G1472">
        <v>5</v>
      </c>
      <c r="H1472">
        <v>56.5</v>
      </c>
      <c r="I1472">
        <v>282.5</v>
      </c>
    </row>
    <row r="1473" spans="1:9" x14ac:dyDescent="0.3">
      <c r="A1473" t="s">
        <v>93</v>
      </c>
      <c r="B1473" t="s">
        <v>161</v>
      </c>
      <c r="C1473" t="s">
        <v>184</v>
      </c>
      <c r="D1473" t="s">
        <v>245</v>
      </c>
      <c r="E1473" t="s">
        <v>17</v>
      </c>
      <c r="F1473" t="s">
        <v>148</v>
      </c>
      <c r="G1473">
        <v>9</v>
      </c>
      <c r="H1473">
        <v>57.35</v>
      </c>
      <c r="I1473">
        <v>516.15</v>
      </c>
    </row>
    <row r="1474" spans="1:9" x14ac:dyDescent="0.3">
      <c r="A1474" t="s">
        <v>93</v>
      </c>
      <c r="B1474" t="s">
        <v>161</v>
      </c>
      <c r="C1474" t="s">
        <v>184</v>
      </c>
      <c r="D1474" t="s">
        <v>245</v>
      </c>
      <c r="E1474" t="s">
        <v>18</v>
      </c>
      <c r="F1474" t="s">
        <v>148</v>
      </c>
      <c r="G1474">
        <v>1</v>
      </c>
      <c r="H1474">
        <v>57.35</v>
      </c>
      <c r="I1474">
        <v>57.35</v>
      </c>
    </row>
    <row r="1475" spans="1:9" x14ac:dyDescent="0.3">
      <c r="A1475" t="s">
        <v>93</v>
      </c>
      <c r="B1475" t="s">
        <v>161</v>
      </c>
      <c r="C1475" t="s">
        <v>184</v>
      </c>
      <c r="D1475" t="s">
        <v>252</v>
      </c>
      <c r="E1475" t="s">
        <v>18</v>
      </c>
      <c r="F1475" t="s">
        <v>145</v>
      </c>
      <c r="G1475">
        <v>1</v>
      </c>
      <c r="H1475">
        <v>110</v>
      </c>
      <c r="I1475">
        <v>110</v>
      </c>
    </row>
    <row r="1476" spans="1:9" x14ac:dyDescent="0.3">
      <c r="A1476" t="s">
        <v>93</v>
      </c>
      <c r="B1476" t="s">
        <v>161</v>
      </c>
      <c r="C1476" t="s">
        <v>184</v>
      </c>
      <c r="D1476" t="s">
        <v>306</v>
      </c>
      <c r="E1476" t="s">
        <v>17</v>
      </c>
      <c r="F1476" t="s">
        <v>145</v>
      </c>
      <c r="G1476">
        <v>1</v>
      </c>
      <c r="H1476">
        <v>56.5</v>
      </c>
      <c r="I1476">
        <v>56.5</v>
      </c>
    </row>
    <row r="1477" spans="1:9" x14ac:dyDescent="0.3">
      <c r="A1477" t="s">
        <v>93</v>
      </c>
      <c r="B1477" t="s">
        <v>161</v>
      </c>
      <c r="C1477" t="s">
        <v>184</v>
      </c>
      <c r="D1477" t="s">
        <v>223</v>
      </c>
      <c r="E1477" t="s">
        <v>18</v>
      </c>
      <c r="F1477" t="s">
        <v>145</v>
      </c>
      <c r="G1477">
        <v>1</v>
      </c>
      <c r="H1477">
        <v>130</v>
      </c>
      <c r="I1477">
        <v>130</v>
      </c>
    </row>
    <row r="1478" spans="1:9" x14ac:dyDescent="0.3">
      <c r="A1478" t="s">
        <v>93</v>
      </c>
      <c r="B1478" t="s">
        <v>161</v>
      </c>
      <c r="C1478" t="s">
        <v>184</v>
      </c>
      <c r="D1478" t="s">
        <v>275</v>
      </c>
      <c r="E1478" t="s">
        <v>125</v>
      </c>
      <c r="F1478" t="s">
        <v>145</v>
      </c>
      <c r="G1478">
        <v>35</v>
      </c>
      <c r="H1478">
        <v>130</v>
      </c>
      <c r="I1478">
        <v>4550</v>
      </c>
    </row>
    <row r="1479" spans="1:9" x14ac:dyDescent="0.3">
      <c r="A1479" t="s">
        <v>93</v>
      </c>
      <c r="B1479" t="s">
        <v>161</v>
      </c>
      <c r="C1479" t="s">
        <v>184</v>
      </c>
      <c r="D1479" t="s">
        <v>237</v>
      </c>
      <c r="E1479" t="s">
        <v>16</v>
      </c>
      <c r="F1479" t="s">
        <v>145</v>
      </c>
      <c r="G1479">
        <v>5</v>
      </c>
      <c r="H1479">
        <v>130</v>
      </c>
      <c r="I1479">
        <v>650</v>
      </c>
    </row>
    <row r="1480" spans="1:9" x14ac:dyDescent="0.3">
      <c r="A1480" t="s">
        <v>94</v>
      </c>
      <c r="B1480" t="s">
        <v>161</v>
      </c>
      <c r="C1480" t="s">
        <v>184</v>
      </c>
      <c r="D1480" t="s">
        <v>251</v>
      </c>
      <c r="E1480" t="s">
        <v>16</v>
      </c>
      <c r="F1480" t="s">
        <v>148</v>
      </c>
      <c r="G1480">
        <v>1</v>
      </c>
      <c r="H1480">
        <v>87.68</v>
      </c>
      <c r="I1480">
        <v>87.68</v>
      </c>
    </row>
    <row r="1481" spans="1:9" x14ac:dyDescent="0.3">
      <c r="A1481" t="s">
        <v>94</v>
      </c>
      <c r="B1481" t="s">
        <v>161</v>
      </c>
      <c r="C1481" t="s">
        <v>184</v>
      </c>
      <c r="D1481" t="s">
        <v>268</v>
      </c>
      <c r="E1481" t="s">
        <v>17</v>
      </c>
      <c r="F1481" t="s">
        <v>148</v>
      </c>
      <c r="G1481">
        <v>4</v>
      </c>
      <c r="H1481">
        <v>74.819999999999993</v>
      </c>
      <c r="I1481">
        <v>299.27999999999997</v>
      </c>
    </row>
    <row r="1482" spans="1:9" x14ac:dyDescent="0.3">
      <c r="A1482" t="s">
        <v>95</v>
      </c>
      <c r="B1482" t="s">
        <v>161</v>
      </c>
      <c r="C1482" t="s">
        <v>184</v>
      </c>
      <c r="D1482" t="s">
        <v>298</v>
      </c>
      <c r="E1482" t="s">
        <v>17</v>
      </c>
      <c r="F1482" t="s">
        <v>148</v>
      </c>
      <c r="G1482" t="s">
        <v>193</v>
      </c>
      <c r="H1482">
        <v>0</v>
      </c>
      <c r="I1482">
        <v>0</v>
      </c>
    </row>
    <row r="1483" spans="1:9" x14ac:dyDescent="0.3">
      <c r="A1483" t="s">
        <v>95</v>
      </c>
      <c r="B1483" t="s">
        <v>161</v>
      </c>
      <c r="C1483" t="s">
        <v>184</v>
      </c>
      <c r="D1483" t="s">
        <v>286</v>
      </c>
      <c r="E1483" t="s">
        <v>17</v>
      </c>
      <c r="F1483" t="s">
        <v>145</v>
      </c>
      <c r="G1483">
        <v>97</v>
      </c>
      <c r="H1483">
        <v>5</v>
      </c>
      <c r="I1483">
        <v>485</v>
      </c>
    </row>
    <row r="1484" spans="1:9" x14ac:dyDescent="0.3">
      <c r="A1484" t="s">
        <v>97</v>
      </c>
      <c r="B1484" t="s">
        <v>161</v>
      </c>
      <c r="C1484" t="s">
        <v>184</v>
      </c>
      <c r="D1484" t="s">
        <v>199</v>
      </c>
      <c r="E1484" t="s">
        <v>18</v>
      </c>
      <c r="F1484" t="s">
        <v>145</v>
      </c>
      <c r="G1484">
        <v>71</v>
      </c>
      <c r="H1484">
        <v>5.5</v>
      </c>
      <c r="I1484">
        <v>390.5</v>
      </c>
    </row>
    <row r="1485" spans="1:9" x14ac:dyDescent="0.3">
      <c r="A1485" t="s">
        <v>97</v>
      </c>
      <c r="B1485" t="s">
        <v>161</v>
      </c>
      <c r="C1485" t="s">
        <v>184</v>
      </c>
      <c r="D1485" t="s">
        <v>239</v>
      </c>
      <c r="E1485" t="s">
        <v>16</v>
      </c>
      <c r="F1485" t="s">
        <v>145</v>
      </c>
      <c r="G1485">
        <v>10</v>
      </c>
      <c r="H1485">
        <v>110</v>
      </c>
      <c r="I1485">
        <v>1100</v>
      </c>
    </row>
    <row r="1486" spans="1:9" x14ac:dyDescent="0.3">
      <c r="A1486" t="s">
        <v>97</v>
      </c>
      <c r="B1486" t="s">
        <v>161</v>
      </c>
      <c r="C1486" t="s">
        <v>184</v>
      </c>
      <c r="D1486" t="s">
        <v>261</v>
      </c>
      <c r="E1486" t="s">
        <v>17</v>
      </c>
      <c r="F1486" t="s">
        <v>145</v>
      </c>
      <c r="G1486">
        <v>13</v>
      </c>
      <c r="H1486">
        <v>135</v>
      </c>
      <c r="I1486">
        <v>1755</v>
      </c>
    </row>
    <row r="1487" spans="1:9" x14ac:dyDescent="0.3">
      <c r="A1487" t="s">
        <v>98</v>
      </c>
      <c r="B1487" t="s">
        <v>161</v>
      </c>
      <c r="C1487" t="s">
        <v>184</v>
      </c>
      <c r="D1487" t="s">
        <v>216</v>
      </c>
      <c r="E1487" t="s">
        <v>16</v>
      </c>
      <c r="F1487" t="s">
        <v>148</v>
      </c>
      <c r="G1487" t="s">
        <v>193</v>
      </c>
      <c r="H1487">
        <v>0</v>
      </c>
      <c r="I1487">
        <v>0</v>
      </c>
    </row>
    <row r="1488" spans="1:9" x14ac:dyDescent="0.3">
      <c r="A1488" t="s">
        <v>102</v>
      </c>
      <c r="B1488" t="s">
        <v>161</v>
      </c>
      <c r="C1488" t="s">
        <v>184</v>
      </c>
      <c r="D1488" t="s">
        <v>296</v>
      </c>
      <c r="E1488" t="s">
        <v>125</v>
      </c>
      <c r="F1488" t="s">
        <v>145</v>
      </c>
      <c r="G1488">
        <v>1</v>
      </c>
      <c r="H1488">
        <v>110</v>
      </c>
      <c r="I1488">
        <v>110</v>
      </c>
    </row>
    <row r="1489" spans="1:9" x14ac:dyDescent="0.3">
      <c r="A1489" t="s">
        <v>103</v>
      </c>
      <c r="B1489" t="s">
        <v>161</v>
      </c>
      <c r="C1489" t="s">
        <v>184</v>
      </c>
      <c r="D1489" t="s">
        <v>204</v>
      </c>
      <c r="E1489" t="s">
        <v>125</v>
      </c>
      <c r="F1489" t="s">
        <v>148</v>
      </c>
      <c r="G1489">
        <v>1</v>
      </c>
      <c r="H1489">
        <v>161.12</v>
      </c>
      <c r="I1489">
        <v>161.12</v>
      </c>
    </row>
    <row r="1490" spans="1:9" x14ac:dyDescent="0.3">
      <c r="A1490" t="s">
        <v>103</v>
      </c>
      <c r="B1490" t="s">
        <v>161</v>
      </c>
      <c r="C1490" t="s">
        <v>184</v>
      </c>
      <c r="D1490" t="s">
        <v>273</v>
      </c>
      <c r="E1490" t="s">
        <v>17</v>
      </c>
      <c r="F1490" t="s">
        <v>147</v>
      </c>
      <c r="G1490" t="s">
        <v>193</v>
      </c>
      <c r="H1490" t="s">
        <v>193</v>
      </c>
      <c r="I1490">
        <v>12.5</v>
      </c>
    </row>
    <row r="1491" spans="1:9" x14ac:dyDescent="0.3">
      <c r="A1491" t="s">
        <v>104</v>
      </c>
      <c r="B1491" t="s">
        <v>161</v>
      </c>
      <c r="C1491" t="s">
        <v>184</v>
      </c>
      <c r="D1491" t="s">
        <v>240</v>
      </c>
      <c r="E1491" t="s">
        <v>16</v>
      </c>
      <c r="F1491" t="s">
        <v>145</v>
      </c>
      <c r="G1491">
        <v>99</v>
      </c>
      <c r="H1491">
        <v>6</v>
      </c>
      <c r="I1491">
        <v>594</v>
      </c>
    </row>
    <row r="1492" spans="1:9" x14ac:dyDescent="0.3">
      <c r="A1492" t="s">
        <v>104</v>
      </c>
      <c r="B1492" t="s">
        <v>161</v>
      </c>
      <c r="C1492" t="s">
        <v>184</v>
      </c>
      <c r="D1492" t="s">
        <v>287</v>
      </c>
      <c r="E1492" t="s">
        <v>16</v>
      </c>
      <c r="F1492" t="s">
        <v>145</v>
      </c>
      <c r="G1492">
        <v>1</v>
      </c>
      <c r="H1492">
        <v>50</v>
      </c>
      <c r="I1492">
        <v>50</v>
      </c>
    </row>
    <row r="1493" spans="1:9" x14ac:dyDescent="0.3">
      <c r="A1493" t="s">
        <v>105</v>
      </c>
      <c r="B1493" t="s">
        <v>161</v>
      </c>
      <c r="C1493" t="s">
        <v>184</v>
      </c>
      <c r="D1493" t="s">
        <v>300</v>
      </c>
      <c r="E1493" t="s">
        <v>125</v>
      </c>
      <c r="F1493" t="s">
        <v>145</v>
      </c>
      <c r="G1493">
        <v>4</v>
      </c>
      <c r="H1493">
        <v>54.64</v>
      </c>
      <c r="I1493">
        <v>218.56</v>
      </c>
    </row>
    <row r="1494" spans="1:9" x14ac:dyDescent="0.3">
      <c r="A1494" t="s">
        <v>105</v>
      </c>
      <c r="B1494" t="s">
        <v>161</v>
      </c>
      <c r="C1494" t="s">
        <v>184</v>
      </c>
      <c r="D1494" t="s">
        <v>293</v>
      </c>
      <c r="E1494" t="s">
        <v>17</v>
      </c>
      <c r="F1494" t="s">
        <v>148</v>
      </c>
      <c r="G1494">
        <v>113</v>
      </c>
      <c r="H1494">
        <v>3</v>
      </c>
      <c r="I1494">
        <v>339</v>
      </c>
    </row>
    <row r="1495" spans="1:9" x14ac:dyDescent="0.3">
      <c r="A1495" t="s">
        <v>105</v>
      </c>
      <c r="B1495" t="s">
        <v>161</v>
      </c>
      <c r="C1495" t="s">
        <v>184</v>
      </c>
      <c r="D1495" t="s">
        <v>225</v>
      </c>
      <c r="E1495" t="s">
        <v>17</v>
      </c>
      <c r="F1495" t="s">
        <v>162</v>
      </c>
      <c r="G1495">
        <v>717.64</v>
      </c>
      <c r="H1495">
        <v>51.96</v>
      </c>
      <c r="I1495">
        <v>37288.589999999997</v>
      </c>
    </row>
    <row r="1496" spans="1:9" x14ac:dyDescent="0.3">
      <c r="A1496" t="s">
        <v>93</v>
      </c>
      <c r="B1496" t="s">
        <v>161</v>
      </c>
      <c r="C1496" t="s">
        <v>184</v>
      </c>
      <c r="D1496" t="s">
        <v>233</v>
      </c>
      <c r="E1496" t="s">
        <v>16</v>
      </c>
      <c r="F1496" t="s">
        <v>148</v>
      </c>
      <c r="G1496">
        <v>3</v>
      </c>
      <c r="H1496">
        <v>48.76</v>
      </c>
      <c r="I1496">
        <v>146.28</v>
      </c>
    </row>
    <row r="1497" spans="1:9" x14ac:dyDescent="0.3">
      <c r="A1497" t="s">
        <v>93</v>
      </c>
      <c r="B1497" t="s">
        <v>161</v>
      </c>
      <c r="C1497" t="s">
        <v>184</v>
      </c>
      <c r="D1497" t="s">
        <v>272</v>
      </c>
      <c r="E1497" t="s">
        <v>16</v>
      </c>
      <c r="F1497" t="s">
        <v>145</v>
      </c>
      <c r="G1497">
        <v>2249</v>
      </c>
      <c r="H1497">
        <v>3.2</v>
      </c>
      <c r="I1497">
        <v>7196.8</v>
      </c>
    </row>
    <row r="1498" spans="1:9" x14ac:dyDescent="0.3">
      <c r="A1498" t="s">
        <v>93</v>
      </c>
      <c r="B1498" t="s">
        <v>161</v>
      </c>
      <c r="C1498" t="s">
        <v>184</v>
      </c>
      <c r="D1498" t="s">
        <v>317</v>
      </c>
      <c r="E1498" t="s">
        <v>17</v>
      </c>
      <c r="F1498" t="s">
        <v>145</v>
      </c>
      <c r="G1498">
        <v>1</v>
      </c>
      <c r="H1498">
        <v>100</v>
      </c>
      <c r="I1498">
        <v>100</v>
      </c>
    </row>
    <row r="1499" spans="1:9" x14ac:dyDescent="0.3">
      <c r="A1499" t="s">
        <v>93</v>
      </c>
      <c r="B1499" t="s">
        <v>161</v>
      </c>
      <c r="C1499" t="s">
        <v>184</v>
      </c>
      <c r="D1499" t="s">
        <v>239</v>
      </c>
      <c r="E1499" t="s">
        <v>17</v>
      </c>
      <c r="F1499" t="s">
        <v>145</v>
      </c>
      <c r="G1499">
        <v>36.818100000000001</v>
      </c>
      <c r="H1499">
        <v>110</v>
      </c>
      <c r="I1499">
        <v>4050</v>
      </c>
    </row>
    <row r="1500" spans="1:9" x14ac:dyDescent="0.3">
      <c r="A1500" t="s">
        <v>93</v>
      </c>
      <c r="B1500" t="s">
        <v>161</v>
      </c>
      <c r="C1500" t="s">
        <v>184</v>
      </c>
      <c r="D1500" t="s">
        <v>239</v>
      </c>
      <c r="E1500" t="s">
        <v>16</v>
      </c>
      <c r="F1500" t="s">
        <v>145</v>
      </c>
      <c r="G1500">
        <v>13.181800000000001</v>
      </c>
      <c r="H1500">
        <v>110</v>
      </c>
      <c r="I1500">
        <v>1450</v>
      </c>
    </row>
    <row r="1501" spans="1:9" x14ac:dyDescent="0.3">
      <c r="A1501" t="s">
        <v>93</v>
      </c>
      <c r="B1501" t="s">
        <v>161</v>
      </c>
      <c r="C1501" t="s">
        <v>184</v>
      </c>
      <c r="D1501" t="s">
        <v>275</v>
      </c>
      <c r="E1501" t="s">
        <v>18</v>
      </c>
      <c r="F1501" t="s">
        <v>145</v>
      </c>
      <c r="G1501">
        <v>12</v>
      </c>
      <c r="H1501">
        <v>130</v>
      </c>
      <c r="I1501">
        <v>1560</v>
      </c>
    </row>
    <row r="1502" spans="1:9" x14ac:dyDescent="0.3">
      <c r="A1502" t="s">
        <v>93</v>
      </c>
      <c r="B1502" t="s">
        <v>161</v>
      </c>
      <c r="C1502" t="s">
        <v>184</v>
      </c>
      <c r="D1502" t="s">
        <v>196</v>
      </c>
      <c r="E1502" t="s">
        <v>18</v>
      </c>
      <c r="F1502" t="s">
        <v>145</v>
      </c>
      <c r="G1502">
        <v>4</v>
      </c>
      <c r="H1502">
        <v>60</v>
      </c>
      <c r="I1502">
        <v>240</v>
      </c>
    </row>
    <row r="1503" spans="1:9" x14ac:dyDescent="0.3">
      <c r="A1503" t="s">
        <v>93</v>
      </c>
      <c r="B1503" t="s">
        <v>161</v>
      </c>
      <c r="C1503" t="s">
        <v>184</v>
      </c>
      <c r="D1503" t="s">
        <v>225</v>
      </c>
      <c r="E1503" t="s">
        <v>125</v>
      </c>
      <c r="F1503" t="s">
        <v>162</v>
      </c>
      <c r="G1503">
        <v>111.96</v>
      </c>
      <c r="H1503">
        <v>49</v>
      </c>
      <c r="I1503">
        <v>5486.04</v>
      </c>
    </row>
    <row r="1504" spans="1:9" x14ac:dyDescent="0.3">
      <c r="A1504" t="s">
        <v>94</v>
      </c>
      <c r="B1504" t="s">
        <v>161</v>
      </c>
      <c r="C1504" t="s">
        <v>184</v>
      </c>
      <c r="D1504" t="s">
        <v>272</v>
      </c>
      <c r="E1504" t="s">
        <v>125</v>
      </c>
      <c r="F1504" t="s">
        <v>145</v>
      </c>
      <c r="G1504">
        <v>1533</v>
      </c>
      <c r="H1504">
        <v>3.2</v>
      </c>
      <c r="I1504">
        <v>4905.6000000000004</v>
      </c>
    </row>
    <row r="1505" spans="1:9" x14ac:dyDescent="0.3">
      <c r="A1505" t="s">
        <v>95</v>
      </c>
      <c r="B1505" t="s">
        <v>161</v>
      </c>
      <c r="C1505" t="s">
        <v>184</v>
      </c>
      <c r="D1505" t="s">
        <v>203</v>
      </c>
      <c r="E1505" t="s">
        <v>16</v>
      </c>
      <c r="F1505" t="s">
        <v>148</v>
      </c>
      <c r="G1505">
        <v>3</v>
      </c>
      <c r="H1505">
        <v>229.66</v>
      </c>
      <c r="I1505">
        <v>688.98</v>
      </c>
    </row>
    <row r="1506" spans="1:9" x14ac:dyDescent="0.3">
      <c r="A1506" t="s">
        <v>95</v>
      </c>
      <c r="B1506" t="s">
        <v>161</v>
      </c>
      <c r="C1506" t="s">
        <v>184</v>
      </c>
      <c r="D1506" t="s">
        <v>291</v>
      </c>
      <c r="E1506" t="s">
        <v>18</v>
      </c>
      <c r="F1506" t="s">
        <v>145</v>
      </c>
      <c r="G1506">
        <v>3</v>
      </c>
      <c r="H1506">
        <v>9.74</v>
      </c>
      <c r="I1506">
        <v>29.22</v>
      </c>
    </row>
    <row r="1507" spans="1:9" x14ac:dyDescent="0.3">
      <c r="A1507" t="s">
        <v>95</v>
      </c>
      <c r="B1507" t="s">
        <v>161</v>
      </c>
      <c r="C1507" t="s">
        <v>184</v>
      </c>
      <c r="D1507" t="s">
        <v>226</v>
      </c>
      <c r="E1507" t="s">
        <v>17</v>
      </c>
      <c r="F1507" t="s">
        <v>147</v>
      </c>
      <c r="G1507">
        <v>93</v>
      </c>
      <c r="H1507">
        <v>3.3</v>
      </c>
      <c r="I1507">
        <v>306.89999999999998</v>
      </c>
    </row>
    <row r="1508" spans="1:9" x14ac:dyDescent="0.3">
      <c r="A1508" t="s">
        <v>95</v>
      </c>
      <c r="B1508" t="s">
        <v>161</v>
      </c>
      <c r="C1508" t="s">
        <v>184</v>
      </c>
      <c r="D1508" t="s">
        <v>289</v>
      </c>
      <c r="E1508" t="s">
        <v>16</v>
      </c>
      <c r="F1508" t="s">
        <v>147</v>
      </c>
      <c r="G1508">
        <v>1</v>
      </c>
      <c r="H1508">
        <v>3.38</v>
      </c>
      <c r="I1508">
        <v>3.38</v>
      </c>
    </row>
    <row r="1509" spans="1:9" x14ac:dyDescent="0.3">
      <c r="A1509" t="s">
        <v>97</v>
      </c>
      <c r="B1509" t="s">
        <v>161</v>
      </c>
      <c r="C1509" t="s">
        <v>184</v>
      </c>
      <c r="D1509" t="s">
        <v>201</v>
      </c>
      <c r="E1509" t="s">
        <v>17</v>
      </c>
      <c r="F1509" t="s">
        <v>148</v>
      </c>
      <c r="G1509">
        <v>53.567100000000003</v>
      </c>
      <c r="H1509">
        <v>137.74</v>
      </c>
      <c r="I1509">
        <v>7378.34</v>
      </c>
    </row>
    <row r="1510" spans="1:9" x14ac:dyDescent="0.3">
      <c r="A1510" t="s">
        <v>97</v>
      </c>
      <c r="B1510" t="s">
        <v>161</v>
      </c>
      <c r="C1510" t="s">
        <v>184</v>
      </c>
      <c r="D1510" t="s">
        <v>272</v>
      </c>
      <c r="E1510" t="s">
        <v>17</v>
      </c>
      <c r="F1510" t="s">
        <v>145</v>
      </c>
      <c r="G1510">
        <v>1058</v>
      </c>
      <c r="H1510">
        <v>3.2</v>
      </c>
      <c r="I1510">
        <v>3385.6</v>
      </c>
    </row>
    <row r="1511" spans="1:9" x14ac:dyDescent="0.3">
      <c r="A1511" t="s">
        <v>97</v>
      </c>
      <c r="B1511" t="s">
        <v>161</v>
      </c>
      <c r="C1511" t="s">
        <v>184</v>
      </c>
      <c r="D1511" t="s">
        <v>253</v>
      </c>
      <c r="E1511" t="s">
        <v>16</v>
      </c>
      <c r="F1511" t="s">
        <v>147</v>
      </c>
      <c r="G1511">
        <v>1.9911000000000001</v>
      </c>
      <c r="H1511">
        <v>9.09</v>
      </c>
      <c r="I1511">
        <v>18.100000000000001</v>
      </c>
    </row>
    <row r="1512" spans="1:9" x14ac:dyDescent="0.3">
      <c r="A1512" t="s">
        <v>97</v>
      </c>
      <c r="B1512" t="s">
        <v>161</v>
      </c>
      <c r="C1512" t="s">
        <v>184</v>
      </c>
      <c r="D1512" t="s">
        <v>195</v>
      </c>
      <c r="E1512" t="s">
        <v>16</v>
      </c>
      <c r="F1512" t="s">
        <v>147</v>
      </c>
      <c r="G1512" t="s">
        <v>193</v>
      </c>
      <c r="H1512">
        <v>0</v>
      </c>
      <c r="I1512">
        <v>0</v>
      </c>
    </row>
    <row r="1513" spans="1:9" x14ac:dyDescent="0.3">
      <c r="A1513" t="s">
        <v>97</v>
      </c>
      <c r="B1513" t="s">
        <v>161</v>
      </c>
      <c r="C1513" t="s">
        <v>184</v>
      </c>
      <c r="D1513" t="s">
        <v>284</v>
      </c>
      <c r="E1513" t="s">
        <v>16</v>
      </c>
      <c r="F1513" t="s">
        <v>145</v>
      </c>
      <c r="G1513">
        <v>2</v>
      </c>
      <c r="H1513">
        <v>160</v>
      </c>
      <c r="I1513">
        <v>320</v>
      </c>
    </row>
    <row r="1514" spans="1:9" x14ac:dyDescent="0.3">
      <c r="A1514" t="s">
        <v>98</v>
      </c>
      <c r="B1514" t="s">
        <v>161</v>
      </c>
      <c r="C1514" t="s">
        <v>184</v>
      </c>
      <c r="D1514" t="s">
        <v>295</v>
      </c>
      <c r="E1514" t="s">
        <v>18</v>
      </c>
      <c r="F1514" t="s">
        <v>148</v>
      </c>
      <c r="G1514">
        <v>1</v>
      </c>
      <c r="H1514">
        <v>14.03</v>
      </c>
      <c r="I1514">
        <v>14.03</v>
      </c>
    </row>
    <row r="1515" spans="1:9" x14ac:dyDescent="0.3">
      <c r="A1515" t="s">
        <v>98</v>
      </c>
      <c r="B1515" t="s">
        <v>161</v>
      </c>
      <c r="C1515" t="s">
        <v>184</v>
      </c>
      <c r="D1515" t="s">
        <v>272</v>
      </c>
      <c r="E1515" t="s">
        <v>17</v>
      </c>
      <c r="F1515" t="s">
        <v>145</v>
      </c>
      <c r="G1515">
        <v>1326</v>
      </c>
      <c r="H1515">
        <v>3.2</v>
      </c>
      <c r="I1515">
        <v>4243.2</v>
      </c>
    </row>
    <row r="1516" spans="1:9" x14ac:dyDescent="0.3">
      <c r="A1516" t="s">
        <v>98</v>
      </c>
      <c r="B1516" t="s">
        <v>161</v>
      </c>
      <c r="C1516" t="s">
        <v>184</v>
      </c>
      <c r="D1516" t="s">
        <v>319</v>
      </c>
      <c r="E1516" t="s">
        <v>17</v>
      </c>
      <c r="F1516" t="s">
        <v>147</v>
      </c>
      <c r="G1516">
        <v>1.9911000000000001</v>
      </c>
      <c r="H1516">
        <v>9.09</v>
      </c>
      <c r="I1516">
        <v>18.100000000000001</v>
      </c>
    </row>
    <row r="1517" spans="1:9" x14ac:dyDescent="0.3">
      <c r="A1517" t="s">
        <v>98</v>
      </c>
      <c r="B1517" t="s">
        <v>161</v>
      </c>
      <c r="C1517" t="s">
        <v>184</v>
      </c>
      <c r="D1517" t="s">
        <v>221</v>
      </c>
      <c r="E1517" t="s">
        <v>18</v>
      </c>
      <c r="F1517" t="s">
        <v>147</v>
      </c>
      <c r="G1517">
        <v>6.9880000000000004</v>
      </c>
      <c r="H1517">
        <v>3.34</v>
      </c>
      <c r="I1517">
        <v>23.34</v>
      </c>
    </row>
    <row r="1518" spans="1:9" x14ac:dyDescent="0.3">
      <c r="A1518" t="s">
        <v>98</v>
      </c>
      <c r="B1518" t="s">
        <v>161</v>
      </c>
      <c r="C1518" t="s">
        <v>184</v>
      </c>
      <c r="D1518" t="s">
        <v>294</v>
      </c>
      <c r="E1518" t="s">
        <v>16</v>
      </c>
      <c r="F1518" t="s">
        <v>145</v>
      </c>
      <c r="G1518">
        <v>1</v>
      </c>
      <c r="H1518">
        <v>56.5</v>
      </c>
      <c r="I1518">
        <v>56.5</v>
      </c>
    </row>
    <row r="1519" spans="1:9" x14ac:dyDescent="0.3">
      <c r="A1519" t="s">
        <v>99</v>
      </c>
      <c r="B1519" t="s">
        <v>161</v>
      </c>
      <c r="C1519" t="s">
        <v>184</v>
      </c>
      <c r="D1519" t="s">
        <v>219</v>
      </c>
      <c r="E1519" t="s">
        <v>18</v>
      </c>
      <c r="F1519" t="s">
        <v>148</v>
      </c>
      <c r="G1519" t="s">
        <v>193</v>
      </c>
      <c r="H1519">
        <v>0</v>
      </c>
      <c r="I1519">
        <v>0</v>
      </c>
    </row>
    <row r="1520" spans="1:9" x14ac:dyDescent="0.3">
      <c r="A1520" t="s">
        <v>99</v>
      </c>
      <c r="B1520" t="s">
        <v>161</v>
      </c>
      <c r="C1520" t="s">
        <v>184</v>
      </c>
      <c r="D1520" t="s">
        <v>291</v>
      </c>
      <c r="E1520" t="s">
        <v>18</v>
      </c>
      <c r="F1520" t="s">
        <v>145</v>
      </c>
      <c r="G1520">
        <v>3</v>
      </c>
      <c r="H1520">
        <v>9.74</v>
      </c>
      <c r="I1520">
        <v>29.22</v>
      </c>
    </row>
    <row r="1521" spans="1:9" x14ac:dyDescent="0.3">
      <c r="A1521" t="s">
        <v>99</v>
      </c>
      <c r="B1521" t="s">
        <v>161</v>
      </c>
      <c r="C1521" t="s">
        <v>184</v>
      </c>
      <c r="D1521" t="s">
        <v>301</v>
      </c>
      <c r="E1521" t="s">
        <v>17</v>
      </c>
      <c r="F1521" t="s">
        <v>147</v>
      </c>
      <c r="G1521">
        <v>3162.2417999999998</v>
      </c>
      <c r="H1521">
        <v>23.82</v>
      </c>
      <c r="I1521">
        <v>75324.600000000006</v>
      </c>
    </row>
    <row r="1522" spans="1:9" x14ac:dyDescent="0.3">
      <c r="A1522" t="s">
        <v>99</v>
      </c>
      <c r="B1522" t="s">
        <v>161</v>
      </c>
      <c r="C1522" t="s">
        <v>184</v>
      </c>
      <c r="D1522" t="s">
        <v>200</v>
      </c>
      <c r="E1522" t="s">
        <v>16</v>
      </c>
      <c r="F1522" t="s">
        <v>148</v>
      </c>
      <c r="G1522">
        <v>5</v>
      </c>
      <c r="H1522">
        <v>65.680000000000007</v>
      </c>
      <c r="I1522">
        <v>328.4</v>
      </c>
    </row>
    <row r="1523" spans="1:9" x14ac:dyDescent="0.3">
      <c r="A1523" t="s">
        <v>99</v>
      </c>
      <c r="B1523" t="s">
        <v>161</v>
      </c>
      <c r="C1523" t="s">
        <v>184</v>
      </c>
      <c r="D1523" t="s">
        <v>197</v>
      </c>
      <c r="E1523" t="s">
        <v>18</v>
      </c>
      <c r="F1523" t="s">
        <v>145</v>
      </c>
      <c r="G1523">
        <v>3</v>
      </c>
      <c r="H1523">
        <v>130</v>
      </c>
      <c r="I1523">
        <v>390</v>
      </c>
    </row>
    <row r="1524" spans="1:9" x14ac:dyDescent="0.3">
      <c r="A1524" t="s">
        <v>99</v>
      </c>
      <c r="B1524" t="s">
        <v>161</v>
      </c>
      <c r="C1524" t="s">
        <v>184</v>
      </c>
      <c r="D1524" t="s">
        <v>284</v>
      </c>
      <c r="E1524" t="s">
        <v>17</v>
      </c>
      <c r="F1524" t="s">
        <v>145</v>
      </c>
      <c r="G1524">
        <v>1</v>
      </c>
      <c r="H1524">
        <v>160</v>
      </c>
      <c r="I1524">
        <v>160</v>
      </c>
    </row>
    <row r="1525" spans="1:9" x14ac:dyDescent="0.3">
      <c r="A1525" t="s">
        <v>100</v>
      </c>
      <c r="B1525" t="s">
        <v>161</v>
      </c>
      <c r="C1525" t="s">
        <v>184</v>
      </c>
      <c r="D1525" t="s">
        <v>219</v>
      </c>
      <c r="E1525" t="s">
        <v>17</v>
      </c>
      <c r="F1525" t="s">
        <v>148</v>
      </c>
      <c r="G1525" t="s">
        <v>193</v>
      </c>
      <c r="H1525">
        <v>0</v>
      </c>
      <c r="I1525">
        <v>0</v>
      </c>
    </row>
    <row r="1526" spans="1:9" x14ac:dyDescent="0.3">
      <c r="A1526" t="s">
        <v>100</v>
      </c>
      <c r="B1526" t="s">
        <v>161</v>
      </c>
      <c r="C1526" t="s">
        <v>184</v>
      </c>
      <c r="D1526" t="s">
        <v>227</v>
      </c>
      <c r="E1526" t="s">
        <v>16</v>
      </c>
      <c r="F1526" t="s">
        <v>145</v>
      </c>
      <c r="G1526">
        <v>1</v>
      </c>
      <c r="H1526">
        <v>160</v>
      </c>
      <c r="I1526">
        <v>160</v>
      </c>
    </row>
    <row r="1527" spans="1:9" x14ac:dyDescent="0.3">
      <c r="A1527" t="s">
        <v>100</v>
      </c>
      <c r="B1527" t="s">
        <v>161</v>
      </c>
      <c r="C1527" t="s">
        <v>184</v>
      </c>
      <c r="D1527" t="s">
        <v>225</v>
      </c>
      <c r="E1527" t="s">
        <v>17</v>
      </c>
      <c r="F1527" t="s">
        <v>162</v>
      </c>
      <c r="G1527">
        <v>558.12</v>
      </c>
      <c r="H1527">
        <v>51.96</v>
      </c>
      <c r="I1527">
        <v>28999.89</v>
      </c>
    </row>
    <row r="1528" spans="1:9" x14ac:dyDescent="0.3">
      <c r="A1528" t="s">
        <v>100</v>
      </c>
      <c r="B1528" t="s">
        <v>161</v>
      </c>
      <c r="C1528" t="s">
        <v>184</v>
      </c>
      <c r="D1528" t="s">
        <v>257</v>
      </c>
      <c r="E1528" t="s">
        <v>18</v>
      </c>
      <c r="F1528" t="s">
        <v>162</v>
      </c>
      <c r="G1528">
        <v>5.05</v>
      </c>
      <c r="H1528">
        <v>30</v>
      </c>
      <c r="I1528">
        <v>200</v>
      </c>
    </row>
    <row r="1529" spans="1:9" x14ac:dyDescent="0.3">
      <c r="A1529" t="s">
        <v>101</v>
      </c>
      <c r="B1529" t="s">
        <v>161</v>
      </c>
      <c r="C1529" t="s">
        <v>184</v>
      </c>
      <c r="D1529" t="s">
        <v>196</v>
      </c>
      <c r="E1529" t="s">
        <v>125</v>
      </c>
      <c r="F1529" t="s">
        <v>145</v>
      </c>
      <c r="G1529">
        <v>1</v>
      </c>
      <c r="H1529">
        <v>60</v>
      </c>
      <c r="I1529">
        <v>60</v>
      </c>
    </row>
    <row r="1530" spans="1:9" x14ac:dyDescent="0.3">
      <c r="A1530" t="s">
        <v>102</v>
      </c>
      <c r="B1530" t="s">
        <v>161</v>
      </c>
      <c r="C1530" t="s">
        <v>184</v>
      </c>
      <c r="D1530" t="s">
        <v>268</v>
      </c>
      <c r="E1530" t="s">
        <v>18</v>
      </c>
      <c r="F1530" t="s">
        <v>148</v>
      </c>
      <c r="G1530">
        <v>1</v>
      </c>
      <c r="H1530">
        <v>75.73</v>
      </c>
      <c r="I1530">
        <v>75.73</v>
      </c>
    </row>
    <row r="1531" spans="1:9" x14ac:dyDescent="0.3">
      <c r="A1531" t="s">
        <v>102</v>
      </c>
      <c r="B1531" t="s">
        <v>161</v>
      </c>
      <c r="C1531" t="s">
        <v>184</v>
      </c>
      <c r="D1531" t="s">
        <v>204</v>
      </c>
      <c r="E1531" t="s">
        <v>125</v>
      </c>
      <c r="F1531" t="s">
        <v>148</v>
      </c>
      <c r="G1531">
        <v>1</v>
      </c>
      <c r="H1531">
        <v>161.12</v>
      </c>
      <c r="I1531">
        <v>161.12</v>
      </c>
    </row>
    <row r="1532" spans="1:9" x14ac:dyDescent="0.3">
      <c r="A1532" t="s">
        <v>102</v>
      </c>
      <c r="B1532" t="s">
        <v>161</v>
      </c>
      <c r="C1532" t="s">
        <v>184</v>
      </c>
      <c r="D1532" t="s">
        <v>244</v>
      </c>
      <c r="E1532" t="s">
        <v>18</v>
      </c>
      <c r="F1532" t="s">
        <v>148</v>
      </c>
      <c r="G1532">
        <v>1</v>
      </c>
      <c r="H1532">
        <v>117.68</v>
      </c>
      <c r="I1532">
        <v>117.68</v>
      </c>
    </row>
    <row r="1533" spans="1:9" x14ac:dyDescent="0.3">
      <c r="A1533" t="s">
        <v>102</v>
      </c>
      <c r="B1533" t="s">
        <v>161</v>
      </c>
      <c r="C1533" t="s">
        <v>184</v>
      </c>
      <c r="D1533" t="s">
        <v>270</v>
      </c>
      <c r="E1533" t="s">
        <v>17</v>
      </c>
      <c r="F1533" t="s">
        <v>145</v>
      </c>
      <c r="G1533">
        <v>7</v>
      </c>
      <c r="H1533">
        <v>6.5</v>
      </c>
      <c r="I1533">
        <v>45.5</v>
      </c>
    </row>
    <row r="1534" spans="1:9" x14ac:dyDescent="0.3">
      <c r="A1534" t="s">
        <v>102</v>
      </c>
      <c r="B1534" t="s">
        <v>161</v>
      </c>
      <c r="C1534" t="s">
        <v>184</v>
      </c>
      <c r="D1534" t="s">
        <v>222</v>
      </c>
      <c r="E1534" t="s">
        <v>16</v>
      </c>
      <c r="F1534" t="s">
        <v>145</v>
      </c>
      <c r="G1534">
        <v>5</v>
      </c>
      <c r="H1534">
        <v>110</v>
      </c>
      <c r="I1534">
        <v>550</v>
      </c>
    </row>
    <row r="1535" spans="1:9" x14ac:dyDescent="0.3">
      <c r="A1535" t="s">
        <v>102</v>
      </c>
      <c r="B1535" t="s">
        <v>161</v>
      </c>
      <c r="C1535" t="s">
        <v>184</v>
      </c>
      <c r="D1535" t="s">
        <v>232</v>
      </c>
      <c r="E1535" t="s">
        <v>18</v>
      </c>
      <c r="F1535" t="s">
        <v>145</v>
      </c>
      <c r="G1535">
        <v>2</v>
      </c>
      <c r="H1535">
        <v>22.5</v>
      </c>
      <c r="I1535">
        <v>45</v>
      </c>
    </row>
    <row r="1536" spans="1:9" x14ac:dyDescent="0.3">
      <c r="A1536" t="s">
        <v>103</v>
      </c>
      <c r="B1536" t="s">
        <v>161</v>
      </c>
      <c r="C1536" t="s">
        <v>184</v>
      </c>
      <c r="D1536" t="s">
        <v>219</v>
      </c>
      <c r="E1536" t="s">
        <v>16</v>
      </c>
      <c r="F1536" t="s">
        <v>148</v>
      </c>
      <c r="G1536" t="s">
        <v>193</v>
      </c>
      <c r="H1536">
        <v>0</v>
      </c>
      <c r="I1536">
        <v>0</v>
      </c>
    </row>
    <row r="1537" spans="1:9" x14ac:dyDescent="0.3">
      <c r="A1537" t="s">
        <v>103</v>
      </c>
      <c r="B1537" t="s">
        <v>161</v>
      </c>
      <c r="C1537" t="s">
        <v>184</v>
      </c>
      <c r="D1537" t="s">
        <v>268</v>
      </c>
      <c r="E1537" t="s">
        <v>16</v>
      </c>
      <c r="F1537" t="s">
        <v>148</v>
      </c>
      <c r="G1537">
        <v>2</v>
      </c>
      <c r="H1537">
        <v>75.73</v>
      </c>
      <c r="I1537">
        <v>151.46</v>
      </c>
    </row>
    <row r="1538" spans="1:9" x14ac:dyDescent="0.3">
      <c r="A1538" t="s">
        <v>103</v>
      </c>
      <c r="B1538" t="s">
        <v>161</v>
      </c>
      <c r="C1538" t="s">
        <v>184</v>
      </c>
      <c r="D1538" t="s">
        <v>195</v>
      </c>
      <c r="E1538" t="s">
        <v>18</v>
      </c>
      <c r="F1538" t="s">
        <v>147</v>
      </c>
      <c r="G1538" t="s">
        <v>193</v>
      </c>
      <c r="H1538">
        <v>0</v>
      </c>
      <c r="I1538">
        <v>0</v>
      </c>
    </row>
    <row r="1539" spans="1:9" x14ac:dyDescent="0.3">
      <c r="A1539" t="s">
        <v>103</v>
      </c>
      <c r="B1539" t="s">
        <v>161</v>
      </c>
      <c r="C1539" t="s">
        <v>184</v>
      </c>
      <c r="D1539" t="s">
        <v>252</v>
      </c>
      <c r="E1539" t="s">
        <v>18</v>
      </c>
      <c r="F1539" t="s">
        <v>145</v>
      </c>
      <c r="G1539">
        <v>1</v>
      </c>
      <c r="H1539">
        <v>110</v>
      </c>
      <c r="I1539">
        <v>110</v>
      </c>
    </row>
    <row r="1540" spans="1:9" x14ac:dyDescent="0.3">
      <c r="A1540" t="s">
        <v>103</v>
      </c>
      <c r="B1540" t="s">
        <v>161</v>
      </c>
      <c r="C1540" t="s">
        <v>184</v>
      </c>
      <c r="D1540" t="s">
        <v>222</v>
      </c>
      <c r="E1540" t="s">
        <v>17</v>
      </c>
      <c r="F1540" t="s">
        <v>145</v>
      </c>
      <c r="G1540">
        <v>50.363599999999998</v>
      </c>
      <c r="H1540">
        <v>110</v>
      </c>
      <c r="I1540">
        <v>5540</v>
      </c>
    </row>
    <row r="1541" spans="1:9" x14ac:dyDescent="0.3">
      <c r="A1541" t="s">
        <v>103</v>
      </c>
      <c r="B1541" t="s">
        <v>161</v>
      </c>
      <c r="C1541" t="s">
        <v>184</v>
      </c>
      <c r="D1541" t="s">
        <v>312</v>
      </c>
      <c r="E1541" t="s">
        <v>18</v>
      </c>
      <c r="F1541" t="s">
        <v>145</v>
      </c>
      <c r="G1541">
        <v>1</v>
      </c>
      <c r="H1541">
        <v>56.5</v>
      </c>
      <c r="I1541">
        <v>56.5</v>
      </c>
    </row>
    <row r="1542" spans="1:9" x14ac:dyDescent="0.3">
      <c r="A1542" t="s">
        <v>103</v>
      </c>
      <c r="B1542" t="s">
        <v>161</v>
      </c>
      <c r="C1542" t="s">
        <v>184</v>
      </c>
      <c r="D1542" t="s">
        <v>294</v>
      </c>
      <c r="E1542" t="s">
        <v>125</v>
      </c>
      <c r="F1542" t="s">
        <v>145</v>
      </c>
      <c r="G1542">
        <v>8</v>
      </c>
      <c r="H1542">
        <v>117</v>
      </c>
      <c r="I1542">
        <v>936</v>
      </c>
    </row>
    <row r="1543" spans="1:9" x14ac:dyDescent="0.3">
      <c r="A1543" t="s">
        <v>103</v>
      </c>
      <c r="B1543" t="s">
        <v>161</v>
      </c>
      <c r="C1543" t="s">
        <v>184</v>
      </c>
      <c r="D1543" t="s">
        <v>197</v>
      </c>
      <c r="E1543" t="s">
        <v>16</v>
      </c>
      <c r="F1543" t="s">
        <v>145</v>
      </c>
      <c r="G1543">
        <v>3</v>
      </c>
      <c r="H1543">
        <v>130</v>
      </c>
      <c r="I1543">
        <v>390</v>
      </c>
    </row>
    <row r="1544" spans="1:9" x14ac:dyDescent="0.3">
      <c r="A1544" t="s">
        <v>104</v>
      </c>
      <c r="B1544" t="s">
        <v>161</v>
      </c>
      <c r="C1544" t="s">
        <v>184</v>
      </c>
      <c r="D1544" t="s">
        <v>248</v>
      </c>
      <c r="E1544" t="s">
        <v>18</v>
      </c>
      <c r="F1544" t="s">
        <v>148</v>
      </c>
      <c r="G1544">
        <v>39</v>
      </c>
      <c r="H1544">
        <v>114.27</v>
      </c>
      <c r="I1544">
        <v>4456.54</v>
      </c>
    </row>
    <row r="1545" spans="1:9" x14ac:dyDescent="0.3">
      <c r="A1545" t="s">
        <v>104</v>
      </c>
      <c r="B1545" t="s">
        <v>161</v>
      </c>
      <c r="C1545" t="s">
        <v>184</v>
      </c>
      <c r="D1545" t="s">
        <v>320</v>
      </c>
      <c r="E1545" t="s">
        <v>17</v>
      </c>
      <c r="F1545" t="s">
        <v>147</v>
      </c>
      <c r="G1545">
        <v>0</v>
      </c>
      <c r="H1545">
        <v>9.74</v>
      </c>
      <c r="I1545">
        <v>0</v>
      </c>
    </row>
    <row r="1546" spans="1:9" x14ac:dyDescent="0.3">
      <c r="A1546" t="s">
        <v>105</v>
      </c>
      <c r="B1546" t="s">
        <v>161</v>
      </c>
      <c r="C1546" t="s">
        <v>184</v>
      </c>
      <c r="D1546" t="s">
        <v>248</v>
      </c>
      <c r="E1546" t="s">
        <v>16</v>
      </c>
      <c r="F1546" t="s">
        <v>148</v>
      </c>
      <c r="G1546">
        <v>11</v>
      </c>
      <c r="H1546">
        <v>114.27</v>
      </c>
      <c r="I1546">
        <v>1256.97</v>
      </c>
    </row>
    <row r="1547" spans="1:9" x14ac:dyDescent="0.3">
      <c r="A1547" t="s">
        <v>105</v>
      </c>
      <c r="B1547" t="s">
        <v>161</v>
      </c>
      <c r="C1547" t="s">
        <v>184</v>
      </c>
      <c r="D1547" t="s">
        <v>245</v>
      </c>
      <c r="E1547" t="s">
        <v>18</v>
      </c>
      <c r="F1547" t="s">
        <v>148</v>
      </c>
      <c r="G1547">
        <v>2</v>
      </c>
      <c r="H1547">
        <v>57.27</v>
      </c>
      <c r="I1547">
        <v>114.54</v>
      </c>
    </row>
    <row r="1548" spans="1:9" x14ac:dyDescent="0.3">
      <c r="A1548" t="s">
        <v>105</v>
      </c>
      <c r="B1548" t="s">
        <v>161</v>
      </c>
      <c r="C1548" t="s">
        <v>184</v>
      </c>
      <c r="D1548" t="s">
        <v>287</v>
      </c>
      <c r="E1548" t="s">
        <v>16</v>
      </c>
      <c r="F1548" t="s">
        <v>145</v>
      </c>
      <c r="G1548">
        <v>1</v>
      </c>
      <c r="H1548">
        <v>50</v>
      </c>
      <c r="I1548">
        <v>50</v>
      </c>
    </row>
    <row r="1549" spans="1:9" x14ac:dyDescent="0.3">
      <c r="A1549" t="s">
        <v>105</v>
      </c>
      <c r="B1549" t="s">
        <v>161</v>
      </c>
      <c r="C1549" t="s">
        <v>184</v>
      </c>
      <c r="D1549" t="s">
        <v>324</v>
      </c>
      <c r="E1549" t="s">
        <v>18</v>
      </c>
      <c r="F1549" t="s">
        <v>145</v>
      </c>
      <c r="G1549">
        <v>1</v>
      </c>
      <c r="H1549">
        <v>80</v>
      </c>
      <c r="I1549">
        <v>80</v>
      </c>
    </row>
    <row r="1550" spans="1:9" x14ac:dyDescent="0.3">
      <c r="A1550" t="s">
        <v>93</v>
      </c>
      <c r="B1550" t="s">
        <v>161</v>
      </c>
      <c r="C1550" t="s">
        <v>184</v>
      </c>
      <c r="D1550" t="s">
        <v>238</v>
      </c>
      <c r="E1550" t="s">
        <v>18</v>
      </c>
      <c r="F1550" t="s">
        <v>148</v>
      </c>
      <c r="G1550">
        <v>4</v>
      </c>
      <c r="H1550">
        <v>79.14</v>
      </c>
      <c r="I1550">
        <v>316.56</v>
      </c>
    </row>
    <row r="1551" spans="1:9" x14ac:dyDescent="0.3">
      <c r="A1551" t="s">
        <v>93</v>
      </c>
      <c r="B1551" t="s">
        <v>161</v>
      </c>
      <c r="C1551" t="s">
        <v>184</v>
      </c>
      <c r="D1551" t="s">
        <v>203</v>
      </c>
      <c r="E1551" t="s">
        <v>17</v>
      </c>
      <c r="F1551" t="s">
        <v>148</v>
      </c>
      <c r="G1551">
        <v>57.1999</v>
      </c>
      <c r="H1551">
        <v>229.66</v>
      </c>
      <c r="I1551">
        <v>13136.55</v>
      </c>
    </row>
    <row r="1552" spans="1:9" x14ac:dyDescent="0.3">
      <c r="A1552" t="s">
        <v>93</v>
      </c>
      <c r="B1552" t="s">
        <v>161</v>
      </c>
      <c r="C1552" t="s">
        <v>184</v>
      </c>
      <c r="D1552" t="s">
        <v>199</v>
      </c>
      <c r="E1552" t="s">
        <v>18</v>
      </c>
      <c r="F1552" t="s">
        <v>145</v>
      </c>
      <c r="G1552">
        <v>118</v>
      </c>
      <c r="H1552">
        <v>5.5</v>
      </c>
      <c r="I1552">
        <v>649</v>
      </c>
    </row>
    <row r="1553" spans="1:9" x14ac:dyDescent="0.3">
      <c r="A1553" t="s">
        <v>102</v>
      </c>
      <c r="B1553" t="s">
        <v>161</v>
      </c>
      <c r="C1553" t="s">
        <v>184</v>
      </c>
      <c r="D1553" t="s">
        <v>207</v>
      </c>
      <c r="E1553" t="s">
        <v>17</v>
      </c>
      <c r="F1553" t="s">
        <v>148</v>
      </c>
      <c r="G1553">
        <v>6</v>
      </c>
      <c r="H1553">
        <v>469.63</v>
      </c>
      <c r="I1553">
        <v>2817.78</v>
      </c>
    </row>
    <row r="1554" spans="1:9" x14ac:dyDescent="0.3">
      <c r="A1554" t="s">
        <v>102</v>
      </c>
      <c r="B1554" t="s">
        <v>161</v>
      </c>
      <c r="C1554" t="s">
        <v>184</v>
      </c>
      <c r="D1554" t="s">
        <v>272</v>
      </c>
      <c r="E1554" t="s">
        <v>125</v>
      </c>
      <c r="F1554" t="s">
        <v>145</v>
      </c>
      <c r="G1554">
        <v>939</v>
      </c>
      <c r="H1554">
        <v>3.2</v>
      </c>
      <c r="I1554">
        <v>3004.8</v>
      </c>
    </row>
    <row r="1555" spans="1:9" x14ac:dyDescent="0.3">
      <c r="A1555" t="s">
        <v>102</v>
      </c>
      <c r="B1555" t="s">
        <v>161</v>
      </c>
      <c r="C1555" t="s">
        <v>184</v>
      </c>
      <c r="D1555" t="s">
        <v>213</v>
      </c>
      <c r="E1555" t="s">
        <v>17</v>
      </c>
      <c r="F1555" t="s">
        <v>147</v>
      </c>
      <c r="G1555">
        <v>4</v>
      </c>
      <c r="H1555">
        <v>23.82</v>
      </c>
      <c r="I1555">
        <v>95.28</v>
      </c>
    </row>
    <row r="1556" spans="1:9" x14ac:dyDescent="0.3">
      <c r="A1556" t="s">
        <v>102</v>
      </c>
      <c r="B1556" t="s">
        <v>161</v>
      </c>
      <c r="C1556" t="s">
        <v>184</v>
      </c>
      <c r="D1556" t="s">
        <v>250</v>
      </c>
      <c r="E1556" t="s">
        <v>125</v>
      </c>
      <c r="F1556" t="s">
        <v>145</v>
      </c>
      <c r="G1556">
        <v>13</v>
      </c>
      <c r="H1556">
        <v>55</v>
      </c>
      <c r="I1556">
        <v>715</v>
      </c>
    </row>
    <row r="1557" spans="1:9" x14ac:dyDescent="0.3">
      <c r="A1557" t="s">
        <v>102</v>
      </c>
      <c r="B1557" t="s">
        <v>161</v>
      </c>
      <c r="C1557" t="s">
        <v>184</v>
      </c>
      <c r="D1557" t="s">
        <v>278</v>
      </c>
      <c r="E1557" t="s">
        <v>17</v>
      </c>
      <c r="F1557" t="s">
        <v>145</v>
      </c>
      <c r="G1557">
        <v>1</v>
      </c>
      <c r="H1557">
        <v>70</v>
      </c>
      <c r="I1557">
        <v>70</v>
      </c>
    </row>
    <row r="1558" spans="1:9" x14ac:dyDescent="0.3">
      <c r="A1558" t="s">
        <v>102</v>
      </c>
      <c r="B1558" t="s">
        <v>161</v>
      </c>
      <c r="C1558" t="s">
        <v>184</v>
      </c>
      <c r="D1558" t="s">
        <v>256</v>
      </c>
      <c r="E1558" t="s">
        <v>18</v>
      </c>
      <c r="F1558" t="s">
        <v>145</v>
      </c>
      <c r="G1558">
        <v>3</v>
      </c>
      <c r="H1558">
        <v>56.5</v>
      </c>
      <c r="I1558">
        <v>169.5</v>
      </c>
    </row>
    <row r="1559" spans="1:9" x14ac:dyDescent="0.3">
      <c r="A1559" t="s">
        <v>103</v>
      </c>
      <c r="B1559" t="s">
        <v>161</v>
      </c>
      <c r="C1559" t="s">
        <v>184</v>
      </c>
      <c r="D1559" t="s">
        <v>251</v>
      </c>
      <c r="E1559" t="s">
        <v>18</v>
      </c>
      <c r="F1559" t="s">
        <v>148</v>
      </c>
      <c r="G1559">
        <v>1</v>
      </c>
      <c r="H1559">
        <v>88.59</v>
      </c>
      <c r="I1559">
        <v>88.59</v>
      </c>
    </row>
    <row r="1560" spans="1:9" x14ac:dyDescent="0.3">
      <c r="A1560" t="s">
        <v>103</v>
      </c>
      <c r="B1560" t="s">
        <v>161</v>
      </c>
      <c r="C1560" t="s">
        <v>184</v>
      </c>
      <c r="D1560" t="s">
        <v>269</v>
      </c>
      <c r="E1560" t="s">
        <v>16</v>
      </c>
      <c r="F1560" t="s">
        <v>148</v>
      </c>
      <c r="G1560">
        <v>5.3333000000000004</v>
      </c>
      <c r="H1560">
        <v>69.03</v>
      </c>
      <c r="I1560">
        <v>368.16</v>
      </c>
    </row>
    <row r="1561" spans="1:9" x14ac:dyDescent="0.3">
      <c r="A1561" t="s">
        <v>103</v>
      </c>
      <c r="B1561" t="s">
        <v>161</v>
      </c>
      <c r="C1561" t="s">
        <v>184</v>
      </c>
      <c r="D1561" t="s">
        <v>235</v>
      </c>
      <c r="E1561" t="s">
        <v>18</v>
      </c>
      <c r="F1561" t="s">
        <v>148</v>
      </c>
      <c r="G1561">
        <v>31</v>
      </c>
      <c r="H1561">
        <v>2.25</v>
      </c>
      <c r="I1561">
        <v>69.75</v>
      </c>
    </row>
    <row r="1562" spans="1:9" x14ac:dyDescent="0.3">
      <c r="A1562" t="s">
        <v>104</v>
      </c>
      <c r="B1562" t="s">
        <v>161</v>
      </c>
      <c r="C1562" t="s">
        <v>184</v>
      </c>
      <c r="D1562" t="s">
        <v>195</v>
      </c>
      <c r="E1562" t="s">
        <v>16</v>
      </c>
      <c r="F1562" t="s">
        <v>147</v>
      </c>
      <c r="G1562" t="s">
        <v>193</v>
      </c>
      <c r="H1562">
        <v>0</v>
      </c>
      <c r="I1562">
        <v>0</v>
      </c>
    </row>
    <row r="1563" spans="1:9" x14ac:dyDescent="0.3">
      <c r="A1563" t="s">
        <v>105</v>
      </c>
      <c r="B1563" t="s">
        <v>161</v>
      </c>
      <c r="C1563" t="s">
        <v>184</v>
      </c>
      <c r="D1563" t="s">
        <v>233</v>
      </c>
      <c r="E1563" t="s">
        <v>17</v>
      </c>
      <c r="F1563" t="s">
        <v>148</v>
      </c>
      <c r="G1563">
        <v>13.333299999999999</v>
      </c>
      <c r="H1563">
        <v>48.69</v>
      </c>
      <c r="I1563">
        <v>649.20000000000005</v>
      </c>
    </row>
    <row r="1564" spans="1:9" x14ac:dyDescent="0.3">
      <c r="A1564" t="s">
        <v>105</v>
      </c>
      <c r="B1564" t="s">
        <v>161</v>
      </c>
      <c r="C1564" t="s">
        <v>184</v>
      </c>
      <c r="D1564" t="s">
        <v>204</v>
      </c>
      <c r="E1564" t="s">
        <v>18</v>
      </c>
      <c r="F1564" t="s">
        <v>148</v>
      </c>
      <c r="G1564">
        <v>34.724600000000002</v>
      </c>
      <c r="H1564">
        <v>161.12</v>
      </c>
      <c r="I1564">
        <v>5594.83</v>
      </c>
    </row>
    <row r="1565" spans="1:9" x14ac:dyDescent="0.3">
      <c r="A1565" t="s">
        <v>105</v>
      </c>
      <c r="B1565" t="s">
        <v>161</v>
      </c>
      <c r="C1565" t="s">
        <v>184</v>
      </c>
      <c r="D1565" t="s">
        <v>191</v>
      </c>
      <c r="E1565" t="s">
        <v>17</v>
      </c>
      <c r="F1565" t="s">
        <v>192</v>
      </c>
      <c r="G1565" t="s">
        <v>193</v>
      </c>
      <c r="H1565" t="s">
        <v>193</v>
      </c>
      <c r="I1565">
        <v>495.98</v>
      </c>
    </row>
    <row r="1566" spans="1:9" x14ac:dyDescent="0.3">
      <c r="A1566" t="s">
        <v>105</v>
      </c>
      <c r="B1566" t="s">
        <v>161</v>
      </c>
      <c r="C1566" t="s">
        <v>184</v>
      </c>
      <c r="D1566" t="s">
        <v>212</v>
      </c>
      <c r="E1566" t="s">
        <v>17</v>
      </c>
      <c r="F1566" t="s">
        <v>147</v>
      </c>
      <c r="G1566">
        <v>4</v>
      </c>
      <c r="H1566">
        <v>19.420000000000002</v>
      </c>
      <c r="I1566">
        <v>77.680000000000007</v>
      </c>
    </row>
    <row r="1567" spans="1:9" x14ac:dyDescent="0.3">
      <c r="A1567" t="s">
        <v>105</v>
      </c>
      <c r="B1567" t="s">
        <v>161</v>
      </c>
      <c r="C1567" t="s">
        <v>184</v>
      </c>
      <c r="D1567" t="s">
        <v>222</v>
      </c>
      <c r="E1567" t="s">
        <v>16</v>
      </c>
      <c r="F1567" t="s">
        <v>145</v>
      </c>
      <c r="G1567">
        <v>5</v>
      </c>
      <c r="H1567">
        <v>110</v>
      </c>
      <c r="I1567">
        <v>550</v>
      </c>
    </row>
    <row r="1568" spans="1:9" x14ac:dyDescent="0.3">
      <c r="A1568" t="s">
        <v>105</v>
      </c>
      <c r="B1568" t="s">
        <v>161</v>
      </c>
      <c r="C1568" t="s">
        <v>184</v>
      </c>
      <c r="D1568" t="s">
        <v>196</v>
      </c>
      <c r="E1568" t="s">
        <v>16</v>
      </c>
      <c r="F1568" t="s">
        <v>145</v>
      </c>
      <c r="G1568">
        <v>22</v>
      </c>
      <c r="H1568">
        <v>60</v>
      </c>
      <c r="I1568">
        <v>1320</v>
      </c>
    </row>
    <row r="1569" spans="1:9" x14ac:dyDescent="0.3">
      <c r="A1569" t="s">
        <v>93</v>
      </c>
      <c r="B1569" t="s">
        <v>161</v>
      </c>
      <c r="C1569" t="s">
        <v>184</v>
      </c>
      <c r="D1569" t="s">
        <v>330</v>
      </c>
      <c r="E1569" t="s">
        <v>18</v>
      </c>
      <c r="F1569" t="s">
        <v>145</v>
      </c>
      <c r="G1569">
        <v>1</v>
      </c>
      <c r="H1569">
        <v>130</v>
      </c>
      <c r="I1569">
        <v>130</v>
      </c>
    </row>
    <row r="1570" spans="1:9" x14ac:dyDescent="0.3">
      <c r="A1570" t="s">
        <v>93</v>
      </c>
      <c r="B1570" t="s">
        <v>161</v>
      </c>
      <c r="C1570" t="s">
        <v>184</v>
      </c>
      <c r="D1570" t="s">
        <v>209</v>
      </c>
      <c r="E1570" t="s">
        <v>18</v>
      </c>
      <c r="F1570" t="s">
        <v>145</v>
      </c>
      <c r="G1570">
        <v>22.230699999999999</v>
      </c>
      <c r="H1570">
        <v>130</v>
      </c>
      <c r="I1570">
        <v>2890</v>
      </c>
    </row>
    <row r="1571" spans="1:9" x14ac:dyDescent="0.3">
      <c r="A1571" t="s">
        <v>93</v>
      </c>
      <c r="B1571" t="s">
        <v>161</v>
      </c>
      <c r="C1571" t="s">
        <v>184</v>
      </c>
      <c r="D1571" t="s">
        <v>250</v>
      </c>
      <c r="E1571" t="s">
        <v>16</v>
      </c>
      <c r="F1571" t="s">
        <v>145</v>
      </c>
      <c r="G1571">
        <v>8</v>
      </c>
      <c r="H1571">
        <v>55</v>
      </c>
      <c r="I1571">
        <v>440</v>
      </c>
    </row>
    <row r="1572" spans="1:9" x14ac:dyDescent="0.3">
      <c r="A1572" t="s">
        <v>93</v>
      </c>
      <c r="B1572" t="s">
        <v>161</v>
      </c>
      <c r="C1572" t="s">
        <v>184</v>
      </c>
      <c r="D1572" t="s">
        <v>237</v>
      </c>
      <c r="E1572" t="s">
        <v>18</v>
      </c>
      <c r="F1572" t="s">
        <v>145</v>
      </c>
      <c r="G1572">
        <v>11</v>
      </c>
      <c r="H1572">
        <v>130</v>
      </c>
      <c r="I1572">
        <v>1430</v>
      </c>
    </row>
    <row r="1573" spans="1:9" x14ac:dyDescent="0.3">
      <c r="A1573" t="s">
        <v>94</v>
      </c>
      <c r="B1573" t="s">
        <v>161</v>
      </c>
      <c r="C1573" t="s">
        <v>184</v>
      </c>
      <c r="D1573" t="s">
        <v>265</v>
      </c>
      <c r="E1573" t="s">
        <v>18</v>
      </c>
      <c r="F1573" t="s">
        <v>145</v>
      </c>
      <c r="G1573">
        <v>7</v>
      </c>
      <c r="H1573">
        <v>100</v>
      </c>
      <c r="I1573">
        <v>700</v>
      </c>
    </row>
    <row r="1574" spans="1:9" x14ac:dyDescent="0.3">
      <c r="A1574" t="s">
        <v>94</v>
      </c>
      <c r="B1574" t="s">
        <v>161</v>
      </c>
      <c r="C1574" t="s">
        <v>184</v>
      </c>
      <c r="D1574" t="s">
        <v>196</v>
      </c>
      <c r="E1574" t="s">
        <v>18</v>
      </c>
      <c r="F1574" t="s">
        <v>145</v>
      </c>
      <c r="G1574">
        <v>4</v>
      </c>
      <c r="H1574">
        <v>60</v>
      </c>
      <c r="I1574">
        <v>240</v>
      </c>
    </row>
    <row r="1575" spans="1:9" x14ac:dyDescent="0.3">
      <c r="A1575" t="s">
        <v>94</v>
      </c>
      <c r="B1575" t="s">
        <v>161</v>
      </c>
      <c r="C1575" t="s">
        <v>184</v>
      </c>
      <c r="D1575" t="s">
        <v>227</v>
      </c>
      <c r="E1575" t="s">
        <v>18</v>
      </c>
      <c r="F1575" t="s">
        <v>145</v>
      </c>
      <c r="G1575">
        <v>1</v>
      </c>
      <c r="H1575">
        <v>160</v>
      </c>
      <c r="I1575">
        <v>160</v>
      </c>
    </row>
    <row r="1576" spans="1:9" x14ac:dyDescent="0.3">
      <c r="A1576" t="s">
        <v>95</v>
      </c>
      <c r="B1576" t="s">
        <v>161</v>
      </c>
      <c r="C1576" t="s">
        <v>184</v>
      </c>
      <c r="D1576" t="s">
        <v>293</v>
      </c>
      <c r="E1576" t="s">
        <v>17</v>
      </c>
      <c r="F1576" t="s">
        <v>148</v>
      </c>
      <c r="G1576">
        <v>31</v>
      </c>
      <c r="H1576">
        <v>3</v>
      </c>
      <c r="I1576">
        <v>93</v>
      </c>
    </row>
    <row r="1577" spans="1:9" x14ac:dyDescent="0.3">
      <c r="A1577" t="s">
        <v>95</v>
      </c>
      <c r="B1577" t="s">
        <v>161</v>
      </c>
      <c r="C1577" t="s">
        <v>184</v>
      </c>
      <c r="D1577" t="s">
        <v>278</v>
      </c>
      <c r="E1577" t="s">
        <v>16</v>
      </c>
      <c r="F1577" t="s">
        <v>145</v>
      </c>
      <c r="G1577">
        <v>11</v>
      </c>
      <c r="H1577">
        <v>70</v>
      </c>
      <c r="I1577">
        <v>770</v>
      </c>
    </row>
    <row r="1578" spans="1:9" x14ac:dyDescent="0.3">
      <c r="A1578" t="s">
        <v>97</v>
      </c>
      <c r="B1578" t="s">
        <v>161</v>
      </c>
      <c r="C1578" t="s">
        <v>184</v>
      </c>
      <c r="D1578" t="s">
        <v>232</v>
      </c>
      <c r="E1578" t="s">
        <v>17</v>
      </c>
      <c r="F1578" t="s">
        <v>145</v>
      </c>
      <c r="G1578">
        <v>2</v>
      </c>
      <c r="H1578">
        <v>22.5</v>
      </c>
      <c r="I1578">
        <v>45</v>
      </c>
    </row>
    <row r="1579" spans="1:9" x14ac:dyDescent="0.3">
      <c r="A1579" t="s">
        <v>98</v>
      </c>
      <c r="B1579" t="s">
        <v>161</v>
      </c>
      <c r="C1579" t="s">
        <v>184</v>
      </c>
      <c r="D1579" t="s">
        <v>235</v>
      </c>
      <c r="E1579" t="s">
        <v>17</v>
      </c>
      <c r="F1579" t="s">
        <v>148</v>
      </c>
      <c r="G1579">
        <v>13</v>
      </c>
      <c r="H1579">
        <v>2.25</v>
      </c>
      <c r="I1579">
        <v>29.25</v>
      </c>
    </row>
    <row r="1580" spans="1:9" x14ac:dyDescent="0.3">
      <c r="A1580" t="s">
        <v>99</v>
      </c>
      <c r="B1580" t="s">
        <v>161</v>
      </c>
      <c r="C1580" t="s">
        <v>184</v>
      </c>
      <c r="D1580" t="s">
        <v>268</v>
      </c>
      <c r="E1580" t="s">
        <v>17</v>
      </c>
      <c r="F1580" t="s">
        <v>148</v>
      </c>
      <c r="G1580">
        <v>4</v>
      </c>
      <c r="H1580">
        <v>75.73</v>
      </c>
      <c r="I1580">
        <v>302.92</v>
      </c>
    </row>
    <row r="1581" spans="1:9" x14ac:dyDescent="0.3">
      <c r="A1581" t="s">
        <v>99</v>
      </c>
      <c r="B1581" t="s">
        <v>161</v>
      </c>
      <c r="C1581" t="s">
        <v>184</v>
      </c>
      <c r="D1581" t="s">
        <v>201</v>
      </c>
      <c r="E1581" t="s">
        <v>17</v>
      </c>
      <c r="F1581" t="s">
        <v>148</v>
      </c>
      <c r="G1581">
        <v>56.811500000000002</v>
      </c>
      <c r="H1581">
        <v>137.74</v>
      </c>
      <c r="I1581">
        <v>7825.22</v>
      </c>
    </row>
    <row r="1582" spans="1:9" x14ac:dyDescent="0.3">
      <c r="A1582" t="s">
        <v>99</v>
      </c>
      <c r="B1582" t="s">
        <v>161</v>
      </c>
      <c r="C1582" t="s">
        <v>184</v>
      </c>
      <c r="D1582" t="s">
        <v>203</v>
      </c>
      <c r="E1582" t="s">
        <v>16</v>
      </c>
      <c r="F1582" t="s">
        <v>148</v>
      </c>
      <c r="G1582">
        <v>4.1398000000000001</v>
      </c>
      <c r="H1582">
        <v>234.82</v>
      </c>
      <c r="I1582">
        <v>972.12</v>
      </c>
    </row>
    <row r="1583" spans="1:9" x14ac:dyDescent="0.3">
      <c r="A1583" t="s">
        <v>99</v>
      </c>
      <c r="B1583" t="s">
        <v>161</v>
      </c>
      <c r="C1583" t="s">
        <v>184</v>
      </c>
      <c r="D1583" t="s">
        <v>194</v>
      </c>
      <c r="E1583" t="s">
        <v>16</v>
      </c>
      <c r="F1583" t="s">
        <v>147</v>
      </c>
      <c r="G1583">
        <v>106.45</v>
      </c>
      <c r="H1583">
        <v>18.82</v>
      </c>
      <c r="I1583">
        <v>2003.39</v>
      </c>
    </row>
    <row r="1584" spans="1:9" x14ac:dyDescent="0.3">
      <c r="A1584" t="s">
        <v>99</v>
      </c>
      <c r="B1584" t="s">
        <v>161</v>
      </c>
      <c r="C1584" t="s">
        <v>184</v>
      </c>
      <c r="D1584" t="s">
        <v>266</v>
      </c>
      <c r="E1584" t="s">
        <v>16</v>
      </c>
      <c r="F1584" t="s">
        <v>147</v>
      </c>
      <c r="G1584">
        <v>16.250499999999999</v>
      </c>
      <c r="H1584">
        <v>9.74</v>
      </c>
      <c r="I1584">
        <v>158.28</v>
      </c>
    </row>
    <row r="1585" spans="1:9" x14ac:dyDescent="0.3">
      <c r="A1585" t="s">
        <v>99</v>
      </c>
      <c r="B1585" t="s">
        <v>161</v>
      </c>
      <c r="C1585" t="s">
        <v>184</v>
      </c>
      <c r="D1585" t="s">
        <v>208</v>
      </c>
      <c r="E1585" t="s">
        <v>16</v>
      </c>
      <c r="F1585" t="s">
        <v>147</v>
      </c>
      <c r="G1585">
        <v>8</v>
      </c>
      <c r="H1585">
        <v>22.5</v>
      </c>
      <c r="I1585">
        <v>180</v>
      </c>
    </row>
    <row r="1586" spans="1:9" x14ac:dyDescent="0.3">
      <c r="A1586" t="s">
        <v>100</v>
      </c>
      <c r="B1586" t="s">
        <v>161</v>
      </c>
      <c r="C1586" t="s">
        <v>184</v>
      </c>
      <c r="D1586" t="s">
        <v>306</v>
      </c>
      <c r="E1586" t="s">
        <v>17</v>
      </c>
      <c r="F1586" t="s">
        <v>145</v>
      </c>
      <c r="G1586">
        <v>1</v>
      </c>
      <c r="H1586">
        <v>56.5</v>
      </c>
      <c r="I1586">
        <v>56.5</v>
      </c>
    </row>
    <row r="1587" spans="1:9" x14ac:dyDescent="0.3">
      <c r="A1587" t="s">
        <v>100</v>
      </c>
      <c r="B1587" t="s">
        <v>161</v>
      </c>
      <c r="C1587" t="s">
        <v>184</v>
      </c>
      <c r="D1587" t="s">
        <v>275</v>
      </c>
      <c r="E1587" t="s">
        <v>125</v>
      </c>
      <c r="F1587" t="s">
        <v>145</v>
      </c>
      <c r="G1587">
        <v>6</v>
      </c>
      <c r="H1587">
        <v>130</v>
      </c>
      <c r="I1587">
        <v>780</v>
      </c>
    </row>
    <row r="1588" spans="1:9" x14ac:dyDescent="0.3">
      <c r="A1588" t="s">
        <v>101</v>
      </c>
      <c r="B1588" t="s">
        <v>161</v>
      </c>
      <c r="C1588" t="s">
        <v>184</v>
      </c>
      <c r="D1588" t="s">
        <v>220</v>
      </c>
      <c r="E1588" t="s">
        <v>18</v>
      </c>
      <c r="F1588" t="s">
        <v>147</v>
      </c>
      <c r="G1588">
        <v>22</v>
      </c>
      <c r="H1588">
        <v>3.25</v>
      </c>
      <c r="I1588">
        <v>71.5</v>
      </c>
    </row>
    <row r="1589" spans="1:9" x14ac:dyDescent="0.3">
      <c r="A1589" t="s">
        <v>101</v>
      </c>
      <c r="B1589" t="s">
        <v>161</v>
      </c>
      <c r="C1589" t="s">
        <v>184</v>
      </c>
      <c r="D1589" t="s">
        <v>200</v>
      </c>
      <c r="E1589" t="s">
        <v>17</v>
      </c>
      <c r="F1589" t="s">
        <v>148</v>
      </c>
      <c r="G1589">
        <v>7</v>
      </c>
      <c r="H1589">
        <v>65.680000000000007</v>
      </c>
      <c r="I1589">
        <v>459.76</v>
      </c>
    </row>
    <row r="1590" spans="1:9" x14ac:dyDescent="0.3">
      <c r="A1590" t="s">
        <v>101</v>
      </c>
      <c r="B1590" t="s">
        <v>161</v>
      </c>
      <c r="C1590" t="s">
        <v>184</v>
      </c>
      <c r="D1590" t="s">
        <v>256</v>
      </c>
      <c r="E1590" t="s">
        <v>16</v>
      </c>
      <c r="F1590" t="s">
        <v>145</v>
      </c>
      <c r="G1590">
        <v>1</v>
      </c>
      <c r="H1590">
        <v>56.5</v>
      </c>
      <c r="I1590">
        <v>56.5</v>
      </c>
    </row>
    <row r="1591" spans="1:9" x14ac:dyDescent="0.3">
      <c r="A1591" t="s">
        <v>102</v>
      </c>
      <c r="B1591" t="s">
        <v>161</v>
      </c>
      <c r="C1591" t="s">
        <v>184</v>
      </c>
      <c r="D1591" t="s">
        <v>222</v>
      </c>
      <c r="E1591" t="s">
        <v>17</v>
      </c>
      <c r="F1591" t="s">
        <v>145</v>
      </c>
      <c r="G1591">
        <v>43</v>
      </c>
      <c r="H1591">
        <v>110</v>
      </c>
      <c r="I1591">
        <v>4730</v>
      </c>
    </row>
    <row r="1592" spans="1:9" x14ac:dyDescent="0.3">
      <c r="A1592" t="s">
        <v>102</v>
      </c>
      <c r="B1592" t="s">
        <v>161</v>
      </c>
      <c r="C1592" t="s">
        <v>184</v>
      </c>
      <c r="D1592" t="s">
        <v>271</v>
      </c>
      <c r="E1592" t="s">
        <v>18</v>
      </c>
      <c r="F1592" t="s">
        <v>148</v>
      </c>
      <c r="G1592">
        <v>2</v>
      </c>
      <c r="H1592">
        <v>56.34</v>
      </c>
      <c r="I1592">
        <v>112.68</v>
      </c>
    </row>
    <row r="1593" spans="1:9" x14ac:dyDescent="0.3">
      <c r="A1593" t="s">
        <v>102</v>
      </c>
      <c r="B1593" t="s">
        <v>161</v>
      </c>
      <c r="C1593" t="s">
        <v>184</v>
      </c>
      <c r="D1593" t="s">
        <v>296</v>
      </c>
      <c r="E1593" t="s">
        <v>18</v>
      </c>
      <c r="F1593" t="s">
        <v>145</v>
      </c>
      <c r="G1593">
        <v>2</v>
      </c>
      <c r="H1593">
        <v>130</v>
      </c>
      <c r="I1593">
        <v>260</v>
      </c>
    </row>
    <row r="1594" spans="1:9" x14ac:dyDescent="0.3">
      <c r="A1594" t="s">
        <v>103</v>
      </c>
      <c r="B1594" t="s">
        <v>161</v>
      </c>
      <c r="C1594" t="s">
        <v>184</v>
      </c>
      <c r="D1594" t="s">
        <v>206</v>
      </c>
      <c r="E1594" t="s">
        <v>17</v>
      </c>
      <c r="F1594" t="s">
        <v>148</v>
      </c>
      <c r="G1594">
        <v>69.599999999999994</v>
      </c>
      <c r="H1594">
        <v>97.17</v>
      </c>
      <c r="I1594">
        <v>6763.04</v>
      </c>
    </row>
    <row r="1595" spans="1:9" x14ac:dyDescent="0.3">
      <c r="A1595" t="s">
        <v>103</v>
      </c>
      <c r="B1595" t="s">
        <v>161</v>
      </c>
      <c r="C1595" t="s">
        <v>184</v>
      </c>
      <c r="D1595" t="s">
        <v>246</v>
      </c>
      <c r="E1595" t="s">
        <v>17</v>
      </c>
      <c r="F1595" t="s">
        <v>148</v>
      </c>
      <c r="G1595">
        <v>7</v>
      </c>
      <c r="H1595">
        <v>96.2</v>
      </c>
      <c r="I1595">
        <v>673.4</v>
      </c>
    </row>
    <row r="1596" spans="1:9" x14ac:dyDescent="0.3">
      <c r="A1596" t="s">
        <v>103</v>
      </c>
      <c r="B1596" t="s">
        <v>161</v>
      </c>
      <c r="C1596" t="s">
        <v>184</v>
      </c>
      <c r="D1596" t="s">
        <v>235</v>
      </c>
      <c r="E1596" t="s">
        <v>16</v>
      </c>
      <c r="F1596" t="s">
        <v>148</v>
      </c>
      <c r="G1596">
        <v>31</v>
      </c>
      <c r="H1596">
        <v>2.25</v>
      </c>
      <c r="I1596">
        <v>69.75</v>
      </c>
    </row>
    <row r="1597" spans="1:9" x14ac:dyDescent="0.3">
      <c r="A1597" t="s">
        <v>103</v>
      </c>
      <c r="B1597" t="s">
        <v>161</v>
      </c>
      <c r="C1597" t="s">
        <v>184</v>
      </c>
      <c r="D1597" t="s">
        <v>215</v>
      </c>
      <c r="E1597" t="s">
        <v>16</v>
      </c>
      <c r="F1597" t="s">
        <v>145</v>
      </c>
      <c r="G1597">
        <v>1</v>
      </c>
      <c r="H1597">
        <v>110</v>
      </c>
      <c r="I1597">
        <v>110</v>
      </c>
    </row>
    <row r="1598" spans="1:9" x14ac:dyDescent="0.3">
      <c r="A1598" t="s">
        <v>103</v>
      </c>
      <c r="B1598" t="s">
        <v>161</v>
      </c>
      <c r="C1598" t="s">
        <v>184</v>
      </c>
      <c r="D1598" t="s">
        <v>260</v>
      </c>
      <c r="E1598" t="s">
        <v>18</v>
      </c>
      <c r="F1598" t="s">
        <v>145</v>
      </c>
      <c r="G1598">
        <v>1</v>
      </c>
      <c r="H1598">
        <v>120</v>
      </c>
      <c r="I1598">
        <v>120</v>
      </c>
    </row>
    <row r="1599" spans="1:9" x14ac:dyDescent="0.3">
      <c r="A1599" t="s">
        <v>104</v>
      </c>
      <c r="B1599" t="s">
        <v>161</v>
      </c>
      <c r="C1599" t="s">
        <v>184</v>
      </c>
      <c r="D1599" t="s">
        <v>219</v>
      </c>
      <c r="E1599" t="s">
        <v>16</v>
      </c>
      <c r="F1599" t="s">
        <v>148</v>
      </c>
      <c r="G1599" t="s">
        <v>193</v>
      </c>
      <c r="H1599">
        <v>0</v>
      </c>
      <c r="I1599">
        <v>0</v>
      </c>
    </row>
    <row r="1600" spans="1:9" x14ac:dyDescent="0.3">
      <c r="A1600" t="s">
        <v>104</v>
      </c>
      <c r="B1600" t="s">
        <v>161</v>
      </c>
      <c r="C1600" t="s">
        <v>184</v>
      </c>
      <c r="D1600" t="s">
        <v>214</v>
      </c>
      <c r="E1600" t="s">
        <v>17</v>
      </c>
      <c r="F1600" t="s">
        <v>148</v>
      </c>
      <c r="G1600">
        <v>31</v>
      </c>
      <c r="H1600">
        <v>1.6</v>
      </c>
      <c r="I1600">
        <v>49.6</v>
      </c>
    </row>
    <row r="1601" spans="1:9" x14ac:dyDescent="0.3">
      <c r="A1601" t="s">
        <v>104</v>
      </c>
      <c r="B1601" t="s">
        <v>161</v>
      </c>
      <c r="C1601" t="s">
        <v>184</v>
      </c>
      <c r="D1601" t="s">
        <v>258</v>
      </c>
      <c r="E1601" t="s">
        <v>16</v>
      </c>
      <c r="F1601" t="s">
        <v>145</v>
      </c>
      <c r="G1601">
        <v>14</v>
      </c>
      <c r="H1601">
        <v>6.5</v>
      </c>
      <c r="I1601">
        <v>91</v>
      </c>
    </row>
    <row r="1602" spans="1:9" x14ac:dyDescent="0.3">
      <c r="A1602" t="s">
        <v>104</v>
      </c>
      <c r="B1602" t="s">
        <v>161</v>
      </c>
      <c r="C1602" t="s">
        <v>184</v>
      </c>
      <c r="D1602" t="s">
        <v>229</v>
      </c>
      <c r="E1602" t="s">
        <v>17</v>
      </c>
      <c r="F1602" t="s">
        <v>147</v>
      </c>
      <c r="G1602">
        <v>4</v>
      </c>
      <c r="H1602">
        <v>10</v>
      </c>
      <c r="I1602">
        <v>40</v>
      </c>
    </row>
    <row r="1603" spans="1:9" x14ac:dyDescent="0.3">
      <c r="A1603" t="s">
        <v>105</v>
      </c>
      <c r="B1603" t="s">
        <v>161</v>
      </c>
      <c r="C1603" t="s">
        <v>184</v>
      </c>
      <c r="D1603" t="s">
        <v>251</v>
      </c>
      <c r="E1603" t="s">
        <v>16</v>
      </c>
      <c r="F1603" t="s">
        <v>148</v>
      </c>
      <c r="G1603">
        <v>1</v>
      </c>
      <c r="H1603">
        <v>88.59</v>
      </c>
      <c r="I1603">
        <v>88.59</v>
      </c>
    </row>
    <row r="1604" spans="1:9" x14ac:dyDescent="0.3">
      <c r="A1604" t="s">
        <v>105</v>
      </c>
      <c r="B1604" t="s">
        <v>161</v>
      </c>
      <c r="C1604" t="s">
        <v>184</v>
      </c>
      <c r="D1604" t="s">
        <v>276</v>
      </c>
      <c r="E1604" t="s">
        <v>17</v>
      </c>
      <c r="F1604" t="s">
        <v>145</v>
      </c>
      <c r="G1604">
        <v>1</v>
      </c>
      <c r="H1604">
        <v>15.84</v>
      </c>
      <c r="I1604">
        <v>15.84</v>
      </c>
    </row>
    <row r="1605" spans="1:9" x14ac:dyDescent="0.3">
      <c r="A1605" t="s">
        <v>105</v>
      </c>
      <c r="B1605" t="s">
        <v>161</v>
      </c>
      <c r="C1605" t="s">
        <v>184</v>
      </c>
      <c r="D1605" t="s">
        <v>224</v>
      </c>
      <c r="E1605" t="s">
        <v>18</v>
      </c>
      <c r="F1605" t="s">
        <v>145</v>
      </c>
      <c r="G1605">
        <v>0.5</v>
      </c>
      <c r="H1605">
        <v>117</v>
      </c>
      <c r="I1605">
        <v>58.5</v>
      </c>
    </row>
    <row r="1606" spans="1:9" x14ac:dyDescent="0.3">
      <c r="A1606" t="s">
        <v>105</v>
      </c>
      <c r="B1606" t="s">
        <v>161</v>
      </c>
      <c r="C1606" t="s">
        <v>184</v>
      </c>
      <c r="D1606" t="s">
        <v>286</v>
      </c>
      <c r="E1606" t="s">
        <v>16</v>
      </c>
      <c r="F1606" t="s">
        <v>145</v>
      </c>
      <c r="G1606">
        <v>35</v>
      </c>
      <c r="H1606">
        <v>5</v>
      </c>
      <c r="I1606">
        <v>175</v>
      </c>
    </row>
    <row r="1607" spans="1:9" x14ac:dyDescent="0.3">
      <c r="A1607" t="s">
        <v>105</v>
      </c>
      <c r="B1607" t="s">
        <v>161</v>
      </c>
      <c r="C1607" t="s">
        <v>184</v>
      </c>
      <c r="D1607" t="s">
        <v>221</v>
      </c>
      <c r="E1607" t="s">
        <v>16</v>
      </c>
      <c r="F1607" t="s">
        <v>147</v>
      </c>
      <c r="G1607">
        <v>2</v>
      </c>
      <c r="H1607">
        <v>3.34</v>
      </c>
      <c r="I1607">
        <v>6.68</v>
      </c>
    </row>
    <row r="1608" spans="1:9" x14ac:dyDescent="0.3">
      <c r="A1608" t="s">
        <v>93</v>
      </c>
      <c r="B1608" t="s">
        <v>161</v>
      </c>
      <c r="C1608" t="s">
        <v>184</v>
      </c>
      <c r="D1608" t="s">
        <v>212</v>
      </c>
      <c r="E1608" t="s">
        <v>16</v>
      </c>
      <c r="F1608" t="s">
        <v>147</v>
      </c>
      <c r="G1608">
        <v>2</v>
      </c>
      <c r="H1608">
        <v>19.239999999999998</v>
      </c>
      <c r="I1608">
        <v>38.479999999999997</v>
      </c>
    </row>
    <row r="1609" spans="1:9" x14ac:dyDescent="0.3">
      <c r="A1609" t="s">
        <v>93</v>
      </c>
      <c r="B1609" t="s">
        <v>161</v>
      </c>
      <c r="C1609" t="s">
        <v>184</v>
      </c>
      <c r="D1609" t="s">
        <v>301</v>
      </c>
      <c r="E1609" t="s">
        <v>16</v>
      </c>
      <c r="F1609" t="s">
        <v>147</v>
      </c>
      <c r="G1609">
        <v>792.30169999999998</v>
      </c>
      <c r="H1609">
        <v>23.46</v>
      </c>
      <c r="I1609">
        <v>18587.400000000001</v>
      </c>
    </row>
    <row r="1610" spans="1:9" x14ac:dyDescent="0.3">
      <c r="A1610" t="s">
        <v>93</v>
      </c>
      <c r="B1610" t="s">
        <v>161</v>
      </c>
      <c r="C1610" t="s">
        <v>184</v>
      </c>
      <c r="D1610" t="s">
        <v>208</v>
      </c>
      <c r="E1610" t="s">
        <v>16</v>
      </c>
      <c r="F1610" t="s">
        <v>147</v>
      </c>
      <c r="G1610">
        <v>4</v>
      </c>
      <c r="H1610">
        <v>22.5</v>
      </c>
      <c r="I1610">
        <v>90</v>
      </c>
    </row>
    <row r="1611" spans="1:9" x14ac:dyDescent="0.3">
      <c r="A1611" t="s">
        <v>93</v>
      </c>
      <c r="B1611" t="s">
        <v>161</v>
      </c>
      <c r="C1611" t="s">
        <v>184</v>
      </c>
      <c r="D1611" t="s">
        <v>196</v>
      </c>
      <c r="E1611" t="s">
        <v>125</v>
      </c>
      <c r="F1611" t="s">
        <v>145</v>
      </c>
      <c r="G1611">
        <v>2</v>
      </c>
      <c r="H1611">
        <v>60</v>
      </c>
      <c r="I1611">
        <v>120</v>
      </c>
    </row>
    <row r="1612" spans="1:9" x14ac:dyDescent="0.3">
      <c r="A1612" t="s">
        <v>93</v>
      </c>
      <c r="B1612" t="s">
        <v>161</v>
      </c>
      <c r="C1612" t="s">
        <v>184</v>
      </c>
      <c r="D1612" t="s">
        <v>232</v>
      </c>
      <c r="E1612" t="s">
        <v>17</v>
      </c>
      <c r="F1612" t="s">
        <v>145</v>
      </c>
      <c r="G1612">
        <v>5</v>
      </c>
      <c r="H1612">
        <v>22.5</v>
      </c>
      <c r="I1612">
        <v>112.5</v>
      </c>
    </row>
    <row r="1613" spans="1:9" x14ac:dyDescent="0.3">
      <c r="A1613" t="s">
        <v>94</v>
      </c>
      <c r="B1613" t="s">
        <v>161</v>
      </c>
      <c r="C1613" t="s">
        <v>184</v>
      </c>
      <c r="D1613" t="s">
        <v>254</v>
      </c>
      <c r="E1613" t="s">
        <v>17</v>
      </c>
      <c r="F1613" t="s">
        <v>145</v>
      </c>
      <c r="G1613">
        <v>15.4</v>
      </c>
      <c r="H1613">
        <v>100</v>
      </c>
      <c r="I1613">
        <v>1540</v>
      </c>
    </row>
    <row r="1614" spans="1:9" x14ac:dyDescent="0.3">
      <c r="A1614" t="s">
        <v>94</v>
      </c>
      <c r="B1614" t="s">
        <v>161</v>
      </c>
      <c r="C1614" t="s">
        <v>184</v>
      </c>
      <c r="D1614" t="s">
        <v>205</v>
      </c>
      <c r="E1614" t="s">
        <v>18</v>
      </c>
      <c r="F1614" t="s">
        <v>145</v>
      </c>
      <c r="G1614">
        <v>1</v>
      </c>
      <c r="H1614">
        <v>50</v>
      </c>
      <c r="I1614">
        <v>50</v>
      </c>
    </row>
    <row r="1615" spans="1:9" x14ac:dyDescent="0.3">
      <c r="A1615" t="s">
        <v>94</v>
      </c>
      <c r="B1615" t="s">
        <v>161</v>
      </c>
      <c r="C1615" t="s">
        <v>184</v>
      </c>
      <c r="D1615" t="s">
        <v>232</v>
      </c>
      <c r="E1615" t="s">
        <v>16</v>
      </c>
      <c r="F1615" t="s">
        <v>145</v>
      </c>
      <c r="G1615">
        <v>3</v>
      </c>
      <c r="H1615">
        <v>22.5</v>
      </c>
      <c r="I1615">
        <v>67.5</v>
      </c>
    </row>
    <row r="1616" spans="1:9" x14ac:dyDescent="0.3">
      <c r="A1616" t="s">
        <v>97</v>
      </c>
      <c r="B1616" t="s">
        <v>161</v>
      </c>
      <c r="C1616" t="s">
        <v>184</v>
      </c>
      <c r="D1616" t="s">
        <v>234</v>
      </c>
      <c r="E1616" t="s">
        <v>17</v>
      </c>
      <c r="F1616" t="s">
        <v>192</v>
      </c>
      <c r="G1616">
        <v>1</v>
      </c>
      <c r="H1616">
        <v>28</v>
      </c>
      <c r="I1616">
        <v>28</v>
      </c>
    </row>
    <row r="1617" spans="1:9" x14ac:dyDescent="0.3">
      <c r="A1617" t="s">
        <v>97</v>
      </c>
      <c r="B1617" t="s">
        <v>161</v>
      </c>
      <c r="C1617" t="s">
        <v>184</v>
      </c>
      <c r="D1617" t="s">
        <v>275</v>
      </c>
      <c r="E1617" t="s">
        <v>125</v>
      </c>
      <c r="F1617" t="s">
        <v>145</v>
      </c>
      <c r="G1617">
        <v>33</v>
      </c>
      <c r="H1617">
        <v>130</v>
      </c>
      <c r="I1617">
        <v>4290</v>
      </c>
    </row>
    <row r="1618" spans="1:9" x14ac:dyDescent="0.3">
      <c r="A1618" t="s">
        <v>97</v>
      </c>
      <c r="B1618" t="s">
        <v>161</v>
      </c>
      <c r="C1618" t="s">
        <v>184</v>
      </c>
      <c r="D1618" t="s">
        <v>231</v>
      </c>
      <c r="E1618" t="s">
        <v>16</v>
      </c>
      <c r="F1618" t="s">
        <v>145</v>
      </c>
      <c r="G1618">
        <v>2</v>
      </c>
      <c r="H1618">
        <v>56.5</v>
      </c>
      <c r="I1618">
        <v>113</v>
      </c>
    </row>
    <row r="1619" spans="1:9" x14ac:dyDescent="0.3">
      <c r="A1619" t="s">
        <v>98</v>
      </c>
      <c r="B1619" t="s">
        <v>161</v>
      </c>
      <c r="C1619" t="s">
        <v>184</v>
      </c>
      <c r="D1619" t="s">
        <v>269</v>
      </c>
      <c r="E1619" t="s">
        <v>17</v>
      </c>
      <c r="F1619" t="s">
        <v>148</v>
      </c>
      <c r="G1619">
        <v>12</v>
      </c>
      <c r="H1619">
        <v>69.03</v>
      </c>
      <c r="I1619">
        <v>828.36</v>
      </c>
    </row>
    <row r="1620" spans="1:9" x14ac:dyDescent="0.3">
      <c r="A1620" t="s">
        <v>98</v>
      </c>
      <c r="B1620" t="s">
        <v>161</v>
      </c>
      <c r="C1620" t="s">
        <v>184</v>
      </c>
      <c r="D1620" t="s">
        <v>203</v>
      </c>
      <c r="E1620" t="s">
        <v>16</v>
      </c>
      <c r="F1620" t="s">
        <v>148</v>
      </c>
      <c r="G1620">
        <v>3.75</v>
      </c>
      <c r="H1620">
        <v>234.82</v>
      </c>
      <c r="I1620">
        <v>880.58</v>
      </c>
    </row>
    <row r="1621" spans="1:9" x14ac:dyDescent="0.3">
      <c r="A1621" t="s">
        <v>98</v>
      </c>
      <c r="B1621" t="s">
        <v>161</v>
      </c>
      <c r="C1621" t="s">
        <v>184</v>
      </c>
      <c r="D1621" t="s">
        <v>260</v>
      </c>
      <c r="E1621" t="s">
        <v>17</v>
      </c>
      <c r="F1621" t="s">
        <v>145</v>
      </c>
      <c r="G1621">
        <v>1</v>
      </c>
      <c r="H1621">
        <v>120</v>
      </c>
      <c r="I1621">
        <v>120</v>
      </c>
    </row>
    <row r="1622" spans="1:9" x14ac:dyDescent="0.3">
      <c r="A1622" t="s">
        <v>99</v>
      </c>
      <c r="B1622" t="s">
        <v>161</v>
      </c>
      <c r="C1622" t="s">
        <v>184</v>
      </c>
      <c r="D1622" t="s">
        <v>308</v>
      </c>
      <c r="E1622" t="s">
        <v>17</v>
      </c>
      <c r="F1622" t="s">
        <v>148</v>
      </c>
      <c r="G1622">
        <v>39</v>
      </c>
      <c r="H1622">
        <v>2</v>
      </c>
      <c r="I1622">
        <v>78</v>
      </c>
    </row>
    <row r="1623" spans="1:9" x14ac:dyDescent="0.3">
      <c r="A1623" t="s">
        <v>100</v>
      </c>
      <c r="B1623" t="s">
        <v>161</v>
      </c>
      <c r="C1623" t="s">
        <v>184</v>
      </c>
      <c r="D1623" t="s">
        <v>216</v>
      </c>
      <c r="E1623" t="s">
        <v>17</v>
      </c>
      <c r="F1623" t="s">
        <v>148</v>
      </c>
      <c r="G1623" t="s">
        <v>193</v>
      </c>
      <c r="H1623">
        <v>0</v>
      </c>
      <c r="I1623">
        <v>0</v>
      </c>
    </row>
    <row r="1624" spans="1:9" x14ac:dyDescent="0.3">
      <c r="A1624" t="s">
        <v>100</v>
      </c>
      <c r="B1624" t="s">
        <v>161</v>
      </c>
      <c r="C1624" t="s">
        <v>184</v>
      </c>
      <c r="D1624" t="s">
        <v>258</v>
      </c>
      <c r="E1624" t="s">
        <v>16</v>
      </c>
      <c r="F1624" t="s">
        <v>145</v>
      </c>
      <c r="G1624">
        <v>13</v>
      </c>
      <c r="H1624">
        <v>6.5</v>
      </c>
      <c r="I1624">
        <v>84.5</v>
      </c>
    </row>
    <row r="1625" spans="1:9" x14ac:dyDescent="0.3">
      <c r="A1625" t="s">
        <v>101</v>
      </c>
      <c r="B1625" t="s">
        <v>161</v>
      </c>
      <c r="C1625" t="s">
        <v>184</v>
      </c>
      <c r="D1625" t="s">
        <v>270</v>
      </c>
      <c r="E1625" t="s">
        <v>18</v>
      </c>
      <c r="F1625" t="s">
        <v>145</v>
      </c>
      <c r="G1625">
        <v>6</v>
      </c>
      <c r="H1625">
        <v>6.5</v>
      </c>
      <c r="I1625">
        <v>39</v>
      </c>
    </row>
    <row r="1626" spans="1:9" x14ac:dyDescent="0.3">
      <c r="A1626" t="s">
        <v>101</v>
      </c>
      <c r="B1626" t="s">
        <v>161</v>
      </c>
      <c r="C1626" t="s">
        <v>184</v>
      </c>
      <c r="D1626" t="s">
        <v>224</v>
      </c>
      <c r="E1626" t="s">
        <v>18</v>
      </c>
      <c r="F1626" t="s">
        <v>145</v>
      </c>
      <c r="G1626">
        <v>3</v>
      </c>
      <c r="H1626">
        <v>117</v>
      </c>
      <c r="I1626">
        <v>351</v>
      </c>
    </row>
    <row r="1627" spans="1:9" x14ac:dyDescent="0.3">
      <c r="A1627" t="s">
        <v>101</v>
      </c>
      <c r="B1627" t="s">
        <v>161</v>
      </c>
      <c r="C1627" t="s">
        <v>184</v>
      </c>
      <c r="D1627" t="s">
        <v>205</v>
      </c>
      <c r="E1627" t="s">
        <v>18</v>
      </c>
      <c r="F1627" t="s">
        <v>145</v>
      </c>
      <c r="G1627">
        <v>3</v>
      </c>
      <c r="H1627">
        <v>50</v>
      </c>
      <c r="I1627">
        <v>150</v>
      </c>
    </row>
    <row r="1628" spans="1:9" x14ac:dyDescent="0.3">
      <c r="A1628" t="s">
        <v>101</v>
      </c>
      <c r="B1628" t="s">
        <v>161</v>
      </c>
      <c r="C1628" t="s">
        <v>184</v>
      </c>
      <c r="D1628" t="s">
        <v>296</v>
      </c>
      <c r="E1628" t="s">
        <v>16</v>
      </c>
      <c r="F1628" t="s">
        <v>145</v>
      </c>
      <c r="G1628">
        <v>1</v>
      </c>
      <c r="H1628">
        <v>130</v>
      </c>
      <c r="I1628">
        <v>130</v>
      </c>
    </row>
    <row r="1629" spans="1:9" x14ac:dyDescent="0.3">
      <c r="A1629" t="s">
        <v>101</v>
      </c>
      <c r="B1629" t="s">
        <v>161</v>
      </c>
      <c r="C1629" t="s">
        <v>184</v>
      </c>
      <c r="D1629" t="s">
        <v>303</v>
      </c>
      <c r="E1629" t="s">
        <v>16</v>
      </c>
      <c r="F1629" t="s">
        <v>145</v>
      </c>
      <c r="G1629">
        <v>3</v>
      </c>
      <c r="H1629">
        <v>56.5</v>
      </c>
      <c r="I1629">
        <v>169.5</v>
      </c>
    </row>
    <row r="1630" spans="1:9" x14ac:dyDescent="0.3">
      <c r="A1630" t="s">
        <v>101</v>
      </c>
      <c r="B1630" t="s">
        <v>161</v>
      </c>
      <c r="C1630" t="s">
        <v>184</v>
      </c>
      <c r="D1630" t="s">
        <v>257</v>
      </c>
      <c r="E1630" t="s">
        <v>16</v>
      </c>
      <c r="F1630" t="s">
        <v>162</v>
      </c>
      <c r="G1630">
        <v>31.37</v>
      </c>
      <c r="H1630" t="s">
        <v>193</v>
      </c>
      <c r="I1630">
        <v>0</v>
      </c>
    </row>
    <row r="1631" spans="1:9" x14ac:dyDescent="0.3">
      <c r="A1631" t="s">
        <v>102</v>
      </c>
      <c r="B1631" t="s">
        <v>161</v>
      </c>
      <c r="C1631" t="s">
        <v>184</v>
      </c>
      <c r="D1631" t="s">
        <v>235</v>
      </c>
      <c r="E1631" t="s">
        <v>17</v>
      </c>
      <c r="F1631" t="s">
        <v>148</v>
      </c>
      <c r="G1631">
        <v>56</v>
      </c>
      <c r="H1631">
        <v>2.25</v>
      </c>
      <c r="I1631">
        <v>126</v>
      </c>
    </row>
    <row r="1632" spans="1:9" x14ac:dyDescent="0.3">
      <c r="A1632" t="s">
        <v>102</v>
      </c>
      <c r="B1632" t="s">
        <v>161</v>
      </c>
      <c r="C1632" t="s">
        <v>184</v>
      </c>
      <c r="D1632" t="s">
        <v>220</v>
      </c>
      <c r="E1632" t="s">
        <v>17</v>
      </c>
      <c r="F1632" t="s">
        <v>147</v>
      </c>
      <c r="G1632">
        <v>57</v>
      </c>
      <c r="H1632">
        <v>3.25</v>
      </c>
      <c r="I1632">
        <v>185.25</v>
      </c>
    </row>
    <row r="1633" spans="1:9" x14ac:dyDescent="0.3">
      <c r="A1633" t="s">
        <v>102</v>
      </c>
      <c r="B1633" t="s">
        <v>161</v>
      </c>
      <c r="C1633" t="s">
        <v>184</v>
      </c>
      <c r="D1633" t="s">
        <v>197</v>
      </c>
      <c r="E1633" t="s">
        <v>16</v>
      </c>
      <c r="F1633" t="s">
        <v>145</v>
      </c>
      <c r="G1633">
        <v>2</v>
      </c>
      <c r="H1633">
        <v>130</v>
      </c>
      <c r="I1633">
        <v>260</v>
      </c>
    </row>
    <row r="1634" spans="1:9" x14ac:dyDescent="0.3">
      <c r="A1634" t="s">
        <v>103</v>
      </c>
      <c r="B1634" t="s">
        <v>161</v>
      </c>
      <c r="C1634" t="s">
        <v>184</v>
      </c>
      <c r="D1634" t="s">
        <v>190</v>
      </c>
      <c r="E1634" t="s">
        <v>17</v>
      </c>
      <c r="F1634" t="s">
        <v>148</v>
      </c>
      <c r="G1634">
        <v>115</v>
      </c>
      <c r="H1634">
        <v>18.84</v>
      </c>
      <c r="I1634">
        <v>2166.6</v>
      </c>
    </row>
    <row r="1635" spans="1:9" x14ac:dyDescent="0.3">
      <c r="A1635" t="s">
        <v>103</v>
      </c>
      <c r="B1635" t="s">
        <v>161</v>
      </c>
      <c r="C1635" t="s">
        <v>184</v>
      </c>
      <c r="D1635" t="s">
        <v>263</v>
      </c>
      <c r="E1635" t="s">
        <v>16</v>
      </c>
      <c r="F1635" t="s">
        <v>148</v>
      </c>
      <c r="G1635">
        <v>31</v>
      </c>
      <c r="H1635">
        <v>2.75</v>
      </c>
      <c r="I1635">
        <v>85.25</v>
      </c>
    </row>
    <row r="1636" spans="1:9" x14ac:dyDescent="0.3">
      <c r="A1636" t="s">
        <v>103</v>
      </c>
      <c r="B1636" t="s">
        <v>161</v>
      </c>
      <c r="C1636" t="s">
        <v>184</v>
      </c>
      <c r="D1636" t="s">
        <v>205</v>
      </c>
      <c r="E1636" t="s">
        <v>18</v>
      </c>
      <c r="F1636" t="s">
        <v>145</v>
      </c>
      <c r="G1636">
        <v>2</v>
      </c>
      <c r="H1636">
        <v>50</v>
      </c>
      <c r="I1636">
        <v>100</v>
      </c>
    </row>
    <row r="1637" spans="1:9" x14ac:dyDescent="0.3">
      <c r="A1637" t="s">
        <v>104</v>
      </c>
      <c r="B1637" t="s">
        <v>161</v>
      </c>
      <c r="C1637" t="s">
        <v>184</v>
      </c>
      <c r="D1637" t="s">
        <v>201</v>
      </c>
      <c r="E1637" t="s">
        <v>16</v>
      </c>
      <c r="F1637" t="s">
        <v>148</v>
      </c>
      <c r="G1637">
        <v>4</v>
      </c>
      <c r="H1637">
        <v>137.74</v>
      </c>
      <c r="I1637">
        <v>550.96</v>
      </c>
    </row>
    <row r="1638" spans="1:9" x14ac:dyDescent="0.3">
      <c r="A1638" t="s">
        <v>104</v>
      </c>
      <c r="B1638" t="s">
        <v>161</v>
      </c>
      <c r="C1638" t="s">
        <v>184</v>
      </c>
      <c r="D1638" t="s">
        <v>203</v>
      </c>
      <c r="E1638" t="s">
        <v>18</v>
      </c>
      <c r="F1638" t="s">
        <v>148</v>
      </c>
      <c r="G1638">
        <v>19</v>
      </c>
      <c r="H1638">
        <v>234.82</v>
      </c>
      <c r="I1638">
        <v>4461.58</v>
      </c>
    </row>
    <row r="1639" spans="1:9" x14ac:dyDescent="0.3">
      <c r="A1639" t="s">
        <v>104</v>
      </c>
      <c r="B1639" t="s">
        <v>161</v>
      </c>
      <c r="C1639" t="s">
        <v>184</v>
      </c>
      <c r="D1639" t="s">
        <v>280</v>
      </c>
      <c r="E1639" t="s">
        <v>17</v>
      </c>
      <c r="F1639" t="s">
        <v>145</v>
      </c>
      <c r="G1639">
        <v>2</v>
      </c>
      <c r="H1639">
        <v>13</v>
      </c>
      <c r="I1639">
        <v>26</v>
      </c>
    </row>
    <row r="1640" spans="1:9" x14ac:dyDescent="0.3">
      <c r="A1640" t="s">
        <v>104</v>
      </c>
      <c r="B1640" t="s">
        <v>161</v>
      </c>
      <c r="C1640" t="s">
        <v>184</v>
      </c>
      <c r="D1640" t="s">
        <v>324</v>
      </c>
      <c r="E1640" t="s">
        <v>18</v>
      </c>
      <c r="F1640" t="s">
        <v>145</v>
      </c>
      <c r="G1640">
        <v>1</v>
      </c>
      <c r="H1640">
        <v>80</v>
      </c>
      <c r="I1640">
        <v>80</v>
      </c>
    </row>
    <row r="1641" spans="1:9" x14ac:dyDescent="0.3">
      <c r="A1641" t="s">
        <v>105</v>
      </c>
      <c r="B1641" t="s">
        <v>161</v>
      </c>
      <c r="C1641" t="s">
        <v>184</v>
      </c>
      <c r="D1641" t="s">
        <v>248</v>
      </c>
      <c r="E1641" t="s">
        <v>18</v>
      </c>
      <c r="F1641" t="s">
        <v>148</v>
      </c>
      <c r="G1641">
        <v>28.8</v>
      </c>
      <c r="H1641">
        <v>114.27</v>
      </c>
      <c r="I1641">
        <v>3290.98</v>
      </c>
    </row>
    <row r="1642" spans="1:9" x14ac:dyDescent="0.3">
      <c r="A1642" t="s">
        <v>105</v>
      </c>
      <c r="B1642" t="s">
        <v>161</v>
      </c>
      <c r="C1642" t="s">
        <v>184</v>
      </c>
      <c r="D1642" t="s">
        <v>194</v>
      </c>
      <c r="E1642" t="s">
        <v>17</v>
      </c>
      <c r="F1642" t="s">
        <v>147</v>
      </c>
      <c r="G1642">
        <v>297.05040000000002</v>
      </c>
      <c r="H1642">
        <v>18.82</v>
      </c>
      <c r="I1642">
        <v>5590.49</v>
      </c>
    </row>
    <row r="1643" spans="1:9" x14ac:dyDescent="0.3">
      <c r="A1643" t="s">
        <v>93</v>
      </c>
      <c r="B1643" t="s">
        <v>161</v>
      </c>
      <c r="C1643" t="s">
        <v>184</v>
      </c>
      <c r="D1643" t="s">
        <v>244</v>
      </c>
      <c r="E1643" t="s">
        <v>18</v>
      </c>
      <c r="F1643" t="s">
        <v>148</v>
      </c>
      <c r="G1643">
        <v>1</v>
      </c>
      <c r="H1643">
        <v>115.1</v>
      </c>
      <c r="I1643">
        <v>115.1</v>
      </c>
    </row>
    <row r="1644" spans="1:9" x14ac:dyDescent="0.3">
      <c r="A1644" t="s">
        <v>93</v>
      </c>
      <c r="B1644" t="s">
        <v>161</v>
      </c>
      <c r="C1644" t="s">
        <v>184</v>
      </c>
      <c r="D1644" t="s">
        <v>271</v>
      </c>
      <c r="E1644" t="s">
        <v>17</v>
      </c>
      <c r="F1644" t="s">
        <v>148</v>
      </c>
      <c r="G1644">
        <v>20</v>
      </c>
      <c r="H1644">
        <v>55.32</v>
      </c>
      <c r="I1644">
        <v>1106.4000000000001</v>
      </c>
    </row>
    <row r="1645" spans="1:9" x14ac:dyDescent="0.3">
      <c r="A1645" t="s">
        <v>93</v>
      </c>
      <c r="B1645" t="s">
        <v>161</v>
      </c>
      <c r="C1645" t="s">
        <v>184</v>
      </c>
      <c r="D1645" t="s">
        <v>200</v>
      </c>
      <c r="E1645" t="s">
        <v>18</v>
      </c>
      <c r="F1645" t="s">
        <v>148</v>
      </c>
      <c r="G1645">
        <v>2</v>
      </c>
      <c r="H1645">
        <v>64.790000000000006</v>
      </c>
      <c r="I1645">
        <v>129.58000000000001</v>
      </c>
    </row>
    <row r="1646" spans="1:9" x14ac:dyDescent="0.3">
      <c r="A1646" t="s">
        <v>94</v>
      </c>
      <c r="B1646" t="s">
        <v>161</v>
      </c>
      <c r="C1646" t="s">
        <v>184</v>
      </c>
      <c r="D1646" t="s">
        <v>277</v>
      </c>
      <c r="E1646" t="s">
        <v>17</v>
      </c>
      <c r="F1646" t="s">
        <v>148</v>
      </c>
      <c r="G1646">
        <v>1</v>
      </c>
      <c r="H1646">
        <v>11.76</v>
      </c>
      <c r="I1646">
        <v>11.76</v>
      </c>
    </row>
    <row r="1647" spans="1:9" x14ac:dyDescent="0.3">
      <c r="A1647" t="s">
        <v>94</v>
      </c>
      <c r="B1647" t="s">
        <v>161</v>
      </c>
      <c r="C1647" t="s">
        <v>184</v>
      </c>
      <c r="D1647" t="s">
        <v>266</v>
      </c>
      <c r="E1647" t="s">
        <v>17</v>
      </c>
      <c r="F1647" t="s">
        <v>147</v>
      </c>
      <c r="G1647">
        <v>149.2002</v>
      </c>
      <c r="H1647">
        <v>9.74</v>
      </c>
      <c r="I1647">
        <v>1453.21</v>
      </c>
    </row>
    <row r="1648" spans="1:9" x14ac:dyDescent="0.3">
      <c r="A1648" t="s">
        <v>94</v>
      </c>
      <c r="B1648" t="s">
        <v>161</v>
      </c>
      <c r="C1648" t="s">
        <v>184</v>
      </c>
      <c r="D1648" t="s">
        <v>275</v>
      </c>
      <c r="E1648" t="s">
        <v>17</v>
      </c>
      <c r="F1648" t="s">
        <v>145</v>
      </c>
      <c r="G1648">
        <v>10</v>
      </c>
      <c r="H1648">
        <v>130</v>
      </c>
      <c r="I1648">
        <v>1300</v>
      </c>
    </row>
    <row r="1649" spans="1:9" x14ac:dyDescent="0.3">
      <c r="A1649" t="s">
        <v>94</v>
      </c>
      <c r="B1649" t="s">
        <v>161</v>
      </c>
      <c r="C1649" t="s">
        <v>184</v>
      </c>
      <c r="D1649" t="s">
        <v>261</v>
      </c>
      <c r="E1649" t="s">
        <v>18</v>
      </c>
      <c r="F1649" t="s">
        <v>145</v>
      </c>
      <c r="G1649">
        <v>33</v>
      </c>
      <c r="H1649">
        <v>135</v>
      </c>
      <c r="I1649">
        <v>4455</v>
      </c>
    </row>
    <row r="1650" spans="1:9" x14ac:dyDescent="0.3">
      <c r="A1650" t="s">
        <v>94</v>
      </c>
      <c r="B1650" t="s">
        <v>161</v>
      </c>
      <c r="C1650" t="s">
        <v>184</v>
      </c>
      <c r="D1650" t="s">
        <v>250</v>
      </c>
      <c r="E1650" t="s">
        <v>16</v>
      </c>
      <c r="F1650" t="s">
        <v>145</v>
      </c>
      <c r="G1650">
        <v>8</v>
      </c>
      <c r="H1650">
        <v>55</v>
      </c>
      <c r="I1650">
        <v>440</v>
      </c>
    </row>
    <row r="1651" spans="1:9" x14ac:dyDescent="0.3">
      <c r="A1651" t="s">
        <v>95</v>
      </c>
      <c r="B1651" t="s">
        <v>161</v>
      </c>
      <c r="C1651" t="s">
        <v>184</v>
      </c>
      <c r="D1651" t="s">
        <v>246</v>
      </c>
      <c r="E1651" t="s">
        <v>16</v>
      </c>
      <c r="F1651" t="s">
        <v>148</v>
      </c>
      <c r="G1651">
        <v>2</v>
      </c>
      <c r="H1651">
        <v>93.98</v>
      </c>
      <c r="I1651">
        <v>187.96</v>
      </c>
    </row>
    <row r="1652" spans="1:9" x14ac:dyDescent="0.3">
      <c r="A1652" t="s">
        <v>95</v>
      </c>
      <c r="B1652" t="s">
        <v>161</v>
      </c>
      <c r="C1652" t="s">
        <v>184</v>
      </c>
      <c r="D1652" t="s">
        <v>199</v>
      </c>
      <c r="E1652" t="s">
        <v>17</v>
      </c>
      <c r="F1652" t="s">
        <v>145</v>
      </c>
      <c r="G1652">
        <v>179</v>
      </c>
      <c r="H1652">
        <v>5.5</v>
      </c>
      <c r="I1652">
        <v>984.5</v>
      </c>
    </row>
    <row r="1653" spans="1:9" x14ac:dyDescent="0.3">
      <c r="A1653" t="s">
        <v>97</v>
      </c>
      <c r="B1653" t="s">
        <v>161</v>
      </c>
      <c r="C1653" t="s">
        <v>184</v>
      </c>
      <c r="D1653" t="s">
        <v>243</v>
      </c>
      <c r="E1653" t="s">
        <v>18</v>
      </c>
      <c r="F1653" t="s">
        <v>148</v>
      </c>
      <c r="G1653">
        <v>138</v>
      </c>
      <c r="H1653">
        <v>23.82</v>
      </c>
      <c r="I1653">
        <v>3287.16</v>
      </c>
    </row>
    <row r="1654" spans="1:9" x14ac:dyDescent="0.3">
      <c r="A1654" t="s">
        <v>97</v>
      </c>
      <c r="B1654" t="s">
        <v>161</v>
      </c>
      <c r="C1654" t="s">
        <v>184</v>
      </c>
      <c r="D1654" t="s">
        <v>300</v>
      </c>
      <c r="E1654" t="s">
        <v>17</v>
      </c>
      <c r="F1654" t="s">
        <v>145</v>
      </c>
      <c r="G1654">
        <v>2</v>
      </c>
      <c r="H1654">
        <v>54.64</v>
      </c>
      <c r="I1654">
        <v>109.28</v>
      </c>
    </row>
    <row r="1655" spans="1:9" x14ac:dyDescent="0.3">
      <c r="A1655" t="s">
        <v>97</v>
      </c>
      <c r="B1655" t="s">
        <v>161</v>
      </c>
      <c r="C1655" t="s">
        <v>184</v>
      </c>
      <c r="D1655" t="s">
        <v>301</v>
      </c>
      <c r="E1655" t="s">
        <v>16</v>
      </c>
      <c r="F1655" t="s">
        <v>147</v>
      </c>
      <c r="G1655">
        <v>756.24760000000003</v>
      </c>
      <c r="H1655">
        <v>23.82</v>
      </c>
      <c r="I1655">
        <v>18013.82</v>
      </c>
    </row>
    <row r="1656" spans="1:9" x14ac:dyDescent="0.3">
      <c r="A1656" t="s">
        <v>97</v>
      </c>
      <c r="B1656" t="s">
        <v>161</v>
      </c>
      <c r="C1656" t="s">
        <v>184</v>
      </c>
      <c r="D1656" t="s">
        <v>229</v>
      </c>
      <c r="E1656" t="s">
        <v>16</v>
      </c>
      <c r="F1656" t="s">
        <v>147</v>
      </c>
      <c r="G1656">
        <v>1</v>
      </c>
      <c r="H1656">
        <v>10</v>
      </c>
      <c r="I1656">
        <v>10</v>
      </c>
    </row>
    <row r="1657" spans="1:9" x14ac:dyDescent="0.3">
      <c r="A1657" t="s">
        <v>97</v>
      </c>
      <c r="B1657" t="s">
        <v>161</v>
      </c>
      <c r="C1657" t="s">
        <v>184</v>
      </c>
      <c r="D1657" t="s">
        <v>205</v>
      </c>
      <c r="E1657" t="s">
        <v>18</v>
      </c>
      <c r="F1657" t="s">
        <v>145</v>
      </c>
      <c r="G1657">
        <v>1</v>
      </c>
      <c r="H1657">
        <v>50</v>
      </c>
      <c r="I1657">
        <v>50</v>
      </c>
    </row>
    <row r="1658" spans="1:9" x14ac:dyDescent="0.3">
      <c r="A1658" t="s">
        <v>97</v>
      </c>
      <c r="B1658" t="s">
        <v>161</v>
      </c>
      <c r="C1658" t="s">
        <v>184</v>
      </c>
      <c r="D1658" t="s">
        <v>296</v>
      </c>
      <c r="E1658" t="s">
        <v>16</v>
      </c>
      <c r="F1658" t="s">
        <v>145</v>
      </c>
      <c r="G1658">
        <v>5</v>
      </c>
      <c r="H1658">
        <v>130</v>
      </c>
      <c r="I1658">
        <v>650</v>
      </c>
    </row>
    <row r="1659" spans="1:9" x14ac:dyDescent="0.3">
      <c r="A1659" t="s">
        <v>98</v>
      </c>
      <c r="B1659" t="s">
        <v>161</v>
      </c>
      <c r="C1659" t="s">
        <v>184</v>
      </c>
      <c r="D1659" t="s">
        <v>233</v>
      </c>
      <c r="E1659" t="s">
        <v>17</v>
      </c>
      <c r="F1659" t="s">
        <v>148</v>
      </c>
      <c r="G1659">
        <v>11</v>
      </c>
      <c r="H1659">
        <v>48.69</v>
      </c>
      <c r="I1659">
        <v>535.59</v>
      </c>
    </row>
    <row r="1660" spans="1:9" x14ac:dyDescent="0.3">
      <c r="A1660" t="s">
        <v>98</v>
      </c>
      <c r="B1660" t="s">
        <v>161</v>
      </c>
      <c r="C1660" t="s">
        <v>184</v>
      </c>
      <c r="D1660" t="s">
        <v>255</v>
      </c>
      <c r="E1660" t="s">
        <v>17</v>
      </c>
      <c r="F1660" t="s">
        <v>145</v>
      </c>
      <c r="G1660">
        <v>40</v>
      </c>
      <c r="H1660">
        <v>7.5</v>
      </c>
      <c r="I1660">
        <v>300</v>
      </c>
    </row>
    <row r="1661" spans="1:9" x14ac:dyDescent="0.3">
      <c r="A1661" t="s">
        <v>98</v>
      </c>
      <c r="B1661" t="s">
        <v>161</v>
      </c>
      <c r="C1661" t="s">
        <v>184</v>
      </c>
      <c r="D1661" t="s">
        <v>242</v>
      </c>
      <c r="E1661" t="s">
        <v>17</v>
      </c>
      <c r="F1661" t="s">
        <v>145</v>
      </c>
      <c r="G1661">
        <v>64</v>
      </c>
      <c r="H1661">
        <v>4</v>
      </c>
      <c r="I1661">
        <v>256</v>
      </c>
    </row>
    <row r="1662" spans="1:9" x14ac:dyDescent="0.3">
      <c r="A1662" t="s">
        <v>99</v>
      </c>
      <c r="B1662" t="s">
        <v>161</v>
      </c>
      <c r="C1662" t="s">
        <v>184</v>
      </c>
      <c r="D1662" t="s">
        <v>206</v>
      </c>
      <c r="E1662" t="s">
        <v>17</v>
      </c>
      <c r="F1662" t="s">
        <v>148</v>
      </c>
      <c r="G1662">
        <v>69.599900000000005</v>
      </c>
      <c r="H1662">
        <v>97.17</v>
      </c>
      <c r="I1662">
        <v>6763.03</v>
      </c>
    </row>
    <row r="1663" spans="1:9" x14ac:dyDescent="0.3">
      <c r="A1663" t="s">
        <v>99</v>
      </c>
      <c r="B1663" t="s">
        <v>161</v>
      </c>
      <c r="C1663" t="s">
        <v>184</v>
      </c>
      <c r="D1663" t="s">
        <v>246</v>
      </c>
      <c r="E1663" t="s">
        <v>18</v>
      </c>
      <c r="F1663" t="s">
        <v>148</v>
      </c>
      <c r="G1663">
        <v>3</v>
      </c>
      <c r="H1663">
        <v>96.2</v>
      </c>
      <c r="I1663">
        <v>288.60000000000002</v>
      </c>
    </row>
    <row r="1664" spans="1:9" x14ac:dyDescent="0.3">
      <c r="A1664" t="s">
        <v>99</v>
      </c>
      <c r="B1664" t="s">
        <v>161</v>
      </c>
      <c r="C1664" t="s">
        <v>184</v>
      </c>
      <c r="D1664" t="s">
        <v>199</v>
      </c>
      <c r="E1664" t="s">
        <v>16</v>
      </c>
      <c r="F1664" t="s">
        <v>145</v>
      </c>
      <c r="G1664">
        <v>76</v>
      </c>
      <c r="H1664">
        <v>5.5</v>
      </c>
      <c r="I1664">
        <v>418</v>
      </c>
    </row>
    <row r="1665" spans="1:9" x14ac:dyDescent="0.3">
      <c r="A1665" t="s">
        <v>99</v>
      </c>
      <c r="B1665" t="s">
        <v>161</v>
      </c>
      <c r="C1665" t="s">
        <v>184</v>
      </c>
      <c r="D1665" t="s">
        <v>229</v>
      </c>
      <c r="E1665" t="s">
        <v>17</v>
      </c>
      <c r="F1665" t="s">
        <v>147</v>
      </c>
      <c r="G1665">
        <v>6</v>
      </c>
      <c r="H1665">
        <v>10</v>
      </c>
      <c r="I1665">
        <v>60</v>
      </c>
    </row>
    <row r="1666" spans="1:9" x14ac:dyDescent="0.3">
      <c r="A1666" t="s">
        <v>99</v>
      </c>
      <c r="B1666" t="s">
        <v>161</v>
      </c>
      <c r="C1666" t="s">
        <v>184</v>
      </c>
      <c r="D1666" t="s">
        <v>256</v>
      </c>
      <c r="E1666" t="s">
        <v>18</v>
      </c>
      <c r="F1666" t="s">
        <v>145</v>
      </c>
      <c r="G1666">
        <v>3</v>
      </c>
      <c r="H1666">
        <v>56.5</v>
      </c>
      <c r="I1666">
        <v>169.5</v>
      </c>
    </row>
    <row r="1667" spans="1:9" x14ac:dyDescent="0.3">
      <c r="A1667" t="s">
        <v>99</v>
      </c>
      <c r="B1667" t="s">
        <v>161</v>
      </c>
      <c r="C1667" t="s">
        <v>184</v>
      </c>
      <c r="D1667" t="s">
        <v>218</v>
      </c>
      <c r="E1667" t="s">
        <v>18</v>
      </c>
      <c r="F1667" t="s">
        <v>145</v>
      </c>
      <c r="G1667">
        <v>2</v>
      </c>
      <c r="H1667">
        <v>130</v>
      </c>
      <c r="I1667">
        <v>260</v>
      </c>
    </row>
    <row r="1668" spans="1:9" x14ac:dyDescent="0.3">
      <c r="A1668" t="s">
        <v>100</v>
      </c>
      <c r="B1668" t="s">
        <v>161</v>
      </c>
      <c r="C1668" t="s">
        <v>184</v>
      </c>
      <c r="D1668" t="s">
        <v>251</v>
      </c>
      <c r="E1668" t="s">
        <v>18</v>
      </c>
      <c r="F1668" t="s">
        <v>148</v>
      </c>
      <c r="G1668">
        <v>1</v>
      </c>
      <c r="H1668">
        <v>88.59</v>
      </c>
      <c r="I1668">
        <v>88.59</v>
      </c>
    </row>
    <row r="1669" spans="1:9" x14ac:dyDescent="0.3">
      <c r="A1669" t="s">
        <v>100</v>
      </c>
      <c r="B1669" t="s">
        <v>161</v>
      </c>
      <c r="C1669" t="s">
        <v>184</v>
      </c>
      <c r="D1669" t="s">
        <v>243</v>
      </c>
      <c r="E1669" t="s">
        <v>17</v>
      </c>
      <c r="F1669" t="s">
        <v>148</v>
      </c>
      <c r="G1669">
        <v>124</v>
      </c>
      <c r="H1669">
        <v>23.82</v>
      </c>
      <c r="I1669">
        <v>2953.68</v>
      </c>
    </row>
    <row r="1670" spans="1:9" x14ac:dyDescent="0.3">
      <c r="A1670" t="s">
        <v>100</v>
      </c>
      <c r="B1670" t="s">
        <v>161</v>
      </c>
      <c r="C1670" t="s">
        <v>184</v>
      </c>
      <c r="D1670" t="s">
        <v>266</v>
      </c>
      <c r="E1670" t="s">
        <v>16</v>
      </c>
      <c r="F1670" t="s">
        <v>147</v>
      </c>
      <c r="G1670">
        <v>40</v>
      </c>
      <c r="H1670">
        <v>9.74</v>
      </c>
      <c r="I1670">
        <v>389.6</v>
      </c>
    </row>
    <row r="1671" spans="1:9" x14ac:dyDescent="0.3">
      <c r="A1671" t="s">
        <v>100</v>
      </c>
      <c r="B1671" t="s">
        <v>161</v>
      </c>
      <c r="C1671" t="s">
        <v>184</v>
      </c>
      <c r="D1671" t="s">
        <v>229</v>
      </c>
      <c r="E1671" t="s">
        <v>18</v>
      </c>
      <c r="F1671" t="s">
        <v>147</v>
      </c>
      <c r="G1671">
        <v>2</v>
      </c>
      <c r="H1671">
        <v>10</v>
      </c>
      <c r="I1671">
        <v>20</v>
      </c>
    </row>
    <row r="1672" spans="1:9" x14ac:dyDescent="0.3">
      <c r="A1672" t="s">
        <v>100</v>
      </c>
      <c r="B1672" t="s">
        <v>161</v>
      </c>
      <c r="C1672" t="s">
        <v>184</v>
      </c>
      <c r="D1672" t="s">
        <v>222</v>
      </c>
      <c r="E1672" t="s">
        <v>17</v>
      </c>
      <c r="F1672" t="s">
        <v>145</v>
      </c>
      <c r="G1672">
        <v>45.181800000000003</v>
      </c>
      <c r="H1672">
        <v>110</v>
      </c>
      <c r="I1672">
        <v>4970</v>
      </c>
    </row>
    <row r="1673" spans="1:9" x14ac:dyDescent="0.3">
      <c r="A1673" t="s">
        <v>100</v>
      </c>
      <c r="B1673" t="s">
        <v>161</v>
      </c>
      <c r="C1673" t="s">
        <v>184</v>
      </c>
      <c r="D1673" t="s">
        <v>275</v>
      </c>
      <c r="E1673" t="s">
        <v>16</v>
      </c>
      <c r="F1673" t="s">
        <v>145</v>
      </c>
      <c r="G1673">
        <v>1</v>
      </c>
      <c r="H1673">
        <v>130</v>
      </c>
      <c r="I1673">
        <v>130</v>
      </c>
    </row>
    <row r="1674" spans="1:9" x14ac:dyDescent="0.3">
      <c r="A1674" t="s">
        <v>100</v>
      </c>
      <c r="B1674" t="s">
        <v>161</v>
      </c>
      <c r="C1674" t="s">
        <v>184</v>
      </c>
      <c r="D1674" t="s">
        <v>261</v>
      </c>
      <c r="E1674" t="s">
        <v>18</v>
      </c>
      <c r="F1674" t="s">
        <v>145</v>
      </c>
      <c r="G1674">
        <v>28</v>
      </c>
      <c r="H1674">
        <v>135</v>
      </c>
      <c r="I1674">
        <v>3780</v>
      </c>
    </row>
    <row r="1675" spans="1:9" x14ac:dyDescent="0.3">
      <c r="A1675" t="s">
        <v>100</v>
      </c>
      <c r="B1675" t="s">
        <v>161</v>
      </c>
      <c r="C1675" t="s">
        <v>184</v>
      </c>
      <c r="D1675" t="s">
        <v>200</v>
      </c>
      <c r="E1675" t="s">
        <v>17</v>
      </c>
      <c r="F1675" t="s">
        <v>148</v>
      </c>
      <c r="G1675">
        <v>13</v>
      </c>
      <c r="H1675">
        <v>65.680000000000007</v>
      </c>
      <c r="I1675">
        <v>853.84</v>
      </c>
    </row>
    <row r="1676" spans="1:9" x14ac:dyDescent="0.3">
      <c r="A1676" t="s">
        <v>101</v>
      </c>
      <c r="B1676" t="s">
        <v>161</v>
      </c>
      <c r="C1676" t="s">
        <v>184</v>
      </c>
      <c r="D1676" t="s">
        <v>269</v>
      </c>
      <c r="E1676" t="s">
        <v>16</v>
      </c>
      <c r="F1676" t="s">
        <v>148</v>
      </c>
      <c r="G1676">
        <v>5</v>
      </c>
      <c r="H1676">
        <v>69.03</v>
      </c>
      <c r="I1676">
        <v>345.15</v>
      </c>
    </row>
    <row r="1677" spans="1:9" x14ac:dyDescent="0.3">
      <c r="A1677" t="s">
        <v>101</v>
      </c>
      <c r="B1677" t="s">
        <v>161</v>
      </c>
      <c r="C1677" t="s">
        <v>184</v>
      </c>
      <c r="D1677" t="s">
        <v>250</v>
      </c>
      <c r="E1677" t="s">
        <v>16</v>
      </c>
      <c r="F1677" t="s">
        <v>145</v>
      </c>
      <c r="G1677">
        <v>8</v>
      </c>
      <c r="H1677">
        <v>55</v>
      </c>
      <c r="I1677">
        <v>440</v>
      </c>
    </row>
    <row r="1678" spans="1:9" x14ac:dyDescent="0.3">
      <c r="A1678" t="s">
        <v>102</v>
      </c>
      <c r="B1678" t="s">
        <v>161</v>
      </c>
      <c r="C1678" t="s">
        <v>184</v>
      </c>
      <c r="D1678" t="s">
        <v>243</v>
      </c>
      <c r="E1678" t="s">
        <v>16</v>
      </c>
      <c r="F1678" t="s">
        <v>148</v>
      </c>
      <c r="G1678">
        <v>3</v>
      </c>
      <c r="H1678">
        <v>23.82</v>
      </c>
      <c r="I1678">
        <v>71.459999999999994</v>
      </c>
    </row>
    <row r="1679" spans="1:9" x14ac:dyDescent="0.3">
      <c r="A1679" t="s">
        <v>102</v>
      </c>
      <c r="B1679" t="s">
        <v>161</v>
      </c>
      <c r="C1679" t="s">
        <v>184</v>
      </c>
      <c r="D1679" t="s">
        <v>290</v>
      </c>
      <c r="E1679" t="s">
        <v>17</v>
      </c>
      <c r="F1679" t="s">
        <v>148</v>
      </c>
      <c r="G1679" t="s">
        <v>193</v>
      </c>
      <c r="H1679" t="s">
        <v>193</v>
      </c>
      <c r="I1679">
        <v>29.22</v>
      </c>
    </row>
    <row r="1680" spans="1:9" x14ac:dyDescent="0.3">
      <c r="A1680" t="s">
        <v>102</v>
      </c>
      <c r="B1680" t="s">
        <v>161</v>
      </c>
      <c r="C1680" t="s">
        <v>184</v>
      </c>
      <c r="D1680" t="s">
        <v>214</v>
      </c>
      <c r="E1680" t="s">
        <v>18</v>
      </c>
      <c r="F1680" t="s">
        <v>148</v>
      </c>
      <c r="G1680">
        <v>28</v>
      </c>
      <c r="H1680">
        <v>1.6</v>
      </c>
      <c r="I1680">
        <v>44.8</v>
      </c>
    </row>
    <row r="1681" spans="1:9" x14ac:dyDescent="0.3">
      <c r="A1681" t="s">
        <v>103</v>
      </c>
      <c r="B1681" t="s">
        <v>161</v>
      </c>
      <c r="C1681" t="s">
        <v>184</v>
      </c>
      <c r="D1681" t="s">
        <v>243</v>
      </c>
      <c r="E1681" t="s">
        <v>17</v>
      </c>
      <c r="F1681" t="s">
        <v>148</v>
      </c>
      <c r="G1681">
        <v>127</v>
      </c>
      <c r="H1681">
        <v>23.82</v>
      </c>
      <c r="I1681">
        <v>3025.14</v>
      </c>
    </row>
    <row r="1682" spans="1:9" x14ac:dyDescent="0.3">
      <c r="A1682" t="s">
        <v>103</v>
      </c>
      <c r="B1682" t="s">
        <v>161</v>
      </c>
      <c r="C1682" t="s">
        <v>184</v>
      </c>
      <c r="D1682" t="s">
        <v>214</v>
      </c>
      <c r="E1682" t="s">
        <v>17</v>
      </c>
      <c r="F1682" t="s">
        <v>148</v>
      </c>
      <c r="G1682">
        <v>31</v>
      </c>
      <c r="H1682">
        <v>1.6</v>
      </c>
      <c r="I1682">
        <v>49.6</v>
      </c>
    </row>
    <row r="1683" spans="1:9" x14ac:dyDescent="0.3">
      <c r="A1683" t="s">
        <v>103</v>
      </c>
      <c r="B1683" t="s">
        <v>161</v>
      </c>
      <c r="C1683" t="s">
        <v>184</v>
      </c>
      <c r="D1683" t="s">
        <v>229</v>
      </c>
      <c r="E1683" t="s">
        <v>18</v>
      </c>
      <c r="F1683" t="s">
        <v>147</v>
      </c>
      <c r="G1683">
        <v>1</v>
      </c>
      <c r="H1683">
        <v>10</v>
      </c>
      <c r="I1683">
        <v>10</v>
      </c>
    </row>
    <row r="1684" spans="1:9" x14ac:dyDescent="0.3">
      <c r="A1684" t="s">
        <v>103</v>
      </c>
      <c r="B1684" t="s">
        <v>161</v>
      </c>
      <c r="C1684" t="s">
        <v>184</v>
      </c>
      <c r="D1684" t="s">
        <v>256</v>
      </c>
      <c r="E1684" t="s">
        <v>16</v>
      </c>
      <c r="F1684" t="s">
        <v>145</v>
      </c>
      <c r="G1684">
        <v>3</v>
      </c>
      <c r="H1684">
        <v>56.5</v>
      </c>
      <c r="I1684">
        <v>169.5</v>
      </c>
    </row>
    <row r="1685" spans="1:9" x14ac:dyDescent="0.3">
      <c r="A1685" t="s">
        <v>104</v>
      </c>
      <c r="B1685" t="s">
        <v>161</v>
      </c>
      <c r="C1685" t="s">
        <v>184</v>
      </c>
      <c r="D1685" t="s">
        <v>251</v>
      </c>
      <c r="E1685" t="s">
        <v>16</v>
      </c>
      <c r="F1685" t="s">
        <v>148</v>
      </c>
      <c r="G1685">
        <v>1</v>
      </c>
      <c r="H1685">
        <v>88.59</v>
      </c>
      <c r="I1685">
        <v>88.59</v>
      </c>
    </row>
    <row r="1686" spans="1:9" x14ac:dyDescent="0.3">
      <c r="A1686" t="s">
        <v>104</v>
      </c>
      <c r="B1686" t="s">
        <v>161</v>
      </c>
      <c r="C1686" t="s">
        <v>184</v>
      </c>
      <c r="D1686" t="s">
        <v>229</v>
      </c>
      <c r="E1686" t="s">
        <v>16</v>
      </c>
      <c r="F1686" t="s">
        <v>147</v>
      </c>
      <c r="G1686">
        <v>4</v>
      </c>
      <c r="H1686">
        <v>10</v>
      </c>
      <c r="I1686">
        <v>40</v>
      </c>
    </row>
    <row r="1687" spans="1:9" x14ac:dyDescent="0.3">
      <c r="A1687" t="s">
        <v>104</v>
      </c>
      <c r="B1687" t="s">
        <v>161</v>
      </c>
      <c r="C1687" t="s">
        <v>184</v>
      </c>
      <c r="D1687" t="s">
        <v>205</v>
      </c>
      <c r="E1687" t="s">
        <v>18</v>
      </c>
      <c r="F1687" t="s">
        <v>145</v>
      </c>
      <c r="G1687">
        <v>2</v>
      </c>
      <c r="H1687">
        <v>50</v>
      </c>
      <c r="I1687">
        <v>100</v>
      </c>
    </row>
    <row r="1688" spans="1:9" x14ac:dyDescent="0.3">
      <c r="A1688" t="s">
        <v>104</v>
      </c>
      <c r="B1688" t="s">
        <v>161</v>
      </c>
      <c r="C1688" t="s">
        <v>184</v>
      </c>
      <c r="D1688" t="s">
        <v>197</v>
      </c>
      <c r="E1688" t="s">
        <v>17</v>
      </c>
      <c r="F1688" t="s">
        <v>145</v>
      </c>
      <c r="G1688">
        <v>4</v>
      </c>
      <c r="H1688">
        <v>130</v>
      </c>
      <c r="I1688">
        <v>520</v>
      </c>
    </row>
    <row r="1689" spans="1:9" x14ac:dyDescent="0.3">
      <c r="A1689" t="s">
        <v>104</v>
      </c>
      <c r="B1689" t="s">
        <v>161</v>
      </c>
      <c r="C1689" t="s">
        <v>184</v>
      </c>
      <c r="D1689" t="s">
        <v>225</v>
      </c>
      <c r="E1689" t="s">
        <v>125</v>
      </c>
      <c r="F1689" t="s">
        <v>162</v>
      </c>
      <c r="G1689">
        <v>111.32</v>
      </c>
      <c r="H1689">
        <v>51.96</v>
      </c>
      <c r="I1689">
        <v>5784.2</v>
      </c>
    </row>
    <row r="1690" spans="1:9" x14ac:dyDescent="0.3">
      <c r="A1690" t="s">
        <v>105</v>
      </c>
      <c r="B1690" t="s">
        <v>161</v>
      </c>
      <c r="C1690" t="s">
        <v>184</v>
      </c>
      <c r="D1690" t="s">
        <v>250</v>
      </c>
      <c r="E1690" t="s">
        <v>125</v>
      </c>
      <c r="F1690" t="s">
        <v>145</v>
      </c>
      <c r="G1690">
        <v>7</v>
      </c>
      <c r="H1690">
        <v>55</v>
      </c>
      <c r="I1690">
        <v>385</v>
      </c>
    </row>
    <row r="1691" spans="1:9" x14ac:dyDescent="0.3">
      <c r="A1691" t="s">
        <v>105</v>
      </c>
      <c r="B1691" t="s">
        <v>161</v>
      </c>
      <c r="C1691" t="s">
        <v>184</v>
      </c>
      <c r="D1691" t="s">
        <v>296</v>
      </c>
      <c r="E1691" t="s">
        <v>17</v>
      </c>
      <c r="F1691" t="s">
        <v>145</v>
      </c>
      <c r="G1691">
        <v>2</v>
      </c>
      <c r="H1691">
        <v>130</v>
      </c>
      <c r="I1691">
        <v>260</v>
      </c>
    </row>
    <row r="1692" spans="1:9" x14ac:dyDescent="0.3">
      <c r="A1692" t="s">
        <v>105</v>
      </c>
      <c r="B1692" t="s">
        <v>161</v>
      </c>
      <c r="C1692" t="s">
        <v>184</v>
      </c>
      <c r="D1692" t="s">
        <v>197</v>
      </c>
      <c r="E1692" t="s">
        <v>18</v>
      </c>
      <c r="F1692" t="s">
        <v>145</v>
      </c>
      <c r="G1692">
        <v>4</v>
      </c>
      <c r="H1692">
        <v>130</v>
      </c>
      <c r="I1692">
        <v>520</v>
      </c>
    </row>
    <row r="1693" spans="1:9" x14ac:dyDescent="0.3">
      <c r="A1693" t="s">
        <v>93</v>
      </c>
      <c r="B1693" t="s">
        <v>161</v>
      </c>
      <c r="C1693" t="s">
        <v>184</v>
      </c>
      <c r="D1693" t="s">
        <v>207</v>
      </c>
      <c r="E1693" t="s">
        <v>17</v>
      </c>
      <c r="F1693" t="s">
        <v>148</v>
      </c>
      <c r="G1693">
        <v>6</v>
      </c>
      <c r="H1693">
        <v>459.32</v>
      </c>
      <c r="I1693">
        <v>2755.92</v>
      </c>
    </row>
    <row r="1694" spans="1:9" x14ac:dyDescent="0.3">
      <c r="A1694" t="s">
        <v>93</v>
      </c>
      <c r="B1694" t="s">
        <v>161</v>
      </c>
      <c r="C1694" t="s">
        <v>184</v>
      </c>
      <c r="D1694" t="s">
        <v>222</v>
      </c>
      <c r="E1694" t="s">
        <v>18</v>
      </c>
      <c r="F1694" t="s">
        <v>145</v>
      </c>
      <c r="G1694">
        <v>72</v>
      </c>
      <c r="H1694">
        <v>110</v>
      </c>
      <c r="I1694">
        <v>7920</v>
      </c>
    </row>
    <row r="1695" spans="1:9" x14ac:dyDescent="0.3">
      <c r="A1695" t="s">
        <v>98</v>
      </c>
      <c r="B1695" t="s">
        <v>161</v>
      </c>
      <c r="C1695" t="s">
        <v>184</v>
      </c>
      <c r="D1695" t="s">
        <v>191</v>
      </c>
      <c r="E1695" t="s">
        <v>17</v>
      </c>
      <c r="F1695" t="s">
        <v>192</v>
      </c>
      <c r="G1695" t="s">
        <v>193</v>
      </c>
      <c r="H1695" t="s">
        <v>193</v>
      </c>
      <c r="I1695">
        <v>229.11</v>
      </c>
    </row>
    <row r="1696" spans="1:9" x14ac:dyDescent="0.3">
      <c r="A1696" t="s">
        <v>98</v>
      </c>
      <c r="B1696" t="s">
        <v>161</v>
      </c>
      <c r="C1696" t="s">
        <v>184</v>
      </c>
      <c r="D1696" t="s">
        <v>258</v>
      </c>
      <c r="E1696" t="s">
        <v>17</v>
      </c>
      <c r="F1696" t="s">
        <v>145</v>
      </c>
      <c r="G1696">
        <v>29</v>
      </c>
      <c r="H1696">
        <v>6.5</v>
      </c>
      <c r="I1696">
        <v>188.5</v>
      </c>
    </row>
    <row r="1697" spans="1:9" x14ac:dyDescent="0.3">
      <c r="A1697" t="s">
        <v>98</v>
      </c>
      <c r="B1697" t="s">
        <v>161</v>
      </c>
      <c r="C1697" t="s">
        <v>184</v>
      </c>
      <c r="D1697" t="s">
        <v>266</v>
      </c>
      <c r="E1697" t="s">
        <v>18</v>
      </c>
      <c r="F1697" t="s">
        <v>147</v>
      </c>
      <c r="G1697">
        <v>16</v>
      </c>
      <c r="H1697">
        <v>9.74</v>
      </c>
      <c r="I1697">
        <v>155.84</v>
      </c>
    </row>
    <row r="1698" spans="1:9" x14ac:dyDescent="0.3">
      <c r="A1698" t="s">
        <v>98</v>
      </c>
      <c r="B1698" t="s">
        <v>161</v>
      </c>
      <c r="C1698" t="s">
        <v>184</v>
      </c>
      <c r="D1698" t="s">
        <v>205</v>
      </c>
      <c r="E1698" t="s">
        <v>18</v>
      </c>
      <c r="F1698" t="s">
        <v>145</v>
      </c>
      <c r="G1698">
        <v>1</v>
      </c>
      <c r="H1698">
        <v>50</v>
      </c>
      <c r="I1698">
        <v>50</v>
      </c>
    </row>
    <row r="1699" spans="1:9" x14ac:dyDescent="0.3">
      <c r="A1699" t="s">
        <v>98</v>
      </c>
      <c r="B1699" t="s">
        <v>161</v>
      </c>
      <c r="C1699" t="s">
        <v>184</v>
      </c>
      <c r="D1699" t="s">
        <v>250</v>
      </c>
      <c r="E1699" t="s">
        <v>16</v>
      </c>
      <c r="F1699" t="s">
        <v>145</v>
      </c>
      <c r="G1699">
        <v>7</v>
      </c>
      <c r="H1699">
        <v>55</v>
      </c>
      <c r="I1699">
        <v>385</v>
      </c>
    </row>
    <row r="1700" spans="1:9" x14ac:dyDescent="0.3">
      <c r="A1700" t="s">
        <v>99</v>
      </c>
      <c r="B1700" t="s">
        <v>161</v>
      </c>
      <c r="C1700" t="s">
        <v>184</v>
      </c>
      <c r="D1700" t="s">
        <v>202</v>
      </c>
      <c r="E1700" t="s">
        <v>17</v>
      </c>
      <c r="F1700" t="s">
        <v>148</v>
      </c>
      <c r="G1700">
        <v>64.7</v>
      </c>
      <c r="H1700">
        <v>191.95</v>
      </c>
      <c r="I1700">
        <v>12419.17</v>
      </c>
    </row>
    <row r="1701" spans="1:9" x14ac:dyDescent="0.3">
      <c r="A1701" t="s">
        <v>99</v>
      </c>
      <c r="B1701" t="s">
        <v>161</v>
      </c>
      <c r="C1701" t="s">
        <v>184</v>
      </c>
      <c r="D1701" t="s">
        <v>202</v>
      </c>
      <c r="E1701" t="s">
        <v>18</v>
      </c>
      <c r="F1701" t="s">
        <v>148</v>
      </c>
      <c r="G1701">
        <v>19</v>
      </c>
      <c r="H1701">
        <v>191.95</v>
      </c>
      <c r="I1701">
        <v>3647.05</v>
      </c>
    </row>
    <row r="1702" spans="1:9" x14ac:dyDescent="0.3">
      <c r="A1702" t="s">
        <v>99</v>
      </c>
      <c r="B1702" t="s">
        <v>161</v>
      </c>
      <c r="C1702" t="s">
        <v>184</v>
      </c>
      <c r="D1702" t="s">
        <v>244</v>
      </c>
      <c r="E1702" t="s">
        <v>18</v>
      </c>
      <c r="F1702" t="s">
        <v>148</v>
      </c>
      <c r="G1702">
        <v>1</v>
      </c>
      <c r="H1702">
        <v>117.68</v>
      </c>
      <c r="I1702">
        <v>117.68</v>
      </c>
    </row>
    <row r="1703" spans="1:9" x14ac:dyDescent="0.3">
      <c r="A1703" t="s">
        <v>99</v>
      </c>
      <c r="B1703" t="s">
        <v>161</v>
      </c>
      <c r="C1703" t="s">
        <v>184</v>
      </c>
      <c r="D1703" t="s">
        <v>293</v>
      </c>
      <c r="E1703" t="s">
        <v>17</v>
      </c>
      <c r="F1703" t="s">
        <v>148</v>
      </c>
      <c r="G1703">
        <v>45</v>
      </c>
      <c r="H1703">
        <v>3</v>
      </c>
      <c r="I1703">
        <v>135</v>
      </c>
    </row>
    <row r="1704" spans="1:9" x14ac:dyDescent="0.3">
      <c r="A1704" t="s">
        <v>99</v>
      </c>
      <c r="B1704" t="s">
        <v>161</v>
      </c>
      <c r="C1704" t="s">
        <v>184</v>
      </c>
      <c r="D1704" t="s">
        <v>221</v>
      </c>
      <c r="E1704" t="s">
        <v>16</v>
      </c>
      <c r="F1704" t="s">
        <v>147</v>
      </c>
      <c r="G1704">
        <v>1</v>
      </c>
      <c r="H1704">
        <v>3.34</v>
      </c>
      <c r="I1704">
        <v>3.34</v>
      </c>
    </row>
    <row r="1705" spans="1:9" x14ac:dyDescent="0.3">
      <c r="A1705" t="s">
        <v>100</v>
      </c>
      <c r="B1705" t="s">
        <v>161</v>
      </c>
      <c r="C1705" t="s">
        <v>184</v>
      </c>
      <c r="D1705" t="s">
        <v>244</v>
      </c>
      <c r="E1705" t="s">
        <v>17</v>
      </c>
      <c r="F1705" t="s">
        <v>148</v>
      </c>
      <c r="G1705">
        <v>2</v>
      </c>
      <c r="H1705">
        <v>117.68</v>
      </c>
      <c r="I1705">
        <v>235.36</v>
      </c>
    </row>
    <row r="1706" spans="1:9" x14ac:dyDescent="0.3">
      <c r="A1706" t="s">
        <v>100</v>
      </c>
      <c r="B1706" t="s">
        <v>161</v>
      </c>
      <c r="C1706" t="s">
        <v>184</v>
      </c>
      <c r="D1706" t="s">
        <v>293</v>
      </c>
      <c r="E1706" t="s">
        <v>17</v>
      </c>
      <c r="F1706" t="s">
        <v>148</v>
      </c>
      <c r="G1706">
        <v>151</v>
      </c>
      <c r="H1706">
        <v>3</v>
      </c>
      <c r="I1706">
        <v>453</v>
      </c>
    </row>
    <row r="1707" spans="1:9" x14ac:dyDescent="0.3">
      <c r="A1707" t="s">
        <v>101</v>
      </c>
      <c r="B1707" t="s">
        <v>161</v>
      </c>
      <c r="C1707" t="s">
        <v>184</v>
      </c>
      <c r="D1707" t="s">
        <v>216</v>
      </c>
      <c r="E1707" t="s">
        <v>17</v>
      </c>
      <c r="F1707" t="s">
        <v>148</v>
      </c>
      <c r="G1707" t="s">
        <v>193</v>
      </c>
      <c r="H1707">
        <v>0</v>
      </c>
      <c r="I1707">
        <v>0</v>
      </c>
    </row>
    <row r="1708" spans="1:9" x14ac:dyDescent="0.3">
      <c r="A1708" t="s">
        <v>101</v>
      </c>
      <c r="B1708" t="s">
        <v>161</v>
      </c>
      <c r="C1708" t="s">
        <v>184</v>
      </c>
      <c r="D1708" t="s">
        <v>318</v>
      </c>
      <c r="E1708" t="s">
        <v>17</v>
      </c>
      <c r="F1708" t="s">
        <v>148</v>
      </c>
      <c r="G1708">
        <v>2</v>
      </c>
      <c r="H1708">
        <v>59.7</v>
      </c>
      <c r="I1708">
        <v>119.4</v>
      </c>
    </row>
    <row r="1709" spans="1:9" x14ac:dyDescent="0.3">
      <c r="A1709" t="s">
        <v>101</v>
      </c>
      <c r="B1709" t="s">
        <v>161</v>
      </c>
      <c r="C1709" t="s">
        <v>184</v>
      </c>
      <c r="D1709" t="s">
        <v>222</v>
      </c>
      <c r="E1709" t="s">
        <v>18</v>
      </c>
      <c r="F1709" t="s">
        <v>145</v>
      </c>
      <c r="G1709">
        <v>46.181800000000003</v>
      </c>
      <c r="H1709">
        <v>110</v>
      </c>
      <c r="I1709">
        <v>5080</v>
      </c>
    </row>
    <row r="1710" spans="1:9" x14ac:dyDescent="0.3">
      <c r="A1710" t="s">
        <v>101</v>
      </c>
      <c r="B1710" t="s">
        <v>161</v>
      </c>
      <c r="C1710" t="s">
        <v>184</v>
      </c>
      <c r="D1710" t="s">
        <v>278</v>
      </c>
      <c r="E1710" t="s">
        <v>125</v>
      </c>
      <c r="F1710" t="s">
        <v>145</v>
      </c>
      <c r="G1710">
        <v>28</v>
      </c>
      <c r="H1710">
        <v>70</v>
      </c>
      <c r="I1710">
        <v>1960</v>
      </c>
    </row>
    <row r="1711" spans="1:9" x14ac:dyDescent="0.3">
      <c r="A1711" t="s">
        <v>102</v>
      </c>
      <c r="B1711" t="s">
        <v>161</v>
      </c>
      <c r="C1711" t="s">
        <v>184</v>
      </c>
      <c r="D1711" t="s">
        <v>261</v>
      </c>
      <c r="E1711" t="s">
        <v>18</v>
      </c>
      <c r="F1711" t="s">
        <v>145</v>
      </c>
      <c r="G1711">
        <v>35</v>
      </c>
      <c r="H1711">
        <v>135</v>
      </c>
      <c r="I1711">
        <v>4725</v>
      </c>
    </row>
    <row r="1712" spans="1:9" x14ac:dyDescent="0.3">
      <c r="A1712" t="s">
        <v>102</v>
      </c>
      <c r="B1712" t="s">
        <v>161</v>
      </c>
      <c r="C1712" t="s">
        <v>184</v>
      </c>
      <c r="D1712" t="s">
        <v>210</v>
      </c>
      <c r="E1712" t="s">
        <v>17</v>
      </c>
      <c r="F1712" t="s">
        <v>148</v>
      </c>
      <c r="G1712">
        <v>2</v>
      </c>
      <c r="H1712">
        <v>43.81</v>
      </c>
      <c r="I1712">
        <v>87.62</v>
      </c>
    </row>
    <row r="1713" spans="1:9" x14ac:dyDescent="0.3">
      <c r="A1713" t="s">
        <v>102</v>
      </c>
      <c r="B1713" t="s">
        <v>161</v>
      </c>
      <c r="C1713" t="s">
        <v>184</v>
      </c>
      <c r="D1713" t="s">
        <v>211</v>
      </c>
      <c r="E1713" t="s">
        <v>17</v>
      </c>
      <c r="F1713" t="s">
        <v>145</v>
      </c>
      <c r="G1713">
        <v>1</v>
      </c>
      <c r="H1713">
        <v>160</v>
      </c>
      <c r="I1713">
        <v>160</v>
      </c>
    </row>
    <row r="1714" spans="1:9" x14ac:dyDescent="0.3">
      <c r="A1714" t="s">
        <v>103</v>
      </c>
      <c r="B1714" t="s">
        <v>161</v>
      </c>
      <c r="C1714" t="s">
        <v>184</v>
      </c>
      <c r="D1714" t="s">
        <v>233</v>
      </c>
      <c r="E1714" t="s">
        <v>18</v>
      </c>
      <c r="F1714" t="s">
        <v>148</v>
      </c>
      <c r="G1714">
        <v>10</v>
      </c>
      <c r="H1714">
        <v>48.69</v>
      </c>
      <c r="I1714">
        <v>486.9</v>
      </c>
    </row>
    <row r="1715" spans="1:9" x14ac:dyDescent="0.3">
      <c r="A1715" t="s">
        <v>103</v>
      </c>
      <c r="B1715" t="s">
        <v>161</v>
      </c>
      <c r="C1715" t="s">
        <v>184</v>
      </c>
      <c r="D1715" t="s">
        <v>238</v>
      </c>
      <c r="E1715" t="s">
        <v>17</v>
      </c>
      <c r="F1715" t="s">
        <v>148</v>
      </c>
      <c r="G1715">
        <v>10.300800000000001</v>
      </c>
      <c r="H1715">
        <v>80.75</v>
      </c>
      <c r="I1715">
        <v>831.79</v>
      </c>
    </row>
    <row r="1716" spans="1:9" x14ac:dyDescent="0.3">
      <c r="A1716" t="s">
        <v>103</v>
      </c>
      <c r="B1716" t="s">
        <v>161</v>
      </c>
      <c r="C1716" t="s">
        <v>184</v>
      </c>
      <c r="D1716" t="s">
        <v>242</v>
      </c>
      <c r="E1716" t="s">
        <v>18</v>
      </c>
      <c r="F1716" t="s">
        <v>145</v>
      </c>
      <c r="G1716">
        <v>1</v>
      </c>
      <c r="H1716">
        <v>4</v>
      </c>
      <c r="I1716">
        <v>4</v>
      </c>
    </row>
    <row r="1717" spans="1:9" x14ac:dyDescent="0.3">
      <c r="A1717" t="s">
        <v>103</v>
      </c>
      <c r="B1717" t="s">
        <v>161</v>
      </c>
      <c r="C1717" t="s">
        <v>184</v>
      </c>
      <c r="D1717" t="s">
        <v>266</v>
      </c>
      <c r="E1717" t="s">
        <v>17</v>
      </c>
      <c r="F1717" t="s">
        <v>147</v>
      </c>
      <c r="G1717">
        <v>145.59950000000001</v>
      </c>
      <c r="H1717">
        <v>9.74</v>
      </c>
      <c r="I1717">
        <v>1418.14</v>
      </c>
    </row>
    <row r="1718" spans="1:9" x14ac:dyDescent="0.3">
      <c r="A1718" t="s">
        <v>103</v>
      </c>
      <c r="B1718" t="s">
        <v>161</v>
      </c>
      <c r="C1718" t="s">
        <v>184</v>
      </c>
      <c r="D1718" t="s">
        <v>266</v>
      </c>
      <c r="E1718" t="s">
        <v>16</v>
      </c>
      <c r="F1718" t="s">
        <v>147</v>
      </c>
      <c r="G1718">
        <v>16</v>
      </c>
      <c r="H1718">
        <v>9.74</v>
      </c>
      <c r="I1718">
        <v>155.84</v>
      </c>
    </row>
    <row r="1719" spans="1:9" x14ac:dyDescent="0.3">
      <c r="A1719" t="s">
        <v>103</v>
      </c>
      <c r="B1719" t="s">
        <v>161</v>
      </c>
      <c r="C1719" t="s">
        <v>184</v>
      </c>
      <c r="D1719" t="s">
        <v>200</v>
      </c>
      <c r="E1719" t="s">
        <v>17</v>
      </c>
      <c r="F1719" t="s">
        <v>148</v>
      </c>
      <c r="G1719">
        <v>2</v>
      </c>
      <c r="H1719">
        <v>65.680000000000007</v>
      </c>
      <c r="I1719">
        <v>131.36000000000001</v>
      </c>
    </row>
    <row r="1720" spans="1:9" x14ac:dyDescent="0.3">
      <c r="A1720" t="s">
        <v>104</v>
      </c>
      <c r="B1720" t="s">
        <v>161</v>
      </c>
      <c r="C1720" t="s">
        <v>184</v>
      </c>
      <c r="D1720" t="s">
        <v>241</v>
      </c>
      <c r="E1720" t="s">
        <v>17</v>
      </c>
      <c r="F1720" t="s">
        <v>148</v>
      </c>
      <c r="G1720">
        <v>4.5800999999999998</v>
      </c>
      <c r="H1720">
        <v>15.84</v>
      </c>
      <c r="I1720">
        <v>72.55</v>
      </c>
    </row>
    <row r="1721" spans="1:9" x14ac:dyDescent="0.3">
      <c r="A1721" t="s">
        <v>104</v>
      </c>
      <c r="B1721" t="s">
        <v>161</v>
      </c>
      <c r="C1721" t="s">
        <v>184</v>
      </c>
      <c r="D1721" t="s">
        <v>212</v>
      </c>
      <c r="E1721" t="s">
        <v>16</v>
      </c>
      <c r="F1721" t="s">
        <v>147</v>
      </c>
      <c r="G1721">
        <v>2</v>
      </c>
      <c r="H1721">
        <v>19.420000000000002</v>
      </c>
      <c r="I1721">
        <v>38.840000000000003</v>
      </c>
    </row>
    <row r="1722" spans="1:9" x14ac:dyDescent="0.3">
      <c r="A1722" t="s">
        <v>104</v>
      </c>
      <c r="B1722" t="s">
        <v>161</v>
      </c>
      <c r="C1722" t="s">
        <v>184</v>
      </c>
      <c r="D1722" t="s">
        <v>266</v>
      </c>
      <c r="E1722" t="s">
        <v>17</v>
      </c>
      <c r="F1722" t="s">
        <v>147</v>
      </c>
      <c r="G1722">
        <v>168.75049999999999</v>
      </c>
      <c r="H1722">
        <v>9.74</v>
      </c>
      <c r="I1722">
        <v>1643.63</v>
      </c>
    </row>
    <row r="1723" spans="1:9" x14ac:dyDescent="0.3">
      <c r="A1723" t="s">
        <v>104</v>
      </c>
      <c r="B1723" t="s">
        <v>161</v>
      </c>
      <c r="C1723" t="s">
        <v>184</v>
      </c>
      <c r="D1723" t="s">
        <v>265</v>
      </c>
      <c r="E1723" t="s">
        <v>16</v>
      </c>
      <c r="F1723" t="s">
        <v>145</v>
      </c>
      <c r="G1723">
        <v>7</v>
      </c>
      <c r="H1723">
        <v>100</v>
      </c>
      <c r="I1723">
        <v>700</v>
      </c>
    </row>
    <row r="1724" spans="1:9" x14ac:dyDescent="0.3">
      <c r="A1724" t="s">
        <v>105</v>
      </c>
      <c r="B1724" t="s">
        <v>161</v>
      </c>
      <c r="C1724" t="s">
        <v>184</v>
      </c>
      <c r="D1724" t="s">
        <v>300</v>
      </c>
      <c r="E1724" t="s">
        <v>18</v>
      </c>
      <c r="F1724" t="s">
        <v>145</v>
      </c>
      <c r="G1724">
        <v>1</v>
      </c>
      <c r="H1724">
        <v>54.64</v>
      </c>
      <c r="I1724">
        <v>54.64</v>
      </c>
    </row>
    <row r="1725" spans="1:9" x14ac:dyDescent="0.3">
      <c r="A1725" t="s">
        <v>105</v>
      </c>
      <c r="B1725" t="s">
        <v>161</v>
      </c>
      <c r="C1725" t="s">
        <v>184</v>
      </c>
      <c r="D1725" t="s">
        <v>240</v>
      </c>
      <c r="E1725" t="s">
        <v>18</v>
      </c>
      <c r="F1725" t="s">
        <v>145</v>
      </c>
      <c r="G1725">
        <v>30</v>
      </c>
      <c r="H1725">
        <v>6</v>
      </c>
      <c r="I1725">
        <v>180</v>
      </c>
    </row>
    <row r="1726" spans="1:9" x14ac:dyDescent="0.3">
      <c r="A1726" t="s">
        <v>105</v>
      </c>
      <c r="B1726" t="s">
        <v>161</v>
      </c>
      <c r="C1726" t="s">
        <v>184</v>
      </c>
      <c r="D1726" t="s">
        <v>265</v>
      </c>
      <c r="E1726" t="s">
        <v>17</v>
      </c>
      <c r="F1726" t="s">
        <v>145</v>
      </c>
      <c r="G1726">
        <v>2</v>
      </c>
      <c r="H1726">
        <v>100</v>
      </c>
      <c r="I1726">
        <v>200</v>
      </c>
    </row>
    <row r="1727" spans="1:9" x14ac:dyDescent="0.3">
      <c r="A1727" t="s">
        <v>102</v>
      </c>
      <c r="B1727" t="s">
        <v>161</v>
      </c>
      <c r="C1727" t="s">
        <v>184</v>
      </c>
      <c r="D1727" t="s">
        <v>262</v>
      </c>
      <c r="E1727" t="s">
        <v>16</v>
      </c>
      <c r="F1727" t="s">
        <v>145</v>
      </c>
      <c r="G1727">
        <v>2</v>
      </c>
      <c r="H1727">
        <v>56.5</v>
      </c>
      <c r="I1727">
        <v>113</v>
      </c>
    </row>
    <row r="1728" spans="1:9" x14ac:dyDescent="0.3">
      <c r="A1728" t="s">
        <v>102</v>
      </c>
      <c r="B1728" t="s">
        <v>161</v>
      </c>
      <c r="C1728" t="s">
        <v>184</v>
      </c>
      <c r="D1728" t="s">
        <v>237</v>
      </c>
      <c r="E1728" t="s">
        <v>18</v>
      </c>
      <c r="F1728" t="s">
        <v>145</v>
      </c>
      <c r="G1728">
        <v>23</v>
      </c>
      <c r="H1728">
        <v>130</v>
      </c>
      <c r="I1728">
        <v>2990</v>
      </c>
    </row>
    <row r="1729" spans="1:9" x14ac:dyDescent="0.3">
      <c r="A1729" t="s">
        <v>103</v>
      </c>
      <c r="B1729" t="s">
        <v>161</v>
      </c>
      <c r="C1729" t="s">
        <v>184</v>
      </c>
      <c r="D1729" t="s">
        <v>240</v>
      </c>
      <c r="E1729" t="s">
        <v>16</v>
      </c>
      <c r="F1729" t="s">
        <v>145</v>
      </c>
      <c r="G1729">
        <v>63</v>
      </c>
      <c r="H1729">
        <v>6</v>
      </c>
      <c r="I1729">
        <v>378</v>
      </c>
    </row>
    <row r="1730" spans="1:9" x14ac:dyDescent="0.3">
      <c r="A1730" t="s">
        <v>104</v>
      </c>
      <c r="B1730" t="s">
        <v>161</v>
      </c>
      <c r="C1730" t="s">
        <v>184</v>
      </c>
      <c r="D1730" t="s">
        <v>269</v>
      </c>
      <c r="E1730" t="s">
        <v>17</v>
      </c>
      <c r="F1730" t="s">
        <v>148</v>
      </c>
      <c r="G1730">
        <v>14</v>
      </c>
      <c r="H1730">
        <v>69.03</v>
      </c>
      <c r="I1730">
        <v>966.42</v>
      </c>
    </row>
    <row r="1731" spans="1:9" x14ac:dyDescent="0.3">
      <c r="A1731" t="s">
        <v>104</v>
      </c>
      <c r="B1731" t="s">
        <v>161</v>
      </c>
      <c r="C1731" t="s">
        <v>184</v>
      </c>
      <c r="D1731" t="s">
        <v>202</v>
      </c>
      <c r="E1731" t="s">
        <v>17</v>
      </c>
      <c r="F1731" t="s">
        <v>148</v>
      </c>
      <c r="G1731">
        <v>67.293499999999995</v>
      </c>
      <c r="H1731">
        <v>191.95</v>
      </c>
      <c r="I1731">
        <v>12916.99</v>
      </c>
    </row>
    <row r="1732" spans="1:9" x14ac:dyDescent="0.3">
      <c r="A1732" t="s">
        <v>104</v>
      </c>
      <c r="B1732" t="s">
        <v>161</v>
      </c>
      <c r="C1732" t="s">
        <v>184</v>
      </c>
      <c r="D1732" t="s">
        <v>202</v>
      </c>
      <c r="E1732" t="s">
        <v>16</v>
      </c>
      <c r="F1732" t="s">
        <v>148</v>
      </c>
      <c r="G1732">
        <v>4</v>
      </c>
      <c r="H1732">
        <v>191.95</v>
      </c>
      <c r="I1732">
        <v>767.8</v>
      </c>
    </row>
    <row r="1733" spans="1:9" x14ac:dyDescent="0.3">
      <c r="A1733" t="s">
        <v>104</v>
      </c>
      <c r="B1733" t="s">
        <v>161</v>
      </c>
      <c r="C1733" t="s">
        <v>184</v>
      </c>
      <c r="D1733" t="s">
        <v>260</v>
      </c>
      <c r="E1733" t="s">
        <v>17</v>
      </c>
      <c r="F1733" t="s">
        <v>145</v>
      </c>
      <c r="G1733">
        <v>1</v>
      </c>
      <c r="H1733">
        <v>120</v>
      </c>
      <c r="I1733">
        <v>120</v>
      </c>
    </row>
    <row r="1734" spans="1:9" x14ac:dyDescent="0.3">
      <c r="A1734" t="s">
        <v>105</v>
      </c>
      <c r="B1734" t="s">
        <v>161</v>
      </c>
      <c r="C1734" t="s">
        <v>184</v>
      </c>
      <c r="D1734" t="s">
        <v>201</v>
      </c>
      <c r="E1734" t="s">
        <v>16</v>
      </c>
      <c r="F1734" t="s">
        <v>148</v>
      </c>
      <c r="G1734">
        <v>4</v>
      </c>
      <c r="H1734">
        <v>137.74</v>
      </c>
      <c r="I1734">
        <v>550.96</v>
      </c>
    </row>
    <row r="1735" spans="1:9" x14ac:dyDescent="0.3">
      <c r="A1735" t="s">
        <v>105</v>
      </c>
      <c r="B1735" t="s">
        <v>161</v>
      </c>
      <c r="C1735" t="s">
        <v>184</v>
      </c>
      <c r="D1735" t="s">
        <v>300</v>
      </c>
      <c r="E1735" t="s">
        <v>17</v>
      </c>
      <c r="F1735" t="s">
        <v>145</v>
      </c>
      <c r="G1735">
        <v>3</v>
      </c>
      <c r="H1735">
        <v>54.64</v>
      </c>
      <c r="I1735">
        <v>163.92</v>
      </c>
    </row>
    <row r="1736" spans="1:9" x14ac:dyDescent="0.3">
      <c r="A1736" t="s">
        <v>105</v>
      </c>
      <c r="B1736" t="s">
        <v>161</v>
      </c>
      <c r="C1736" t="s">
        <v>184</v>
      </c>
      <c r="D1736" t="s">
        <v>260</v>
      </c>
      <c r="E1736" t="s">
        <v>17</v>
      </c>
      <c r="F1736" t="s">
        <v>145</v>
      </c>
      <c r="G1736">
        <v>1</v>
      </c>
      <c r="H1736">
        <v>120</v>
      </c>
      <c r="I1736">
        <v>120</v>
      </c>
    </row>
    <row r="1737" spans="1:9" x14ac:dyDescent="0.3">
      <c r="A1737" t="s">
        <v>93</v>
      </c>
      <c r="B1737" t="s">
        <v>161</v>
      </c>
      <c r="C1737" t="s">
        <v>184</v>
      </c>
      <c r="D1737" t="s">
        <v>261</v>
      </c>
      <c r="E1737" t="s">
        <v>18</v>
      </c>
      <c r="F1737" t="s">
        <v>145</v>
      </c>
      <c r="G1737">
        <v>33</v>
      </c>
      <c r="H1737">
        <v>135</v>
      </c>
      <c r="I1737">
        <v>4455</v>
      </c>
    </row>
    <row r="1738" spans="1:9" x14ac:dyDescent="0.3">
      <c r="A1738" t="s">
        <v>93</v>
      </c>
      <c r="B1738" t="s">
        <v>161</v>
      </c>
      <c r="C1738" t="s">
        <v>184</v>
      </c>
      <c r="D1738" t="s">
        <v>218</v>
      </c>
      <c r="E1738" t="s">
        <v>17</v>
      </c>
      <c r="F1738" t="s">
        <v>145</v>
      </c>
      <c r="G1738">
        <v>10</v>
      </c>
      <c r="H1738">
        <v>130</v>
      </c>
      <c r="I1738">
        <v>1300</v>
      </c>
    </row>
    <row r="1739" spans="1:9" x14ac:dyDescent="0.3">
      <c r="A1739" t="s">
        <v>94</v>
      </c>
      <c r="B1739" t="s">
        <v>161</v>
      </c>
      <c r="C1739" t="s">
        <v>184</v>
      </c>
      <c r="D1739" t="s">
        <v>286</v>
      </c>
      <c r="E1739" t="s">
        <v>18</v>
      </c>
      <c r="F1739" t="s">
        <v>145</v>
      </c>
      <c r="G1739">
        <v>46</v>
      </c>
      <c r="H1739">
        <v>5</v>
      </c>
      <c r="I1739">
        <v>230</v>
      </c>
    </row>
    <row r="1740" spans="1:9" x14ac:dyDescent="0.3">
      <c r="A1740" t="s">
        <v>94</v>
      </c>
      <c r="B1740" t="s">
        <v>161</v>
      </c>
      <c r="C1740" t="s">
        <v>184</v>
      </c>
      <c r="D1740" t="s">
        <v>195</v>
      </c>
      <c r="E1740" t="s">
        <v>18</v>
      </c>
      <c r="F1740" t="s">
        <v>147</v>
      </c>
      <c r="G1740" t="s">
        <v>193</v>
      </c>
      <c r="H1740">
        <v>0</v>
      </c>
      <c r="I1740">
        <v>0</v>
      </c>
    </row>
    <row r="1741" spans="1:9" x14ac:dyDescent="0.3">
      <c r="A1741" t="s">
        <v>94</v>
      </c>
      <c r="B1741" t="s">
        <v>161</v>
      </c>
      <c r="C1741" t="s">
        <v>184</v>
      </c>
      <c r="D1741" t="s">
        <v>213</v>
      </c>
      <c r="E1741" t="s">
        <v>17</v>
      </c>
      <c r="F1741" t="s">
        <v>147</v>
      </c>
      <c r="G1741">
        <v>2</v>
      </c>
      <c r="H1741">
        <v>23.46</v>
      </c>
      <c r="I1741">
        <v>46.92</v>
      </c>
    </row>
    <row r="1742" spans="1:9" x14ac:dyDescent="0.3">
      <c r="A1742" t="s">
        <v>94</v>
      </c>
      <c r="B1742" t="s">
        <v>161</v>
      </c>
      <c r="C1742" t="s">
        <v>184</v>
      </c>
      <c r="D1742" t="s">
        <v>232</v>
      </c>
      <c r="E1742" t="s">
        <v>17</v>
      </c>
      <c r="F1742" t="s">
        <v>145</v>
      </c>
      <c r="G1742">
        <v>7</v>
      </c>
      <c r="H1742">
        <v>22.5</v>
      </c>
      <c r="I1742">
        <v>157.5</v>
      </c>
    </row>
    <row r="1743" spans="1:9" x14ac:dyDescent="0.3">
      <c r="A1743" t="s">
        <v>95</v>
      </c>
      <c r="B1743" t="s">
        <v>161</v>
      </c>
      <c r="C1743" t="s">
        <v>184</v>
      </c>
      <c r="D1743" t="s">
        <v>277</v>
      </c>
      <c r="E1743" t="s">
        <v>17</v>
      </c>
      <c r="F1743" t="s">
        <v>148</v>
      </c>
      <c r="G1743">
        <v>1</v>
      </c>
      <c r="H1743">
        <v>11.76</v>
      </c>
      <c r="I1743">
        <v>11.76</v>
      </c>
    </row>
    <row r="1744" spans="1:9" x14ac:dyDescent="0.3">
      <c r="A1744" t="s">
        <v>95</v>
      </c>
      <c r="B1744" t="s">
        <v>161</v>
      </c>
      <c r="C1744" t="s">
        <v>184</v>
      </c>
      <c r="D1744" t="s">
        <v>308</v>
      </c>
      <c r="E1744" t="s">
        <v>16</v>
      </c>
      <c r="F1744" t="s">
        <v>148</v>
      </c>
      <c r="G1744">
        <v>16</v>
      </c>
      <c r="H1744">
        <v>2</v>
      </c>
      <c r="I1744">
        <v>32</v>
      </c>
    </row>
    <row r="1745" spans="1:9" x14ac:dyDescent="0.3">
      <c r="A1745" t="s">
        <v>95</v>
      </c>
      <c r="B1745" t="s">
        <v>161</v>
      </c>
      <c r="C1745" t="s">
        <v>184</v>
      </c>
      <c r="D1745" t="s">
        <v>237</v>
      </c>
      <c r="E1745" t="s">
        <v>18</v>
      </c>
      <c r="F1745" t="s">
        <v>145</v>
      </c>
      <c r="G1745">
        <v>4</v>
      </c>
      <c r="H1745">
        <v>130</v>
      </c>
      <c r="I1745">
        <v>520</v>
      </c>
    </row>
    <row r="1746" spans="1:9" x14ac:dyDescent="0.3">
      <c r="A1746" t="s">
        <v>97</v>
      </c>
      <c r="B1746" t="s">
        <v>161</v>
      </c>
      <c r="C1746" t="s">
        <v>184</v>
      </c>
      <c r="D1746" t="s">
        <v>224</v>
      </c>
      <c r="E1746" t="s">
        <v>125</v>
      </c>
      <c r="F1746" t="s">
        <v>145</v>
      </c>
      <c r="G1746">
        <v>60</v>
      </c>
      <c r="H1746">
        <v>58.5</v>
      </c>
      <c r="I1746">
        <v>3510</v>
      </c>
    </row>
    <row r="1747" spans="1:9" x14ac:dyDescent="0.3">
      <c r="A1747" t="s">
        <v>97</v>
      </c>
      <c r="B1747" t="s">
        <v>161</v>
      </c>
      <c r="C1747" t="s">
        <v>184</v>
      </c>
      <c r="D1747" t="s">
        <v>275</v>
      </c>
      <c r="E1747" t="s">
        <v>18</v>
      </c>
      <c r="F1747" t="s">
        <v>145</v>
      </c>
      <c r="G1747">
        <v>12</v>
      </c>
      <c r="H1747">
        <v>130</v>
      </c>
      <c r="I1747">
        <v>1560</v>
      </c>
    </row>
    <row r="1748" spans="1:9" x14ac:dyDescent="0.3">
      <c r="A1748" t="s">
        <v>97</v>
      </c>
      <c r="B1748" t="s">
        <v>161</v>
      </c>
      <c r="C1748" t="s">
        <v>184</v>
      </c>
      <c r="D1748" t="s">
        <v>196</v>
      </c>
      <c r="E1748" t="s">
        <v>18</v>
      </c>
      <c r="F1748" t="s">
        <v>145</v>
      </c>
      <c r="G1748">
        <v>4</v>
      </c>
      <c r="H1748">
        <v>60</v>
      </c>
      <c r="I1748">
        <v>240</v>
      </c>
    </row>
    <row r="1749" spans="1:9" x14ac:dyDescent="0.3">
      <c r="A1749" t="s">
        <v>97</v>
      </c>
      <c r="B1749" t="s">
        <v>161</v>
      </c>
      <c r="C1749" t="s">
        <v>184</v>
      </c>
      <c r="D1749" t="s">
        <v>210</v>
      </c>
      <c r="E1749" t="s">
        <v>17</v>
      </c>
      <c r="F1749" t="s">
        <v>148</v>
      </c>
      <c r="G1749">
        <v>2</v>
      </c>
      <c r="H1749">
        <v>43.81</v>
      </c>
      <c r="I1749">
        <v>87.62</v>
      </c>
    </row>
    <row r="1750" spans="1:9" x14ac:dyDescent="0.3">
      <c r="A1750" t="s">
        <v>97</v>
      </c>
      <c r="B1750" t="s">
        <v>161</v>
      </c>
      <c r="C1750" t="s">
        <v>184</v>
      </c>
      <c r="D1750" t="s">
        <v>256</v>
      </c>
      <c r="E1750" t="s">
        <v>18</v>
      </c>
      <c r="F1750" t="s">
        <v>145</v>
      </c>
      <c r="G1750">
        <v>1</v>
      </c>
      <c r="H1750">
        <v>56.5</v>
      </c>
      <c r="I1750">
        <v>56.5</v>
      </c>
    </row>
    <row r="1751" spans="1:9" x14ac:dyDescent="0.3">
      <c r="A1751" t="s">
        <v>98</v>
      </c>
      <c r="B1751" t="s">
        <v>161</v>
      </c>
      <c r="C1751" t="s">
        <v>184</v>
      </c>
      <c r="D1751" t="s">
        <v>246</v>
      </c>
      <c r="E1751" t="s">
        <v>18</v>
      </c>
      <c r="F1751" t="s">
        <v>148</v>
      </c>
      <c r="G1751">
        <v>3</v>
      </c>
      <c r="H1751">
        <v>96.2</v>
      </c>
      <c r="I1751">
        <v>288.60000000000002</v>
      </c>
    </row>
    <row r="1752" spans="1:9" x14ac:dyDescent="0.3">
      <c r="A1752" t="s">
        <v>98</v>
      </c>
      <c r="B1752" t="s">
        <v>161</v>
      </c>
      <c r="C1752" t="s">
        <v>184</v>
      </c>
      <c r="D1752" t="s">
        <v>270</v>
      </c>
      <c r="E1752" t="s">
        <v>17</v>
      </c>
      <c r="F1752" t="s">
        <v>145</v>
      </c>
      <c r="G1752">
        <v>8</v>
      </c>
      <c r="H1752">
        <v>6.5</v>
      </c>
      <c r="I1752">
        <v>52</v>
      </c>
    </row>
    <row r="1753" spans="1:9" x14ac:dyDescent="0.3">
      <c r="A1753" t="s">
        <v>98</v>
      </c>
      <c r="B1753" t="s">
        <v>161</v>
      </c>
      <c r="C1753" t="s">
        <v>184</v>
      </c>
      <c r="D1753" t="s">
        <v>221</v>
      </c>
      <c r="E1753" t="s">
        <v>17</v>
      </c>
      <c r="F1753" t="s">
        <v>147</v>
      </c>
      <c r="G1753">
        <v>11</v>
      </c>
      <c r="H1753">
        <v>3.34</v>
      </c>
      <c r="I1753">
        <v>36.74</v>
      </c>
    </row>
    <row r="1754" spans="1:9" x14ac:dyDescent="0.3">
      <c r="A1754" t="s">
        <v>98</v>
      </c>
      <c r="B1754" t="s">
        <v>161</v>
      </c>
      <c r="C1754" t="s">
        <v>184</v>
      </c>
      <c r="D1754" t="s">
        <v>197</v>
      </c>
      <c r="E1754" t="s">
        <v>18</v>
      </c>
      <c r="F1754" t="s">
        <v>145</v>
      </c>
      <c r="G1754">
        <v>2</v>
      </c>
      <c r="H1754">
        <v>130</v>
      </c>
      <c r="I1754">
        <v>260</v>
      </c>
    </row>
    <row r="1755" spans="1:9" x14ac:dyDescent="0.3">
      <c r="A1755" t="s">
        <v>99</v>
      </c>
      <c r="B1755" t="s">
        <v>161</v>
      </c>
      <c r="C1755" t="s">
        <v>184</v>
      </c>
      <c r="D1755" t="s">
        <v>285</v>
      </c>
      <c r="E1755" t="s">
        <v>17</v>
      </c>
      <c r="F1755" t="s">
        <v>145</v>
      </c>
      <c r="G1755" t="s">
        <v>193</v>
      </c>
      <c r="H1755" t="s">
        <v>193</v>
      </c>
      <c r="I1755">
        <v>7</v>
      </c>
    </row>
    <row r="1756" spans="1:9" x14ac:dyDescent="0.3">
      <c r="A1756" t="s">
        <v>99</v>
      </c>
      <c r="B1756" t="s">
        <v>161</v>
      </c>
      <c r="C1756" t="s">
        <v>184</v>
      </c>
      <c r="D1756" t="s">
        <v>242</v>
      </c>
      <c r="E1756" t="s">
        <v>17</v>
      </c>
      <c r="F1756" t="s">
        <v>145</v>
      </c>
      <c r="G1756">
        <v>36</v>
      </c>
      <c r="H1756">
        <v>4</v>
      </c>
      <c r="I1756">
        <v>144</v>
      </c>
    </row>
    <row r="1757" spans="1:9" x14ac:dyDescent="0.3">
      <c r="A1757" t="s">
        <v>99</v>
      </c>
      <c r="B1757" t="s">
        <v>161</v>
      </c>
      <c r="C1757" t="s">
        <v>184</v>
      </c>
      <c r="D1757" t="s">
        <v>265</v>
      </c>
      <c r="E1757" t="s">
        <v>16</v>
      </c>
      <c r="F1757" t="s">
        <v>145</v>
      </c>
      <c r="G1757">
        <v>19</v>
      </c>
      <c r="H1757">
        <v>100</v>
      </c>
      <c r="I1757">
        <v>1900</v>
      </c>
    </row>
    <row r="1758" spans="1:9" x14ac:dyDescent="0.3">
      <c r="A1758" t="s">
        <v>99</v>
      </c>
      <c r="B1758" t="s">
        <v>161</v>
      </c>
      <c r="C1758" t="s">
        <v>184</v>
      </c>
      <c r="D1758" t="s">
        <v>196</v>
      </c>
      <c r="E1758" t="s">
        <v>16</v>
      </c>
      <c r="F1758" t="s">
        <v>145</v>
      </c>
      <c r="G1758">
        <v>13</v>
      </c>
      <c r="H1758">
        <v>60</v>
      </c>
      <c r="I1758">
        <v>780</v>
      </c>
    </row>
    <row r="1759" spans="1:9" x14ac:dyDescent="0.3">
      <c r="A1759" t="s">
        <v>100</v>
      </c>
      <c r="B1759" t="s">
        <v>161</v>
      </c>
      <c r="C1759" t="s">
        <v>184</v>
      </c>
      <c r="D1759" t="s">
        <v>269</v>
      </c>
      <c r="E1759" t="s">
        <v>16</v>
      </c>
      <c r="F1759" t="s">
        <v>148</v>
      </c>
      <c r="G1759">
        <v>4.3333000000000004</v>
      </c>
      <c r="H1759">
        <v>69.03</v>
      </c>
      <c r="I1759">
        <v>299.13</v>
      </c>
    </row>
    <row r="1760" spans="1:9" x14ac:dyDescent="0.3">
      <c r="A1760" t="s">
        <v>100</v>
      </c>
      <c r="B1760" t="s">
        <v>161</v>
      </c>
      <c r="C1760" t="s">
        <v>184</v>
      </c>
      <c r="D1760" t="s">
        <v>231</v>
      </c>
      <c r="E1760" t="s">
        <v>16</v>
      </c>
      <c r="F1760" t="s">
        <v>145</v>
      </c>
      <c r="G1760">
        <v>1</v>
      </c>
      <c r="H1760">
        <v>56.5</v>
      </c>
      <c r="I1760">
        <v>56.5</v>
      </c>
    </row>
    <row r="1761" spans="1:9" x14ac:dyDescent="0.3">
      <c r="A1761" t="s">
        <v>101</v>
      </c>
      <c r="B1761" t="s">
        <v>161</v>
      </c>
      <c r="C1761" t="s">
        <v>184</v>
      </c>
      <c r="D1761" t="s">
        <v>233</v>
      </c>
      <c r="E1761" t="s">
        <v>17</v>
      </c>
      <c r="F1761" t="s">
        <v>148</v>
      </c>
      <c r="G1761">
        <v>10</v>
      </c>
      <c r="H1761">
        <v>48.69</v>
      </c>
      <c r="I1761">
        <v>486.9</v>
      </c>
    </row>
    <row r="1762" spans="1:9" x14ac:dyDescent="0.3">
      <c r="A1762" t="s">
        <v>101</v>
      </c>
      <c r="B1762" t="s">
        <v>161</v>
      </c>
      <c r="C1762" t="s">
        <v>184</v>
      </c>
      <c r="D1762" t="s">
        <v>263</v>
      </c>
      <c r="E1762" t="s">
        <v>18</v>
      </c>
      <c r="F1762" t="s">
        <v>148</v>
      </c>
      <c r="G1762">
        <v>52</v>
      </c>
      <c r="H1762">
        <v>2.75</v>
      </c>
      <c r="I1762">
        <v>143</v>
      </c>
    </row>
    <row r="1763" spans="1:9" x14ac:dyDescent="0.3">
      <c r="A1763" t="s">
        <v>101</v>
      </c>
      <c r="B1763" t="s">
        <v>161</v>
      </c>
      <c r="C1763" t="s">
        <v>184</v>
      </c>
      <c r="D1763" t="s">
        <v>239</v>
      </c>
      <c r="E1763" t="s">
        <v>17</v>
      </c>
      <c r="F1763" t="s">
        <v>145</v>
      </c>
      <c r="G1763">
        <v>50.363599999999998</v>
      </c>
      <c r="H1763">
        <v>110</v>
      </c>
      <c r="I1763">
        <v>5540</v>
      </c>
    </row>
    <row r="1764" spans="1:9" x14ac:dyDescent="0.3">
      <c r="A1764" t="s">
        <v>103</v>
      </c>
      <c r="B1764" t="s">
        <v>161</v>
      </c>
      <c r="C1764" t="s">
        <v>184</v>
      </c>
      <c r="D1764" t="s">
        <v>251</v>
      </c>
      <c r="E1764" t="s">
        <v>16</v>
      </c>
      <c r="F1764" t="s">
        <v>148</v>
      </c>
      <c r="G1764">
        <v>1</v>
      </c>
      <c r="H1764">
        <v>88.59</v>
      </c>
      <c r="I1764">
        <v>88.59</v>
      </c>
    </row>
    <row r="1765" spans="1:9" x14ac:dyDescent="0.3">
      <c r="A1765" t="s">
        <v>103</v>
      </c>
      <c r="B1765" t="s">
        <v>161</v>
      </c>
      <c r="C1765" t="s">
        <v>184</v>
      </c>
      <c r="D1765" t="s">
        <v>195</v>
      </c>
      <c r="E1765" t="s">
        <v>17</v>
      </c>
      <c r="F1765" t="s">
        <v>147</v>
      </c>
      <c r="G1765" t="s">
        <v>193</v>
      </c>
      <c r="H1765">
        <v>0</v>
      </c>
      <c r="I1765">
        <v>0</v>
      </c>
    </row>
    <row r="1766" spans="1:9" x14ac:dyDescent="0.3">
      <c r="A1766" t="s">
        <v>103</v>
      </c>
      <c r="B1766" t="s">
        <v>161</v>
      </c>
      <c r="C1766" t="s">
        <v>184</v>
      </c>
      <c r="D1766" t="s">
        <v>303</v>
      </c>
      <c r="E1766" t="s">
        <v>16</v>
      </c>
      <c r="F1766" t="s">
        <v>145</v>
      </c>
      <c r="G1766">
        <v>2</v>
      </c>
      <c r="H1766">
        <v>56.5</v>
      </c>
      <c r="I1766">
        <v>113</v>
      </c>
    </row>
    <row r="1767" spans="1:9" x14ac:dyDescent="0.3">
      <c r="A1767" t="s">
        <v>104</v>
      </c>
      <c r="B1767" t="s">
        <v>161</v>
      </c>
      <c r="C1767" t="s">
        <v>184</v>
      </c>
      <c r="D1767" t="s">
        <v>245</v>
      </c>
      <c r="E1767" t="s">
        <v>18</v>
      </c>
      <c r="F1767" t="s">
        <v>148</v>
      </c>
      <c r="G1767">
        <v>2</v>
      </c>
      <c r="H1767">
        <v>57.27</v>
      </c>
      <c r="I1767">
        <v>114.54</v>
      </c>
    </row>
    <row r="1768" spans="1:9" x14ac:dyDescent="0.3">
      <c r="A1768" t="s">
        <v>104</v>
      </c>
      <c r="B1768" t="s">
        <v>161</v>
      </c>
      <c r="C1768" t="s">
        <v>184</v>
      </c>
      <c r="D1768" t="s">
        <v>195</v>
      </c>
      <c r="E1768" t="s">
        <v>18</v>
      </c>
      <c r="F1768" t="s">
        <v>147</v>
      </c>
      <c r="G1768" t="s">
        <v>193</v>
      </c>
      <c r="H1768">
        <v>0</v>
      </c>
      <c r="I1768">
        <v>0</v>
      </c>
    </row>
    <row r="1769" spans="1:9" x14ac:dyDescent="0.3">
      <c r="A1769" t="s">
        <v>105</v>
      </c>
      <c r="B1769" t="s">
        <v>161</v>
      </c>
      <c r="C1769" t="s">
        <v>184</v>
      </c>
      <c r="D1769" t="s">
        <v>216</v>
      </c>
      <c r="E1769" t="s">
        <v>18</v>
      </c>
      <c r="F1769" t="s">
        <v>148</v>
      </c>
      <c r="G1769" t="s">
        <v>193</v>
      </c>
      <c r="H1769">
        <v>0</v>
      </c>
      <c r="I1769">
        <v>0</v>
      </c>
    </row>
    <row r="1770" spans="1:9" x14ac:dyDescent="0.3">
      <c r="A1770" t="s">
        <v>105</v>
      </c>
      <c r="B1770" t="s">
        <v>161</v>
      </c>
      <c r="C1770" t="s">
        <v>184</v>
      </c>
      <c r="D1770" t="s">
        <v>250</v>
      </c>
      <c r="E1770" t="s">
        <v>18</v>
      </c>
      <c r="F1770" t="s">
        <v>145</v>
      </c>
      <c r="G1770">
        <v>6</v>
      </c>
      <c r="H1770">
        <v>55</v>
      </c>
      <c r="I1770">
        <v>330</v>
      </c>
    </row>
    <row r="1771" spans="1:9" x14ac:dyDescent="0.3">
      <c r="A1771" t="s">
        <v>105</v>
      </c>
      <c r="B1771" t="s">
        <v>161</v>
      </c>
      <c r="C1771" t="s">
        <v>184</v>
      </c>
      <c r="D1771" t="s">
        <v>260</v>
      </c>
      <c r="E1771" t="s">
        <v>18</v>
      </c>
      <c r="F1771" t="s">
        <v>145</v>
      </c>
      <c r="G1771">
        <v>1</v>
      </c>
      <c r="H1771">
        <v>120</v>
      </c>
      <c r="I1771">
        <v>120</v>
      </c>
    </row>
    <row r="1772" spans="1:9" x14ac:dyDescent="0.3">
      <c r="A1772" t="s">
        <v>93</v>
      </c>
      <c r="B1772" t="s">
        <v>161</v>
      </c>
      <c r="C1772" t="s">
        <v>184</v>
      </c>
      <c r="D1772" t="s">
        <v>269</v>
      </c>
      <c r="E1772" t="s">
        <v>18</v>
      </c>
      <c r="F1772" t="s">
        <v>148</v>
      </c>
      <c r="G1772">
        <v>4</v>
      </c>
      <c r="H1772">
        <v>69.14</v>
      </c>
      <c r="I1772">
        <v>276.56</v>
      </c>
    </row>
    <row r="1773" spans="1:9" x14ac:dyDescent="0.3">
      <c r="A1773" t="s">
        <v>93</v>
      </c>
      <c r="B1773" t="s">
        <v>161</v>
      </c>
      <c r="C1773" t="s">
        <v>184</v>
      </c>
      <c r="D1773" t="s">
        <v>213</v>
      </c>
      <c r="E1773" t="s">
        <v>17</v>
      </c>
      <c r="F1773" t="s">
        <v>147</v>
      </c>
      <c r="G1773">
        <v>2</v>
      </c>
      <c r="H1773">
        <v>23.46</v>
      </c>
      <c r="I1773">
        <v>46.92</v>
      </c>
    </row>
    <row r="1774" spans="1:9" x14ac:dyDescent="0.3">
      <c r="A1774" t="s">
        <v>94</v>
      </c>
      <c r="B1774" t="s">
        <v>161</v>
      </c>
      <c r="C1774" t="s">
        <v>184</v>
      </c>
      <c r="D1774" t="s">
        <v>219</v>
      </c>
      <c r="E1774" t="s">
        <v>17</v>
      </c>
      <c r="F1774" t="s">
        <v>148</v>
      </c>
      <c r="G1774" t="s">
        <v>193</v>
      </c>
      <c r="H1774">
        <v>0</v>
      </c>
      <c r="I1774">
        <v>0</v>
      </c>
    </row>
    <row r="1775" spans="1:9" x14ac:dyDescent="0.3">
      <c r="A1775" t="s">
        <v>94</v>
      </c>
      <c r="B1775" t="s">
        <v>161</v>
      </c>
      <c r="C1775" t="s">
        <v>184</v>
      </c>
      <c r="D1775" t="s">
        <v>207</v>
      </c>
      <c r="E1775" t="s">
        <v>17</v>
      </c>
      <c r="F1775" t="s">
        <v>148</v>
      </c>
      <c r="G1775">
        <v>6.0332999999999997</v>
      </c>
      <c r="H1775">
        <v>459.32</v>
      </c>
      <c r="I1775">
        <v>2771.23</v>
      </c>
    </row>
    <row r="1776" spans="1:9" x14ac:dyDescent="0.3">
      <c r="A1776" t="s">
        <v>94</v>
      </c>
      <c r="B1776" t="s">
        <v>161</v>
      </c>
      <c r="C1776" t="s">
        <v>184</v>
      </c>
      <c r="D1776" t="s">
        <v>272</v>
      </c>
      <c r="E1776" t="s">
        <v>18</v>
      </c>
      <c r="F1776" t="s">
        <v>145</v>
      </c>
      <c r="G1776">
        <v>2614</v>
      </c>
      <c r="H1776">
        <v>3.2</v>
      </c>
      <c r="I1776">
        <v>8364.7999999999993</v>
      </c>
    </row>
    <row r="1777" spans="1:9" x14ac:dyDescent="0.3">
      <c r="A1777" t="s">
        <v>94</v>
      </c>
      <c r="B1777" t="s">
        <v>161</v>
      </c>
      <c r="C1777" t="s">
        <v>184</v>
      </c>
      <c r="D1777" t="s">
        <v>286</v>
      </c>
      <c r="E1777" t="s">
        <v>17</v>
      </c>
      <c r="F1777" t="s">
        <v>145</v>
      </c>
      <c r="G1777">
        <v>151</v>
      </c>
      <c r="H1777">
        <v>5</v>
      </c>
      <c r="I1777">
        <v>755</v>
      </c>
    </row>
    <row r="1778" spans="1:9" x14ac:dyDescent="0.3">
      <c r="A1778" t="s">
        <v>94</v>
      </c>
      <c r="B1778" t="s">
        <v>161</v>
      </c>
      <c r="C1778" t="s">
        <v>184</v>
      </c>
      <c r="D1778" t="s">
        <v>252</v>
      </c>
      <c r="E1778" t="s">
        <v>18</v>
      </c>
      <c r="F1778" t="s">
        <v>145</v>
      </c>
      <c r="G1778">
        <v>4</v>
      </c>
      <c r="H1778">
        <v>110</v>
      </c>
      <c r="I1778">
        <v>440</v>
      </c>
    </row>
    <row r="1779" spans="1:9" x14ac:dyDescent="0.3">
      <c r="A1779" t="s">
        <v>95</v>
      </c>
      <c r="B1779" t="s">
        <v>161</v>
      </c>
      <c r="C1779" t="s">
        <v>184</v>
      </c>
      <c r="D1779" t="s">
        <v>255</v>
      </c>
      <c r="E1779" t="s">
        <v>18</v>
      </c>
      <c r="F1779" t="s">
        <v>145</v>
      </c>
      <c r="G1779">
        <v>13</v>
      </c>
      <c r="H1779">
        <v>7.5</v>
      </c>
      <c r="I1779">
        <v>97.5</v>
      </c>
    </row>
    <row r="1780" spans="1:9" x14ac:dyDescent="0.3">
      <c r="A1780" t="s">
        <v>97</v>
      </c>
      <c r="B1780" t="s">
        <v>161</v>
      </c>
      <c r="C1780" t="s">
        <v>184</v>
      </c>
      <c r="D1780" t="s">
        <v>233</v>
      </c>
      <c r="E1780" t="s">
        <v>16</v>
      </c>
      <c r="F1780" t="s">
        <v>148</v>
      </c>
      <c r="G1780">
        <v>4</v>
      </c>
      <c r="H1780">
        <v>48.69</v>
      </c>
      <c r="I1780">
        <v>194.76</v>
      </c>
    </row>
    <row r="1781" spans="1:9" x14ac:dyDescent="0.3">
      <c r="A1781" t="s">
        <v>97</v>
      </c>
      <c r="B1781" t="s">
        <v>161</v>
      </c>
      <c r="C1781" t="s">
        <v>184</v>
      </c>
      <c r="D1781" t="s">
        <v>286</v>
      </c>
      <c r="E1781" t="s">
        <v>18</v>
      </c>
      <c r="F1781" t="s">
        <v>145</v>
      </c>
      <c r="G1781">
        <v>61</v>
      </c>
      <c r="H1781">
        <v>5</v>
      </c>
      <c r="I1781">
        <v>305</v>
      </c>
    </row>
    <row r="1782" spans="1:9" x14ac:dyDescent="0.3">
      <c r="A1782" t="s">
        <v>97</v>
      </c>
      <c r="B1782" t="s">
        <v>161</v>
      </c>
      <c r="C1782" t="s">
        <v>184</v>
      </c>
      <c r="D1782" t="s">
        <v>196</v>
      </c>
      <c r="E1782" t="s">
        <v>125</v>
      </c>
      <c r="F1782" t="s">
        <v>145</v>
      </c>
      <c r="G1782">
        <v>2</v>
      </c>
      <c r="H1782">
        <v>60</v>
      </c>
      <c r="I1782">
        <v>120</v>
      </c>
    </row>
    <row r="1783" spans="1:9" x14ac:dyDescent="0.3">
      <c r="A1783" t="s">
        <v>98</v>
      </c>
      <c r="B1783" t="s">
        <v>161</v>
      </c>
      <c r="C1783" t="s">
        <v>184</v>
      </c>
      <c r="D1783" t="s">
        <v>202</v>
      </c>
      <c r="E1783" t="s">
        <v>16</v>
      </c>
      <c r="F1783" t="s">
        <v>148</v>
      </c>
      <c r="G1783">
        <v>3</v>
      </c>
      <c r="H1783">
        <v>191.95</v>
      </c>
      <c r="I1783">
        <v>575.85</v>
      </c>
    </row>
    <row r="1784" spans="1:9" x14ac:dyDescent="0.3">
      <c r="A1784" t="s">
        <v>98</v>
      </c>
      <c r="B1784" t="s">
        <v>161</v>
      </c>
      <c r="C1784" t="s">
        <v>184</v>
      </c>
      <c r="D1784" t="s">
        <v>299</v>
      </c>
      <c r="E1784" t="s">
        <v>17</v>
      </c>
      <c r="F1784" t="s">
        <v>147</v>
      </c>
      <c r="G1784" t="s">
        <v>193</v>
      </c>
      <c r="H1784">
        <v>0</v>
      </c>
      <c r="I1784">
        <v>0</v>
      </c>
    </row>
    <row r="1785" spans="1:9" x14ac:dyDescent="0.3">
      <c r="A1785" t="s">
        <v>98</v>
      </c>
      <c r="B1785" t="s">
        <v>161</v>
      </c>
      <c r="C1785" t="s">
        <v>184</v>
      </c>
      <c r="D1785" t="s">
        <v>308</v>
      </c>
      <c r="E1785" t="s">
        <v>17</v>
      </c>
      <c r="F1785" t="s">
        <v>148</v>
      </c>
      <c r="G1785">
        <v>42</v>
      </c>
      <c r="H1785">
        <v>2</v>
      </c>
      <c r="I1785">
        <v>84</v>
      </c>
    </row>
    <row r="1786" spans="1:9" x14ac:dyDescent="0.3">
      <c r="A1786" t="s">
        <v>98</v>
      </c>
      <c r="B1786" t="s">
        <v>161</v>
      </c>
      <c r="C1786" t="s">
        <v>184</v>
      </c>
      <c r="D1786" t="s">
        <v>215</v>
      </c>
      <c r="E1786" t="s">
        <v>16</v>
      </c>
      <c r="F1786" t="s">
        <v>145</v>
      </c>
      <c r="G1786">
        <v>2</v>
      </c>
      <c r="H1786">
        <v>110</v>
      </c>
      <c r="I1786">
        <v>220</v>
      </c>
    </row>
    <row r="1787" spans="1:9" x14ac:dyDescent="0.3">
      <c r="A1787" t="s">
        <v>98</v>
      </c>
      <c r="B1787" t="s">
        <v>161</v>
      </c>
      <c r="C1787" t="s">
        <v>184</v>
      </c>
      <c r="D1787" t="s">
        <v>196</v>
      </c>
      <c r="E1787" t="s">
        <v>16</v>
      </c>
      <c r="F1787" t="s">
        <v>145</v>
      </c>
      <c r="G1787">
        <v>11</v>
      </c>
      <c r="H1787">
        <v>60</v>
      </c>
      <c r="I1787">
        <v>660</v>
      </c>
    </row>
    <row r="1788" spans="1:9" x14ac:dyDescent="0.3">
      <c r="A1788" t="s">
        <v>99</v>
      </c>
      <c r="B1788" t="s">
        <v>161</v>
      </c>
      <c r="C1788" t="s">
        <v>184</v>
      </c>
      <c r="D1788" t="s">
        <v>196</v>
      </c>
      <c r="E1788" t="s">
        <v>17</v>
      </c>
      <c r="F1788" t="s">
        <v>145</v>
      </c>
      <c r="G1788">
        <v>5</v>
      </c>
      <c r="H1788">
        <v>60</v>
      </c>
      <c r="I1788">
        <v>300</v>
      </c>
    </row>
    <row r="1789" spans="1:9" x14ac:dyDescent="0.3">
      <c r="A1789" t="s">
        <v>100</v>
      </c>
      <c r="B1789" t="s">
        <v>161</v>
      </c>
      <c r="C1789" t="s">
        <v>184</v>
      </c>
      <c r="D1789" t="s">
        <v>219</v>
      </c>
      <c r="E1789" t="s">
        <v>16</v>
      </c>
      <c r="F1789" t="s">
        <v>148</v>
      </c>
      <c r="G1789" t="s">
        <v>193</v>
      </c>
      <c r="H1789">
        <v>0</v>
      </c>
      <c r="I1789">
        <v>0</v>
      </c>
    </row>
    <row r="1790" spans="1:9" x14ac:dyDescent="0.3">
      <c r="A1790" t="s">
        <v>100</v>
      </c>
      <c r="B1790" t="s">
        <v>161</v>
      </c>
      <c r="C1790" t="s">
        <v>184</v>
      </c>
      <c r="D1790" t="s">
        <v>201</v>
      </c>
      <c r="E1790" t="s">
        <v>18</v>
      </c>
      <c r="F1790" t="s">
        <v>148</v>
      </c>
      <c r="G1790">
        <v>13</v>
      </c>
      <c r="H1790">
        <v>137.74</v>
      </c>
      <c r="I1790">
        <v>1790.62</v>
      </c>
    </row>
    <row r="1791" spans="1:9" x14ac:dyDescent="0.3">
      <c r="A1791" t="s">
        <v>100</v>
      </c>
      <c r="B1791" t="s">
        <v>161</v>
      </c>
      <c r="C1791" t="s">
        <v>184</v>
      </c>
      <c r="D1791" t="s">
        <v>275</v>
      </c>
      <c r="E1791" t="s">
        <v>17</v>
      </c>
      <c r="F1791" t="s">
        <v>145</v>
      </c>
      <c r="G1791">
        <v>15</v>
      </c>
      <c r="H1791">
        <v>130</v>
      </c>
      <c r="I1791">
        <v>1950</v>
      </c>
    </row>
    <row r="1792" spans="1:9" x14ac:dyDescent="0.3">
      <c r="A1792" t="s">
        <v>100</v>
      </c>
      <c r="B1792" t="s">
        <v>161</v>
      </c>
      <c r="C1792" t="s">
        <v>184</v>
      </c>
      <c r="D1792" t="s">
        <v>262</v>
      </c>
      <c r="E1792" t="s">
        <v>18</v>
      </c>
      <c r="F1792" t="s">
        <v>145</v>
      </c>
      <c r="G1792">
        <v>4</v>
      </c>
      <c r="H1792">
        <v>56.5</v>
      </c>
      <c r="I1792">
        <v>226</v>
      </c>
    </row>
    <row r="1793" spans="1:9" x14ac:dyDescent="0.3">
      <c r="A1793" t="s">
        <v>101</v>
      </c>
      <c r="B1793" t="s">
        <v>161</v>
      </c>
      <c r="C1793" t="s">
        <v>184</v>
      </c>
      <c r="D1793" t="s">
        <v>255</v>
      </c>
      <c r="E1793" t="s">
        <v>17</v>
      </c>
      <c r="F1793" t="s">
        <v>145</v>
      </c>
      <c r="G1793">
        <v>6</v>
      </c>
      <c r="H1793">
        <v>7.5</v>
      </c>
      <c r="I1793">
        <v>45</v>
      </c>
    </row>
    <row r="1794" spans="1:9" x14ac:dyDescent="0.3">
      <c r="A1794" t="s">
        <v>101</v>
      </c>
      <c r="B1794" t="s">
        <v>161</v>
      </c>
      <c r="C1794" t="s">
        <v>184</v>
      </c>
      <c r="D1794" t="s">
        <v>272</v>
      </c>
      <c r="E1794" t="s">
        <v>17</v>
      </c>
      <c r="F1794" t="s">
        <v>145</v>
      </c>
      <c r="G1794">
        <v>1258</v>
      </c>
      <c r="H1794">
        <v>3.2</v>
      </c>
      <c r="I1794">
        <v>4025.6</v>
      </c>
    </row>
    <row r="1795" spans="1:9" x14ac:dyDescent="0.3">
      <c r="A1795" t="s">
        <v>101</v>
      </c>
      <c r="B1795" t="s">
        <v>161</v>
      </c>
      <c r="C1795" t="s">
        <v>184</v>
      </c>
      <c r="D1795" t="s">
        <v>272</v>
      </c>
      <c r="E1795" t="s">
        <v>16</v>
      </c>
      <c r="F1795" t="s">
        <v>145</v>
      </c>
      <c r="G1795">
        <v>1448</v>
      </c>
      <c r="H1795">
        <v>3.2</v>
      </c>
      <c r="I1795">
        <v>4633.6000000000004</v>
      </c>
    </row>
    <row r="1796" spans="1:9" x14ac:dyDescent="0.3">
      <c r="A1796" t="s">
        <v>101</v>
      </c>
      <c r="B1796" t="s">
        <v>161</v>
      </c>
      <c r="C1796" t="s">
        <v>184</v>
      </c>
      <c r="D1796" t="s">
        <v>208</v>
      </c>
      <c r="E1796" t="s">
        <v>16</v>
      </c>
      <c r="F1796" t="s">
        <v>147</v>
      </c>
      <c r="G1796">
        <v>2</v>
      </c>
      <c r="H1796">
        <v>22.5</v>
      </c>
      <c r="I1796">
        <v>45</v>
      </c>
    </row>
    <row r="1797" spans="1:9" x14ac:dyDescent="0.3">
      <c r="A1797" t="s">
        <v>102</v>
      </c>
      <c r="B1797" t="s">
        <v>161</v>
      </c>
      <c r="C1797" t="s">
        <v>184</v>
      </c>
      <c r="D1797" t="s">
        <v>226</v>
      </c>
      <c r="E1797" t="s">
        <v>18</v>
      </c>
      <c r="F1797" t="s">
        <v>147</v>
      </c>
      <c r="G1797">
        <v>29</v>
      </c>
      <c r="H1797">
        <v>3.34</v>
      </c>
      <c r="I1797">
        <v>96.86</v>
      </c>
    </row>
    <row r="1798" spans="1:9" x14ac:dyDescent="0.3">
      <c r="A1798" t="s">
        <v>103</v>
      </c>
      <c r="B1798" t="s">
        <v>161</v>
      </c>
      <c r="C1798" t="s">
        <v>184</v>
      </c>
      <c r="D1798" t="s">
        <v>202</v>
      </c>
      <c r="E1798" t="s">
        <v>16</v>
      </c>
      <c r="F1798" t="s">
        <v>148</v>
      </c>
      <c r="G1798">
        <v>4</v>
      </c>
      <c r="H1798">
        <v>191.95</v>
      </c>
      <c r="I1798">
        <v>767.8</v>
      </c>
    </row>
    <row r="1799" spans="1:9" x14ac:dyDescent="0.3">
      <c r="A1799" t="s">
        <v>103</v>
      </c>
      <c r="B1799" t="s">
        <v>161</v>
      </c>
      <c r="C1799" t="s">
        <v>184</v>
      </c>
      <c r="D1799" t="s">
        <v>256</v>
      </c>
      <c r="E1799" t="s">
        <v>17</v>
      </c>
      <c r="F1799" t="s">
        <v>145</v>
      </c>
      <c r="G1799">
        <v>3</v>
      </c>
      <c r="H1799">
        <v>56.5</v>
      </c>
      <c r="I1799">
        <v>169.5</v>
      </c>
    </row>
    <row r="1800" spans="1:9" x14ac:dyDescent="0.3">
      <c r="A1800" t="s">
        <v>104</v>
      </c>
      <c r="B1800" t="s">
        <v>161</v>
      </c>
      <c r="C1800" t="s">
        <v>184</v>
      </c>
      <c r="D1800" t="s">
        <v>230</v>
      </c>
      <c r="E1800" t="s">
        <v>18</v>
      </c>
      <c r="F1800" t="s">
        <v>148</v>
      </c>
      <c r="G1800">
        <v>2</v>
      </c>
      <c r="H1800">
        <v>44.4</v>
      </c>
      <c r="I1800">
        <v>88.8</v>
      </c>
    </row>
    <row r="1801" spans="1:9" x14ac:dyDescent="0.3">
      <c r="A1801" t="s">
        <v>104</v>
      </c>
      <c r="B1801" t="s">
        <v>161</v>
      </c>
      <c r="C1801" t="s">
        <v>184</v>
      </c>
      <c r="D1801" t="s">
        <v>203</v>
      </c>
      <c r="E1801" t="s">
        <v>16</v>
      </c>
      <c r="F1801" t="s">
        <v>148</v>
      </c>
      <c r="G1801">
        <v>5</v>
      </c>
      <c r="H1801">
        <v>234.82</v>
      </c>
      <c r="I1801">
        <v>1174.0999999999999</v>
      </c>
    </row>
    <row r="1802" spans="1:9" x14ac:dyDescent="0.3">
      <c r="A1802" t="s">
        <v>104</v>
      </c>
      <c r="B1802" t="s">
        <v>161</v>
      </c>
      <c r="C1802" t="s">
        <v>184</v>
      </c>
      <c r="D1802" t="s">
        <v>242</v>
      </c>
      <c r="E1802" t="s">
        <v>17</v>
      </c>
      <c r="F1802" t="s">
        <v>145</v>
      </c>
      <c r="G1802">
        <v>49</v>
      </c>
      <c r="H1802">
        <v>4</v>
      </c>
      <c r="I1802">
        <v>196</v>
      </c>
    </row>
    <row r="1803" spans="1:9" x14ac:dyDescent="0.3">
      <c r="A1803" t="s">
        <v>104</v>
      </c>
      <c r="B1803" t="s">
        <v>161</v>
      </c>
      <c r="C1803" t="s">
        <v>184</v>
      </c>
      <c r="D1803" t="s">
        <v>196</v>
      </c>
      <c r="E1803" t="s">
        <v>16</v>
      </c>
      <c r="F1803" t="s">
        <v>145</v>
      </c>
      <c r="G1803">
        <v>20</v>
      </c>
      <c r="H1803">
        <v>60</v>
      </c>
      <c r="I1803">
        <v>1200</v>
      </c>
    </row>
    <row r="1804" spans="1:9" x14ac:dyDescent="0.3">
      <c r="A1804" t="s">
        <v>105</v>
      </c>
      <c r="B1804" t="s">
        <v>161</v>
      </c>
      <c r="C1804" t="s">
        <v>184</v>
      </c>
      <c r="D1804" t="s">
        <v>268</v>
      </c>
      <c r="E1804" t="s">
        <v>18</v>
      </c>
      <c r="F1804" t="s">
        <v>148</v>
      </c>
      <c r="G1804">
        <v>1</v>
      </c>
      <c r="H1804">
        <v>75.73</v>
      </c>
      <c r="I1804">
        <v>75.73</v>
      </c>
    </row>
    <row r="1805" spans="1:9" x14ac:dyDescent="0.3">
      <c r="A1805" t="s">
        <v>105</v>
      </c>
      <c r="B1805" t="s">
        <v>161</v>
      </c>
      <c r="C1805" t="s">
        <v>184</v>
      </c>
      <c r="D1805" t="s">
        <v>269</v>
      </c>
      <c r="E1805" t="s">
        <v>17</v>
      </c>
      <c r="F1805" t="s">
        <v>148</v>
      </c>
      <c r="G1805">
        <v>14.5</v>
      </c>
      <c r="H1805">
        <v>69.03</v>
      </c>
      <c r="I1805">
        <v>1000.94</v>
      </c>
    </row>
    <row r="1806" spans="1:9" x14ac:dyDescent="0.3">
      <c r="A1806" t="s">
        <v>105</v>
      </c>
      <c r="B1806" t="s">
        <v>161</v>
      </c>
      <c r="C1806" t="s">
        <v>184</v>
      </c>
      <c r="D1806" t="s">
        <v>202</v>
      </c>
      <c r="E1806" t="s">
        <v>17</v>
      </c>
      <c r="F1806" t="s">
        <v>148</v>
      </c>
      <c r="G1806">
        <v>65.810900000000004</v>
      </c>
      <c r="H1806">
        <v>191.95</v>
      </c>
      <c r="I1806">
        <v>12632.41</v>
      </c>
    </row>
    <row r="1807" spans="1:9" x14ac:dyDescent="0.3">
      <c r="A1807" t="s">
        <v>105</v>
      </c>
      <c r="B1807" t="s">
        <v>161</v>
      </c>
      <c r="C1807" t="s">
        <v>184</v>
      </c>
      <c r="D1807" t="s">
        <v>203</v>
      </c>
      <c r="E1807" t="s">
        <v>16</v>
      </c>
      <c r="F1807" t="s">
        <v>148</v>
      </c>
      <c r="G1807">
        <v>4.75</v>
      </c>
      <c r="H1807">
        <v>234.82</v>
      </c>
      <c r="I1807">
        <v>1115.4000000000001</v>
      </c>
    </row>
    <row r="1808" spans="1:9" x14ac:dyDescent="0.3">
      <c r="A1808" t="s">
        <v>105</v>
      </c>
      <c r="B1808" t="s">
        <v>161</v>
      </c>
      <c r="C1808" t="s">
        <v>184</v>
      </c>
      <c r="D1808" t="s">
        <v>270</v>
      </c>
      <c r="E1808" t="s">
        <v>17</v>
      </c>
      <c r="F1808" t="s">
        <v>145</v>
      </c>
      <c r="G1808">
        <v>6</v>
      </c>
      <c r="H1808">
        <v>6.5</v>
      </c>
      <c r="I1808">
        <v>39</v>
      </c>
    </row>
    <row r="1809" spans="1:9" x14ac:dyDescent="0.3">
      <c r="A1809" t="s">
        <v>105</v>
      </c>
      <c r="B1809" t="s">
        <v>161</v>
      </c>
      <c r="C1809" t="s">
        <v>184</v>
      </c>
      <c r="D1809" t="s">
        <v>194</v>
      </c>
      <c r="E1809" t="s">
        <v>16</v>
      </c>
      <c r="F1809" t="s">
        <v>147</v>
      </c>
      <c r="G1809">
        <v>94.5</v>
      </c>
      <c r="H1809">
        <v>18.82</v>
      </c>
      <c r="I1809">
        <v>1778.49</v>
      </c>
    </row>
    <row r="1810" spans="1:9" x14ac:dyDescent="0.3">
      <c r="A1810" t="s">
        <v>105</v>
      </c>
      <c r="B1810" t="s">
        <v>161</v>
      </c>
      <c r="C1810" t="s">
        <v>184</v>
      </c>
      <c r="D1810" t="s">
        <v>200</v>
      </c>
      <c r="E1810" t="s">
        <v>16</v>
      </c>
      <c r="F1810" t="s">
        <v>148</v>
      </c>
      <c r="G1810">
        <v>1</v>
      </c>
      <c r="H1810">
        <v>65.680000000000007</v>
      </c>
      <c r="I1810">
        <v>65.680000000000007</v>
      </c>
    </row>
    <row r="1811" spans="1:9" x14ac:dyDescent="0.3">
      <c r="A1811" t="s">
        <v>104</v>
      </c>
      <c r="B1811" t="s">
        <v>161</v>
      </c>
      <c r="C1811" t="s">
        <v>184</v>
      </c>
      <c r="D1811" t="s">
        <v>291</v>
      </c>
      <c r="E1811" t="s">
        <v>18</v>
      </c>
      <c r="F1811" t="s">
        <v>145</v>
      </c>
      <c r="G1811">
        <v>3</v>
      </c>
      <c r="H1811">
        <v>9.74</v>
      </c>
      <c r="I1811">
        <v>29.22</v>
      </c>
    </row>
    <row r="1812" spans="1:9" x14ac:dyDescent="0.3">
      <c r="A1812" t="s">
        <v>104</v>
      </c>
      <c r="B1812" t="s">
        <v>161</v>
      </c>
      <c r="C1812" t="s">
        <v>184</v>
      </c>
      <c r="D1812" t="s">
        <v>333</v>
      </c>
      <c r="E1812" t="s">
        <v>16</v>
      </c>
      <c r="F1812" t="s">
        <v>148</v>
      </c>
      <c r="G1812">
        <v>25</v>
      </c>
      <c r="H1812">
        <v>1.75</v>
      </c>
      <c r="I1812">
        <v>43.75</v>
      </c>
    </row>
    <row r="1813" spans="1:9" x14ac:dyDescent="0.3">
      <c r="A1813" t="s">
        <v>105</v>
      </c>
      <c r="B1813" t="s">
        <v>161</v>
      </c>
      <c r="C1813" t="s">
        <v>184</v>
      </c>
      <c r="D1813" t="s">
        <v>235</v>
      </c>
      <c r="E1813" t="s">
        <v>16</v>
      </c>
      <c r="F1813" t="s">
        <v>148</v>
      </c>
      <c r="G1813">
        <v>30</v>
      </c>
      <c r="H1813">
        <v>2.25</v>
      </c>
      <c r="I1813">
        <v>67.5</v>
      </c>
    </row>
    <row r="1814" spans="1:9" x14ac:dyDescent="0.3">
      <c r="A1814" t="s">
        <v>105</v>
      </c>
      <c r="B1814" t="s">
        <v>161</v>
      </c>
      <c r="C1814" t="s">
        <v>184</v>
      </c>
      <c r="D1814" t="s">
        <v>278</v>
      </c>
      <c r="E1814" t="s">
        <v>16</v>
      </c>
      <c r="F1814" t="s">
        <v>145</v>
      </c>
      <c r="G1814">
        <v>12</v>
      </c>
      <c r="H1814">
        <v>70</v>
      </c>
      <c r="I1814">
        <v>840</v>
      </c>
    </row>
    <row r="1815" spans="1:9" x14ac:dyDescent="0.3">
      <c r="A1815" t="s">
        <v>105</v>
      </c>
      <c r="B1815" t="s">
        <v>161</v>
      </c>
      <c r="C1815" t="s">
        <v>184</v>
      </c>
      <c r="D1815" t="s">
        <v>197</v>
      </c>
      <c r="E1815" t="s">
        <v>17</v>
      </c>
      <c r="F1815" t="s">
        <v>145</v>
      </c>
      <c r="G1815">
        <v>3</v>
      </c>
      <c r="H1815">
        <v>130</v>
      </c>
      <c r="I1815">
        <v>390</v>
      </c>
    </row>
    <row r="1816" spans="1:9" x14ac:dyDescent="0.3">
      <c r="A1816" t="s">
        <v>93</v>
      </c>
      <c r="B1816" t="s">
        <v>161</v>
      </c>
      <c r="C1816" t="s">
        <v>184</v>
      </c>
      <c r="D1816" t="s">
        <v>251</v>
      </c>
      <c r="E1816" t="s">
        <v>16</v>
      </c>
      <c r="F1816" t="s">
        <v>148</v>
      </c>
      <c r="G1816">
        <v>1</v>
      </c>
      <c r="H1816">
        <v>87.68</v>
      </c>
      <c r="I1816">
        <v>87.68</v>
      </c>
    </row>
    <row r="1817" spans="1:9" x14ac:dyDescent="0.3">
      <c r="A1817" t="s">
        <v>93</v>
      </c>
      <c r="B1817" t="s">
        <v>161</v>
      </c>
      <c r="C1817" t="s">
        <v>184</v>
      </c>
      <c r="D1817" t="s">
        <v>246</v>
      </c>
      <c r="E1817" t="s">
        <v>18</v>
      </c>
      <c r="F1817" t="s">
        <v>148</v>
      </c>
      <c r="G1817">
        <v>1.3332999999999999</v>
      </c>
      <c r="H1817">
        <v>93.98</v>
      </c>
      <c r="I1817">
        <v>125.31</v>
      </c>
    </row>
    <row r="1818" spans="1:9" x14ac:dyDescent="0.3">
      <c r="A1818" t="s">
        <v>94</v>
      </c>
      <c r="B1818" t="s">
        <v>161</v>
      </c>
      <c r="C1818" t="s">
        <v>184</v>
      </c>
      <c r="D1818" t="s">
        <v>268</v>
      </c>
      <c r="E1818" t="s">
        <v>16</v>
      </c>
      <c r="F1818" t="s">
        <v>148</v>
      </c>
      <c r="G1818">
        <v>1</v>
      </c>
      <c r="H1818">
        <v>74.819999999999993</v>
      </c>
      <c r="I1818">
        <v>74.819999999999993</v>
      </c>
    </row>
    <row r="1819" spans="1:9" x14ac:dyDescent="0.3">
      <c r="A1819" t="s">
        <v>94</v>
      </c>
      <c r="B1819" t="s">
        <v>161</v>
      </c>
      <c r="C1819" t="s">
        <v>184</v>
      </c>
      <c r="D1819" t="s">
        <v>238</v>
      </c>
      <c r="E1819" t="s">
        <v>18</v>
      </c>
      <c r="F1819" t="s">
        <v>148</v>
      </c>
      <c r="G1819">
        <v>3.5</v>
      </c>
      <c r="H1819">
        <v>79.14</v>
      </c>
      <c r="I1819">
        <v>276.99</v>
      </c>
    </row>
    <row r="1820" spans="1:9" x14ac:dyDescent="0.3">
      <c r="A1820" t="s">
        <v>94</v>
      </c>
      <c r="B1820" t="s">
        <v>161</v>
      </c>
      <c r="C1820" t="s">
        <v>184</v>
      </c>
      <c r="D1820" t="s">
        <v>244</v>
      </c>
      <c r="E1820" t="s">
        <v>17</v>
      </c>
      <c r="F1820" t="s">
        <v>148</v>
      </c>
      <c r="G1820">
        <v>2</v>
      </c>
      <c r="H1820">
        <v>115.1</v>
      </c>
      <c r="I1820">
        <v>230.2</v>
      </c>
    </row>
    <row r="1821" spans="1:9" x14ac:dyDescent="0.3">
      <c r="A1821" t="s">
        <v>94</v>
      </c>
      <c r="B1821" t="s">
        <v>161</v>
      </c>
      <c r="C1821" t="s">
        <v>184</v>
      </c>
      <c r="D1821" t="s">
        <v>208</v>
      </c>
      <c r="E1821" t="s">
        <v>16</v>
      </c>
      <c r="F1821" t="s">
        <v>147</v>
      </c>
      <c r="G1821">
        <v>10</v>
      </c>
      <c r="H1821">
        <v>22.5</v>
      </c>
      <c r="I1821">
        <v>225</v>
      </c>
    </row>
    <row r="1822" spans="1:9" x14ac:dyDescent="0.3">
      <c r="A1822" t="s">
        <v>94</v>
      </c>
      <c r="B1822" t="s">
        <v>161</v>
      </c>
      <c r="C1822" t="s">
        <v>184</v>
      </c>
      <c r="D1822" t="s">
        <v>215</v>
      </c>
      <c r="E1822" t="s">
        <v>18</v>
      </c>
      <c r="F1822" t="s">
        <v>145</v>
      </c>
      <c r="G1822">
        <v>2</v>
      </c>
      <c r="H1822">
        <v>110</v>
      </c>
      <c r="I1822">
        <v>220</v>
      </c>
    </row>
    <row r="1823" spans="1:9" x14ac:dyDescent="0.3">
      <c r="A1823" t="s">
        <v>94</v>
      </c>
      <c r="B1823" t="s">
        <v>161</v>
      </c>
      <c r="C1823" t="s">
        <v>184</v>
      </c>
      <c r="D1823" t="s">
        <v>278</v>
      </c>
      <c r="E1823" t="s">
        <v>125</v>
      </c>
      <c r="F1823" t="s">
        <v>145</v>
      </c>
      <c r="G1823">
        <v>2</v>
      </c>
      <c r="H1823">
        <v>70</v>
      </c>
      <c r="I1823">
        <v>140</v>
      </c>
    </row>
    <row r="1824" spans="1:9" x14ac:dyDescent="0.3">
      <c r="A1824" t="s">
        <v>95</v>
      </c>
      <c r="B1824" t="s">
        <v>161</v>
      </c>
      <c r="C1824" t="s">
        <v>184</v>
      </c>
      <c r="D1824" t="s">
        <v>286</v>
      </c>
      <c r="E1824" t="s">
        <v>16</v>
      </c>
      <c r="F1824" t="s">
        <v>145</v>
      </c>
      <c r="G1824">
        <v>172.34</v>
      </c>
      <c r="H1824">
        <v>5</v>
      </c>
      <c r="I1824">
        <v>861.7</v>
      </c>
    </row>
    <row r="1825" spans="1:9" x14ac:dyDescent="0.3">
      <c r="A1825" t="s">
        <v>95</v>
      </c>
      <c r="B1825" t="s">
        <v>161</v>
      </c>
      <c r="C1825" t="s">
        <v>184</v>
      </c>
      <c r="D1825" t="s">
        <v>301</v>
      </c>
      <c r="E1825" t="s">
        <v>17</v>
      </c>
      <c r="F1825" t="s">
        <v>147</v>
      </c>
      <c r="G1825">
        <v>2908.5230000000001</v>
      </c>
      <c r="H1825">
        <v>23.46</v>
      </c>
      <c r="I1825">
        <v>68233.95</v>
      </c>
    </row>
    <row r="1826" spans="1:9" x14ac:dyDescent="0.3">
      <c r="A1826" t="s">
        <v>95</v>
      </c>
      <c r="B1826" t="s">
        <v>161</v>
      </c>
      <c r="C1826" t="s">
        <v>184</v>
      </c>
      <c r="D1826" t="s">
        <v>218</v>
      </c>
      <c r="E1826" t="s">
        <v>18</v>
      </c>
      <c r="F1826" t="s">
        <v>145</v>
      </c>
      <c r="G1826">
        <v>2</v>
      </c>
      <c r="H1826">
        <v>130</v>
      </c>
      <c r="I1826">
        <v>260</v>
      </c>
    </row>
    <row r="1827" spans="1:9" x14ac:dyDescent="0.3">
      <c r="A1827" t="s">
        <v>97</v>
      </c>
      <c r="B1827" t="s">
        <v>161</v>
      </c>
      <c r="C1827" t="s">
        <v>184</v>
      </c>
      <c r="D1827" t="s">
        <v>225</v>
      </c>
      <c r="E1827" t="s">
        <v>125</v>
      </c>
      <c r="F1827" t="s">
        <v>162</v>
      </c>
      <c r="G1827">
        <v>95.43</v>
      </c>
      <c r="H1827">
        <v>49</v>
      </c>
      <c r="I1827">
        <v>4958.54</v>
      </c>
    </row>
    <row r="1828" spans="1:9" x14ac:dyDescent="0.3">
      <c r="A1828" t="s">
        <v>98</v>
      </c>
      <c r="B1828" t="s">
        <v>161</v>
      </c>
      <c r="C1828" t="s">
        <v>184</v>
      </c>
      <c r="D1828" t="s">
        <v>201</v>
      </c>
      <c r="E1828" t="s">
        <v>16</v>
      </c>
      <c r="F1828" t="s">
        <v>148</v>
      </c>
      <c r="G1828">
        <v>6</v>
      </c>
      <c r="H1828">
        <v>137.74</v>
      </c>
      <c r="I1828">
        <v>826.44</v>
      </c>
    </row>
    <row r="1829" spans="1:9" x14ac:dyDescent="0.3">
      <c r="A1829" t="s">
        <v>98</v>
      </c>
      <c r="B1829" t="s">
        <v>161</v>
      </c>
      <c r="C1829" t="s">
        <v>184</v>
      </c>
      <c r="D1829" t="s">
        <v>217</v>
      </c>
      <c r="E1829" t="s">
        <v>17</v>
      </c>
      <c r="F1829" t="s">
        <v>148</v>
      </c>
      <c r="G1829">
        <v>1</v>
      </c>
      <c r="H1829">
        <v>49.2</v>
      </c>
      <c r="I1829">
        <v>49.2</v>
      </c>
    </row>
    <row r="1830" spans="1:9" x14ac:dyDescent="0.3">
      <c r="A1830" t="s">
        <v>99</v>
      </c>
      <c r="B1830" t="s">
        <v>161</v>
      </c>
      <c r="C1830" t="s">
        <v>184</v>
      </c>
      <c r="D1830" t="s">
        <v>296</v>
      </c>
      <c r="E1830" t="s">
        <v>17</v>
      </c>
      <c r="F1830" t="s">
        <v>145</v>
      </c>
      <c r="G1830">
        <v>9</v>
      </c>
      <c r="H1830">
        <v>130</v>
      </c>
      <c r="I1830">
        <v>1170</v>
      </c>
    </row>
    <row r="1831" spans="1:9" x14ac:dyDescent="0.3">
      <c r="A1831" t="s">
        <v>99</v>
      </c>
      <c r="B1831" t="s">
        <v>161</v>
      </c>
      <c r="C1831" t="s">
        <v>184</v>
      </c>
      <c r="D1831" t="s">
        <v>262</v>
      </c>
      <c r="E1831" t="s">
        <v>17</v>
      </c>
      <c r="F1831" t="s">
        <v>145</v>
      </c>
      <c r="G1831">
        <v>4</v>
      </c>
      <c r="H1831">
        <v>56.5</v>
      </c>
      <c r="I1831">
        <v>226</v>
      </c>
    </row>
    <row r="1832" spans="1:9" x14ac:dyDescent="0.3">
      <c r="A1832" t="s">
        <v>100</v>
      </c>
      <c r="B1832" t="s">
        <v>161</v>
      </c>
      <c r="C1832" t="s">
        <v>184</v>
      </c>
      <c r="D1832" t="s">
        <v>190</v>
      </c>
      <c r="E1832" t="s">
        <v>17</v>
      </c>
      <c r="F1832" t="s">
        <v>148</v>
      </c>
      <c r="G1832">
        <v>115</v>
      </c>
      <c r="H1832">
        <v>18.84</v>
      </c>
      <c r="I1832">
        <v>2166.6</v>
      </c>
    </row>
    <row r="1833" spans="1:9" x14ac:dyDescent="0.3">
      <c r="A1833" t="s">
        <v>100</v>
      </c>
      <c r="B1833" t="s">
        <v>161</v>
      </c>
      <c r="C1833" t="s">
        <v>184</v>
      </c>
      <c r="D1833" t="s">
        <v>221</v>
      </c>
      <c r="E1833" t="s">
        <v>17</v>
      </c>
      <c r="F1833" t="s">
        <v>147</v>
      </c>
      <c r="G1833">
        <v>3</v>
      </c>
      <c r="H1833">
        <v>3.34</v>
      </c>
      <c r="I1833">
        <v>10.02</v>
      </c>
    </row>
    <row r="1834" spans="1:9" x14ac:dyDescent="0.3">
      <c r="A1834" t="s">
        <v>100</v>
      </c>
      <c r="B1834" t="s">
        <v>161</v>
      </c>
      <c r="C1834" t="s">
        <v>184</v>
      </c>
      <c r="D1834" t="s">
        <v>278</v>
      </c>
      <c r="E1834" t="s">
        <v>125</v>
      </c>
      <c r="F1834" t="s">
        <v>145</v>
      </c>
      <c r="G1834">
        <v>22</v>
      </c>
      <c r="H1834">
        <v>70</v>
      </c>
      <c r="I1834">
        <v>1540</v>
      </c>
    </row>
    <row r="1835" spans="1:9" x14ac:dyDescent="0.3">
      <c r="A1835" t="s">
        <v>101</v>
      </c>
      <c r="B1835" t="s">
        <v>161</v>
      </c>
      <c r="C1835" t="s">
        <v>184</v>
      </c>
      <c r="D1835" t="s">
        <v>243</v>
      </c>
      <c r="E1835" t="s">
        <v>18</v>
      </c>
      <c r="F1835" t="s">
        <v>148</v>
      </c>
      <c r="G1835">
        <v>138</v>
      </c>
      <c r="H1835">
        <v>23.82</v>
      </c>
      <c r="I1835">
        <v>3287.16</v>
      </c>
    </row>
    <row r="1836" spans="1:9" x14ac:dyDescent="0.3">
      <c r="A1836" t="s">
        <v>101</v>
      </c>
      <c r="B1836" t="s">
        <v>161</v>
      </c>
      <c r="C1836" t="s">
        <v>184</v>
      </c>
      <c r="D1836" t="s">
        <v>203</v>
      </c>
      <c r="E1836" t="s">
        <v>18</v>
      </c>
      <c r="F1836" t="s">
        <v>148</v>
      </c>
      <c r="G1836">
        <v>18.25</v>
      </c>
      <c r="H1836">
        <v>234.82</v>
      </c>
      <c r="I1836">
        <v>4285.47</v>
      </c>
    </row>
    <row r="1837" spans="1:9" x14ac:dyDescent="0.3">
      <c r="A1837" t="s">
        <v>101</v>
      </c>
      <c r="B1837" t="s">
        <v>161</v>
      </c>
      <c r="C1837" t="s">
        <v>184</v>
      </c>
      <c r="D1837" t="s">
        <v>221</v>
      </c>
      <c r="E1837" t="s">
        <v>17</v>
      </c>
      <c r="F1837" t="s">
        <v>147</v>
      </c>
      <c r="G1837">
        <v>5</v>
      </c>
      <c r="H1837">
        <v>3.34</v>
      </c>
      <c r="I1837">
        <v>16.7</v>
      </c>
    </row>
    <row r="1838" spans="1:9" x14ac:dyDescent="0.3">
      <c r="A1838" t="s">
        <v>101</v>
      </c>
      <c r="B1838" t="s">
        <v>161</v>
      </c>
      <c r="C1838" t="s">
        <v>184</v>
      </c>
      <c r="D1838" t="s">
        <v>288</v>
      </c>
      <c r="E1838" t="s">
        <v>18</v>
      </c>
      <c r="F1838" t="s">
        <v>145</v>
      </c>
      <c r="G1838">
        <v>1.1200000000000001</v>
      </c>
      <c r="H1838">
        <v>56.5</v>
      </c>
      <c r="I1838">
        <v>63.28</v>
      </c>
    </row>
    <row r="1839" spans="1:9" x14ac:dyDescent="0.3">
      <c r="A1839" t="s">
        <v>101</v>
      </c>
      <c r="B1839" t="s">
        <v>161</v>
      </c>
      <c r="C1839" t="s">
        <v>184</v>
      </c>
      <c r="D1839" t="s">
        <v>200</v>
      </c>
      <c r="E1839" t="s">
        <v>18</v>
      </c>
      <c r="F1839" t="s">
        <v>148</v>
      </c>
      <c r="G1839">
        <v>2</v>
      </c>
      <c r="H1839">
        <v>65.680000000000007</v>
      </c>
      <c r="I1839">
        <v>131.36000000000001</v>
      </c>
    </row>
    <row r="1840" spans="1:9" x14ac:dyDescent="0.3">
      <c r="A1840" t="s">
        <v>102</v>
      </c>
      <c r="B1840" t="s">
        <v>161</v>
      </c>
      <c r="C1840" t="s">
        <v>184</v>
      </c>
      <c r="D1840" t="s">
        <v>275</v>
      </c>
      <c r="E1840" t="s">
        <v>16</v>
      </c>
      <c r="F1840" t="s">
        <v>145</v>
      </c>
      <c r="G1840">
        <v>2</v>
      </c>
      <c r="H1840">
        <v>130</v>
      </c>
      <c r="I1840">
        <v>260</v>
      </c>
    </row>
    <row r="1841" spans="1:9" x14ac:dyDescent="0.3">
      <c r="A1841" t="s">
        <v>102</v>
      </c>
      <c r="B1841" t="s">
        <v>161</v>
      </c>
      <c r="C1841" t="s">
        <v>184</v>
      </c>
      <c r="D1841" t="s">
        <v>287</v>
      </c>
      <c r="E1841" t="s">
        <v>17</v>
      </c>
      <c r="F1841" t="s">
        <v>145</v>
      </c>
      <c r="G1841">
        <v>1</v>
      </c>
      <c r="H1841">
        <v>50</v>
      </c>
      <c r="I1841">
        <v>50</v>
      </c>
    </row>
    <row r="1842" spans="1:9" x14ac:dyDescent="0.3">
      <c r="A1842" t="s">
        <v>103</v>
      </c>
      <c r="B1842" t="s">
        <v>161</v>
      </c>
      <c r="C1842" t="s">
        <v>184</v>
      </c>
      <c r="D1842" t="s">
        <v>207</v>
      </c>
      <c r="E1842" t="s">
        <v>17</v>
      </c>
      <c r="F1842" t="s">
        <v>148</v>
      </c>
      <c r="G1842">
        <v>6</v>
      </c>
      <c r="H1842">
        <v>469.63</v>
      </c>
      <c r="I1842">
        <v>2817.78</v>
      </c>
    </row>
    <row r="1843" spans="1:9" x14ac:dyDescent="0.3">
      <c r="A1843" t="s">
        <v>103</v>
      </c>
      <c r="B1843" t="s">
        <v>161</v>
      </c>
      <c r="C1843" t="s">
        <v>184</v>
      </c>
      <c r="D1843" t="s">
        <v>252</v>
      </c>
      <c r="E1843" t="s">
        <v>125</v>
      </c>
      <c r="F1843" t="s">
        <v>145</v>
      </c>
      <c r="G1843">
        <v>2</v>
      </c>
      <c r="H1843">
        <v>110</v>
      </c>
      <c r="I1843">
        <v>220</v>
      </c>
    </row>
    <row r="1844" spans="1:9" x14ac:dyDescent="0.3">
      <c r="A1844" t="s">
        <v>103</v>
      </c>
      <c r="B1844" t="s">
        <v>161</v>
      </c>
      <c r="C1844" t="s">
        <v>184</v>
      </c>
      <c r="D1844" t="s">
        <v>261</v>
      </c>
      <c r="E1844" t="s">
        <v>18</v>
      </c>
      <c r="F1844" t="s">
        <v>145</v>
      </c>
      <c r="G1844">
        <v>33</v>
      </c>
      <c r="H1844">
        <v>135</v>
      </c>
      <c r="I1844">
        <v>4455</v>
      </c>
    </row>
    <row r="1845" spans="1:9" x14ac:dyDescent="0.3">
      <c r="A1845" t="s">
        <v>104</v>
      </c>
      <c r="B1845" t="s">
        <v>161</v>
      </c>
      <c r="C1845" t="s">
        <v>184</v>
      </c>
      <c r="D1845" t="s">
        <v>216</v>
      </c>
      <c r="E1845" t="s">
        <v>16</v>
      </c>
      <c r="F1845" t="s">
        <v>148</v>
      </c>
      <c r="G1845" t="s">
        <v>193</v>
      </c>
      <c r="H1845">
        <v>0</v>
      </c>
      <c r="I1845">
        <v>0</v>
      </c>
    </row>
    <row r="1846" spans="1:9" x14ac:dyDescent="0.3">
      <c r="A1846" t="s">
        <v>104</v>
      </c>
      <c r="B1846" t="s">
        <v>161</v>
      </c>
      <c r="C1846" t="s">
        <v>184</v>
      </c>
      <c r="D1846" t="s">
        <v>233</v>
      </c>
      <c r="E1846" t="s">
        <v>17</v>
      </c>
      <c r="F1846" t="s">
        <v>148</v>
      </c>
      <c r="G1846">
        <v>9</v>
      </c>
      <c r="H1846">
        <v>48.69</v>
      </c>
      <c r="I1846">
        <v>438.21</v>
      </c>
    </row>
    <row r="1847" spans="1:9" x14ac:dyDescent="0.3">
      <c r="A1847" t="s">
        <v>104</v>
      </c>
      <c r="B1847" t="s">
        <v>161</v>
      </c>
      <c r="C1847" t="s">
        <v>184</v>
      </c>
      <c r="D1847" t="s">
        <v>300</v>
      </c>
      <c r="E1847" t="s">
        <v>16</v>
      </c>
      <c r="F1847" t="s">
        <v>145</v>
      </c>
      <c r="G1847">
        <v>1</v>
      </c>
      <c r="H1847">
        <v>54.64</v>
      </c>
      <c r="I1847">
        <v>54.64</v>
      </c>
    </row>
    <row r="1848" spans="1:9" x14ac:dyDescent="0.3">
      <c r="A1848" t="s">
        <v>104</v>
      </c>
      <c r="B1848" t="s">
        <v>161</v>
      </c>
      <c r="C1848" t="s">
        <v>184</v>
      </c>
      <c r="D1848" t="s">
        <v>301</v>
      </c>
      <c r="E1848" t="s">
        <v>16</v>
      </c>
      <c r="F1848" t="s">
        <v>147</v>
      </c>
      <c r="G1848">
        <v>834.55119999999999</v>
      </c>
      <c r="H1848">
        <v>23.82</v>
      </c>
      <c r="I1848">
        <v>19879.009999999998</v>
      </c>
    </row>
    <row r="1849" spans="1:9" x14ac:dyDescent="0.3">
      <c r="A1849" t="s">
        <v>105</v>
      </c>
      <c r="B1849" t="s">
        <v>161</v>
      </c>
      <c r="C1849" t="s">
        <v>184</v>
      </c>
      <c r="D1849" t="s">
        <v>242</v>
      </c>
      <c r="E1849" t="s">
        <v>17</v>
      </c>
      <c r="F1849" t="s">
        <v>145</v>
      </c>
      <c r="G1849">
        <v>5</v>
      </c>
      <c r="H1849">
        <v>4</v>
      </c>
      <c r="I1849">
        <v>20</v>
      </c>
    </row>
    <row r="1850" spans="1:9" x14ac:dyDescent="0.3">
      <c r="A1850" t="s">
        <v>105</v>
      </c>
      <c r="B1850" t="s">
        <v>161</v>
      </c>
      <c r="C1850" t="s">
        <v>184</v>
      </c>
      <c r="D1850" t="s">
        <v>205</v>
      </c>
      <c r="E1850" t="s">
        <v>16</v>
      </c>
      <c r="F1850" t="s">
        <v>145</v>
      </c>
      <c r="G1850">
        <v>1</v>
      </c>
      <c r="H1850">
        <v>50</v>
      </c>
      <c r="I1850">
        <v>50</v>
      </c>
    </row>
    <row r="1851" spans="1:9" x14ac:dyDescent="0.3">
      <c r="A1851" t="s">
        <v>94</v>
      </c>
      <c r="B1851" t="s">
        <v>161</v>
      </c>
      <c r="C1851" t="s">
        <v>184</v>
      </c>
      <c r="D1851" t="s">
        <v>291</v>
      </c>
      <c r="E1851" t="s">
        <v>17</v>
      </c>
      <c r="F1851" t="s">
        <v>145</v>
      </c>
      <c r="G1851">
        <v>27</v>
      </c>
      <c r="H1851">
        <v>9.74</v>
      </c>
      <c r="I1851">
        <v>262.98</v>
      </c>
    </row>
    <row r="1852" spans="1:9" x14ac:dyDescent="0.3">
      <c r="A1852" t="s">
        <v>94</v>
      </c>
      <c r="B1852" t="s">
        <v>161</v>
      </c>
      <c r="C1852" t="s">
        <v>184</v>
      </c>
      <c r="D1852" t="s">
        <v>286</v>
      </c>
      <c r="E1852" t="s">
        <v>16</v>
      </c>
      <c r="F1852" t="s">
        <v>145</v>
      </c>
      <c r="G1852">
        <v>88</v>
      </c>
      <c r="H1852">
        <v>5</v>
      </c>
      <c r="I1852">
        <v>440</v>
      </c>
    </row>
    <row r="1853" spans="1:9" x14ac:dyDescent="0.3">
      <c r="A1853" t="s">
        <v>94</v>
      </c>
      <c r="B1853" t="s">
        <v>161</v>
      </c>
      <c r="C1853" t="s">
        <v>184</v>
      </c>
      <c r="D1853" t="s">
        <v>275</v>
      </c>
      <c r="E1853" t="s">
        <v>125</v>
      </c>
      <c r="F1853" t="s">
        <v>145</v>
      </c>
      <c r="G1853">
        <v>35</v>
      </c>
      <c r="H1853">
        <v>130</v>
      </c>
      <c r="I1853">
        <v>4550</v>
      </c>
    </row>
    <row r="1854" spans="1:9" x14ac:dyDescent="0.3">
      <c r="A1854" t="s">
        <v>94</v>
      </c>
      <c r="B1854" t="s">
        <v>161</v>
      </c>
      <c r="C1854" t="s">
        <v>184</v>
      </c>
      <c r="D1854" t="s">
        <v>271</v>
      </c>
      <c r="E1854" t="s">
        <v>18</v>
      </c>
      <c r="F1854" t="s">
        <v>148</v>
      </c>
      <c r="G1854">
        <v>1</v>
      </c>
      <c r="H1854">
        <v>55.32</v>
      </c>
      <c r="I1854">
        <v>55.32</v>
      </c>
    </row>
    <row r="1855" spans="1:9" x14ac:dyDescent="0.3">
      <c r="A1855" t="s">
        <v>97</v>
      </c>
      <c r="B1855" t="s">
        <v>161</v>
      </c>
      <c r="C1855" t="s">
        <v>184</v>
      </c>
      <c r="D1855" t="s">
        <v>230</v>
      </c>
      <c r="E1855" t="s">
        <v>17</v>
      </c>
      <c r="F1855" t="s">
        <v>148</v>
      </c>
      <c r="G1855">
        <v>10</v>
      </c>
      <c r="H1855">
        <v>44.4</v>
      </c>
      <c r="I1855">
        <v>444</v>
      </c>
    </row>
    <row r="1856" spans="1:9" x14ac:dyDescent="0.3">
      <c r="A1856" t="s">
        <v>97</v>
      </c>
      <c r="B1856" t="s">
        <v>161</v>
      </c>
      <c r="C1856" t="s">
        <v>184</v>
      </c>
      <c r="D1856" t="s">
        <v>218</v>
      </c>
      <c r="E1856" t="s">
        <v>18</v>
      </c>
      <c r="F1856" t="s">
        <v>145</v>
      </c>
      <c r="G1856">
        <v>1</v>
      </c>
      <c r="H1856">
        <v>130</v>
      </c>
      <c r="I1856">
        <v>130</v>
      </c>
    </row>
    <row r="1857" spans="1:9" x14ac:dyDescent="0.3">
      <c r="A1857" t="s">
        <v>98</v>
      </c>
      <c r="B1857" t="s">
        <v>161</v>
      </c>
      <c r="C1857" t="s">
        <v>184</v>
      </c>
      <c r="D1857" t="s">
        <v>301</v>
      </c>
      <c r="E1857" t="s">
        <v>18</v>
      </c>
      <c r="F1857" t="s">
        <v>147</v>
      </c>
      <c r="G1857">
        <v>1140.5708999999999</v>
      </c>
      <c r="H1857">
        <v>23.82</v>
      </c>
      <c r="I1857">
        <v>27168.400000000001</v>
      </c>
    </row>
    <row r="1858" spans="1:9" x14ac:dyDescent="0.3">
      <c r="A1858" t="s">
        <v>98</v>
      </c>
      <c r="B1858" t="s">
        <v>161</v>
      </c>
      <c r="C1858" t="s">
        <v>184</v>
      </c>
      <c r="D1858" t="s">
        <v>302</v>
      </c>
      <c r="E1858" t="s">
        <v>18</v>
      </c>
      <c r="F1858" t="s">
        <v>147</v>
      </c>
      <c r="G1858">
        <v>1</v>
      </c>
      <c r="H1858">
        <v>10</v>
      </c>
      <c r="I1858">
        <v>10</v>
      </c>
    </row>
    <row r="1859" spans="1:9" x14ac:dyDescent="0.3">
      <c r="A1859" t="s">
        <v>99</v>
      </c>
      <c r="B1859" t="s">
        <v>161</v>
      </c>
      <c r="C1859" t="s">
        <v>184</v>
      </c>
      <c r="D1859" t="s">
        <v>251</v>
      </c>
      <c r="E1859" t="s">
        <v>17</v>
      </c>
      <c r="F1859" t="s">
        <v>148</v>
      </c>
      <c r="G1859">
        <v>33.25</v>
      </c>
      <c r="H1859">
        <v>88.59</v>
      </c>
      <c r="I1859">
        <v>2945.62</v>
      </c>
    </row>
    <row r="1860" spans="1:9" x14ac:dyDescent="0.3">
      <c r="A1860" t="s">
        <v>99</v>
      </c>
      <c r="B1860" t="s">
        <v>161</v>
      </c>
      <c r="C1860" t="s">
        <v>184</v>
      </c>
      <c r="D1860" t="s">
        <v>224</v>
      </c>
      <c r="E1860" t="s">
        <v>18</v>
      </c>
      <c r="F1860" t="s">
        <v>145</v>
      </c>
      <c r="G1860">
        <v>17.5</v>
      </c>
      <c r="H1860">
        <v>117</v>
      </c>
      <c r="I1860">
        <v>2047.5</v>
      </c>
    </row>
    <row r="1861" spans="1:9" x14ac:dyDescent="0.3">
      <c r="A1861" t="s">
        <v>99</v>
      </c>
      <c r="B1861" t="s">
        <v>161</v>
      </c>
      <c r="C1861" t="s">
        <v>184</v>
      </c>
      <c r="D1861" t="s">
        <v>194</v>
      </c>
      <c r="E1861" t="s">
        <v>17</v>
      </c>
      <c r="F1861" t="s">
        <v>147</v>
      </c>
      <c r="G1861">
        <v>296.3501</v>
      </c>
      <c r="H1861">
        <v>18.82</v>
      </c>
      <c r="I1861">
        <v>5577.31</v>
      </c>
    </row>
    <row r="1862" spans="1:9" x14ac:dyDescent="0.3">
      <c r="A1862" t="s">
        <v>100</v>
      </c>
      <c r="B1862" t="s">
        <v>161</v>
      </c>
      <c r="C1862" t="s">
        <v>184</v>
      </c>
      <c r="D1862" t="s">
        <v>243</v>
      </c>
      <c r="E1862" t="s">
        <v>18</v>
      </c>
      <c r="F1862" t="s">
        <v>148</v>
      </c>
      <c r="G1862">
        <v>138</v>
      </c>
      <c r="H1862">
        <v>23.82</v>
      </c>
      <c r="I1862">
        <v>3287.16</v>
      </c>
    </row>
    <row r="1863" spans="1:9" x14ac:dyDescent="0.3">
      <c r="A1863" t="s">
        <v>100</v>
      </c>
      <c r="B1863" t="s">
        <v>161</v>
      </c>
      <c r="C1863" t="s">
        <v>184</v>
      </c>
      <c r="D1863" t="s">
        <v>191</v>
      </c>
      <c r="E1863" t="s">
        <v>17</v>
      </c>
      <c r="F1863" t="s">
        <v>192</v>
      </c>
      <c r="G1863" t="s">
        <v>193</v>
      </c>
      <c r="H1863" t="s">
        <v>193</v>
      </c>
      <c r="I1863">
        <v>116.15</v>
      </c>
    </row>
    <row r="1864" spans="1:9" x14ac:dyDescent="0.3">
      <c r="A1864" t="s">
        <v>100</v>
      </c>
      <c r="B1864" t="s">
        <v>161</v>
      </c>
      <c r="C1864" t="s">
        <v>184</v>
      </c>
      <c r="D1864" t="s">
        <v>224</v>
      </c>
      <c r="E1864" t="s">
        <v>18</v>
      </c>
      <c r="F1864" t="s">
        <v>145</v>
      </c>
      <c r="G1864">
        <v>8</v>
      </c>
      <c r="H1864">
        <v>117</v>
      </c>
      <c r="I1864">
        <v>936</v>
      </c>
    </row>
    <row r="1865" spans="1:9" x14ac:dyDescent="0.3">
      <c r="A1865" t="s">
        <v>100</v>
      </c>
      <c r="B1865" t="s">
        <v>161</v>
      </c>
      <c r="C1865" t="s">
        <v>184</v>
      </c>
      <c r="D1865" t="s">
        <v>194</v>
      </c>
      <c r="E1865" t="s">
        <v>17</v>
      </c>
      <c r="F1865" t="s">
        <v>147</v>
      </c>
      <c r="G1865">
        <v>276.2242</v>
      </c>
      <c r="H1865">
        <v>18.82</v>
      </c>
      <c r="I1865">
        <v>5198.54</v>
      </c>
    </row>
    <row r="1866" spans="1:9" x14ac:dyDescent="0.3">
      <c r="A1866" t="s">
        <v>100</v>
      </c>
      <c r="B1866" t="s">
        <v>161</v>
      </c>
      <c r="C1866" t="s">
        <v>184</v>
      </c>
      <c r="D1866" t="s">
        <v>225</v>
      </c>
      <c r="E1866" t="s">
        <v>16</v>
      </c>
      <c r="F1866" t="s">
        <v>162</v>
      </c>
      <c r="G1866">
        <v>252.51</v>
      </c>
      <c r="H1866">
        <v>51.96</v>
      </c>
      <c r="I1866">
        <v>13120.39</v>
      </c>
    </row>
    <row r="1867" spans="1:9" x14ac:dyDescent="0.3">
      <c r="A1867" t="s">
        <v>101</v>
      </c>
      <c r="B1867" t="s">
        <v>161</v>
      </c>
      <c r="C1867" t="s">
        <v>184</v>
      </c>
      <c r="D1867" t="s">
        <v>253</v>
      </c>
      <c r="E1867" t="s">
        <v>17</v>
      </c>
      <c r="F1867" t="s">
        <v>147</v>
      </c>
      <c r="G1867">
        <v>4</v>
      </c>
      <c r="H1867">
        <v>9.09</v>
      </c>
      <c r="I1867">
        <v>36.36</v>
      </c>
    </row>
    <row r="1868" spans="1:9" x14ac:dyDescent="0.3">
      <c r="A1868" t="s">
        <v>101</v>
      </c>
      <c r="B1868" t="s">
        <v>161</v>
      </c>
      <c r="C1868" t="s">
        <v>184</v>
      </c>
      <c r="D1868" t="s">
        <v>296</v>
      </c>
      <c r="E1868" t="s">
        <v>17</v>
      </c>
      <c r="F1868" t="s">
        <v>145</v>
      </c>
      <c r="G1868">
        <v>4</v>
      </c>
      <c r="H1868">
        <v>130</v>
      </c>
      <c r="I1868">
        <v>520</v>
      </c>
    </row>
    <row r="1869" spans="1:9" x14ac:dyDescent="0.3">
      <c r="A1869" t="s">
        <v>101</v>
      </c>
      <c r="B1869" t="s">
        <v>161</v>
      </c>
      <c r="C1869" t="s">
        <v>184</v>
      </c>
      <c r="D1869" t="s">
        <v>197</v>
      </c>
      <c r="E1869" t="s">
        <v>18</v>
      </c>
      <c r="F1869" t="s">
        <v>145</v>
      </c>
      <c r="G1869">
        <v>2</v>
      </c>
      <c r="H1869">
        <v>130</v>
      </c>
      <c r="I1869">
        <v>260</v>
      </c>
    </row>
    <row r="1870" spans="1:9" x14ac:dyDescent="0.3">
      <c r="A1870" t="s">
        <v>102</v>
      </c>
      <c r="B1870" t="s">
        <v>161</v>
      </c>
      <c r="C1870" t="s">
        <v>184</v>
      </c>
      <c r="D1870" t="s">
        <v>210</v>
      </c>
      <c r="E1870" t="s">
        <v>16</v>
      </c>
      <c r="F1870" t="s">
        <v>148</v>
      </c>
      <c r="G1870">
        <v>3</v>
      </c>
      <c r="H1870">
        <v>43.81</v>
      </c>
      <c r="I1870">
        <v>131.43</v>
      </c>
    </row>
    <row r="1871" spans="1:9" x14ac:dyDescent="0.3">
      <c r="A1871" t="s">
        <v>103</v>
      </c>
      <c r="B1871" t="s">
        <v>161</v>
      </c>
      <c r="C1871" t="s">
        <v>184</v>
      </c>
      <c r="D1871" t="s">
        <v>233</v>
      </c>
      <c r="E1871" t="s">
        <v>17</v>
      </c>
      <c r="F1871" t="s">
        <v>148</v>
      </c>
      <c r="G1871">
        <v>9</v>
      </c>
      <c r="H1871">
        <v>48.69</v>
      </c>
      <c r="I1871">
        <v>438.21</v>
      </c>
    </row>
    <row r="1872" spans="1:9" x14ac:dyDescent="0.3">
      <c r="A1872" t="s">
        <v>103</v>
      </c>
      <c r="B1872" t="s">
        <v>161</v>
      </c>
      <c r="C1872" t="s">
        <v>184</v>
      </c>
      <c r="D1872" t="s">
        <v>204</v>
      </c>
      <c r="E1872" t="s">
        <v>17</v>
      </c>
      <c r="F1872" t="s">
        <v>148</v>
      </c>
      <c r="G1872">
        <v>65.285499999999999</v>
      </c>
      <c r="H1872">
        <v>161.12</v>
      </c>
      <c r="I1872">
        <v>10518.8</v>
      </c>
    </row>
    <row r="1873" spans="1:9" x14ac:dyDescent="0.3">
      <c r="A1873" t="s">
        <v>103</v>
      </c>
      <c r="B1873" t="s">
        <v>161</v>
      </c>
      <c r="C1873" t="s">
        <v>184</v>
      </c>
      <c r="D1873" t="s">
        <v>204</v>
      </c>
      <c r="E1873" t="s">
        <v>18</v>
      </c>
      <c r="F1873" t="s">
        <v>148</v>
      </c>
      <c r="G1873">
        <v>32.324599999999997</v>
      </c>
      <c r="H1873">
        <v>161.12</v>
      </c>
      <c r="I1873">
        <v>5208.1400000000003</v>
      </c>
    </row>
    <row r="1874" spans="1:9" x14ac:dyDescent="0.3">
      <c r="A1874" t="s">
        <v>103</v>
      </c>
      <c r="B1874" t="s">
        <v>161</v>
      </c>
      <c r="C1874" t="s">
        <v>184</v>
      </c>
      <c r="D1874" t="s">
        <v>265</v>
      </c>
      <c r="E1874" t="s">
        <v>17</v>
      </c>
      <c r="F1874" t="s">
        <v>145</v>
      </c>
      <c r="G1874">
        <v>1</v>
      </c>
      <c r="H1874">
        <v>100</v>
      </c>
      <c r="I1874">
        <v>100</v>
      </c>
    </row>
    <row r="1875" spans="1:9" x14ac:dyDescent="0.3">
      <c r="A1875" t="s">
        <v>103</v>
      </c>
      <c r="B1875" t="s">
        <v>161</v>
      </c>
      <c r="C1875" t="s">
        <v>184</v>
      </c>
      <c r="D1875" t="s">
        <v>250</v>
      </c>
      <c r="E1875" t="s">
        <v>125</v>
      </c>
      <c r="F1875" t="s">
        <v>145</v>
      </c>
      <c r="G1875">
        <v>17</v>
      </c>
      <c r="H1875">
        <v>55</v>
      </c>
      <c r="I1875">
        <v>935</v>
      </c>
    </row>
    <row r="1876" spans="1:9" x14ac:dyDescent="0.3">
      <c r="A1876" t="s">
        <v>103</v>
      </c>
      <c r="B1876" t="s">
        <v>161</v>
      </c>
      <c r="C1876" t="s">
        <v>184</v>
      </c>
      <c r="D1876" t="s">
        <v>225</v>
      </c>
      <c r="E1876" t="s">
        <v>125</v>
      </c>
      <c r="F1876" t="s">
        <v>162</v>
      </c>
      <c r="G1876">
        <v>29.01</v>
      </c>
      <c r="H1876">
        <v>51.96</v>
      </c>
      <c r="I1876">
        <v>1507.36</v>
      </c>
    </row>
    <row r="1877" spans="1:9" x14ac:dyDescent="0.3">
      <c r="A1877" t="s">
        <v>105</v>
      </c>
      <c r="B1877" t="s">
        <v>161</v>
      </c>
      <c r="C1877" t="s">
        <v>184</v>
      </c>
      <c r="D1877" t="s">
        <v>268</v>
      </c>
      <c r="E1877" t="s">
        <v>17</v>
      </c>
      <c r="F1877" t="s">
        <v>148</v>
      </c>
      <c r="G1877">
        <v>3</v>
      </c>
      <c r="H1877">
        <v>75.73</v>
      </c>
      <c r="I1877">
        <v>227.19</v>
      </c>
    </row>
    <row r="1878" spans="1:9" x14ac:dyDescent="0.3">
      <c r="A1878" t="s">
        <v>105</v>
      </c>
      <c r="B1878" t="s">
        <v>161</v>
      </c>
      <c r="C1878" t="s">
        <v>184</v>
      </c>
      <c r="D1878" t="s">
        <v>334</v>
      </c>
      <c r="E1878" t="s">
        <v>17</v>
      </c>
      <c r="F1878" t="s">
        <v>145</v>
      </c>
      <c r="G1878">
        <v>2</v>
      </c>
      <c r="H1878">
        <v>14</v>
      </c>
      <c r="I1878">
        <v>28</v>
      </c>
    </row>
    <row r="1879" spans="1:9" x14ac:dyDescent="0.3">
      <c r="A1879" t="s">
        <v>105</v>
      </c>
      <c r="B1879" t="s">
        <v>161</v>
      </c>
      <c r="C1879" t="s">
        <v>184</v>
      </c>
      <c r="D1879" t="s">
        <v>224</v>
      </c>
      <c r="E1879" t="s">
        <v>17</v>
      </c>
      <c r="F1879" t="s">
        <v>145</v>
      </c>
      <c r="G1879">
        <v>3</v>
      </c>
      <c r="H1879">
        <v>117</v>
      </c>
      <c r="I1879">
        <v>351</v>
      </c>
    </row>
    <row r="1880" spans="1:9" x14ac:dyDescent="0.3">
      <c r="A1880" t="s">
        <v>93</v>
      </c>
      <c r="B1880" t="s">
        <v>161</v>
      </c>
      <c r="C1880" t="s">
        <v>184</v>
      </c>
      <c r="D1880" t="s">
        <v>268</v>
      </c>
      <c r="E1880" t="s">
        <v>18</v>
      </c>
      <c r="F1880" t="s">
        <v>148</v>
      </c>
      <c r="G1880">
        <v>1</v>
      </c>
      <c r="H1880">
        <v>74.819999999999993</v>
      </c>
      <c r="I1880">
        <v>74.819999999999993</v>
      </c>
    </row>
    <row r="1881" spans="1:9" x14ac:dyDescent="0.3">
      <c r="A1881" t="s">
        <v>93</v>
      </c>
      <c r="B1881" t="s">
        <v>161</v>
      </c>
      <c r="C1881" t="s">
        <v>184</v>
      </c>
      <c r="D1881" t="s">
        <v>263</v>
      </c>
      <c r="E1881" t="s">
        <v>18</v>
      </c>
      <c r="F1881" t="s">
        <v>148</v>
      </c>
      <c r="G1881">
        <v>4</v>
      </c>
      <c r="H1881">
        <v>2.75</v>
      </c>
      <c r="I1881">
        <v>11</v>
      </c>
    </row>
    <row r="1882" spans="1:9" x14ac:dyDescent="0.3">
      <c r="A1882" t="s">
        <v>93</v>
      </c>
      <c r="B1882" t="s">
        <v>161</v>
      </c>
      <c r="C1882" t="s">
        <v>184</v>
      </c>
      <c r="D1882" t="s">
        <v>266</v>
      </c>
      <c r="E1882" t="s">
        <v>16</v>
      </c>
      <c r="F1882" t="s">
        <v>147</v>
      </c>
      <c r="G1882">
        <v>42</v>
      </c>
      <c r="H1882">
        <v>9.74</v>
      </c>
      <c r="I1882">
        <v>409.08</v>
      </c>
    </row>
    <row r="1883" spans="1:9" x14ac:dyDescent="0.3">
      <c r="A1883" t="s">
        <v>93</v>
      </c>
      <c r="B1883" t="s">
        <v>161</v>
      </c>
      <c r="C1883" t="s">
        <v>184</v>
      </c>
      <c r="D1883" t="s">
        <v>215</v>
      </c>
      <c r="E1883" t="s">
        <v>18</v>
      </c>
      <c r="F1883" t="s">
        <v>145</v>
      </c>
      <c r="G1883">
        <v>2</v>
      </c>
      <c r="H1883">
        <v>110</v>
      </c>
      <c r="I1883">
        <v>220</v>
      </c>
    </row>
    <row r="1884" spans="1:9" x14ac:dyDescent="0.3">
      <c r="A1884" t="s">
        <v>94</v>
      </c>
      <c r="B1884" t="s">
        <v>161</v>
      </c>
      <c r="C1884" t="s">
        <v>184</v>
      </c>
      <c r="D1884" t="s">
        <v>230</v>
      </c>
      <c r="E1884" t="s">
        <v>17</v>
      </c>
      <c r="F1884" t="s">
        <v>148</v>
      </c>
      <c r="G1884">
        <v>10</v>
      </c>
      <c r="H1884">
        <v>44.43</v>
      </c>
      <c r="I1884">
        <v>444.3</v>
      </c>
    </row>
    <row r="1885" spans="1:9" x14ac:dyDescent="0.3">
      <c r="A1885" t="s">
        <v>94</v>
      </c>
      <c r="B1885" t="s">
        <v>161</v>
      </c>
      <c r="C1885" t="s">
        <v>184</v>
      </c>
      <c r="D1885" t="s">
        <v>276</v>
      </c>
      <c r="E1885" t="s">
        <v>17</v>
      </c>
      <c r="F1885" t="s">
        <v>145</v>
      </c>
      <c r="G1885">
        <v>1</v>
      </c>
      <c r="H1885">
        <v>15.69</v>
      </c>
      <c r="I1885">
        <v>15.69</v>
      </c>
    </row>
    <row r="1886" spans="1:9" x14ac:dyDescent="0.3">
      <c r="A1886" t="s">
        <v>94</v>
      </c>
      <c r="B1886" t="s">
        <v>161</v>
      </c>
      <c r="C1886" t="s">
        <v>184</v>
      </c>
      <c r="D1886" t="s">
        <v>198</v>
      </c>
      <c r="E1886" t="s">
        <v>18</v>
      </c>
      <c r="F1886" t="s">
        <v>147</v>
      </c>
      <c r="G1886">
        <v>4</v>
      </c>
      <c r="H1886">
        <v>65</v>
      </c>
      <c r="I1886">
        <v>260</v>
      </c>
    </row>
    <row r="1887" spans="1:9" x14ac:dyDescent="0.3">
      <c r="A1887" t="s">
        <v>94</v>
      </c>
      <c r="B1887" t="s">
        <v>161</v>
      </c>
      <c r="C1887" t="s">
        <v>184</v>
      </c>
      <c r="D1887" t="s">
        <v>208</v>
      </c>
      <c r="E1887" t="s">
        <v>18</v>
      </c>
      <c r="F1887" t="s">
        <v>147</v>
      </c>
      <c r="G1887">
        <v>6</v>
      </c>
      <c r="H1887">
        <v>22.5</v>
      </c>
      <c r="I1887">
        <v>135</v>
      </c>
    </row>
    <row r="1888" spans="1:9" x14ac:dyDescent="0.3">
      <c r="A1888" t="s">
        <v>95</v>
      </c>
      <c r="B1888" t="s">
        <v>161</v>
      </c>
      <c r="C1888" t="s">
        <v>184</v>
      </c>
      <c r="D1888" t="s">
        <v>268</v>
      </c>
      <c r="E1888" t="s">
        <v>16</v>
      </c>
      <c r="F1888" t="s">
        <v>148</v>
      </c>
      <c r="G1888">
        <v>1</v>
      </c>
      <c r="H1888">
        <v>74.819999999999993</v>
      </c>
      <c r="I1888">
        <v>74.819999999999993</v>
      </c>
    </row>
    <row r="1889" spans="1:9" x14ac:dyDescent="0.3">
      <c r="A1889" t="s">
        <v>95</v>
      </c>
      <c r="B1889" t="s">
        <v>161</v>
      </c>
      <c r="C1889" t="s">
        <v>184</v>
      </c>
      <c r="D1889" t="s">
        <v>233</v>
      </c>
      <c r="E1889" t="s">
        <v>17</v>
      </c>
      <c r="F1889" t="s">
        <v>148</v>
      </c>
      <c r="G1889">
        <v>11</v>
      </c>
      <c r="H1889">
        <v>48.76</v>
      </c>
      <c r="I1889">
        <v>536.36</v>
      </c>
    </row>
    <row r="1890" spans="1:9" x14ac:dyDescent="0.3">
      <c r="A1890" t="s">
        <v>95</v>
      </c>
      <c r="B1890" t="s">
        <v>161</v>
      </c>
      <c r="C1890" t="s">
        <v>184</v>
      </c>
      <c r="D1890" t="s">
        <v>291</v>
      </c>
      <c r="E1890" t="s">
        <v>17</v>
      </c>
      <c r="F1890" t="s">
        <v>145</v>
      </c>
      <c r="G1890">
        <v>35</v>
      </c>
      <c r="H1890">
        <v>9.74</v>
      </c>
      <c r="I1890">
        <v>340.9</v>
      </c>
    </row>
    <row r="1891" spans="1:9" x14ac:dyDescent="0.3">
      <c r="A1891" t="s">
        <v>95</v>
      </c>
      <c r="B1891" t="s">
        <v>161</v>
      </c>
      <c r="C1891" t="s">
        <v>184</v>
      </c>
      <c r="D1891" t="s">
        <v>276</v>
      </c>
      <c r="E1891" t="s">
        <v>18</v>
      </c>
      <c r="F1891" t="s">
        <v>145</v>
      </c>
      <c r="G1891">
        <v>2</v>
      </c>
      <c r="H1891">
        <v>15.69</v>
      </c>
      <c r="I1891">
        <v>31.38</v>
      </c>
    </row>
    <row r="1892" spans="1:9" x14ac:dyDescent="0.3">
      <c r="A1892" t="s">
        <v>95</v>
      </c>
      <c r="B1892" t="s">
        <v>161</v>
      </c>
      <c r="C1892" t="s">
        <v>184</v>
      </c>
      <c r="D1892" t="s">
        <v>210</v>
      </c>
      <c r="E1892" t="s">
        <v>16</v>
      </c>
      <c r="F1892" t="s">
        <v>148</v>
      </c>
      <c r="G1892">
        <v>1</v>
      </c>
      <c r="H1892">
        <v>43.24</v>
      </c>
      <c r="I1892">
        <v>43.24</v>
      </c>
    </row>
    <row r="1893" spans="1:9" x14ac:dyDescent="0.3">
      <c r="A1893" t="s">
        <v>97</v>
      </c>
      <c r="B1893" t="s">
        <v>161</v>
      </c>
      <c r="C1893" t="s">
        <v>184</v>
      </c>
      <c r="D1893" t="s">
        <v>248</v>
      </c>
      <c r="E1893" t="s">
        <v>17</v>
      </c>
      <c r="F1893" t="s">
        <v>148</v>
      </c>
      <c r="G1893">
        <v>42</v>
      </c>
      <c r="H1893">
        <v>114.27</v>
      </c>
      <c r="I1893">
        <v>4799.34</v>
      </c>
    </row>
    <row r="1894" spans="1:9" x14ac:dyDescent="0.3">
      <c r="A1894" t="s">
        <v>97</v>
      </c>
      <c r="B1894" t="s">
        <v>161</v>
      </c>
      <c r="C1894" t="s">
        <v>184</v>
      </c>
      <c r="D1894" t="s">
        <v>307</v>
      </c>
      <c r="E1894" t="s">
        <v>18</v>
      </c>
      <c r="F1894" t="s">
        <v>148</v>
      </c>
      <c r="G1894">
        <v>1</v>
      </c>
      <c r="H1894">
        <v>66.83</v>
      </c>
      <c r="I1894">
        <v>66.83</v>
      </c>
    </row>
    <row r="1895" spans="1:9" x14ac:dyDescent="0.3">
      <c r="A1895" t="s">
        <v>97</v>
      </c>
      <c r="B1895" t="s">
        <v>161</v>
      </c>
      <c r="C1895" t="s">
        <v>184</v>
      </c>
      <c r="D1895" t="s">
        <v>224</v>
      </c>
      <c r="E1895" t="s">
        <v>16</v>
      </c>
      <c r="F1895" t="s">
        <v>145</v>
      </c>
      <c r="G1895">
        <v>1.5</v>
      </c>
      <c r="H1895">
        <v>117</v>
      </c>
      <c r="I1895">
        <v>175.5</v>
      </c>
    </row>
    <row r="1896" spans="1:9" x14ac:dyDescent="0.3">
      <c r="A1896" t="s">
        <v>97</v>
      </c>
      <c r="B1896" t="s">
        <v>161</v>
      </c>
      <c r="C1896" t="s">
        <v>184</v>
      </c>
      <c r="D1896" t="s">
        <v>258</v>
      </c>
      <c r="E1896" t="s">
        <v>16</v>
      </c>
      <c r="F1896" t="s">
        <v>145</v>
      </c>
      <c r="G1896">
        <v>13</v>
      </c>
      <c r="H1896">
        <v>6.5</v>
      </c>
      <c r="I1896">
        <v>84.5</v>
      </c>
    </row>
    <row r="1897" spans="1:9" x14ac:dyDescent="0.3">
      <c r="A1897" t="s">
        <v>97</v>
      </c>
      <c r="B1897" t="s">
        <v>161</v>
      </c>
      <c r="C1897" t="s">
        <v>184</v>
      </c>
      <c r="D1897" t="s">
        <v>209</v>
      </c>
      <c r="E1897" t="s">
        <v>17</v>
      </c>
      <c r="F1897" t="s">
        <v>145</v>
      </c>
      <c r="G1897">
        <v>9</v>
      </c>
      <c r="H1897">
        <v>130</v>
      </c>
      <c r="I1897">
        <v>1170</v>
      </c>
    </row>
    <row r="1898" spans="1:9" x14ac:dyDescent="0.3">
      <c r="A1898" t="s">
        <v>97</v>
      </c>
      <c r="B1898" t="s">
        <v>161</v>
      </c>
      <c r="C1898" t="s">
        <v>184</v>
      </c>
      <c r="D1898" t="s">
        <v>296</v>
      </c>
      <c r="E1898" t="s">
        <v>17</v>
      </c>
      <c r="F1898" t="s">
        <v>145</v>
      </c>
      <c r="G1898">
        <v>1</v>
      </c>
      <c r="H1898">
        <v>130</v>
      </c>
      <c r="I1898">
        <v>130</v>
      </c>
    </row>
    <row r="1899" spans="1:9" x14ac:dyDescent="0.3">
      <c r="A1899" t="s">
        <v>98</v>
      </c>
      <c r="B1899" t="s">
        <v>161</v>
      </c>
      <c r="C1899" t="s">
        <v>184</v>
      </c>
      <c r="D1899" t="s">
        <v>302</v>
      </c>
      <c r="E1899" t="s">
        <v>17</v>
      </c>
      <c r="F1899" t="s">
        <v>147</v>
      </c>
      <c r="G1899">
        <v>3</v>
      </c>
      <c r="H1899">
        <v>10</v>
      </c>
      <c r="I1899">
        <v>30</v>
      </c>
    </row>
    <row r="1900" spans="1:9" x14ac:dyDescent="0.3">
      <c r="A1900" t="s">
        <v>99</v>
      </c>
      <c r="B1900" t="s">
        <v>161</v>
      </c>
      <c r="C1900" t="s">
        <v>184</v>
      </c>
      <c r="D1900" t="s">
        <v>211</v>
      </c>
      <c r="E1900" t="s">
        <v>17</v>
      </c>
      <c r="F1900" t="s">
        <v>145</v>
      </c>
      <c r="G1900">
        <v>2</v>
      </c>
      <c r="H1900">
        <v>160</v>
      </c>
      <c r="I1900">
        <v>320</v>
      </c>
    </row>
    <row r="1901" spans="1:9" x14ac:dyDescent="0.3">
      <c r="A1901" t="s">
        <v>100</v>
      </c>
      <c r="B1901" t="s">
        <v>161</v>
      </c>
      <c r="C1901" t="s">
        <v>184</v>
      </c>
      <c r="D1901" t="s">
        <v>238</v>
      </c>
      <c r="E1901" t="s">
        <v>18</v>
      </c>
      <c r="F1901" t="s">
        <v>148</v>
      </c>
      <c r="G1901">
        <v>2.5</v>
      </c>
      <c r="H1901">
        <v>80.75</v>
      </c>
      <c r="I1901">
        <v>201.88</v>
      </c>
    </row>
    <row r="1902" spans="1:9" x14ac:dyDescent="0.3">
      <c r="A1902" t="s">
        <v>100</v>
      </c>
      <c r="B1902" t="s">
        <v>161</v>
      </c>
      <c r="C1902" t="s">
        <v>184</v>
      </c>
      <c r="D1902" t="s">
        <v>239</v>
      </c>
      <c r="E1902" t="s">
        <v>16</v>
      </c>
      <c r="F1902" t="s">
        <v>145</v>
      </c>
      <c r="G1902">
        <v>7</v>
      </c>
      <c r="H1902">
        <v>110</v>
      </c>
      <c r="I1902">
        <v>770</v>
      </c>
    </row>
    <row r="1903" spans="1:9" x14ac:dyDescent="0.3">
      <c r="A1903" t="s">
        <v>101</v>
      </c>
      <c r="B1903" t="s">
        <v>161</v>
      </c>
      <c r="C1903" t="s">
        <v>184</v>
      </c>
      <c r="D1903" t="s">
        <v>230</v>
      </c>
      <c r="E1903" t="s">
        <v>16</v>
      </c>
      <c r="F1903" t="s">
        <v>148</v>
      </c>
      <c r="G1903">
        <v>3</v>
      </c>
      <c r="H1903">
        <v>44.4</v>
      </c>
      <c r="I1903">
        <v>133.19999999999999</v>
      </c>
    </row>
    <row r="1904" spans="1:9" x14ac:dyDescent="0.3">
      <c r="A1904" t="s">
        <v>101</v>
      </c>
      <c r="B1904" t="s">
        <v>161</v>
      </c>
      <c r="C1904" t="s">
        <v>184</v>
      </c>
      <c r="D1904" t="s">
        <v>338</v>
      </c>
      <c r="E1904" t="s">
        <v>16</v>
      </c>
      <c r="F1904" t="s">
        <v>148</v>
      </c>
      <c r="G1904" t="s">
        <v>193</v>
      </c>
      <c r="H1904" t="s">
        <v>193</v>
      </c>
      <c r="I1904">
        <v>7589.3</v>
      </c>
    </row>
    <row r="1905" spans="1:9" x14ac:dyDescent="0.3">
      <c r="A1905" t="s">
        <v>101</v>
      </c>
      <c r="B1905" t="s">
        <v>161</v>
      </c>
      <c r="C1905" t="s">
        <v>184</v>
      </c>
      <c r="D1905" t="s">
        <v>234</v>
      </c>
      <c r="E1905" t="s">
        <v>17</v>
      </c>
      <c r="F1905" t="s">
        <v>192</v>
      </c>
      <c r="G1905">
        <v>4</v>
      </c>
      <c r="H1905">
        <v>28</v>
      </c>
      <c r="I1905">
        <v>112</v>
      </c>
    </row>
    <row r="1906" spans="1:9" x14ac:dyDescent="0.3">
      <c r="A1906" t="s">
        <v>101</v>
      </c>
      <c r="B1906" t="s">
        <v>161</v>
      </c>
      <c r="C1906" t="s">
        <v>184</v>
      </c>
      <c r="D1906" t="s">
        <v>321</v>
      </c>
      <c r="E1906" t="s">
        <v>17</v>
      </c>
      <c r="F1906" t="s">
        <v>148</v>
      </c>
      <c r="G1906">
        <v>0.7742</v>
      </c>
      <c r="H1906">
        <v>38.229999999999997</v>
      </c>
      <c r="I1906">
        <v>29.6</v>
      </c>
    </row>
    <row r="1907" spans="1:9" x14ac:dyDescent="0.3">
      <c r="A1907" t="s">
        <v>102</v>
      </c>
      <c r="B1907" t="s">
        <v>161</v>
      </c>
      <c r="C1907" t="s">
        <v>184</v>
      </c>
      <c r="D1907" t="s">
        <v>268</v>
      </c>
      <c r="E1907" t="s">
        <v>17</v>
      </c>
      <c r="F1907" t="s">
        <v>148</v>
      </c>
      <c r="G1907">
        <v>3.2498999999999998</v>
      </c>
      <c r="H1907">
        <v>75.73</v>
      </c>
      <c r="I1907">
        <v>246.12</v>
      </c>
    </row>
    <row r="1908" spans="1:9" x14ac:dyDescent="0.3">
      <c r="A1908" t="s">
        <v>102</v>
      </c>
      <c r="B1908" t="s">
        <v>161</v>
      </c>
      <c r="C1908" t="s">
        <v>184</v>
      </c>
      <c r="D1908" t="s">
        <v>202</v>
      </c>
      <c r="E1908" t="s">
        <v>17</v>
      </c>
      <c r="F1908" t="s">
        <v>148</v>
      </c>
      <c r="G1908">
        <v>66</v>
      </c>
      <c r="H1908">
        <v>191.95</v>
      </c>
      <c r="I1908">
        <v>12668.7</v>
      </c>
    </row>
    <row r="1909" spans="1:9" x14ac:dyDescent="0.3">
      <c r="A1909" t="s">
        <v>102</v>
      </c>
      <c r="B1909" t="s">
        <v>161</v>
      </c>
      <c r="C1909" t="s">
        <v>184</v>
      </c>
      <c r="D1909" t="s">
        <v>301</v>
      </c>
      <c r="E1909" t="s">
        <v>18</v>
      </c>
      <c r="F1909" t="s">
        <v>147</v>
      </c>
      <c r="G1909">
        <v>1185.5025000000001</v>
      </c>
      <c r="H1909">
        <v>23.82</v>
      </c>
      <c r="I1909">
        <v>28238.67</v>
      </c>
    </row>
    <row r="1910" spans="1:9" x14ac:dyDescent="0.3">
      <c r="A1910" t="s">
        <v>102</v>
      </c>
      <c r="B1910" t="s">
        <v>161</v>
      </c>
      <c r="C1910" t="s">
        <v>184</v>
      </c>
      <c r="D1910" t="s">
        <v>266</v>
      </c>
      <c r="E1910" t="s">
        <v>18</v>
      </c>
      <c r="F1910" t="s">
        <v>147</v>
      </c>
      <c r="G1910">
        <v>16</v>
      </c>
      <c r="H1910">
        <v>9.74</v>
      </c>
      <c r="I1910">
        <v>155.84</v>
      </c>
    </row>
    <row r="1911" spans="1:9" x14ac:dyDescent="0.3">
      <c r="A1911" t="s">
        <v>102</v>
      </c>
      <c r="B1911" t="s">
        <v>161</v>
      </c>
      <c r="C1911" t="s">
        <v>184</v>
      </c>
      <c r="D1911" t="s">
        <v>226</v>
      </c>
      <c r="E1911" t="s">
        <v>16</v>
      </c>
      <c r="F1911" t="s">
        <v>147</v>
      </c>
      <c r="G1911">
        <v>10</v>
      </c>
      <c r="H1911">
        <v>3.34</v>
      </c>
      <c r="I1911">
        <v>33.4</v>
      </c>
    </row>
    <row r="1912" spans="1:9" x14ac:dyDescent="0.3">
      <c r="A1912" t="s">
        <v>102</v>
      </c>
      <c r="B1912" t="s">
        <v>161</v>
      </c>
      <c r="C1912" t="s">
        <v>184</v>
      </c>
      <c r="D1912" t="s">
        <v>221</v>
      </c>
      <c r="E1912" t="s">
        <v>18</v>
      </c>
      <c r="F1912" t="s">
        <v>147</v>
      </c>
      <c r="G1912">
        <v>1</v>
      </c>
      <c r="H1912">
        <v>3.34</v>
      </c>
      <c r="I1912">
        <v>3.34</v>
      </c>
    </row>
    <row r="1913" spans="1:9" x14ac:dyDescent="0.3">
      <c r="A1913" t="s">
        <v>102</v>
      </c>
      <c r="B1913" t="s">
        <v>161</v>
      </c>
      <c r="C1913" t="s">
        <v>184</v>
      </c>
      <c r="D1913" t="s">
        <v>215</v>
      </c>
      <c r="E1913" t="s">
        <v>17</v>
      </c>
      <c r="F1913" t="s">
        <v>145</v>
      </c>
      <c r="G1913">
        <v>2</v>
      </c>
      <c r="H1913">
        <v>110</v>
      </c>
      <c r="I1913">
        <v>220</v>
      </c>
    </row>
    <row r="1914" spans="1:9" x14ac:dyDescent="0.3">
      <c r="A1914" t="s">
        <v>103</v>
      </c>
      <c r="B1914" t="s">
        <v>161</v>
      </c>
      <c r="C1914" t="s">
        <v>184</v>
      </c>
      <c r="D1914" t="s">
        <v>243</v>
      </c>
      <c r="E1914" t="s">
        <v>18</v>
      </c>
      <c r="F1914" t="s">
        <v>148</v>
      </c>
      <c r="G1914">
        <v>138</v>
      </c>
      <c r="H1914">
        <v>23.82</v>
      </c>
      <c r="I1914">
        <v>3287.16</v>
      </c>
    </row>
    <row r="1915" spans="1:9" x14ac:dyDescent="0.3">
      <c r="A1915" t="s">
        <v>103</v>
      </c>
      <c r="B1915" t="s">
        <v>161</v>
      </c>
      <c r="C1915" t="s">
        <v>184</v>
      </c>
      <c r="D1915" t="s">
        <v>290</v>
      </c>
      <c r="E1915" t="s">
        <v>17</v>
      </c>
      <c r="F1915" t="s">
        <v>148</v>
      </c>
      <c r="G1915" t="s">
        <v>193</v>
      </c>
      <c r="H1915" t="s">
        <v>193</v>
      </c>
      <c r="I1915">
        <v>29.22</v>
      </c>
    </row>
    <row r="1916" spans="1:9" x14ac:dyDescent="0.3">
      <c r="A1916" t="s">
        <v>103</v>
      </c>
      <c r="B1916" t="s">
        <v>161</v>
      </c>
      <c r="C1916" t="s">
        <v>184</v>
      </c>
      <c r="D1916" t="s">
        <v>248</v>
      </c>
      <c r="E1916" t="s">
        <v>18</v>
      </c>
      <c r="F1916" t="s">
        <v>148</v>
      </c>
      <c r="G1916">
        <v>24.1999</v>
      </c>
      <c r="H1916">
        <v>114.27</v>
      </c>
      <c r="I1916">
        <v>2765.33</v>
      </c>
    </row>
    <row r="1917" spans="1:9" x14ac:dyDescent="0.3">
      <c r="A1917" t="s">
        <v>103</v>
      </c>
      <c r="B1917" t="s">
        <v>161</v>
      </c>
      <c r="C1917" t="s">
        <v>184</v>
      </c>
      <c r="D1917" t="s">
        <v>244</v>
      </c>
      <c r="E1917" t="s">
        <v>18</v>
      </c>
      <c r="F1917" t="s">
        <v>148</v>
      </c>
      <c r="G1917">
        <v>0.33329999999999999</v>
      </c>
      <c r="H1917">
        <v>117.68</v>
      </c>
      <c r="I1917">
        <v>39.229999999999997</v>
      </c>
    </row>
    <row r="1918" spans="1:9" x14ac:dyDescent="0.3">
      <c r="A1918" t="s">
        <v>103</v>
      </c>
      <c r="B1918" t="s">
        <v>161</v>
      </c>
      <c r="C1918" t="s">
        <v>184</v>
      </c>
      <c r="D1918" t="s">
        <v>291</v>
      </c>
      <c r="E1918" t="s">
        <v>17</v>
      </c>
      <c r="F1918" t="s">
        <v>145</v>
      </c>
      <c r="G1918">
        <v>21.799700000000001</v>
      </c>
      <c r="H1918">
        <v>9.74</v>
      </c>
      <c r="I1918">
        <v>212.33</v>
      </c>
    </row>
    <row r="1919" spans="1:9" x14ac:dyDescent="0.3">
      <c r="A1919" t="s">
        <v>103</v>
      </c>
      <c r="B1919" t="s">
        <v>161</v>
      </c>
      <c r="C1919" t="s">
        <v>184</v>
      </c>
      <c r="D1919" t="s">
        <v>272</v>
      </c>
      <c r="E1919" t="s">
        <v>18</v>
      </c>
      <c r="F1919" t="s">
        <v>145</v>
      </c>
      <c r="G1919">
        <v>2205</v>
      </c>
      <c r="H1919">
        <v>3.2</v>
      </c>
      <c r="I1919">
        <v>7056</v>
      </c>
    </row>
    <row r="1920" spans="1:9" x14ac:dyDescent="0.3">
      <c r="A1920" t="s">
        <v>103</v>
      </c>
      <c r="B1920" t="s">
        <v>161</v>
      </c>
      <c r="C1920" t="s">
        <v>184</v>
      </c>
      <c r="D1920" t="s">
        <v>222</v>
      </c>
      <c r="E1920" t="s">
        <v>16</v>
      </c>
      <c r="F1920" t="s">
        <v>145</v>
      </c>
      <c r="G1920">
        <v>10.3636</v>
      </c>
      <c r="H1920">
        <v>110</v>
      </c>
      <c r="I1920">
        <v>1140</v>
      </c>
    </row>
    <row r="1921" spans="1:9" x14ac:dyDescent="0.3">
      <c r="A1921" t="s">
        <v>103</v>
      </c>
      <c r="B1921" t="s">
        <v>161</v>
      </c>
      <c r="C1921" t="s">
        <v>184</v>
      </c>
      <c r="D1921" t="s">
        <v>262</v>
      </c>
      <c r="E1921" t="s">
        <v>16</v>
      </c>
      <c r="F1921" t="s">
        <v>145</v>
      </c>
      <c r="G1921">
        <v>3</v>
      </c>
      <c r="H1921">
        <v>56.5</v>
      </c>
      <c r="I1921">
        <v>169.5</v>
      </c>
    </row>
    <row r="1922" spans="1:9" x14ac:dyDescent="0.3">
      <c r="A1922" t="s">
        <v>103</v>
      </c>
      <c r="B1922" t="s">
        <v>161</v>
      </c>
      <c r="C1922" t="s">
        <v>184</v>
      </c>
      <c r="D1922" t="s">
        <v>225</v>
      </c>
      <c r="E1922" t="s">
        <v>18</v>
      </c>
      <c r="F1922" t="s">
        <v>162</v>
      </c>
      <c r="G1922">
        <v>874.51</v>
      </c>
      <c r="H1922">
        <v>51.96</v>
      </c>
      <c r="I1922">
        <v>45439.59</v>
      </c>
    </row>
    <row r="1923" spans="1:9" x14ac:dyDescent="0.3">
      <c r="A1923" t="s">
        <v>104</v>
      </c>
      <c r="B1923" t="s">
        <v>161</v>
      </c>
      <c r="C1923" t="s">
        <v>184</v>
      </c>
      <c r="D1923" t="s">
        <v>204</v>
      </c>
      <c r="E1923" t="s">
        <v>16</v>
      </c>
      <c r="F1923" t="s">
        <v>148</v>
      </c>
      <c r="G1923">
        <v>4</v>
      </c>
      <c r="H1923">
        <v>161.12</v>
      </c>
      <c r="I1923">
        <v>644.48</v>
      </c>
    </row>
    <row r="1924" spans="1:9" x14ac:dyDescent="0.3">
      <c r="A1924" t="s">
        <v>104</v>
      </c>
      <c r="B1924" t="s">
        <v>161</v>
      </c>
      <c r="C1924" t="s">
        <v>184</v>
      </c>
      <c r="D1924" t="s">
        <v>301</v>
      </c>
      <c r="E1924" t="s">
        <v>18</v>
      </c>
      <c r="F1924" t="s">
        <v>147</v>
      </c>
      <c r="G1924">
        <v>1199.8005000000001</v>
      </c>
      <c r="H1924">
        <v>23.82</v>
      </c>
      <c r="I1924">
        <v>28579.25</v>
      </c>
    </row>
    <row r="1925" spans="1:9" x14ac:dyDescent="0.3">
      <c r="A1925" t="s">
        <v>104</v>
      </c>
      <c r="B1925" t="s">
        <v>161</v>
      </c>
      <c r="C1925" t="s">
        <v>184</v>
      </c>
      <c r="D1925" t="s">
        <v>266</v>
      </c>
      <c r="E1925" t="s">
        <v>18</v>
      </c>
      <c r="F1925" t="s">
        <v>147</v>
      </c>
      <c r="G1925">
        <v>16</v>
      </c>
      <c r="H1925">
        <v>9.74</v>
      </c>
      <c r="I1925">
        <v>155.84</v>
      </c>
    </row>
    <row r="1926" spans="1:9" x14ac:dyDescent="0.3">
      <c r="A1926" t="s">
        <v>104</v>
      </c>
      <c r="B1926" t="s">
        <v>161</v>
      </c>
      <c r="C1926" t="s">
        <v>184</v>
      </c>
      <c r="D1926" t="s">
        <v>265</v>
      </c>
      <c r="E1926" t="s">
        <v>18</v>
      </c>
      <c r="F1926" t="s">
        <v>145</v>
      </c>
      <c r="G1926">
        <v>2</v>
      </c>
      <c r="H1926">
        <v>100</v>
      </c>
      <c r="I1926">
        <v>200</v>
      </c>
    </row>
    <row r="1927" spans="1:9" x14ac:dyDescent="0.3">
      <c r="A1927" t="s">
        <v>104</v>
      </c>
      <c r="B1927" t="s">
        <v>161</v>
      </c>
      <c r="C1927" t="s">
        <v>184</v>
      </c>
      <c r="D1927" t="s">
        <v>271</v>
      </c>
      <c r="E1927" t="s">
        <v>17</v>
      </c>
      <c r="F1927" t="s">
        <v>148</v>
      </c>
      <c r="G1927">
        <v>3</v>
      </c>
      <c r="H1927">
        <v>56.34</v>
      </c>
      <c r="I1927">
        <v>169.02</v>
      </c>
    </row>
    <row r="1928" spans="1:9" x14ac:dyDescent="0.3">
      <c r="A1928" t="s">
        <v>93</v>
      </c>
      <c r="B1928" t="s">
        <v>161</v>
      </c>
      <c r="C1928" t="s">
        <v>184</v>
      </c>
      <c r="D1928" t="s">
        <v>243</v>
      </c>
      <c r="E1928" t="s">
        <v>16</v>
      </c>
      <c r="F1928" t="s">
        <v>148</v>
      </c>
      <c r="G1928">
        <v>3</v>
      </c>
      <c r="H1928">
        <v>23.47</v>
      </c>
      <c r="I1928">
        <v>70.41</v>
      </c>
    </row>
    <row r="1929" spans="1:9" x14ac:dyDescent="0.3">
      <c r="A1929" t="s">
        <v>93</v>
      </c>
      <c r="B1929" t="s">
        <v>161</v>
      </c>
      <c r="C1929" t="s">
        <v>184</v>
      </c>
      <c r="D1929" t="s">
        <v>300</v>
      </c>
      <c r="E1929" t="s">
        <v>16</v>
      </c>
      <c r="F1929" t="s">
        <v>145</v>
      </c>
      <c r="G1929">
        <v>1</v>
      </c>
      <c r="H1929">
        <v>54.64</v>
      </c>
      <c r="I1929">
        <v>54.64</v>
      </c>
    </row>
    <row r="1930" spans="1:9" x14ac:dyDescent="0.3">
      <c r="A1930" t="s">
        <v>93</v>
      </c>
      <c r="B1930" t="s">
        <v>161</v>
      </c>
      <c r="C1930" t="s">
        <v>184</v>
      </c>
      <c r="D1930" t="s">
        <v>293</v>
      </c>
      <c r="E1930" t="s">
        <v>18</v>
      </c>
      <c r="F1930" t="s">
        <v>148</v>
      </c>
      <c r="G1930">
        <v>8</v>
      </c>
      <c r="H1930">
        <v>3</v>
      </c>
      <c r="I1930">
        <v>24</v>
      </c>
    </row>
    <row r="1931" spans="1:9" x14ac:dyDescent="0.3">
      <c r="A1931" t="s">
        <v>94</v>
      </c>
      <c r="B1931" t="s">
        <v>161</v>
      </c>
      <c r="C1931" t="s">
        <v>184</v>
      </c>
      <c r="D1931" t="s">
        <v>293</v>
      </c>
      <c r="E1931" t="s">
        <v>17</v>
      </c>
      <c r="F1931" t="s">
        <v>148</v>
      </c>
      <c r="G1931">
        <v>2</v>
      </c>
      <c r="H1931">
        <v>3</v>
      </c>
      <c r="I1931">
        <v>6</v>
      </c>
    </row>
    <row r="1932" spans="1:9" x14ac:dyDescent="0.3">
      <c r="A1932" t="s">
        <v>94</v>
      </c>
      <c r="B1932" t="s">
        <v>161</v>
      </c>
      <c r="C1932" t="s">
        <v>184</v>
      </c>
      <c r="D1932" t="s">
        <v>221</v>
      </c>
      <c r="E1932" t="s">
        <v>17</v>
      </c>
      <c r="F1932" t="s">
        <v>147</v>
      </c>
      <c r="G1932">
        <v>7</v>
      </c>
      <c r="H1932">
        <v>3.3</v>
      </c>
      <c r="I1932">
        <v>23.1</v>
      </c>
    </row>
    <row r="1933" spans="1:9" x14ac:dyDescent="0.3">
      <c r="A1933" t="s">
        <v>94</v>
      </c>
      <c r="B1933" t="s">
        <v>161</v>
      </c>
      <c r="C1933" t="s">
        <v>184</v>
      </c>
      <c r="D1933" t="s">
        <v>236</v>
      </c>
      <c r="E1933" t="s">
        <v>16</v>
      </c>
      <c r="F1933" t="s">
        <v>145</v>
      </c>
      <c r="G1933" t="s">
        <v>193</v>
      </c>
      <c r="H1933">
        <v>0</v>
      </c>
      <c r="I1933">
        <v>0</v>
      </c>
    </row>
    <row r="1934" spans="1:9" x14ac:dyDescent="0.3">
      <c r="A1934" t="s">
        <v>95</v>
      </c>
      <c r="B1934" t="s">
        <v>161</v>
      </c>
      <c r="C1934" t="s">
        <v>184</v>
      </c>
      <c r="D1934" t="s">
        <v>293</v>
      </c>
      <c r="E1934" t="s">
        <v>16</v>
      </c>
      <c r="F1934" t="s">
        <v>148</v>
      </c>
      <c r="G1934">
        <v>31</v>
      </c>
      <c r="H1934">
        <v>3</v>
      </c>
      <c r="I1934">
        <v>93</v>
      </c>
    </row>
    <row r="1935" spans="1:9" x14ac:dyDescent="0.3">
      <c r="A1935" t="s">
        <v>95</v>
      </c>
      <c r="B1935" t="s">
        <v>161</v>
      </c>
      <c r="C1935" t="s">
        <v>184</v>
      </c>
      <c r="D1935" t="s">
        <v>250</v>
      </c>
      <c r="E1935" t="s">
        <v>125</v>
      </c>
      <c r="F1935" t="s">
        <v>145</v>
      </c>
      <c r="G1935">
        <v>5</v>
      </c>
      <c r="H1935">
        <v>55</v>
      </c>
      <c r="I1935">
        <v>275</v>
      </c>
    </row>
    <row r="1936" spans="1:9" x14ac:dyDescent="0.3">
      <c r="A1936" t="s">
        <v>95</v>
      </c>
      <c r="B1936" t="s">
        <v>161</v>
      </c>
      <c r="C1936" t="s">
        <v>184</v>
      </c>
      <c r="D1936" t="s">
        <v>210</v>
      </c>
      <c r="E1936" t="s">
        <v>17</v>
      </c>
      <c r="F1936" t="s">
        <v>148</v>
      </c>
      <c r="G1936">
        <v>3</v>
      </c>
      <c r="H1936">
        <v>43.24</v>
      </c>
      <c r="I1936">
        <v>129.72</v>
      </c>
    </row>
    <row r="1937" spans="1:9" x14ac:dyDescent="0.3">
      <c r="A1937" t="s">
        <v>97</v>
      </c>
      <c r="B1937" t="s">
        <v>161</v>
      </c>
      <c r="C1937" t="s">
        <v>184</v>
      </c>
      <c r="D1937" t="s">
        <v>258</v>
      </c>
      <c r="E1937" t="s">
        <v>17</v>
      </c>
      <c r="F1937" t="s">
        <v>145</v>
      </c>
      <c r="G1937">
        <v>11</v>
      </c>
      <c r="H1937">
        <v>6.5</v>
      </c>
      <c r="I1937">
        <v>71.5</v>
      </c>
    </row>
    <row r="1938" spans="1:9" x14ac:dyDescent="0.3">
      <c r="A1938" t="s">
        <v>97</v>
      </c>
      <c r="B1938" t="s">
        <v>161</v>
      </c>
      <c r="C1938" t="s">
        <v>184</v>
      </c>
      <c r="D1938" t="s">
        <v>257</v>
      </c>
      <c r="E1938" t="s">
        <v>16</v>
      </c>
      <c r="F1938" t="s">
        <v>162</v>
      </c>
      <c r="G1938">
        <v>62.61</v>
      </c>
      <c r="H1938" t="s">
        <v>193</v>
      </c>
      <c r="I1938">
        <v>0</v>
      </c>
    </row>
    <row r="1939" spans="1:9" x14ac:dyDescent="0.3">
      <c r="A1939" t="s">
        <v>98</v>
      </c>
      <c r="B1939" t="s">
        <v>161</v>
      </c>
      <c r="C1939" t="s">
        <v>184</v>
      </c>
      <c r="D1939" t="s">
        <v>251</v>
      </c>
      <c r="E1939" t="s">
        <v>16</v>
      </c>
      <c r="F1939" t="s">
        <v>148</v>
      </c>
      <c r="G1939">
        <v>1</v>
      </c>
      <c r="H1939">
        <v>88.59</v>
      </c>
      <c r="I1939">
        <v>88.59</v>
      </c>
    </row>
    <row r="1940" spans="1:9" x14ac:dyDescent="0.3">
      <c r="A1940" t="s">
        <v>98</v>
      </c>
      <c r="B1940" t="s">
        <v>161</v>
      </c>
      <c r="C1940" t="s">
        <v>184</v>
      </c>
      <c r="D1940" t="s">
        <v>195</v>
      </c>
      <c r="E1940" t="s">
        <v>16</v>
      </c>
      <c r="F1940" t="s">
        <v>147</v>
      </c>
      <c r="G1940" t="s">
        <v>193</v>
      </c>
      <c r="H1940">
        <v>0</v>
      </c>
      <c r="I1940">
        <v>0</v>
      </c>
    </row>
    <row r="1941" spans="1:9" x14ac:dyDescent="0.3">
      <c r="A1941" t="s">
        <v>98</v>
      </c>
      <c r="B1941" t="s">
        <v>161</v>
      </c>
      <c r="C1941" t="s">
        <v>184</v>
      </c>
      <c r="D1941" t="s">
        <v>222</v>
      </c>
      <c r="E1941" t="s">
        <v>18</v>
      </c>
      <c r="F1941" t="s">
        <v>145</v>
      </c>
      <c r="G1941">
        <v>81</v>
      </c>
      <c r="H1941">
        <v>110</v>
      </c>
      <c r="I1941">
        <v>8910</v>
      </c>
    </row>
    <row r="1942" spans="1:9" x14ac:dyDescent="0.3">
      <c r="A1942" t="s">
        <v>98</v>
      </c>
      <c r="B1942" t="s">
        <v>161</v>
      </c>
      <c r="C1942" t="s">
        <v>184</v>
      </c>
      <c r="D1942" t="s">
        <v>225</v>
      </c>
      <c r="E1942" t="s">
        <v>125</v>
      </c>
      <c r="F1942" t="s">
        <v>162</v>
      </c>
      <c r="G1942">
        <v>130.69</v>
      </c>
      <c r="H1942">
        <v>51.96</v>
      </c>
      <c r="I1942">
        <v>6790.65</v>
      </c>
    </row>
    <row r="1943" spans="1:9" x14ac:dyDescent="0.3">
      <c r="A1943" t="s">
        <v>99</v>
      </c>
      <c r="B1943" t="s">
        <v>161</v>
      </c>
      <c r="C1943" t="s">
        <v>184</v>
      </c>
      <c r="D1943" t="s">
        <v>298</v>
      </c>
      <c r="E1943" t="s">
        <v>17</v>
      </c>
      <c r="F1943" t="s">
        <v>148</v>
      </c>
      <c r="G1943" t="s">
        <v>193</v>
      </c>
      <c r="H1943">
        <v>0</v>
      </c>
      <c r="I1943">
        <v>0</v>
      </c>
    </row>
    <row r="1944" spans="1:9" x14ac:dyDescent="0.3">
      <c r="A1944" t="s">
        <v>99</v>
      </c>
      <c r="B1944" t="s">
        <v>161</v>
      </c>
      <c r="C1944" t="s">
        <v>184</v>
      </c>
      <c r="D1944" t="s">
        <v>326</v>
      </c>
      <c r="E1944" t="s">
        <v>17</v>
      </c>
      <c r="F1944" t="s">
        <v>148</v>
      </c>
      <c r="G1944" t="s">
        <v>193</v>
      </c>
      <c r="H1944">
        <v>0</v>
      </c>
      <c r="I1944">
        <v>3.34</v>
      </c>
    </row>
    <row r="1945" spans="1:9" x14ac:dyDescent="0.3">
      <c r="A1945" t="s">
        <v>99</v>
      </c>
      <c r="B1945" t="s">
        <v>161</v>
      </c>
      <c r="C1945" t="s">
        <v>184</v>
      </c>
      <c r="D1945" t="s">
        <v>213</v>
      </c>
      <c r="E1945" t="s">
        <v>17</v>
      </c>
      <c r="F1945" t="s">
        <v>147</v>
      </c>
      <c r="G1945">
        <v>2</v>
      </c>
      <c r="H1945">
        <v>23.82</v>
      </c>
      <c r="I1945">
        <v>47.64</v>
      </c>
    </row>
    <row r="1946" spans="1:9" x14ac:dyDescent="0.3">
      <c r="A1946" t="s">
        <v>99</v>
      </c>
      <c r="B1946" t="s">
        <v>161</v>
      </c>
      <c r="C1946" t="s">
        <v>184</v>
      </c>
      <c r="D1946" t="s">
        <v>222</v>
      </c>
      <c r="E1946" t="s">
        <v>16</v>
      </c>
      <c r="F1946" t="s">
        <v>145</v>
      </c>
      <c r="G1946">
        <v>5.1818</v>
      </c>
      <c r="H1946">
        <v>110</v>
      </c>
      <c r="I1946">
        <v>570</v>
      </c>
    </row>
    <row r="1947" spans="1:9" x14ac:dyDescent="0.3">
      <c r="A1947" t="s">
        <v>100</v>
      </c>
      <c r="B1947" t="s">
        <v>161</v>
      </c>
      <c r="C1947" t="s">
        <v>184</v>
      </c>
      <c r="D1947" t="s">
        <v>245</v>
      </c>
      <c r="E1947" t="s">
        <v>16</v>
      </c>
      <c r="F1947" t="s">
        <v>148</v>
      </c>
      <c r="G1947">
        <v>1</v>
      </c>
      <c r="H1947">
        <v>57.27</v>
      </c>
      <c r="I1947">
        <v>57.27</v>
      </c>
    </row>
    <row r="1948" spans="1:9" x14ac:dyDescent="0.3">
      <c r="A1948" t="s">
        <v>100</v>
      </c>
      <c r="B1948" t="s">
        <v>161</v>
      </c>
      <c r="C1948" t="s">
        <v>184</v>
      </c>
      <c r="D1948" t="s">
        <v>252</v>
      </c>
      <c r="E1948" t="s">
        <v>18</v>
      </c>
      <c r="F1948" t="s">
        <v>145</v>
      </c>
      <c r="G1948">
        <v>3</v>
      </c>
      <c r="H1948">
        <v>110</v>
      </c>
      <c r="I1948">
        <v>330</v>
      </c>
    </row>
    <row r="1949" spans="1:9" x14ac:dyDescent="0.3">
      <c r="A1949" t="s">
        <v>101</v>
      </c>
      <c r="B1949" t="s">
        <v>161</v>
      </c>
      <c r="C1949" t="s">
        <v>184</v>
      </c>
      <c r="D1949" t="s">
        <v>251</v>
      </c>
      <c r="E1949" t="s">
        <v>17</v>
      </c>
      <c r="F1949" t="s">
        <v>148</v>
      </c>
      <c r="G1949">
        <v>30</v>
      </c>
      <c r="H1949">
        <v>88.59</v>
      </c>
      <c r="I1949">
        <v>2657.7</v>
      </c>
    </row>
    <row r="1950" spans="1:9" x14ac:dyDescent="0.3">
      <c r="A1950" t="s">
        <v>101</v>
      </c>
      <c r="B1950" t="s">
        <v>161</v>
      </c>
      <c r="C1950" t="s">
        <v>184</v>
      </c>
      <c r="D1950" t="s">
        <v>273</v>
      </c>
      <c r="E1950" t="s">
        <v>17</v>
      </c>
      <c r="F1950" t="s">
        <v>147</v>
      </c>
      <c r="G1950" t="s">
        <v>193</v>
      </c>
      <c r="H1950" t="s">
        <v>193</v>
      </c>
      <c r="I1950">
        <v>12.5</v>
      </c>
    </row>
    <row r="1951" spans="1:9" x14ac:dyDescent="0.3">
      <c r="A1951" t="s">
        <v>102</v>
      </c>
      <c r="B1951" t="s">
        <v>161</v>
      </c>
      <c r="C1951" t="s">
        <v>184</v>
      </c>
      <c r="D1951" t="s">
        <v>300</v>
      </c>
      <c r="E1951" t="s">
        <v>18</v>
      </c>
      <c r="F1951" t="s">
        <v>145</v>
      </c>
      <c r="G1951">
        <v>1</v>
      </c>
      <c r="H1951">
        <v>54.64</v>
      </c>
      <c r="I1951">
        <v>54.64</v>
      </c>
    </row>
    <row r="1952" spans="1:9" x14ac:dyDescent="0.3">
      <c r="A1952" t="s">
        <v>102</v>
      </c>
      <c r="B1952" t="s">
        <v>161</v>
      </c>
      <c r="C1952" t="s">
        <v>184</v>
      </c>
      <c r="D1952" t="s">
        <v>263</v>
      </c>
      <c r="E1952" t="s">
        <v>16</v>
      </c>
      <c r="F1952" t="s">
        <v>148</v>
      </c>
      <c r="G1952">
        <v>30</v>
      </c>
      <c r="H1952">
        <v>2.75</v>
      </c>
      <c r="I1952">
        <v>82.5</v>
      </c>
    </row>
    <row r="1953" spans="1:9" x14ac:dyDescent="0.3">
      <c r="A1953" t="s">
        <v>102</v>
      </c>
      <c r="B1953" t="s">
        <v>161</v>
      </c>
      <c r="C1953" t="s">
        <v>184</v>
      </c>
      <c r="D1953" t="s">
        <v>275</v>
      </c>
      <c r="E1953" t="s">
        <v>17</v>
      </c>
      <c r="F1953" t="s">
        <v>145</v>
      </c>
      <c r="G1953">
        <v>8</v>
      </c>
      <c r="H1953">
        <v>130</v>
      </c>
      <c r="I1953">
        <v>1040</v>
      </c>
    </row>
    <row r="1954" spans="1:9" x14ac:dyDescent="0.3">
      <c r="A1954" t="s">
        <v>102</v>
      </c>
      <c r="B1954" t="s">
        <v>161</v>
      </c>
      <c r="C1954" t="s">
        <v>184</v>
      </c>
      <c r="D1954" t="s">
        <v>281</v>
      </c>
      <c r="E1954" t="s">
        <v>16</v>
      </c>
      <c r="F1954" t="s">
        <v>145</v>
      </c>
      <c r="G1954">
        <v>1</v>
      </c>
      <c r="H1954">
        <v>135</v>
      </c>
      <c r="I1954">
        <v>135</v>
      </c>
    </row>
    <row r="1955" spans="1:9" x14ac:dyDescent="0.3">
      <c r="A1955" t="s">
        <v>103</v>
      </c>
      <c r="B1955" t="s">
        <v>161</v>
      </c>
      <c r="C1955" t="s">
        <v>184</v>
      </c>
      <c r="D1955" t="s">
        <v>219</v>
      </c>
      <c r="E1955" t="s">
        <v>17</v>
      </c>
      <c r="F1955" t="s">
        <v>148</v>
      </c>
      <c r="G1955" t="s">
        <v>193</v>
      </c>
      <c r="H1955">
        <v>0</v>
      </c>
      <c r="I1955">
        <v>0</v>
      </c>
    </row>
    <row r="1956" spans="1:9" x14ac:dyDescent="0.3">
      <c r="A1956" t="s">
        <v>103</v>
      </c>
      <c r="B1956" t="s">
        <v>161</v>
      </c>
      <c r="C1956" t="s">
        <v>184</v>
      </c>
      <c r="D1956" t="s">
        <v>206</v>
      </c>
      <c r="E1956" t="s">
        <v>18</v>
      </c>
      <c r="F1956" t="s">
        <v>148</v>
      </c>
      <c r="G1956">
        <v>10</v>
      </c>
      <c r="H1956">
        <v>97.17</v>
      </c>
      <c r="I1956">
        <v>971.7</v>
      </c>
    </row>
    <row r="1957" spans="1:9" x14ac:dyDescent="0.3">
      <c r="A1957" t="s">
        <v>103</v>
      </c>
      <c r="B1957" t="s">
        <v>161</v>
      </c>
      <c r="C1957" t="s">
        <v>184</v>
      </c>
      <c r="D1957" t="s">
        <v>334</v>
      </c>
      <c r="E1957" t="s">
        <v>17</v>
      </c>
      <c r="F1957" t="s">
        <v>145</v>
      </c>
      <c r="G1957">
        <v>2</v>
      </c>
      <c r="H1957">
        <v>14</v>
      </c>
      <c r="I1957">
        <v>28</v>
      </c>
    </row>
    <row r="1958" spans="1:9" x14ac:dyDescent="0.3">
      <c r="A1958" t="s">
        <v>104</v>
      </c>
      <c r="B1958" t="s">
        <v>161</v>
      </c>
      <c r="C1958" t="s">
        <v>184</v>
      </c>
      <c r="D1958" t="s">
        <v>259</v>
      </c>
      <c r="E1958" t="s">
        <v>17</v>
      </c>
      <c r="F1958" t="s">
        <v>148</v>
      </c>
      <c r="G1958" t="s">
        <v>193</v>
      </c>
      <c r="H1958">
        <v>0</v>
      </c>
      <c r="I1958">
        <v>0</v>
      </c>
    </row>
    <row r="1959" spans="1:9" x14ac:dyDescent="0.3">
      <c r="A1959" t="s">
        <v>104</v>
      </c>
      <c r="B1959" t="s">
        <v>161</v>
      </c>
      <c r="C1959" t="s">
        <v>184</v>
      </c>
      <c r="D1959" t="s">
        <v>204</v>
      </c>
      <c r="E1959" t="s">
        <v>17</v>
      </c>
      <c r="F1959" t="s">
        <v>148</v>
      </c>
      <c r="G1959">
        <v>64.535499999999999</v>
      </c>
      <c r="H1959">
        <v>161.12</v>
      </c>
      <c r="I1959">
        <v>10397.959999999999</v>
      </c>
    </row>
    <row r="1960" spans="1:9" x14ac:dyDescent="0.3">
      <c r="A1960" t="s">
        <v>105</v>
      </c>
      <c r="B1960" t="s">
        <v>161</v>
      </c>
      <c r="C1960" t="s">
        <v>184</v>
      </c>
      <c r="D1960" t="s">
        <v>248</v>
      </c>
      <c r="E1960" t="s">
        <v>17</v>
      </c>
      <c r="F1960" t="s">
        <v>148</v>
      </c>
      <c r="G1960">
        <v>54</v>
      </c>
      <c r="H1960">
        <v>114.27</v>
      </c>
      <c r="I1960">
        <v>6170.58</v>
      </c>
    </row>
    <row r="1961" spans="1:9" x14ac:dyDescent="0.3">
      <c r="A1961" t="s">
        <v>93</v>
      </c>
      <c r="B1961" t="s">
        <v>161</v>
      </c>
      <c r="C1961" t="s">
        <v>184</v>
      </c>
      <c r="D1961" t="s">
        <v>216</v>
      </c>
      <c r="E1961" t="s">
        <v>16</v>
      </c>
      <c r="F1961" t="s">
        <v>148</v>
      </c>
      <c r="G1961" t="s">
        <v>193</v>
      </c>
      <c r="H1961">
        <v>0</v>
      </c>
      <c r="I1961">
        <v>0</v>
      </c>
    </row>
    <row r="1962" spans="1:9" x14ac:dyDescent="0.3">
      <c r="A1962" t="s">
        <v>93</v>
      </c>
      <c r="B1962" t="s">
        <v>161</v>
      </c>
      <c r="C1962" t="s">
        <v>184</v>
      </c>
      <c r="D1962" t="s">
        <v>269</v>
      </c>
      <c r="E1962" t="s">
        <v>16</v>
      </c>
      <c r="F1962" t="s">
        <v>148</v>
      </c>
      <c r="G1962">
        <v>4</v>
      </c>
      <c r="H1962">
        <v>69.14</v>
      </c>
      <c r="I1962">
        <v>276.56</v>
      </c>
    </row>
    <row r="1963" spans="1:9" x14ac:dyDescent="0.3">
      <c r="A1963" t="s">
        <v>93</v>
      </c>
      <c r="B1963" t="s">
        <v>161</v>
      </c>
      <c r="C1963" t="s">
        <v>184</v>
      </c>
      <c r="D1963" t="s">
        <v>212</v>
      </c>
      <c r="E1963" t="s">
        <v>17</v>
      </c>
      <c r="F1963" t="s">
        <v>147</v>
      </c>
      <c r="G1963">
        <v>10</v>
      </c>
      <c r="H1963">
        <v>19.239999999999998</v>
      </c>
      <c r="I1963">
        <v>192.4</v>
      </c>
    </row>
    <row r="1964" spans="1:9" x14ac:dyDescent="0.3">
      <c r="A1964" t="s">
        <v>93</v>
      </c>
      <c r="B1964" t="s">
        <v>161</v>
      </c>
      <c r="C1964" t="s">
        <v>184</v>
      </c>
      <c r="D1964" t="s">
        <v>271</v>
      </c>
      <c r="E1964" t="s">
        <v>16</v>
      </c>
      <c r="F1964" t="s">
        <v>148</v>
      </c>
      <c r="G1964">
        <v>1</v>
      </c>
      <c r="H1964">
        <v>55.32</v>
      </c>
      <c r="I1964">
        <v>55.32</v>
      </c>
    </row>
    <row r="1965" spans="1:9" x14ac:dyDescent="0.3">
      <c r="A1965" t="s">
        <v>93</v>
      </c>
      <c r="B1965" t="s">
        <v>161</v>
      </c>
      <c r="C1965" t="s">
        <v>184</v>
      </c>
      <c r="D1965" t="s">
        <v>256</v>
      </c>
      <c r="E1965" t="s">
        <v>125</v>
      </c>
      <c r="F1965" t="s">
        <v>145</v>
      </c>
      <c r="G1965">
        <v>1</v>
      </c>
      <c r="H1965">
        <v>56.5</v>
      </c>
      <c r="I1965">
        <v>56.5</v>
      </c>
    </row>
    <row r="1966" spans="1:9" x14ac:dyDescent="0.3">
      <c r="A1966" t="s">
        <v>94</v>
      </c>
      <c r="B1966" t="s">
        <v>161</v>
      </c>
      <c r="C1966" t="s">
        <v>184</v>
      </c>
      <c r="D1966" t="s">
        <v>203</v>
      </c>
      <c r="E1966" t="s">
        <v>16</v>
      </c>
      <c r="F1966" t="s">
        <v>148</v>
      </c>
      <c r="G1966">
        <v>4.141</v>
      </c>
      <c r="H1966">
        <v>229.66</v>
      </c>
      <c r="I1966">
        <v>951.04</v>
      </c>
    </row>
    <row r="1967" spans="1:9" x14ac:dyDescent="0.3">
      <c r="A1967" t="s">
        <v>95</v>
      </c>
      <c r="B1967" t="s">
        <v>161</v>
      </c>
      <c r="C1967" t="s">
        <v>184</v>
      </c>
      <c r="D1967" t="s">
        <v>300</v>
      </c>
      <c r="E1967" t="s">
        <v>18</v>
      </c>
      <c r="F1967" t="s">
        <v>145</v>
      </c>
      <c r="G1967">
        <v>3</v>
      </c>
      <c r="H1967">
        <v>54.64</v>
      </c>
      <c r="I1967">
        <v>163.92</v>
      </c>
    </row>
    <row r="1968" spans="1:9" x14ac:dyDescent="0.3">
      <c r="A1968" t="s">
        <v>95</v>
      </c>
      <c r="B1968" t="s">
        <v>161</v>
      </c>
      <c r="C1968" t="s">
        <v>184</v>
      </c>
      <c r="D1968" t="s">
        <v>258</v>
      </c>
      <c r="E1968" t="s">
        <v>17</v>
      </c>
      <c r="F1968" t="s">
        <v>145</v>
      </c>
      <c r="G1968">
        <v>2</v>
      </c>
      <c r="H1968">
        <v>6.5</v>
      </c>
      <c r="I1968">
        <v>13</v>
      </c>
    </row>
    <row r="1969" spans="1:9" x14ac:dyDescent="0.3">
      <c r="A1969" t="s">
        <v>95</v>
      </c>
      <c r="B1969" t="s">
        <v>161</v>
      </c>
      <c r="C1969" t="s">
        <v>184</v>
      </c>
      <c r="D1969" t="s">
        <v>212</v>
      </c>
      <c r="E1969" t="s">
        <v>17</v>
      </c>
      <c r="F1969" t="s">
        <v>147</v>
      </c>
      <c r="G1969">
        <v>12</v>
      </c>
      <c r="H1969">
        <v>19.239999999999998</v>
      </c>
      <c r="I1969">
        <v>230.88</v>
      </c>
    </row>
    <row r="1970" spans="1:9" x14ac:dyDescent="0.3">
      <c r="A1970" t="s">
        <v>95</v>
      </c>
      <c r="B1970" t="s">
        <v>161</v>
      </c>
      <c r="C1970" t="s">
        <v>184</v>
      </c>
      <c r="D1970" t="s">
        <v>217</v>
      </c>
      <c r="E1970" t="s">
        <v>17</v>
      </c>
      <c r="F1970" t="s">
        <v>148</v>
      </c>
      <c r="G1970">
        <v>2.5017999999999998</v>
      </c>
      <c r="H1970">
        <v>48.46</v>
      </c>
      <c r="I1970">
        <v>121.24</v>
      </c>
    </row>
    <row r="1971" spans="1:9" x14ac:dyDescent="0.3">
      <c r="A1971" t="s">
        <v>97</v>
      </c>
      <c r="B1971" t="s">
        <v>161</v>
      </c>
      <c r="C1971" t="s">
        <v>184</v>
      </c>
      <c r="D1971" t="s">
        <v>306</v>
      </c>
      <c r="E1971" t="s">
        <v>125</v>
      </c>
      <c r="F1971" t="s">
        <v>145</v>
      </c>
      <c r="G1971">
        <v>2</v>
      </c>
      <c r="H1971">
        <v>56.5</v>
      </c>
      <c r="I1971">
        <v>113</v>
      </c>
    </row>
    <row r="1972" spans="1:9" x14ac:dyDescent="0.3">
      <c r="A1972" t="s">
        <v>97</v>
      </c>
      <c r="B1972" t="s">
        <v>161</v>
      </c>
      <c r="C1972" t="s">
        <v>184</v>
      </c>
      <c r="D1972" t="s">
        <v>215</v>
      </c>
      <c r="E1972" t="s">
        <v>17</v>
      </c>
      <c r="F1972" t="s">
        <v>145</v>
      </c>
      <c r="G1972">
        <v>1</v>
      </c>
      <c r="H1972">
        <v>110</v>
      </c>
      <c r="I1972">
        <v>110</v>
      </c>
    </row>
    <row r="1973" spans="1:9" x14ac:dyDescent="0.3">
      <c r="A1973" t="s">
        <v>97</v>
      </c>
      <c r="B1973" t="s">
        <v>161</v>
      </c>
      <c r="C1973" t="s">
        <v>184</v>
      </c>
      <c r="D1973" t="s">
        <v>294</v>
      </c>
      <c r="E1973" t="s">
        <v>125</v>
      </c>
      <c r="F1973" t="s">
        <v>145</v>
      </c>
      <c r="G1973">
        <v>8</v>
      </c>
      <c r="H1973">
        <v>117</v>
      </c>
      <c r="I1973">
        <v>936</v>
      </c>
    </row>
    <row r="1974" spans="1:9" x14ac:dyDescent="0.3">
      <c r="A1974" t="s">
        <v>98</v>
      </c>
      <c r="B1974" t="s">
        <v>161</v>
      </c>
      <c r="C1974" t="s">
        <v>184</v>
      </c>
      <c r="D1974" t="s">
        <v>204</v>
      </c>
      <c r="E1974" t="s">
        <v>18</v>
      </c>
      <c r="F1974" t="s">
        <v>148</v>
      </c>
      <c r="G1974">
        <v>17</v>
      </c>
      <c r="H1974">
        <v>161.12</v>
      </c>
      <c r="I1974">
        <v>2739.04</v>
      </c>
    </row>
    <row r="1975" spans="1:9" x14ac:dyDescent="0.3">
      <c r="A1975" t="s">
        <v>98</v>
      </c>
      <c r="B1975" t="s">
        <v>161</v>
      </c>
      <c r="C1975" t="s">
        <v>184</v>
      </c>
      <c r="D1975" t="s">
        <v>240</v>
      </c>
      <c r="E1975" t="s">
        <v>16</v>
      </c>
      <c r="F1975" t="s">
        <v>145</v>
      </c>
      <c r="G1975">
        <v>20</v>
      </c>
      <c r="H1975">
        <v>6</v>
      </c>
      <c r="I1975">
        <v>120</v>
      </c>
    </row>
    <row r="1976" spans="1:9" x14ac:dyDescent="0.3">
      <c r="A1976" t="s">
        <v>98</v>
      </c>
      <c r="B1976" t="s">
        <v>161</v>
      </c>
      <c r="C1976" t="s">
        <v>184</v>
      </c>
      <c r="D1976" t="s">
        <v>252</v>
      </c>
      <c r="E1976" t="s">
        <v>125</v>
      </c>
      <c r="F1976" t="s">
        <v>145</v>
      </c>
      <c r="G1976">
        <v>1</v>
      </c>
      <c r="H1976">
        <v>110</v>
      </c>
      <c r="I1976">
        <v>110</v>
      </c>
    </row>
    <row r="1977" spans="1:9" x14ac:dyDescent="0.3">
      <c r="A1977" t="s">
        <v>99</v>
      </c>
      <c r="B1977" t="s">
        <v>161</v>
      </c>
      <c r="C1977" t="s">
        <v>184</v>
      </c>
      <c r="D1977" t="s">
        <v>200</v>
      </c>
      <c r="E1977" t="s">
        <v>17</v>
      </c>
      <c r="F1977" t="s">
        <v>148</v>
      </c>
      <c r="G1977">
        <v>1.2903</v>
      </c>
      <c r="H1977">
        <v>65.680000000000007</v>
      </c>
      <c r="I1977">
        <v>84.75</v>
      </c>
    </row>
    <row r="1978" spans="1:9" x14ac:dyDescent="0.3">
      <c r="A1978" t="s">
        <v>100</v>
      </c>
      <c r="B1978" t="s">
        <v>161</v>
      </c>
      <c r="C1978" t="s">
        <v>184</v>
      </c>
      <c r="D1978" t="s">
        <v>206</v>
      </c>
      <c r="E1978" t="s">
        <v>17</v>
      </c>
      <c r="F1978" t="s">
        <v>148</v>
      </c>
      <c r="G1978">
        <v>70.8</v>
      </c>
      <c r="H1978">
        <v>97.17</v>
      </c>
      <c r="I1978">
        <v>6879.64</v>
      </c>
    </row>
    <row r="1979" spans="1:9" x14ac:dyDescent="0.3">
      <c r="A1979" t="s">
        <v>101</v>
      </c>
      <c r="B1979" t="s">
        <v>161</v>
      </c>
      <c r="C1979" t="s">
        <v>184</v>
      </c>
      <c r="D1979" t="s">
        <v>202</v>
      </c>
      <c r="E1979" t="s">
        <v>17</v>
      </c>
      <c r="F1979" t="s">
        <v>148</v>
      </c>
      <c r="G1979">
        <v>65</v>
      </c>
      <c r="H1979">
        <v>191.95</v>
      </c>
      <c r="I1979">
        <v>12476.75</v>
      </c>
    </row>
    <row r="1980" spans="1:9" x14ac:dyDescent="0.3">
      <c r="A1980" t="s">
        <v>101</v>
      </c>
      <c r="B1980" t="s">
        <v>161</v>
      </c>
      <c r="C1980" t="s">
        <v>184</v>
      </c>
      <c r="D1980" t="s">
        <v>203</v>
      </c>
      <c r="E1980" t="s">
        <v>16</v>
      </c>
      <c r="F1980" t="s">
        <v>148</v>
      </c>
      <c r="G1980">
        <v>4.25</v>
      </c>
      <c r="H1980">
        <v>234.82</v>
      </c>
      <c r="I1980">
        <v>997.99</v>
      </c>
    </row>
    <row r="1981" spans="1:9" x14ac:dyDescent="0.3">
      <c r="A1981" t="s">
        <v>101</v>
      </c>
      <c r="B1981" t="s">
        <v>161</v>
      </c>
      <c r="C1981" t="s">
        <v>184</v>
      </c>
      <c r="D1981" t="s">
        <v>266</v>
      </c>
      <c r="E1981" t="s">
        <v>18</v>
      </c>
      <c r="F1981" t="s">
        <v>147</v>
      </c>
      <c r="G1981">
        <v>16</v>
      </c>
      <c r="H1981">
        <v>9.74</v>
      </c>
      <c r="I1981">
        <v>155.84</v>
      </c>
    </row>
    <row r="1982" spans="1:9" x14ac:dyDescent="0.3">
      <c r="A1982" t="s">
        <v>102</v>
      </c>
      <c r="B1982" t="s">
        <v>161</v>
      </c>
      <c r="C1982" t="s">
        <v>184</v>
      </c>
      <c r="D1982" t="s">
        <v>207</v>
      </c>
      <c r="E1982" t="s">
        <v>16</v>
      </c>
      <c r="F1982" t="s">
        <v>148</v>
      </c>
      <c r="G1982">
        <v>0.1111</v>
      </c>
      <c r="H1982">
        <v>469.63</v>
      </c>
      <c r="I1982">
        <v>52.18</v>
      </c>
    </row>
    <row r="1983" spans="1:9" x14ac:dyDescent="0.3">
      <c r="A1983" t="s">
        <v>102</v>
      </c>
      <c r="B1983" t="s">
        <v>161</v>
      </c>
      <c r="C1983" t="s">
        <v>184</v>
      </c>
      <c r="D1983" t="s">
        <v>222</v>
      </c>
      <c r="E1983" t="s">
        <v>125</v>
      </c>
      <c r="F1983" t="s">
        <v>145</v>
      </c>
      <c r="G1983">
        <v>10</v>
      </c>
      <c r="H1983">
        <v>110</v>
      </c>
      <c r="I1983">
        <v>1100</v>
      </c>
    </row>
    <row r="1984" spans="1:9" x14ac:dyDescent="0.3">
      <c r="A1984" t="s">
        <v>102</v>
      </c>
      <c r="B1984" t="s">
        <v>161</v>
      </c>
      <c r="C1984" t="s">
        <v>184</v>
      </c>
      <c r="D1984" t="s">
        <v>256</v>
      </c>
      <c r="E1984" t="s">
        <v>16</v>
      </c>
      <c r="F1984" t="s">
        <v>145</v>
      </c>
      <c r="G1984">
        <v>2</v>
      </c>
      <c r="H1984">
        <v>56.5</v>
      </c>
      <c r="I1984">
        <v>113</v>
      </c>
    </row>
    <row r="1985" spans="1:9" x14ac:dyDescent="0.3">
      <c r="A1985" t="s">
        <v>102</v>
      </c>
      <c r="B1985" t="s">
        <v>161</v>
      </c>
      <c r="C1985" t="s">
        <v>184</v>
      </c>
      <c r="D1985" t="s">
        <v>232</v>
      </c>
      <c r="E1985" t="s">
        <v>17</v>
      </c>
      <c r="F1985" t="s">
        <v>145</v>
      </c>
      <c r="G1985">
        <v>5</v>
      </c>
      <c r="H1985">
        <v>22.5</v>
      </c>
      <c r="I1985">
        <v>112.5</v>
      </c>
    </row>
    <row r="1986" spans="1:9" x14ac:dyDescent="0.3">
      <c r="A1986" t="s">
        <v>103</v>
      </c>
      <c r="B1986" t="s">
        <v>161</v>
      </c>
      <c r="C1986" t="s">
        <v>184</v>
      </c>
      <c r="D1986" t="s">
        <v>251</v>
      </c>
      <c r="E1986" t="s">
        <v>17</v>
      </c>
      <c r="F1986" t="s">
        <v>148</v>
      </c>
      <c r="G1986">
        <v>30</v>
      </c>
      <c r="H1986">
        <v>88.59</v>
      </c>
      <c r="I1986">
        <v>2657.7</v>
      </c>
    </row>
    <row r="1987" spans="1:9" x14ac:dyDescent="0.3">
      <c r="A1987" t="s">
        <v>103</v>
      </c>
      <c r="B1987" t="s">
        <v>161</v>
      </c>
      <c r="C1987" t="s">
        <v>184</v>
      </c>
      <c r="D1987" t="s">
        <v>230</v>
      </c>
      <c r="E1987" t="s">
        <v>17</v>
      </c>
      <c r="F1987" t="s">
        <v>148</v>
      </c>
      <c r="G1987">
        <v>11</v>
      </c>
      <c r="H1987">
        <v>44.4</v>
      </c>
      <c r="I1987">
        <v>488.4</v>
      </c>
    </row>
    <row r="1988" spans="1:9" x14ac:dyDescent="0.3">
      <c r="A1988" t="s">
        <v>103</v>
      </c>
      <c r="B1988" t="s">
        <v>161</v>
      </c>
      <c r="C1988" t="s">
        <v>184</v>
      </c>
      <c r="D1988" t="s">
        <v>221</v>
      </c>
      <c r="E1988" t="s">
        <v>16</v>
      </c>
      <c r="F1988" t="s">
        <v>147</v>
      </c>
      <c r="G1988">
        <v>1</v>
      </c>
      <c r="H1988">
        <v>3.34</v>
      </c>
      <c r="I1988">
        <v>3.34</v>
      </c>
    </row>
    <row r="1989" spans="1:9" x14ac:dyDescent="0.3">
      <c r="A1989" t="s">
        <v>103</v>
      </c>
      <c r="B1989" t="s">
        <v>161</v>
      </c>
      <c r="C1989" t="s">
        <v>184</v>
      </c>
      <c r="D1989" t="s">
        <v>336</v>
      </c>
      <c r="E1989" t="s">
        <v>17</v>
      </c>
      <c r="F1989" t="s">
        <v>148</v>
      </c>
      <c r="G1989">
        <v>1</v>
      </c>
      <c r="H1989">
        <v>38.4</v>
      </c>
      <c r="I1989">
        <v>38.4</v>
      </c>
    </row>
    <row r="1990" spans="1:9" x14ac:dyDescent="0.3">
      <c r="A1990" t="s">
        <v>103</v>
      </c>
      <c r="B1990" t="s">
        <v>161</v>
      </c>
      <c r="C1990" t="s">
        <v>184</v>
      </c>
      <c r="D1990" t="s">
        <v>227</v>
      </c>
      <c r="E1990" t="s">
        <v>17</v>
      </c>
      <c r="F1990" t="s">
        <v>145</v>
      </c>
      <c r="G1990">
        <v>2</v>
      </c>
      <c r="H1990">
        <v>160</v>
      </c>
      <c r="I1990">
        <v>320</v>
      </c>
    </row>
    <row r="1991" spans="1:9" x14ac:dyDescent="0.3">
      <c r="A1991" t="s">
        <v>104</v>
      </c>
      <c r="B1991" t="s">
        <v>161</v>
      </c>
      <c r="C1991" t="s">
        <v>184</v>
      </c>
      <c r="D1991" t="s">
        <v>270</v>
      </c>
      <c r="E1991" t="s">
        <v>18</v>
      </c>
      <c r="F1991" t="s">
        <v>145</v>
      </c>
      <c r="G1991">
        <v>2</v>
      </c>
      <c r="H1991">
        <v>6.5</v>
      </c>
      <c r="I1991">
        <v>13</v>
      </c>
    </row>
    <row r="1992" spans="1:9" x14ac:dyDescent="0.3">
      <c r="A1992" t="s">
        <v>104</v>
      </c>
      <c r="B1992" t="s">
        <v>161</v>
      </c>
      <c r="C1992" t="s">
        <v>184</v>
      </c>
      <c r="D1992" t="s">
        <v>218</v>
      </c>
      <c r="E1992" t="s">
        <v>16</v>
      </c>
      <c r="F1992" t="s">
        <v>145</v>
      </c>
      <c r="G1992">
        <v>1</v>
      </c>
      <c r="H1992">
        <v>130</v>
      </c>
      <c r="I1992">
        <v>130</v>
      </c>
    </row>
    <row r="1993" spans="1:9" x14ac:dyDescent="0.3">
      <c r="A1993" t="s">
        <v>105</v>
      </c>
      <c r="B1993" t="s">
        <v>161</v>
      </c>
      <c r="C1993" t="s">
        <v>184</v>
      </c>
      <c r="D1993" t="s">
        <v>230</v>
      </c>
      <c r="E1993" t="s">
        <v>17</v>
      </c>
      <c r="F1993" t="s">
        <v>148</v>
      </c>
      <c r="G1993">
        <v>11</v>
      </c>
      <c r="H1993">
        <v>44.4</v>
      </c>
      <c r="I1993">
        <v>488.4</v>
      </c>
    </row>
    <row r="1994" spans="1:9" x14ac:dyDescent="0.3">
      <c r="A1994" t="s">
        <v>105</v>
      </c>
      <c r="B1994" t="s">
        <v>161</v>
      </c>
      <c r="C1994" t="s">
        <v>184</v>
      </c>
      <c r="D1994" t="s">
        <v>274</v>
      </c>
      <c r="E1994" t="s">
        <v>17</v>
      </c>
      <c r="F1994" t="s">
        <v>148</v>
      </c>
      <c r="G1994">
        <v>2</v>
      </c>
      <c r="H1994">
        <v>322.24</v>
      </c>
      <c r="I1994">
        <v>644.48</v>
      </c>
    </row>
    <row r="1995" spans="1:9" x14ac:dyDescent="0.3">
      <c r="A1995" t="s">
        <v>105</v>
      </c>
      <c r="B1995" t="s">
        <v>161</v>
      </c>
      <c r="C1995" t="s">
        <v>184</v>
      </c>
      <c r="D1995" t="s">
        <v>336</v>
      </c>
      <c r="E1995" t="s">
        <v>17</v>
      </c>
      <c r="F1995" t="s">
        <v>148</v>
      </c>
      <c r="G1995">
        <v>1</v>
      </c>
      <c r="H1995">
        <v>38.4</v>
      </c>
      <c r="I1995">
        <v>38.4</v>
      </c>
    </row>
    <row r="1996" spans="1:9" x14ac:dyDescent="0.3">
      <c r="A1996" t="s">
        <v>93</v>
      </c>
      <c r="B1996" t="s">
        <v>161</v>
      </c>
      <c r="C1996" t="s">
        <v>184</v>
      </c>
      <c r="D1996" t="s">
        <v>209</v>
      </c>
      <c r="E1996" t="s">
        <v>17</v>
      </c>
      <c r="F1996" t="s">
        <v>145</v>
      </c>
      <c r="G1996">
        <v>7</v>
      </c>
      <c r="H1996">
        <v>130</v>
      </c>
      <c r="I1996">
        <v>910</v>
      </c>
    </row>
    <row r="1997" spans="1:9" x14ac:dyDescent="0.3">
      <c r="A1997" t="s">
        <v>94</v>
      </c>
      <c r="B1997" t="s">
        <v>161</v>
      </c>
      <c r="C1997" t="s">
        <v>184</v>
      </c>
      <c r="D1997" t="s">
        <v>269</v>
      </c>
      <c r="E1997" t="s">
        <v>18</v>
      </c>
      <c r="F1997" t="s">
        <v>148</v>
      </c>
      <c r="G1997">
        <v>3.5</v>
      </c>
      <c r="H1997">
        <v>69.14</v>
      </c>
      <c r="I1997">
        <v>241.99</v>
      </c>
    </row>
    <row r="1998" spans="1:9" x14ac:dyDescent="0.3">
      <c r="A1998" t="s">
        <v>94</v>
      </c>
      <c r="B1998" t="s">
        <v>161</v>
      </c>
      <c r="C1998" t="s">
        <v>184</v>
      </c>
      <c r="D1998" t="s">
        <v>204</v>
      </c>
      <c r="E1998" t="s">
        <v>16</v>
      </c>
      <c r="F1998" t="s">
        <v>148</v>
      </c>
      <c r="G1998">
        <v>3.3068</v>
      </c>
      <c r="H1998">
        <v>157.91999999999999</v>
      </c>
      <c r="I1998">
        <v>522.22</v>
      </c>
    </row>
    <row r="1999" spans="1:9" x14ac:dyDescent="0.3">
      <c r="A1999" t="s">
        <v>95</v>
      </c>
      <c r="B1999" t="s">
        <v>161</v>
      </c>
      <c r="C1999" t="s">
        <v>184</v>
      </c>
      <c r="D1999" t="s">
        <v>191</v>
      </c>
      <c r="E1999" t="s">
        <v>18</v>
      </c>
      <c r="F1999" t="s">
        <v>192</v>
      </c>
      <c r="G1999" t="s">
        <v>193</v>
      </c>
      <c r="H1999" t="s">
        <v>193</v>
      </c>
      <c r="I1999">
        <v>160.27000000000001</v>
      </c>
    </row>
    <row r="2000" spans="1:9" x14ac:dyDescent="0.3">
      <c r="A2000" t="s">
        <v>95</v>
      </c>
      <c r="B2000" t="s">
        <v>161</v>
      </c>
      <c r="C2000" t="s">
        <v>184</v>
      </c>
      <c r="D2000" t="s">
        <v>272</v>
      </c>
      <c r="E2000" t="s">
        <v>18</v>
      </c>
      <c r="F2000" t="s">
        <v>145</v>
      </c>
      <c r="G2000">
        <v>2142</v>
      </c>
      <c r="H2000">
        <v>3.2</v>
      </c>
      <c r="I2000">
        <v>6854.4</v>
      </c>
    </row>
    <row r="2001" spans="1:9" x14ac:dyDescent="0.3">
      <c r="A2001" t="s">
        <v>95</v>
      </c>
      <c r="B2001" t="s">
        <v>161</v>
      </c>
      <c r="C2001" t="s">
        <v>184</v>
      </c>
      <c r="D2001" t="s">
        <v>199</v>
      </c>
      <c r="E2001" t="s">
        <v>16</v>
      </c>
      <c r="F2001" t="s">
        <v>145</v>
      </c>
      <c r="G2001">
        <v>166</v>
      </c>
      <c r="H2001">
        <v>5.5</v>
      </c>
      <c r="I2001">
        <v>913</v>
      </c>
    </row>
    <row r="2002" spans="1:9" x14ac:dyDescent="0.3">
      <c r="A2002" t="s">
        <v>97</v>
      </c>
      <c r="B2002" t="s">
        <v>161</v>
      </c>
      <c r="C2002" t="s">
        <v>184</v>
      </c>
      <c r="D2002" t="s">
        <v>230</v>
      </c>
      <c r="E2002" t="s">
        <v>16</v>
      </c>
      <c r="F2002" t="s">
        <v>148</v>
      </c>
      <c r="G2002">
        <v>3.0005999999999999</v>
      </c>
      <c r="H2002">
        <v>44.4</v>
      </c>
      <c r="I2002">
        <v>133.22999999999999</v>
      </c>
    </row>
    <row r="2003" spans="1:9" x14ac:dyDescent="0.3">
      <c r="A2003" t="s">
        <v>97</v>
      </c>
      <c r="B2003" t="s">
        <v>161</v>
      </c>
      <c r="C2003" t="s">
        <v>184</v>
      </c>
      <c r="D2003" t="s">
        <v>291</v>
      </c>
      <c r="E2003" t="s">
        <v>17</v>
      </c>
      <c r="F2003" t="s">
        <v>145</v>
      </c>
      <c r="G2003">
        <v>29</v>
      </c>
      <c r="H2003">
        <v>9.74</v>
      </c>
      <c r="I2003">
        <v>282.45999999999998</v>
      </c>
    </row>
    <row r="2004" spans="1:9" x14ac:dyDescent="0.3">
      <c r="A2004" t="s">
        <v>97</v>
      </c>
      <c r="B2004" t="s">
        <v>161</v>
      </c>
      <c r="C2004" t="s">
        <v>184</v>
      </c>
      <c r="D2004" t="s">
        <v>250</v>
      </c>
      <c r="E2004" t="s">
        <v>17</v>
      </c>
      <c r="F2004" t="s">
        <v>145</v>
      </c>
      <c r="G2004">
        <v>4</v>
      </c>
      <c r="H2004">
        <v>55</v>
      </c>
      <c r="I2004">
        <v>220</v>
      </c>
    </row>
    <row r="2005" spans="1:9" x14ac:dyDescent="0.3">
      <c r="A2005" t="s">
        <v>98</v>
      </c>
      <c r="B2005" t="s">
        <v>161</v>
      </c>
      <c r="C2005" t="s">
        <v>184</v>
      </c>
      <c r="D2005" t="s">
        <v>269</v>
      </c>
      <c r="E2005" t="s">
        <v>16</v>
      </c>
      <c r="F2005" t="s">
        <v>148</v>
      </c>
      <c r="G2005">
        <v>5</v>
      </c>
      <c r="H2005">
        <v>69.03</v>
      </c>
      <c r="I2005">
        <v>345.15</v>
      </c>
    </row>
    <row r="2006" spans="1:9" x14ac:dyDescent="0.3">
      <c r="A2006" t="s">
        <v>98</v>
      </c>
      <c r="B2006" t="s">
        <v>161</v>
      </c>
      <c r="C2006" t="s">
        <v>184</v>
      </c>
      <c r="D2006" t="s">
        <v>194</v>
      </c>
      <c r="E2006" t="s">
        <v>17</v>
      </c>
      <c r="F2006" t="s">
        <v>147</v>
      </c>
      <c r="G2006">
        <v>266.60890000000001</v>
      </c>
      <c r="H2006">
        <v>18.82</v>
      </c>
      <c r="I2006">
        <v>5017.58</v>
      </c>
    </row>
    <row r="2007" spans="1:9" x14ac:dyDescent="0.3">
      <c r="A2007" t="s">
        <v>98</v>
      </c>
      <c r="B2007" t="s">
        <v>161</v>
      </c>
      <c r="C2007" t="s">
        <v>184</v>
      </c>
      <c r="D2007" t="s">
        <v>303</v>
      </c>
      <c r="E2007" t="s">
        <v>16</v>
      </c>
      <c r="F2007" t="s">
        <v>145</v>
      </c>
      <c r="G2007">
        <v>2</v>
      </c>
      <c r="H2007">
        <v>56.5</v>
      </c>
      <c r="I2007">
        <v>113</v>
      </c>
    </row>
    <row r="2008" spans="1:9" x14ac:dyDescent="0.3">
      <c r="A2008" t="s">
        <v>99</v>
      </c>
      <c r="B2008" t="s">
        <v>161</v>
      </c>
      <c r="C2008" t="s">
        <v>184</v>
      </c>
      <c r="D2008" t="s">
        <v>190</v>
      </c>
      <c r="E2008" t="s">
        <v>17</v>
      </c>
      <c r="F2008" t="s">
        <v>148</v>
      </c>
      <c r="G2008">
        <v>115</v>
      </c>
      <c r="H2008">
        <v>18.84</v>
      </c>
      <c r="I2008">
        <v>2166.6</v>
      </c>
    </row>
    <row r="2009" spans="1:9" x14ac:dyDescent="0.3">
      <c r="A2009" t="s">
        <v>99</v>
      </c>
      <c r="B2009" t="s">
        <v>161</v>
      </c>
      <c r="C2009" t="s">
        <v>184</v>
      </c>
      <c r="D2009" t="s">
        <v>269</v>
      </c>
      <c r="E2009" t="s">
        <v>17</v>
      </c>
      <c r="F2009" t="s">
        <v>148</v>
      </c>
      <c r="G2009">
        <v>13.0001</v>
      </c>
      <c r="H2009">
        <v>69.03</v>
      </c>
      <c r="I2009">
        <v>897.4</v>
      </c>
    </row>
    <row r="2010" spans="1:9" x14ac:dyDescent="0.3">
      <c r="A2010" t="s">
        <v>99</v>
      </c>
      <c r="B2010" t="s">
        <v>161</v>
      </c>
      <c r="C2010" t="s">
        <v>184</v>
      </c>
      <c r="D2010" t="s">
        <v>204</v>
      </c>
      <c r="E2010" t="s">
        <v>125</v>
      </c>
      <c r="F2010" t="s">
        <v>148</v>
      </c>
      <c r="G2010">
        <v>1</v>
      </c>
      <c r="H2010">
        <v>161.12</v>
      </c>
      <c r="I2010">
        <v>161.12</v>
      </c>
    </row>
    <row r="2011" spans="1:9" x14ac:dyDescent="0.3">
      <c r="A2011" t="s">
        <v>99</v>
      </c>
      <c r="B2011" t="s">
        <v>161</v>
      </c>
      <c r="C2011" t="s">
        <v>184</v>
      </c>
      <c r="D2011" t="s">
        <v>293</v>
      </c>
      <c r="E2011" t="s">
        <v>16</v>
      </c>
      <c r="F2011" t="s">
        <v>148</v>
      </c>
      <c r="G2011">
        <v>31</v>
      </c>
      <c r="H2011">
        <v>3</v>
      </c>
      <c r="I2011">
        <v>93</v>
      </c>
    </row>
    <row r="2012" spans="1:9" x14ac:dyDescent="0.3">
      <c r="A2012" t="s">
        <v>100</v>
      </c>
      <c r="B2012" t="s">
        <v>161</v>
      </c>
      <c r="C2012" t="s">
        <v>184</v>
      </c>
      <c r="D2012" t="s">
        <v>269</v>
      </c>
      <c r="E2012" t="s">
        <v>18</v>
      </c>
      <c r="F2012" t="s">
        <v>148</v>
      </c>
      <c r="G2012">
        <v>5</v>
      </c>
      <c r="H2012">
        <v>69.03</v>
      </c>
      <c r="I2012">
        <v>345.15</v>
      </c>
    </row>
    <row r="2013" spans="1:9" x14ac:dyDescent="0.3">
      <c r="A2013" t="s">
        <v>100</v>
      </c>
      <c r="B2013" t="s">
        <v>161</v>
      </c>
      <c r="C2013" t="s">
        <v>184</v>
      </c>
      <c r="D2013" t="s">
        <v>196</v>
      </c>
      <c r="E2013" t="s">
        <v>18</v>
      </c>
      <c r="F2013" t="s">
        <v>145</v>
      </c>
      <c r="G2013">
        <v>3</v>
      </c>
      <c r="H2013">
        <v>60</v>
      </c>
      <c r="I2013">
        <v>180</v>
      </c>
    </row>
    <row r="2014" spans="1:9" x14ac:dyDescent="0.3">
      <c r="A2014" t="s">
        <v>101</v>
      </c>
      <c r="B2014" t="s">
        <v>161</v>
      </c>
      <c r="C2014" t="s">
        <v>184</v>
      </c>
      <c r="D2014" t="s">
        <v>196</v>
      </c>
      <c r="E2014" t="s">
        <v>18</v>
      </c>
      <c r="F2014" t="s">
        <v>145</v>
      </c>
      <c r="G2014">
        <v>1</v>
      </c>
      <c r="H2014">
        <v>60</v>
      </c>
      <c r="I2014">
        <v>60</v>
      </c>
    </row>
    <row r="2015" spans="1:9" x14ac:dyDescent="0.3">
      <c r="A2015" t="s">
        <v>101</v>
      </c>
      <c r="B2015" t="s">
        <v>161</v>
      </c>
      <c r="C2015" t="s">
        <v>184</v>
      </c>
      <c r="D2015" t="s">
        <v>218</v>
      </c>
      <c r="E2015" t="s">
        <v>16</v>
      </c>
      <c r="F2015" t="s">
        <v>145</v>
      </c>
      <c r="G2015">
        <v>4</v>
      </c>
      <c r="H2015">
        <v>130</v>
      </c>
      <c r="I2015">
        <v>520</v>
      </c>
    </row>
    <row r="2016" spans="1:9" x14ac:dyDescent="0.3">
      <c r="A2016" t="s">
        <v>101</v>
      </c>
      <c r="B2016" t="s">
        <v>161</v>
      </c>
      <c r="C2016" t="s">
        <v>184</v>
      </c>
      <c r="D2016" t="s">
        <v>262</v>
      </c>
      <c r="E2016" t="s">
        <v>18</v>
      </c>
      <c r="F2016" t="s">
        <v>145</v>
      </c>
      <c r="G2016">
        <v>2</v>
      </c>
      <c r="H2016">
        <v>56.5</v>
      </c>
      <c r="I2016">
        <v>113</v>
      </c>
    </row>
    <row r="2017" spans="1:9" x14ac:dyDescent="0.3">
      <c r="A2017" t="s">
        <v>102</v>
      </c>
      <c r="B2017" t="s">
        <v>161</v>
      </c>
      <c r="C2017" t="s">
        <v>184</v>
      </c>
      <c r="D2017" t="s">
        <v>238</v>
      </c>
      <c r="E2017" t="s">
        <v>17</v>
      </c>
      <c r="F2017" t="s">
        <v>148</v>
      </c>
      <c r="G2017">
        <v>9.9673999999999996</v>
      </c>
      <c r="H2017">
        <v>80.75</v>
      </c>
      <c r="I2017">
        <v>804.87</v>
      </c>
    </row>
    <row r="2018" spans="1:9" x14ac:dyDescent="0.3">
      <c r="A2018" t="s">
        <v>102</v>
      </c>
      <c r="B2018" t="s">
        <v>161</v>
      </c>
      <c r="C2018" t="s">
        <v>184</v>
      </c>
      <c r="D2018" t="s">
        <v>246</v>
      </c>
      <c r="E2018" t="s">
        <v>18</v>
      </c>
      <c r="F2018" t="s">
        <v>148</v>
      </c>
      <c r="G2018">
        <v>2.3332999999999999</v>
      </c>
      <c r="H2018">
        <v>96.2</v>
      </c>
      <c r="I2018">
        <v>224.47</v>
      </c>
    </row>
    <row r="2019" spans="1:9" x14ac:dyDescent="0.3">
      <c r="A2019" t="s">
        <v>102</v>
      </c>
      <c r="B2019" t="s">
        <v>161</v>
      </c>
      <c r="C2019" t="s">
        <v>184</v>
      </c>
      <c r="D2019" t="s">
        <v>224</v>
      </c>
      <c r="E2019" t="s">
        <v>125</v>
      </c>
      <c r="F2019" t="s">
        <v>145</v>
      </c>
      <c r="G2019">
        <v>26</v>
      </c>
      <c r="H2019">
        <v>58.5</v>
      </c>
      <c r="I2019">
        <v>1521</v>
      </c>
    </row>
    <row r="2020" spans="1:9" x14ac:dyDescent="0.3">
      <c r="A2020" t="s">
        <v>102</v>
      </c>
      <c r="B2020" t="s">
        <v>161</v>
      </c>
      <c r="C2020" t="s">
        <v>184</v>
      </c>
      <c r="D2020" t="s">
        <v>321</v>
      </c>
      <c r="E2020" t="s">
        <v>16</v>
      </c>
      <c r="F2020" t="s">
        <v>148</v>
      </c>
      <c r="G2020">
        <v>3</v>
      </c>
      <c r="H2020">
        <v>38.229999999999997</v>
      </c>
      <c r="I2020">
        <v>114.69</v>
      </c>
    </row>
    <row r="2021" spans="1:9" x14ac:dyDescent="0.3">
      <c r="A2021" t="s">
        <v>102</v>
      </c>
      <c r="B2021" t="s">
        <v>161</v>
      </c>
      <c r="C2021" t="s">
        <v>184</v>
      </c>
      <c r="D2021" t="s">
        <v>256</v>
      </c>
      <c r="E2021" t="s">
        <v>17</v>
      </c>
      <c r="F2021" t="s">
        <v>145</v>
      </c>
      <c r="G2021">
        <v>4</v>
      </c>
      <c r="H2021">
        <v>56.5</v>
      </c>
      <c r="I2021">
        <v>226</v>
      </c>
    </row>
    <row r="2022" spans="1:9" x14ac:dyDescent="0.3">
      <c r="A2022" t="s">
        <v>103</v>
      </c>
      <c r="B2022" t="s">
        <v>161</v>
      </c>
      <c r="C2022" t="s">
        <v>184</v>
      </c>
      <c r="D2022" t="s">
        <v>230</v>
      </c>
      <c r="E2022" t="s">
        <v>18</v>
      </c>
      <c r="F2022" t="s">
        <v>148</v>
      </c>
      <c r="G2022">
        <v>2</v>
      </c>
      <c r="H2022">
        <v>44.4</v>
      </c>
      <c r="I2022">
        <v>88.8</v>
      </c>
    </row>
    <row r="2023" spans="1:9" x14ac:dyDescent="0.3">
      <c r="A2023" t="s">
        <v>103</v>
      </c>
      <c r="B2023" t="s">
        <v>161</v>
      </c>
      <c r="C2023" t="s">
        <v>184</v>
      </c>
      <c r="D2023" t="s">
        <v>275</v>
      </c>
      <c r="E2023" t="s">
        <v>16</v>
      </c>
      <c r="F2023" t="s">
        <v>145</v>
      </c>
      <c r="G2023">
        <v>2</v>
      </c>
      <c r="H2023">
        <v>130</v>
      </c>
      <c r="I2023">
        <v>260</v>
      </c>
    </row>
    <row r="2024" spans="1:9" x14ac:dyDescent="0.3">
      <c r="A2024" t="s">
        <v>104</v>
      </c>
      <c r="B2024" t="s">
        <v>161</v>
      </c>
      <c r="C2024" t="s">
        <v>184</v>
      </c>
      <c r="D2024" t="s">
        <v>233</v>
      </c>
      <c r="E2024" t="s">
        <v>18</v>
      </c>
      <c r="F2024" t="s">
        <v>148</v>
      </c>
      <c r="G2024">
        <v>11</v>
      </c>
      <c r="H2024">
        <v>48.69</v>
      </c>
      <c r="I2024">
        <v>535.59</v>
      </c>
    </row>
    <row r="2025" spans="1:9" x14ac:dyDescent="0.3">
      <c r="A2025" t="s">
        <v>104</v>
      </c>
      <c r="B2025" t="s">
        <v>161</v>
      </c>
      <c r="C2025" t="s">
        <v>184</v>
      </c>
      <c r="D2025" t="s">
        <v>199</v>
      </c>
      <c r="E2025" t="s">
        <v>125</v>
      </c>
      <c r="F2025" t="s">
        <v>145</v>
      </c>
      <c r="G2025">
        <v>69.596299999999999</v>
      </c>
      <c r="H2025">
        <v>5.5</v>
      </c>
      <c r="I2025">
        <v>382.78</v>
      </c>
    </row>
    <row r="2026" spans="1:9" x14ac:dyDescent="0.3">
      <c r="A2026" t="s">
        <v>104</v>
      </c>
      <c r="B2026" t="s">
        <v>161</v>
      </c>
      <c r="C2026" t="s">
        <v>184</v>
      </c>
      <c r="D2026" t="s">
        <v>194</v>
      </c>
      <c r="E2026" t="s">
        <v>16</v>
      </c>
      <c r="F2026" t="s">
        <v>147</v>
      </c>
      <c r="G2026">
        <v>98</v>
      </c>
      <c r="H2026">
        <v>18.82</v>
      </c>
      <c r="I2026">
        <v>1844.36</v>
      </c>
    </row>
    <row r="2027" spans="1:9" x14ac:dyDescent="0.3">
      <c r="A2027" t="s">
        <v>104</v>
      </c>
      <c r="B2027" t="s">
        <v>161</v>
      </c>
      <c r="C2027" t="s">
        <v>184</v>
      </c>
      <c r="D2027" t="s">
        <v>312</v>
      </c>
      <c r="E2027" t="s">
        <v>16</v>
      </c>
      <c r="F2027" t="s">
        <v>145</v>
      </c>
      <c r="G2027">
        <v>1</v>
      </c>
      <c r="H2027">
        <v>56.5</v>
      </c>
      <c r="I2027">
        <v>56.5</v>
      </c>
    </row>
    <row r="2028" spans="1:9" x14ac:dyDescent="0.3">
      <c r="A2028" t="s">
        <v>105</v>
      </c>
      <c r="B2028" t="s">
        <v>161</v>
      </c>
      <c r="C2028" t="s">
        <v>184</v>
      </c>
      <c r="D2028" t="s">
        <v>243</v>
      </c>
      <c r="E2028" t="s">
        <v>16</v>
      </c>
      <c r="F2028" t="s">
        <v>148</v>
      </c>
      <c r="G2028">
        <v>3</v>
      </c>
      <c r="H2028">
        <v>23.82</v>
      </c>
      <c r="I2028">
        <v>71.459999999999994</v>
      </c>
    </row>
    <row r="2029" spans="1:9" x14ac:dyDescent="0.3">
      <c r="A2029" t="s">
        <v>105</v>
      </c>
      <c r="B2029" t="s">
        <v>161</v>
      </c>
      <c r="C2029" t="s">
        <v>184</v>
      </c>
      <c r="D2029" t="s">
        <v>244</v>
      </c>
      <c r="E2029" t="s">
        <v>18</v>
      </c>
      <c r="F2029" t="s">
        <v>148</v>
      </c>
      <c r="G2029">
        <v>1</v>
      </c>
      <c r="H2029">
        <v>117.68</v>
      </c>
      <c r="I2029">
        <v>117.68</v>
      </c>
    </row>
    <row r="2030" spans="1:9" x14ac:dyDescent="0.3">
      <c r="A2030" t="s">
        <v>105</v>
      </c>
      <c r="B2030" t="s">
        <v>161</v>
      </c>
      <c r="C2030" t="s">
        <v>184</v>
      </c>
      <c r="D2030" t="s">
        <v>301</v>
      </c>
      <c r="E2030" t="s">
        <v>17</v>
      </c>
      <c r="F2030" t="s">
        <v>147</v>
      </c>
      <c r="G2030">
        <v>3293.1385</v>
      </c>
      <c r="H2030">
        <v>23.82</v>
      </c>
      <c r="I2030">
        <v>78442.559999999998</v>
      </c>
    </row>
    <row r="2031" spans="1:9" x14ac:dyDescent="0.3">
      <c r="A2031" t="s">
        <v>105</v>
      </c>
      <c r="B2031" t="s">
        <v>161</v>
      </c>
      <c r="C2031" t="s">
        <v>184</v>
      </c>
      <c r="D2031" t="s">
        <v>252</v>
      </c>
      <c r="E2031" t="s">
        <v>16</v>
      </c>
      <c r="F2031" t="s">
        <v>145</v>
      </c>
      <c r="G2031">
        <v>1</v>
      </c>
      <c r="H2031">
        <v>110</v>
      </c>
      <c r="I2031">
        <v>110</v>
      </c>
    </row>
    <row r="2032" spans="1:9" x14ac:dyDescent="0.3">
      <c r="A2032" t="s">
        <v>105</v>
      </c>
      <c r="B2032" t="s">
        <v>161</v>
      </c>
      <c r="C2032" t="s">
        <v>184</v>
      </c>
      <c r="D2032" t="s">
        <v>262</v>
      </c>
      <c r="E2032" t="s">
        <v>17</v>
      </c>
      <c r="F2032" t="s">
        <v>145</v>
      </c>
      <c r="G2032">
        <v>11</v>
      </c>
      <c r="H2032">
        <v>56.5</v>
      </c>
      <c r="I2032">
        <v>621.5</v>
      </c>
    </row>
    <row r="2033" spans="1:9" x14ac:dyDescent="0.3">
      <c r="A2033" t="s">
        <v>93</v>
      </c>
      <c r="B2033" t="s">
        <v>161</v>
      </c>
      <c r="C2033" t="s">
        <v>184</v>
      </c>
      <c r="D2033" t="s">
        <v>226</v>
      </c>
      <c r="E2033" t="s">
        <v>16</v>
      </c>
      <c r="F2033" t="s">
        <v>147</v>
      </c>
      <c r="G2033">
        <v>10</v>
      </c>
      <c r="H2033">
        <v>3.3</v>
      </c>
      <c r="I2033">
        <v>33</v>
      </c>
    </row>
    <row r="2034" spans="1:9" x14ac:dyDescent="0.3">
      <c r="A2034" t="s">
        <v>93</v>
      </c>
      <c r="B2034" t="s">
        <v>161</v>
      </c>
      <c r="C2034" t="s">
        <v>184</v>
      </c>
      <c r="D2034" t="s">
        <v>281</v>
      </c>
      <c r="E2034" t="s">
        <v>16</v>
      </c>
      <c r="F2034" t="s">
        <v>145</v>
      </c>
      <c r="G2034">
        <v>1</v>
      </c>
      <c r="H2034">
        <v>135</v>
      </c>
      <c r="I2034">
        <v>135</v>
      </c>
    </row>
    <row r="2035" spans="1:9" x14ac:dyDescent="0.3">
      <c r="A2035" t="s">
        <v>93</v>
      </c>
      <c r="B2035" t="s">
        <v>161</v>
      </c>
      <c r="C2035" t="s">
        <v>184</v>
      </c>
      <c r="D2035" t="s">
        <v>327</v>
      </c>
      <c r="E2035" t="s">
        <v>16</v>
      </c>
      <c r="F2035" t="s">
        <v>145</v>
      </c>
      <c r="G2035">
        <v>3</v>
      </c>
      <c r="H2035">
        <v>160</v>
      </c>
      <c r="I2035">
        <v>480</v>
      </c>
    </row>
    <row r="2036" spans="1:9" x14ac:dyDescent="0.3">
      <c r="A2036" t="s">
        <v>94</v>
      </c>
      <c r="B2036" t="s">
        <v>161</v>
      </c>
      <c r="C2036" t="s">
        <v>184</v>
      </c>
      <c r="D2036" t="s">
        <v>256</v>
      </c>
      <c r="E2036" t="s">
        <v>18</v>
      </c>
      <c r="F2036" t="s">
        <v>145</v>
      </c>
      <c r="G2036">
        <v>6</v>
      </c>
      <c r="H2036">
        <v>56.5</v>
      </c>
      <c r="I2036">
        <v>339</v>
      </c>
    </row>
    <row r="2037" spans="1:9" x14ac:dyDescent="0.3">
      <c r="A2037" t="s">
        <v>94</v>
      </c>
      <c r="B2037" t="s">
        <v>161</v>
      </c>
      <c r="C2037" t="s">
        <v>184</v>
      </c>
      <c r="D2037" t="s">
        <v>262</v>
      </c>
      <c r="E2037" t="s">
        <v>17</v>
      </c>
      <c r="F2037" t="s">
        <v>145</v>
      </c>
      <c r="G2037">
        <v>11</v>
      </c>
      <c r="H2037">
        <v>56.5</v>
      </c>
      <c r="I2037">
        <v>621.5</v>
      </c>
    </row>
    <row r="2038" spans="1:9" x14ac:dyDescent="0.3">
      <c r="A2038" t="s">
        <v>95</v>
      </c>
      <c r="B2038" t="s">
        <v>161</v>
      </c>
      <c r="C2038" t="s">
        <v>184</v>
      </c>
      <c r="D2038" t="s">
        <v>230</v>
      </c>
      <c r="E2038" t="s">
        <v>16</v>
      </c>
      <c r="F2038" t="s">
        <v>148</v>
      </c>
      <c r="G2038">
        <v>3</v>
      </c>
      <c r="H2038">
        <v>44.43</v>
      </c>
      <c r="I2038">
        <v>133.29</v>
      </c>
    </row>
    <row r="2039" spans="1:9" x14ac:dyDescent="0.3">
      <c r="A2039" t="s">
        <v>95</v>
      </c>
      <c r="B2039" t="s">
        <v>161</v>
      </c>
      <c r="C2039" t="s">
        <v>184</v>
      </c>
      <c r="D2039" t="s">
        <v>268</v>
      </c>
      <c r="E2039" t="s">
        <v>18</v>
      </c>
      <c r="F2039" t="s">
        <v>148</v>
      </c>
      <c r="G2039">
        <v>1</v>
      </c>
      <c r="H2039">
        <v>74.819999999999993</v>
      </c>
      <c r="I2039">
        <v>74.819999999999993</v>
      </c>
    </row>
    <row r="2040" spans="1:9" x14ac:dyDescent="0.3">
      <c r="A2040" t="s">
        <v>95</v>
      </c>
      <c r="B2040" t="s">
        <v>161</v>
      </c>
      <c r="C2040" t="s">
        <v>184</v>
      </c>
      <c r="D2040" t="s">
        <v>201</v>
      </c>
      <c r="E2040" t="s">
        <v>16</v>
      </c>
      <c r="F2040" t="s">
        <v>148</v>
      </c>
      <c r="G2040">
        <v>6</v>
      </c>
      <c r="H2040">
        <v>135.27000000000001</v>
      </c>
      <c r="I2040">
        <v>811.62</v>
      </c>
    </row>
    <row r="2041" spans="1:9" x14ac:dyDescent="0.3">
      <c r="A2041" t="s">
        <v>95</v>
      </c>
      <c r="B2041" t="s">
        <v>161</v>
      </c>
      <c r="C2041" t="s">
        <v>184</v>
      </c>
      <c r="D2041" t="s">
        <v>226</v>
      </c>
      <c r="E2041" t="s">
        <v>16</v>
      </c>
      <c r="F2041" t="s">
        <v>147</v>
      </c>
      <c r="G2041">
        <v>17</v>
      </c>
      <c r="H2041">
        <v>3.3</v>
      </c>
      <c r="I2041">
        <v>56.1</v>
      </c>
    </row>
    <row r="2042" spans="1:9" x14ac:dyDescent="0.3">
      <c r="A2042" t="s">
        <v>95</v>
      </c>
      <c r="B2042" t="s">
        <v>161</v>
      </c>
      <c r="C2042" t="s">
        <v>184</v>
      </c>
      <c r="D2042" t="s">
        <v>265</v>
      </c>
      <c r="E2042" t="s">
        <v>16</v>
      </c>
      <c r="F2042" t="s">
        <v>145</v>
      </c>
      <c r="G2042">
        <v>14</v>
      </c>
      <c r="H2042">
        <v>100</v>
      </c>
      <c r="I2042">
        <v>1400</v>
      </c>
    </row>
    <row r="2043" spans="1:9" x14ac:dyDescent="0.3">
      <c r="A2043" t="s">
        <v>95</v>
      </c>
      <c r="B2043" t="s">
        <v>161</v>
      </c>
      <c r="C2043" t="s">
        <v>184</v>
      </c>
      <c r="D2043" t="s">
        <v>260</v>
      </c>
      <c r="E2043" t="s">
        <v>16</v>
      </c>
      <c r="F2043" t="s">
        <v>145</v>
      </c>
      <c r="G2043">
        <v>1</v>
      </c>
      <c r="H2043">
        <v>120</v>
      </c>
      <c r="I2043">
        <v>120</v>
      </c>
    </row>
    <row r="2044" spans="1:9" x14ac:dyDescent="0.3">
      <c r="A2044" t="s">
        <v>97</v>
      </c>
      <c r="B2044" t="s">
        <v>161</v>
      </c>
      <c r="C2044" t="s">
        <v>184</v>
      </c>
      <c r="D2044" t="s">
        <v>339</v>
      </c>
      <c r="E2044" t="s">
        <v>17</v>
      </c>
      <c r="F2044" t="s">
        <v>148</v>
      </c>
      <c r="G2044" t="s">
        <v>193</v>
      </c>
      <c r="H2044" t="s">
        <v>193</v>
      </c>
      <c r="I2044">
        <v>3.34</v>
      </c>
    </row>
    <row r="2045" spans="1:9" x14ac:dyDescent="0.3">
      <c r="A2045" t="s">
        <v>97</v>
      </c>
      <c r="B2045" t="s">
        <v>161</v>
      </c>
      <c r="C2045" t="s">
        <v>184</v>
      </c>
      <c r="D2045" t="s">
        <v>300</v>
      </c>
      <c r="E2045" t="s">
        <v>125</v>
      </c>
      <c r="F2045" t="s">
        <v>145</v>
      </c>
      <c r="G2045">
        <v>4.4802999999999997</v>
      </c>
      <c r="H2045">
        <v>50.55</v>
      </c>
      <c r="I2045">
        <v>226.48</v>
      </c>
    </row>
    <row r="2046" spans="1:9" x14ac:dyDescent="0.3">
      <c r="A2046" t="s">
        <v>97</v>
      </c>
      <c r="B2046" t="s">
        <v>161</v>
      </c>
      <c r="C2046" t="s">
        <v>184</v>
      </c>
      <c r="D2046" t="s">
        <v>195</v>
      </c>
      <c r="E2046" t="s">
        <v>18</v>
      </c>
      <c r="F2046" t="s">
        <v>147</v>
      </c>
      <c r="G2046" t="s">
        <v>193</v>
      </c>
      <c r="H2046">
        <v>0</v>
      </c>
      <c r="I2046">
        <v>0</v>
      </c>
    </row>
    <row r="2047" spans="1:9" x14ac:dyDescent="0.3">
      <c r="A2047" t="s">
        <v>97</v>
      </c>
      <c r="B2047" t="s">
        <v>161</v>
      </c>
      <c r="C2047" t="s">
        <v>184</v>
      </c>
      <c r="D2047" t="s">
        <v>315</v>
      </c>
      <c r="E2047" t="s">
        <v>16</v>
      </c>
      <c r="F2047" t="s">
        <v>147</v>
      </c>
      <c r="G2047">
        <v>1</v>
      </c>
      <c r="H2047">
        <v>14.21</v>
      </c>
      <c r="I2047">
        <v>14.21</v>
      </c>
    </row>
    <row r="2048" spans="1:9" x14ac:dyDescent="0.3">
      <c r="A2048" t="s">
        <v>97</v>
      </c>
      <c r="B2048" t="s">
        <v>161</v>
      </c>
      <c r="C2048" t="s">
        <v>184</v>
      </c>
      <c r="D2048" t="s">
        <v>252</v>
      </c>
      <c r="E2048" t="s">
        <v>16</v>
      </c>
      <c r="F2048" t="s">
        <v>145</v>
      </c>
      <c r="G2048">
        <v>2</v>
      </c>
      <c r="H2048">
        <v>110</v>
      </c>
      <c r="I2048">
        <v>220</v>
      </c>
    </row>
    <row r="2049" spans="1:9" x14ac:dyDescent="0.3">
      <c r="A2049" t="s">
        <v>97</v>
      </c>
      <c r="B2049" t="s">
        <v>161</v>
      </c>
      <c r="C2049" t="s">
        <v>184</v>
      </c>
      <c r="D2049" t="s">
        <v>262</v>
      </c>
      <c r="E2049" t="s">
        <v>17</v>
      </c>
      <c r="F2049" t="s">
        <v>145</v>
      </c>
      <c r="G2049">
        <v>6</v>
      </c>
      <c r="H2049">
        <v>56.5</v>
      </c>
      <c r="I2049">
        <v>339</v>
      </c>
    </row>
    <row r="2050" spans="1:9" x14ac:dyDescent="0.3">
      <c r="A2050" t="s">
        <v>98</v>
      </c>
      <c r="B2050" t="s">
        <v>161</v>
      </c>
      <c r="C2050" t="s">
        <v>184</v>
      </c>
      <c r="D2050" t="s">
        <v>290</v>
      </c>
      <c r="E2050" t="s">
        <v>17</v>
      </c>
      <c r="F2050" t="s">
        <v>148</v>
      </c>
      <c r="G2050" t="s">
        <v>193</v>
      </c>
      <c r="H2050" t="s">
        <v>193</v>
      </c>
      <c r="I2050">
        <v>29.22</v>
      </c>
    </row>
    <row r="2051" spans="1:9" x14ac:dyDescent="0.3">
      <c r="A2051" t="s">
        <v>99</v>
      </c>
      <c r="B2051" t="s">
        <v>161</v>
      </c>
      <c r="C2051" t="s">
        <v>184</v>
      </c>
      <c r="D2051" t="s">
        <v>280</v>
      </c>
      <c r="E2051" t="s">
        <v>17</v>
      </c>
      <c r="F2051" t="s">
        <v>145</v>
      </c>
      <c r="G2051">
        <v>1</v>
      </c>
      <c r="H2051">
        <v>13</v>
      </c>
      <c r="I2051">
        <v>13</v>
      </c>
    </row>
    <row r="2052" spans="1:9" x14ac:dyDescent="0.3">
      <c r="A2052" t="s">
        <v>99</v>
      </c>
      <c r="B2052" t="s">
        <v>161</v>
      </c>
      <c r="C2052" t="s">
        <v>184</v>
      </c>
      <c r="D2052" t="s">
        <v>286</v>
      </c>
      <c r="E2052" t="s">
        <v>18</v>
      </c>
      <c r="F2052" t="s">
        <v>145</v>
      </c>
      <c r="G2052">
        <v>69</v>
      </c>
      <c r="H2052">
        <v>5</v>
      </c>
      <c r="I2052">
        <v>345</v>
      </c>
    </row>
    <row r="2053" spans="1:9" x14ac:dyDescent="0.3">
      <c r="A2053" t="s">
        <v>99</v>
      </c>
      <c r="B2053" t="s">
        <v>161</v>
      </c>
      <c r="C2053" t="s">
        <v>184</v>
      </c>
      <c r="D2053" t="s">
        <v>199</v>
      </c>
      <c r="E2053" t="s">
        <v>17</v>
      </c>
      <c r="F2053" t="s">
        <v>145</v>
      </c>
      <c r="G2053">
        <v>126</v>
      </c>
      <c r="H2053">
        <v>5.5</v>
      </c>
      <c r="I2053">
        <v>693</v>
      </c>
    </row>
    <row r="2054" spans="1:9" x14ac:dyDescent="0.3">
      <c r="A2054" t="s">
        <v>99</v>
      </c>
      <c r="B2054" t="s">
        <v>161</v>
      </c>
      <c r="C2054" t="s">
        <v>184</v>
      </c>
      <c r="D2054" t="s">
        <v>232</v>
      </c>
      <c r="E2054" t="s">
        <v>18</v>
      </c>
      <c r="F2054" t="s">
        <v>145</v>
      </c>
      <c r="G2054">
        <v>2</v>
      </c>
      <c r="H2054">
        <v>22.5</v>
      </c>
      <c r="I2054">
        <v>45</v>
      </c>
    </row>
    <row r="2055" spans="1:9" x14ac:dyDescent="0.3">
      <c r="A2055" t="s">
        <v>100</v>
      </c>
      <c r="B2055" t="s">
        <v>161</v>
      </c>
      <c r="C2055" t="s">
        <v>184</v>
      </c>
      <c r="D2055" t="s">
        <v>263</v>
      </c>
      <c r="E2055" t="s">
        <v>17</v>
      </c>
      <c r="F2055" t="s">
        <v>148</v>
      </c>
      <c r="G2055">
        <v>81</v>
      </c>
      <c r="H2055">
        <v>2.75</v>
      </c>
      <c r="I2055">
        <v>222.75</v>
      </c>
    </row>
    <row r="2056" spans="1:9" x14ac:dyDescent="0.3">
      <c r="A2056" t="s">
        <v>100</v>
      </c>
      <c r="B2056" t="s">
        <v>161</v>
      </c>
      <c r="C2056" t="s">
        <v>184</v>
      </c>
      <c r="D2056" t="s">
        <v>220</v>
      </c>
      <c r="E2056" t="s">
        <v>17</v>
      </c>
      <c r="F2056" t="s">
        <v>147</v>
      </c>
      <c r="G2056">
        <v>35</v>
      </c>
      <c r="H2056">
        <v>3.25</v>
      </c>
      <c r="I2056">
        <v>113.75</v>
      </c>
    </row>
    <row r="2057" spans="1:9" x14ac:dyDescent="0.3">
      <c r="A2057" t="s">
        <v>100</v>
      </c>
      <c r="B2057" t="s">
        <v>161</v>
      </c>
      <c r="C2057" t="s">
        <v>184</v>
      </c>
      <c r="D2057" t="s">
        <v>229</v>
      </c>
      <c r="E2057" t="s">
        <v>17</v>
      </c>
      <c r="F2057" t="s">
        <v>147</v>
      </c>
      <c r="G2057">
        <v>1</v>
      </c>
      <c r="H2057">
        <v>10</v>
      </c>
      <c r="I2057">
        <v>10</v>
      </c>
    </row>
    <row r="2058" spans="1:9" x14ac:dyDescent="0.3">
      <c r="A2058" t="s">
        <v>100</v>
      </c>
      <c r="B2058" t="s">
        <v>161</v>
      </c>
      <c r="C2058" t="s">
        <v>184</v>
      </c>
      <c r="D2058" t="s">
        <v>294</v>
      </c>
      <c r="E2058" t="s">
        <v>125</v>
      </c>
      <c r="F2058" t="s">
        <v>145</v>
      </c>
      <c r="G2058">
        <v>2</v>
      </c>
      <c r="H2058">
        <v>117</v>
      </c>
      <c r="I2058">
        <v>234</v>
      </c>
    </row>
    <row r="2059" spans="1:9" x14ac:dyDescent="0.3">
      <c r="A2059" t="s">
        <v>101</v>
      </c>
      <c r="B2059" t="s">
        <v>161</v>
      </c>
      <c r="C2059" t="s">
        <v>184</v>
      </c>
      <c r="D2059" t="s">
        <v>233</v>
      </c>
      <c r="E2059" t="s">
        <v>18</v>
      </c>
      <c r="F2059" t="s">
        <v>148</v>
      </c>
      <c r="G2059">
        <v>9</v>
      </c>
      <c r="H2059">
        <v>48.69</v>
      </c>
      <c r="I2059">
        <v>438.21</v>
      </c>
    </row>
    <row r="2060" spans="1:9" x14ac:dyDescent="0.3">
      <c r="A2060" t="s">
        <v>101</v>
      </c>
      <c r="B2060" t="s">
        <v>161</v>
      </c>
      <c r="C2060" t="s">
        <v>184</v>
      </c>
      <c r="D2060" t="s">
        <v>204</v>
      </c>
      <c r="E2060" t="s">
        <v>16</v>
      </c>
      <c r="F2060" t="s">
        <v>148</v>
      </c>
      <c r="G2060">
        <v>3.5</v>
      </c>
      <c r="H2060">
        <v>161.12</v>
      </c>
      <c r="I2060">
        <v>563.91999999999996</v>
      </c>
    </row>
    <row r="2061" spans="1:9" x14ac:dyDescent="0.3">
      <c r="A2061" t="s">
        <v>101</v>
      </c>
      <c r="B2061" t="s">
        <v>161</v>
      </c>
      <c r="C2061" t="s">
        <v>184</v>
      </c>
      <c r="D2061" t="s">
        <v>234</v>
      </c>
      <c r="E2061" t="s">
        <v>18</v>
      </c>
      <c r="F2061" t="s">
        <v>192</v>
      </c>
      <c r="G2061">
        <v>1</v>
      </c>
      <c r="H2061">
        <v>28</v>
      </c>
      <c r="I2061">
        <v>28</v>
      </c>
    </row>
    <row r="2062" spans="1:9" x14ac:dyDescent="0.3">
      <c r="A2062" t="s">
        <v>101</v>
      </c>
      <c r="B2062" t="s">
        <v>161</v>
      </c>
      <c r="C2062" t="s">
        <v>184</v>
      </c>
      <c r="D2062" t="s">
        <v>287</v>
      </c>
      <c r="E2062" t="s">
        <v>16</v>
      </c>
      <c r="F2062" t="s">
        <v>145</v>
      </c>
      <c r="G2062">
        <v>1</v>
      </c>
      <c r="H2062">
        <v>50</v>
      </c>
      <c r="I2062">
        <v>50</v>
      </c>
    </row>
    <row r="2063" spans="1:9" x14ac:dyDescent="0.3">
      <c r="A2063" t="s">
        <v>101</v>
      </c>
      <c r="B2063" t="s">
        <v>161</v>
      </c>
      <c r="C2063" t="s">
        <v>184</v>
      </c>
      <c r="D2063" t="s">
        <v>271</v>
      </c>
      <c r="E2063" t="s">
        <v>17</v>
      </c>
      <c r="F2063" t="s">
        <v>148</v>
      </c>
      <c r="G2063">
        <v>8</v>
      </c>
      <c r="H2063">
        <v>56.34</v>
      </c>
      <c r="I2063">
        <v>450.72</v>
      </c>
    </row>
    <row r="2064" spans="1:9" x14ac:dyDescent="0.3">
      <c r="A2064" t="s">
        <v>101</v>
      </c>
      <c r="B2064" t="s">
        <v>161</v>
      </c>
      <c r="C2064" t="s">
        <v>184</v>
      </c>
      <c r="D2064" t="s">
        <v>271</v>
      </c>
      <c r="E2064" t="s">
        <v>16</v>
      </c>
      <c r="F2064" t="s">
        <v>148</v>
      </c>
      <c r="G2064">
        <v>2.5804999999999998</v>
      </c>
      <c r="H2064">
        <v>56.34</v>
      </c>
      <c r="I2064">
        <v>145.38999999999999</v>
      </c>
    </row>
    <row r="2065" spans="1:9" x14ac:dyDescent="0.3">
      <c r="A2065" t="s">
        <v>102</v>
      </c>
      <c r="B2065" t="s">
        <v>161</v>
      </c>
      <c r="C2065" t="s">
        <v>184</v>
      </c>
      <c r="D2065" t="s">
        <v>286</v>
      </c>
      <c r="E2065" t="s">
        <v>16</v>
      </c>
      <c r="F2065" t="s">
        <v>145</v>
      </c>
      <c r="G2065">
        <v>89</v>
      </c>
      <c r="H2065">
        <v>5</v>
      </c>
      <c r="I2065">
        <v>445</v>
      </c>
    </row>
    <row r="2066" spans="1:9" x14ac:dyDescent="0.3">
      <c r="A2066" t="s">
        <v>102</v>
      </c>
      <c r="B2066" t="s">
        <v>161</v>
      </c>
      <c r="C2066" t="s">
        <v>184</v>
      </c>
      <c r="D2066" t="s">
        <v>205</v>
      </c>
      <c r="E2066" t="s">
        <v>17</v>
      </c>
      <c r="F2066" t="s">
        <v>145</v>
      </c>
      <c r="G2066">
        <v>1</v>
      </c>
      <c r="H2066">
        <v>50</v>
      </c>
      <c r="I2066">
        <v>50</v>
      </c>
    </row>
    <row r="2067" spans="1:9" x14ac:dyDescent="0.3">
      <c r="A2067" t="s">
        <v>103</v>
      </c>
      <c r="B2067" t="s">
        <v>161</v>
      </c>
      <c r="C2067" t="s">
        <v>184</v>
      </c>
      <c r="D2067" t="s">
        <v>222</v>
      </c>
      <c r="E2067" t="s">
        <v>125</v>
      </c>
      <c r="F2067" t="s">
        <v>145</v>
      </c>
      <c r="G2067">
        <v>5</v>
      </c>
      <c r="H2067">
        <v>110</v>
      </c>
      <c r="I2067">
        <v>550</v>
      </c>
    </row>
    <row r="2068" spans="1:9" x14ac:dyDescent="0.3">
      <c r="A2068" t="s">
        <v>103</v>
      </c>
      <c r="B2068" t="s">
        <v>161</v>
      </c>
      <c r="C2068" t="s">
        <v>184</v>
      </c>
      <c r="D2068" t="s">
        <v>225</v>
      </c>
      <c r="E2068" t="s">
        <v>17</v>
      </c>
      <c r="F2068" t="s">
        <v>162</v>
      </c>
      <c r="G2068">
        <v>747.69</v>
      </c>
      <c r="H2068">
        <v>51.96</v>
      </c>
      <c r="I2068">
        <v>37580.15</v>
      </c>
    </row>
    <row r="2069" spans="1:9" x14ac:dyDescent="0.3">
      <c r="A2069" t="s">
        <v>104</v>
      </c>
      <c r="B2069" t="s">
        <v>161</v>
      </c>
      <c r="C2069" t="s">
        <v>184</v>
      </c>
      <c r="D2069" t="s">
        <v>206</v>
      </c>
      <c r="E2069" t="s">
        <v>17</v>
      </c>
      <c r="F2069" t="s">
        <v>148</v>
      </c>
      <c r="G2069">
        <v>74.75</v>
      </c>
      <c r="H2069">
        <v>97.17</v>
      </c>
      <c r="I2069">
        <v>7263.46</v>
      </c>
    </row>
    <row r="2070" spans="1:9" x14ac:dyDescent="0.3">
      <c r="A2070" t="s">
        <v>105</v>
      </c>
      <c r="B2070" t="s">
        <v>161</v>
      </c>
      <c r="C2070" t="s">
        <v>184</v>
      </c>
      <c r="D2070" t="s">
        <v>310</v>
      </c>
      <c r="E2070" t="s">
        <v>18</v>
      </c>
      <c r="F2070" t="s">
        <v>148</v>
      </c>
      <c r="G2070">
        <v>1</v>
      </c>
      <c r="H2070">
        <v>76.72</v>
      </c>
      <c r="I2070">
        <v>76.72</v>
      </c>
    </row>
    <row r="2071" spans="1:9" x14ac:dyDescent="0.3">
      <c r="A2071" t="s">
        <v>105</v>
      </c>
      <c r="B2071" t="s">
        <v>161</v>
      </c>
      <c r="C2071" t="s">
        <v>184</v>
      </c>
      <c r="D2071" t="s">
        <v>272</v>
      </c>
      <c r="E2071" t="s">
        <v>17</v>
      </c>
      <c r="F2071" t="s">
        <v>145</v>
      </c>
      <c r="G2071">
        <v>1729</v>
      </c>
      <c r="H2071">
        <v>3.2</v>
      </c>
      <c r="I2071">
        <v>5532.8</v>
      </c>
    </row>
    <row r="2072" spans="1:9" x14ac:dyDescent="0.3">
      <c r="A2072" t="s">
        <v>105</v>
      </c>
      <c r="B2072" t="s">
        <v>161</v>
      </c>
      <c r="C2072" t="s">
        <v>184</v>
      </c>
      <c r="D2072" t="s">
        <v>316</v>
      </c>
      <c r="E2072" t="s">
        <v>17</v>
      </c>
      <c r="F2072" t="s">
        <v>145</v>
      </c>
      <c r="G2072">
        <v>0.43330000000000002</v>
      </c>
      <c r="H2072">
        <v>120</v>
      </c>
      <c r="I2072">
        <v>52</v>
      </c>
    </row>
    <row r="2073" spans="1:9" x14ac:dyDescent="0.3">
      <c r="A2073" t="s">
        <v>105</v>
      </c>
      <c r="B2073" t="s">
        <v>161</v>
      </c>
      <c r="C2073" t="s">
        <v>184</v>
      </c>
      <c r="D2073" t="s">
        <v>296</v>
      </c>
      <c r="E2073" t="s">
        <v>18</v>
      </c>
      <c r="F2073" t="s">
        <v>145</v>
      </c>
      <c r="G2073">
        <v>1</v>
      </c>
      <c r="H2073">
        <v>130</v>
      </c>
      <c r="I2073">
        <v>130</v>
      </c>
    </row>
    <row r="2074" spans="1:9" x14ac:dyDescent="0.3">
      <c r="A2074" t="s">
        <v>93</v>
      </c>
      <c r="B2074" t="s">
        <v>161</v>
      </c>
      <c r="C2074" t="s">
        <v>184</v>
      </c>
      <c r="D2074" t="s">
        <v>238</v>
      </c>
      <c r="E2074" t="s">
        <v>16</v>
      </c>
      <c r="F2074" t="s">
        <v>148</v>
      </c>
      <c r="G2074">
        <v>1</v>
      </c>
      <c r="H2074">
        <v>79.14</v>
      </c>
      <c r="I2074">
        <v>79.14</v>
      </c>
    </row>
    <row r="2075" spans="1:9" x14ac:dyDescent="0.3">
      <c r="A2075" t="s">
        <v>94</v>
      </c>
      <c r="B2075" t="s">
        <v>161</v>
      </c>
      <c r="C2075" t="s">
        <v>184</v>
      </c>
      <c r="D2075" t="s">
        <v>191</v>
      </c>
      <c r="E2075" t="s">
        <v>16</v>
      </c>
      <c r="F2075" t="s">
        <v>192</v>
      </c>
      <c r="G2075" t="s">
        <v>193</v>
      </c>
      <c r="H2075" t="s">
        <v>193</v>
      </c>
      <c r="I2075">
        <v>142.59</v>
      </c>
    </row>
    <row r="2076" spans="1:9" x14ac:dyDescent="0.3">
      <c r="A2076" t="s">
        <v>94</v>
      </c>
      <c r="B2076" t="s">
        <v>161</v>
      </c>
      <c r="C2076" t="s">
        <v>184</v>
      </c>
      <c r="D2076" t="s">
        <v>266</v>
      </c>
      <c r="E2076" t="s">
        <v>18</v>
      </c>
      <c r="F2076" t="s">
        <v>147</v>
      </c>
      <c r="G2076">
        <v>14</v>
      </c>
      <c r="H2076">
        <v>9.74</v>
      </c>
      <c r="I2076">
        <v>136.36000000000001</v>
      </c>
    </row>
    <row r="2077" spans="1:9" x14ac:dyDescent="0.3">
      <c r="A2077" t="s">
        <v>94</v>
      </c>
      <c r="B2077" t="s">
        <v>161</v>
      </c>
      <c r="C2077" t="s">
        <v>184</v>
      </c>
      <c r="D2077" t="s">
        <v>278</v>
      </c>
      <c r="E2077" t="s">
        <v>17</v>
      </c>
      <c r="F2077" t="s">
        <v>145</v>
      </c>
      <c r="G2077">
        <v>1</v>
      </c>
      <c r="H2077">
        <v>70</v>
      </c>
      <c r="I2077">
        <v>70</v>
      </c>
    </row>
    <row r="2078" spans="1:9" x14ac:dyDescent="0.3">
      <c r="A2078" t="s">
        <v>94</v>
      </c>
      <c r="B2078" t="s">
        <v>161</v>
      </c>
      <c r="C2078" t="s">
        <v>184</v>
      </c>
      <c r="D2078" t="s">
        <v>197</v>
      </c>
      <c r="E2078" t="s">
        <v>16</v>
      </c>
      <c r="F2078" t="s">
        <v>145</v>
      </c>
      <c r="G2078">
        <v>3</v>
      </c>
      <c r="H2078">
        <v>130</v>
      </c>
      <c r="I2078">
        <v>390</v>
      </c>
    </row>
    <row r="2079" spans="1:9" x14ac:dyDescent="0.3">
      <c r="A2079" t="s">
        <v>95</v>
      </c>
      <c r="B2079" t="s">
        <v>161</v>
      </c>
      <c r="C2079" t="s">
        <v>184</v>
      </c>
      <c r="D2079" t="s">
        <v>224</v>
      </c>
      <c r="E2079" t="s">
        <v>125</v>
      </c>
      <c r="F2079" t="s">
        <v>145</v>
      </c>
      <c r="G2079">
        <v>67</v>
      </c>
      <c r="H2079">
        <v>58.5</v>
      </c>
      <c r="I2079">
        <v>3919.5</v>
      </c>
    </row>
    <row r="2080" spans="1:9" x14ac:dyDescent="0.3">
      <c r="A2080" t="s">
        <v>95</v>
      </c>
      <c r="B2080" t="s">
        <v>161</v>
      </c>
      <c r="C2080" t="s">
        <v>184</v>
      </c>
      <c r="D2080" t="s">
        <v>273</v>
      </c>
      <c r="E2080" t="s">
        <v>17</v>
      </c>
      <c r="F2080" t="s">
        <v>147</v>
      </c>
      <c r="G2080" t="s">
        <v>193</v>
      </c>
      <c r="H2080" t="s">
        <v>193</v>
      </c>
      <c r="I2080">
        <v>0</v>
      </c>
    </row>
    <row r="2081" spans="1:9" x14ac:dyDescent="0.3">
      <c r="A2081" t="s">
        <v>95</v>
      </c>
      <c r="B2081" t="s">
        <v>161</v>
      </c>
      <c r="C2081" t="s">
        <v>184</v>
      </c>
      <c r="D2081" t="s">
        <v>222</v>
      </c>
      <c r="E2081" t="s">
        <v>16</v>
      </c>
      <c r="F2081" t="s">
        <v>145</v>
      </c>
      <c r="G2081">
        <v>4</v>
      </c>
      <c r="H2081">
        <v>110</v>
      </c>
      <c r="I2081">
        <v>440</v>
      </c>
    </row>
    <row r="2082" spans="1:9" x14ac:dyDescent="0.3">
      <c r="A2082" t="s">
        <v>95</v>
      </c>
      <c r="B2082" t="s">
        <v>161</v>
      </c>
      <c r="C2082" t="s">
        <v>184</v>
      </c>
      <c r="D2082" t="s">
        <v>262</v>
      </c>
      <c r="E2082" t="s">
        <v>16</v>
      </c>
      <c r="F2082" t="s">
        <v>145</v>
      </c>
      <c r="G2082">
        <v>4</v>
      </c>
      <c r="H2082">
        <v>56.5</v>
      </c>
      <c r="I2082">
        <v>226</v>
      </c>
    </row>
    <row r="2083" spans="1:9" x14ac:dyDescent="0.3">
      <c r="A2083" t="s">
        <v>97</v>
      </c>
      <c r="B2083" t="s">
        <v>161</v>
      </c>
      <c r="C2083" t="s">
        <v>184</v>
      </c>
      <c r="D2083" t="s">
        <v>202</v>
      </c>
      <c r="E2083" t="s">
        <v>16</v>
      </c>
      <c r="F2083" t="s">
        <v>148</v>
      </c>
      <c r="G2083">
        <v>3</v>
      </c>
      <c r="H2083">
        <v>191.95</v>
      </c>
      <c r="I2083">
        <v>575.85</v>
      </c>
    </row>
    <row r="2084" spans="1:9" x14ac:dyDescent="0.3">
      <c r="A2084" t="s">
        <v>97</v>
      </c>
      <c r="B2084" t="s">
        <v>161</v>
      </c>
      <c r="C2084" t="s">
        <v>184</v>
      </c>
      <c r="D2084" t="s">
        <v>220</v>
      </c>
      <c r="E2084" t="s">
        <v>18</v>
      </c>
      <c r="F2084" t="s">
        <v>147</v>
      </c>
      <c r="G2084">
        <v>11</v>
      </c>
      <c r="H2084">
        <v>3.25</v>
      </c>
      <c r="I2084">
        <v>35.75</v>
      </c>
    </row>
    <row r="2085" spans="1:9" x14ac:dyDescent="0.3">
      <c r="A2085" t="s">
        <v>97</v>
      </c>
      <c r="B2085" t="s">
        <v>161</v>
      </c>
      <c r="C2085" t="s">
        <v>184</v>
      </c>
      <c r="D2085" t="s">
        <v>266</v>
      </c>
      <c r="E2085" t="s">
        <v>18</v>
      </c>
      <c r="F2085" t="s">
        <v>147</v>
      </c>
      <c r="G2085">
        <v>14</v>
      </c>
      <c r="H2085">
        <v>9.74</v>
      </c>
      <c r="I2085">
        <v>136.36000000000001</v>
      </c>
    </row>
    <row r="2086" spans="1:9" x14ac:dyDescent="0.3">
      <c r="A2086" t="s">
        <v>97</v>
      </c>
      <c r="B2086" t="s">
        <v>161</v>
      </c>
      <c r="C2086" t="s">
        <v>184</v>
      </c>
      <c r="D2086" t="s">
        <v>265</v>
      </c>
      <c r="E2086" t="s">
        <v>16</v>
      </c>
      <c r="F2086" t="s">
        <v>145</v>
      </c>
      <c r="G2086">
        <v>27</v>
      </c>
      <c r="H2086">
        <v>100</v>
      </c>
      <c r="I2086">
        <v>2700</v>
      </c>
    </row>
    <row r="2087" spans="1:9" x14ac:dyDescent="0.3">
      <c r="A2087" t="s">
        <v>97</v>
      </c>
      <c r="B2087" t="s">
        <v>161</v>
      </c>
      <c r="C2087" t="s">
        <v>184</v>
      </c>
      <c r="D2087" t="s">
        <v>196</v>
      </c>
      <c r="E2087" t="s">
        <v>17</v>
      </c>
      <c r="F2087" t="s">
        <v>145</v>
      </c>
      <c r="G2087">
        <v>7</v>
      </c>
      <c r="H2087">
        <v>60</v>
      </c>
      <c r="I2087">
        <v>420</v>
      </c>
    </row>
    <row r="2088" spans="1:9" x14ac:dyDescent="0.3">
      <c r="A2088" t="s">
        <v>97</v>
      </c>
      <c r="B2088" t="s">
        <v>161</v>
      </c>
      <c r="C2088" t="s">
        <v>184</v>
      </c>
      <c r="D2088" t="s">
        <v>200</v>
      </c>
      <c r="E2088" t="s">
        <v>17</v>
      </c>
      <c r="F2088" t="s">
        <v>148</v>
      </c>
      <c r="G2088">
        <v>0.98640000000000005</v>
      </c>
      <c r="H2088">
        <v>65.680000000000007</v>
      </c>
      <c r="I2088">
        <v>64.790000000000006</v>
      </c>
    </row>
    <row r="2089" spans="1:9" x14ac:dyDescent="0.3">
      <c r="A2089" t="s">
        <v>98</v>
      </c>
      <c r="B2089" t="s">
        <v>161</v>
      </c>
      <c r="C2089" t="s">
        <v>184</v>
      </c>
      <c r="D2089" t="s">
        <v>206</v>
      </c>
      <c r="E2089" t="s">
        <v>18</v>
      </c>
      <c r="F2089" t="s">
        <v>148</v>
      </c>
      <c r="G2089">
        <v>9.75</v>
      </c>
      <c r="H2089">
        <v>97.17</v>
      </c>
      <c r="I2089">
        <v>947.41</v>
      </c>
    </row>
    <row r="2090" spans="1:9" x14ac:dyDescent="0.3">
      <c r="A2090" t="s">
        <v>98</v>
      </c>
      <c r="B2090" t="s">
        <v>161</v>
      </c>
      <c r="C2090" t="s">
        <v>184</v>
      </c>
      <c r="D2090" t="s">
        <v>246</v>
      </c>
      <c r="E2090" t="s">
        <v>16</v>
      </c>
      <c r="F2090" t="s">
        <v>148</v>
      </c>
      <c r="G2090">
        <v>2</v>
      </c>
      <c r="H2090">
        <v>96.2</v>
      </c>
      <c r="I2090">
        <v>192.4</v>
      </c>
    </row>
    <row r="2091" spans="1:9" x14ac:dyDescent="0.3">
      <c r="A2091" t="s">
        <v>98</v>
      </c>
      <c r="B2091" t="s">
        <v>161</v>
      </c>
      <c r="C2091" t="s">
        <v>184</v>
      </c>
      <c r="D2091" t="s">
        <v>199</v>
      </c>
      <c r="E2091" t="s">
        <v>17</v>
      </c>
      <c r="F2091" t="s">
        <v>145</v>
      </c>
      <c r="G2091">
        <v>209</v>
      </c>
      <c r="H2091">
        <v>5.5</v>
      </c>
      <c r="I2091">
        <v>1149.5</v>
      </c>
    </row>
    <row r="2092" spans="1:9" x14ac:dyDescent="0.3">
      <c r="A2092" t="s">
        <v>99</v>
      </c>
      <c r="B2092" t="s">
        <v>161</v>
      </c>
      <c r="C2092" t="s">
        <v>184</v>
      </c>
      <c r="D2092" t="s">
        <v>209</v>
      </c>
      <c r="E2092" t="s">
        <v>18</v>
      </c>
      <c r="F2092" t="s">
        <v>145</v>
      </c>
      <c r="G2092">
        <v>22</v>
      </c>
      <c r="H2092">
        <v>130</v>
      </c>
      <c r="I2092">
        <v>2860</v>
      </c>
    </row>
    <row r="2093" spans="1:9" x14ac:dyDescent="0.3">
      <c r="A2093" t="s">
        <v>99</v>
      </c>
      <c r="B2093" t="s">
        <v>161</v>
      </c>
      <c r="C2093" t="s">
        <v>184</v>
      </c>
      <c r="D2093" t="s">
        <v>262</v>
      </c>
      <c r="E2093" t="s">
        <v>16</v>
      </c>
      <c r="F2093" t="s">
        <v>145</v>
      </c>
      <c r="G2093">
        <v>2</v>
      </c>
      <c r="H2093">
        <v>56.5</v>
      </c>
      <c r="I2093">
        <v>113</v>
      </c>
    </row>
    <row r="2094" spans="1:9" x14ac:dyDescent="0.3">
      <c r="A2094" t="s">
        <v>100</v>
      </c>
      <c r="B2094" t="s">
        <v>161</v>
      </c>
      <c r="C2094" t="s">
        <v>184</v>
      </c>
      <c r="D2094" t="s">
        <v>268</v>
      </c>
      <c r="E2094" t="s">
        <v>16</v>
      </c>
      <c r="F2094" t="s">
        <v>148</v>
      </c>
      <c r="G2094">
        <v>1</v>
      </c>
      <c r="H2094">
        <v>75.73</v>
      </c>
      <c r="I2094">
        <v>75.73</v>
      </c>
    </row>
    <row r="2095" spans="1:9" x14ac:dyDescent="0.3">
      <c r="A2095" t="s">
        <v>100</v>
      </c>
      <c r="B2095" t="s">
        <v>161</v>
      </c>
      <c r="C2095" t="s">
        <v>184</v>
      </c>
      <c r="D2095" t="s">
        <v>206</v>
      </c>
      <c r="E2095" t="s">
        <v>18</v>
      </c>
      <c r="F2095" t="s">
        <v>148</v>
      </c>
      <c r="G2095">
        <v>9.5</v>
      </c>
      <c r="H2095">
        <v>97.17</v>
      </c>
      <c r="I2095">
        <v>923.12</v>
      </c>
    </row>
    <row r="2096" spans="1:9" x14ac:dyDescent="0.3">
      <c r="A2096" t="s">
        <v>100</v>
      </c>
      <c r="B2096" t="s">
        <v>161</v>
      </c>
      <c r="C2096" t="s">
        <v>184</v>
      </c>
      <c r="D2096" t="s">
        <v>242</v>
      </c>
      <c r="E2096" t="s">
        <v>16</v>
      </c>
      <c r="F2096" t="s">
        <v>145</v>
      </c>
      <c r="G2096">
        <v>6</v>
      </c>
      <c r="H2096">
        <v>4</v>
      </c>
      <c r="I2096">
        <v>24</v>
      </c>
    </row>
    <row r="2097" spans="1:9" x14ac:dyDescent="0.3">
      <c r="A2097" t="s">
        <v>100</v>
      </c>
      <c r="B2097" t="s">
        <v>161</v>
      </c>
      <c r="C2097" t="s">
        <v>184</v>
      </c>
      <c r="D2097" t="s">
        <v>208</v>
      </c>
      <c r="E2097" t="s">
        <v>17</v>
      </c>
      <c r="F2097" t="s">
        <v>147</v>
      </c>
      <c r="G2097">
        <v>25</v>
      </c>
      <c r="H2097">
        <v>22.5</v>
      </c>
      <c r="I2097">
        <v>562.5</v>
      </c>
    </row>
    <row r="2098" spans="1:9" x14ac:dyDescent="0.3">
      <c r="A2098" t="s">
        <v>100</v>
      </c>
      <c r="B2098" t="s">
        <v>161</v>
      </c>
      <c r="C2098" t="s">
        <v>184</v>
      </c>
      <c r="D2098" t="s">
        <v>232</v>
      </c>
      <c r="E2098" t="s">
        <v>18</v>
      </c>
      <c r="F2098" t="s">
        <v>145</v>
      </c>
      <c r="G2098">
        <v>3</v>
      </c>
      <c r="H2098">
        <v>22.5</v>
      </c>
      <c r="I2098">
        <v>67.5</v>
      </c>
    </row>
    <row r="2099" spans="1:9" x14ac:dyDescent="0.3">
      <c r="A2099" t="s">
        <v>101</v>
      </c>
      <c r="B2099" t="s">
        <v>161</v>
      </c>
      <c r="C2099" t="s">
        <v>184</v>
      </c>
      <c r="D2099" t="s">
        <v>256</v>
      </c>
      <c r="E2099" t="s">
        <v>18</v>
      </c>
      <c r="F2099" t="s">
        <v>145</v>
      </c>
      <c r="G2099">
        <v>2</v>
      </c>
      <c r="H2099">
        <v>56.5</v>
      </c>
      <c r="I2099">
        <v>113</v>
      </c>
    </row>
    <row r="2100" spans="1:9" x14ac:dyDescent="0.3">
      <c r="A2100" t="s">
        <v>101</v>
      </c>
      <c r="B2100" t="s">
        <v>161</v>
      </c>
      <c r="C2100" t="s">
        <v>184</v>
      </c>
      <c r="D2100" t="s">
        <v>262</v>
      </c>
      <c r="E2100" t="s">
        <v>16</v>
      </c>
      <c r="F2100" t="s">
        <v>145</v>
      </c>
      <c r="G2100">
        <v>2</v>
      </c>
      <c r="H2100">
        <v>56.5</v>
      </c>
      <c r="I2100">
        <v>113</v>
      </c>
    </row>
    <row r="2101" spans="1:9" x14ac:dyDescent="0.3">
      <c r="A2101" t="s">
        <v>102</v>
      </c>
      <c r="B2101" t="s">
        <v>161</v>
      </c>
      <c r="C2101" t="s">
        <v>184</v>
      </c>
      <c r="D2101" t="s">
        <v>277</v>
      </c>
      <c r="E2101" t="s">
        <v>17</v>
      </c>
      <c r="F2101" t="s">
        <v>148</v>
      </c>
      <c r="G2101">
        <v>1</v>
      </c>
      <c r="H2101">
        <v>11.94</v>
      </c>
      <c r="I2101">
        <v>11.94</v>
      </c>
    </row>
    <row r="2102" spans="1:9" x14ac:dyDescent="0.3">
      <c r="A2102" t="s">
        <v>102</v>
      </c>
      <c r="B2102" t="s">
        <v>161</v>
      </c>
      <c r="C2102" t="s">
        <v>184</v>
      </c>
      <c r="D2102" t="s">
        <v>333</v>
      </c>
      <c r="E2102" t="s">
        <v>17</v>
      </c>
      <c r="F2102" t="s">
        <v>148</v>
      </c>
      <c r="G2102">
        <v>26</v>
      </c>
      <c r="H2102">
        <v>1.75</v>
      </c>
      <c r="I2102">
        <v>45.5</v>
      </c>
    </row>
    <row r="2103" spans="1:9" x14ac:dyDescent="0.3">
      <c r="A2103" t="s">
        <v>102</v>
      </c>
      <c r="B2103" t="s">
        <v>161</v>
      </c>
      <c r="C2103" t="s">
        <v>184</v>
      </c>
      <c r="D2103" t="s">
        <v>199</v>
      </c>
      <c r="E2103" t="s">
        <v>16</v>
      </c>
      <c r="F2103" t="s">
        <v>145</v>
      </c>
      <c r="G2103">
        <v>102</v>
      </c>
      <c r="H2103">
        <v>5.5</v>
      </c>
      <c r="I2103">
        <v>561</v>
      </c>
    </row>
    <row r="2104" spans="1:9" x14ac:dyDescent="0.3">
      <c r="A2104" t="s">
        <v>102</v>
      </c>
      <c r="B2104" t="s">
        <v>161</v>
      </c>
      <c r="C2104" t="s">
        <v>184</v>
      </c>
      <c r="D2104" t="s">
        <v>217</v>
      </c>
      <c r="E2104" t="s">
        <v>17</v>
      </c>
      <c r="F2104" t="s">
        <v>148</v>
      </c>
      <c r="G2104">
        <v>1</v>
      </c>
      <c r="H2104">
        <v>49.2</v>
      </c>
      <c r="I2104">
        <v>49.2</v>
      </c>
    </row>
    <row r="2105" spans="1:9" x14ac:dyDescent="0.3">
      <c r="A2105" t="s">
        <v>102</v>
      </c>
      <c r="B2105" t="s">
        <v>161</v>
      </c>
      <c r="C2105" t="s">
        <v>184</v>
      </c>
      <c r="D2105" t="s">
        <v>218</v>
      </c>
      <c r="E2105" t="s">
        <v>17</v>
      </c>
      <c r="F2105" t="s">
        <v>145</v>
      </c>
      <c r="G2105">
        <v>3</v>
      </c>
      <c r="H2105">
        <v>130</v>
      </c>
      <c r="I2105">
        <v>390</v>
      </c>
    </row>
    <row r="2106" spans="1:9" x14ac:dyDescent="0.3">
      <c r="A2106" t="s">
        <v>102</v>
      </c>
      <c r="B2106" t="s">
        <v>161</v>
      </c>
      <c r="C2106" t="s">
        <v>184</v>
      </c>
      <c r="D2106" t="s">
        <v>225</v>
      </c>
      <c r="E2106" t="s">
        <v>16</v>
      </c>
      <c r="F2106" t="s">
        <v>162</v>
      </c>
      <c r="G2106">
        <v>272.13</v>
      </c>
      <c r="H2106">
        <v>51.96</v>
      </c>
      <c r="I2106">
        <v>14139.9</v>
      </c>
    </row>
    <row r="2107" spans="1:9" x14ac:dyDescent="0.3">
      <c r="A2107" t="s">
        <v>103</v>
      </c>
      <c r="B2107" t="s">
        <v>161</v>
      </c>
      <c r="C2107" t="s">
        <v>184</v>
      </c>
      <c r="D2107" t="s">
        <v>206</v>
      </c>
      <c r="E2107" t="s">
        <v>16</v>
      </c>
      <c r="F2107" t="s">
        <v>148</v>
      </c>
      <c r="G2107">
        <v>6.2</v>
      </c>
      <c r="H2107">
        <v>97.17</v>
      </c>
      <c r="I2107">
        <v>602.46</v>
      </c>
    </row>
    <row r="2108" spans="1:9" x14ac:dyDescent="0.3">
      <c r="A2108" t="s">
        <v>103</v>
      </c>
      <c r="B2108" t="s">
        <v>161</v>
      </c>
      <c r="C2108" t="s">
        <v>184</v>
      </c>
      <c r="D2108" t="s">
        <v>191</v>
      </c>
      <c r="E2108" t="s">
        <v>18</v>
      </c>
      <c r="F2108" t="s">
        <v>192</v>
      </c>
      <c r="G2108" t="s">
        <v>193</v>
      </c>
      <c r="H2108" t="s">
        <v>193</v>
      </c>
      <c r="I2108">
        <v>323.98</v>
      </c>
    </row>
    <row r="2109" spans="1:9" x14ac:dyDescent="0.3">
      <c r="A2109" t="s">
        <v>103</v>
      </c>
      <c r="B2109" t="s">
        <v>161</v>
      </c>
      <c r="C2109" t="s">
        <v>184</v>
      </c>
      <c r="D2109" t="s">
        <v>196</v>
      </c>
      <c r="E2109" t="s">
        <v>125</v>
      </c>
      <c r="F2109" t="s">
        <v>145</v>
      </c>
      <c r="G2109">
        <v>1</v>
      </c>
      <c r="H2109">
        <v>60</v>
      </c>
      <c r="I2109">
        <v>60</v>
      </c>
    </row>
    <row r="2110" spans="1:9" x14ac:dyDescent="0.3">
      <c r="A2110" t="s">
        <v>104</v>
      </c>
      <c r="B2110" t="s">
        <v>161</v>
      </c>
      <c r="C2110" t="s">
        <v>184</v>
      </c>
      <c r="D2110" t="s">
        <v>277</v>
      </c>
      <c r="E2110" t="s">
        <v>17</v>
      </c>
      <c r="F2110" t="s">
        <v>148</v>
      </c>
      <c r="G2110">
        <v>1</v>
      </c>
      <c r="H2110">
        <v>11.94</v>
      </c>
      <c r="I2110">
        <v>11.94</v>
      </c>
    </row>
    <row r="2111" spans="1:9" x14ac:dyDescent="0.3">
      <c r="A2111" t="s">
        <v>104</v>
      </c>
      <c r="B2111" t="s">
        <v>161</v>
      </c>
      <c r="C2111" t="s">
        <v>184</v>
      </c>
      <c r="D2111" t="s">
        <v>255</v>
      </c>
      <c r="E2111" t="s">
        <v>18</v>
      </c>
      <c r="F2111" t="s">
        <v>145</v>
      </c>
      <c r="G2111">
        <v>4</v>
      </c>
      <c r="H2111">
        <v>7.5</v>
      </c>
      <c r="I2111">
        <v>30</v>
      </c>
    </row>
    <row r="2112" spans="1:9" x14ac:dyDescent="0.3">
      <c r="A2112" t="s">
        <v>104</v>
      </c>
      <c r="B2112" t="s">
        <v>161</v>
      </c>
      <c r="C2112" t="s">
        <v>184</v>
      </c>
      <c r="D2112" t="s">
        <v>272</v>
      </c>
      <c r="E2112" t="s">
        <v>17</v>
      </c>
      <c r="F2112" t="s">
        <v>145</v>
      </c>
      <c r="G2112">
        <v>1049</v>
      </c>
      <c r="H2112">
        <v>3.2</v>
      </c>
      <c r="I2112">
        <v>3356.8</v>
      </c>
    </row>
    <row r="2113" spans="1:9" x14ac:dyDescent="0.3">
      <c r="A2113" t="s">
        <v>104</v>
      </c>
      <c r="B2113" t="s">
        <v>161</v>
      </c>
      <c r="C2113" t="s">
        <v>184</v>
      </c>
      <c r="D2113" t="s">
        <v>222</v>
      </c>
      <c r="E2113" t="s">
        <v>125</v>
      </c>
      <c r="F2113" t="s">
        <v>145</v>
      </c>
      <c r="G2113">
        <v>16</v>
      </c>
      <c r="H2113">
        <v>110</v>
      </c>
      <c r="I2113">
        <v>1760</v>
      </c>
    </row>
    <row r="2114" spans="1:9" x14ac:dyDescent="0.3">
      <c r="A2114" t="s">
        <v>104</v>
      </c>
      <c r="B2114" t="s">
        <v>161</v>
      </c>
      <c r="C2114" t="s">
        <v>184</v>
      </c>
      <c r="D2114" t="s">
        <v>239</v>
      </c>
      <c r="E2114" t="s">
        <v>17</v>
      </c>
      <c r="F2114" t="s">
        <v>145</v>
      </c>
      <c r="G2114">
        <v>35.363599999999998</v>
      </c>
      <c r="H2114">
        <v>110</v>
      </c>
      <c r="I2114">
        <v>3890</v>
      </c>
    </row>
    <row r="2115" spans="1:9" x14ac:dyDescent="0.3">
      <c r="A2115" t="s">
        <v>105</v>
      </c>
      <c r="B2115" t="s">
        <v>161</v>
      </c>
      <c r="C2115" t="s">
        <v>184</v>
      </c>
      <c r="D2115" t="s">
        <v>233</v>
      </c>
      <c r="E2115" t="s">
        <v>16</v>
      </c>
      <c r="F2115" t="s">
        <v>148</v>
      </c>
      <c r="G2115">
        <v>5.5000999999999998</v>
      </c>
      <c r="H2115">
        <v>48.69</v>
      </c>
      <c r="I2115">
        <v>267.8</v>
      </c>
    </row>
    <row r="2116" spans="1:9" x14ac:dyDescent="0.3">
      <c r="A2116" t="s">
        <v>105</v>
      </c>
      <c r="B2116" t="s">
        <v>161</v>
      </c>
      <c r="C2116" t="s">
        <v>184</v>
      </c>
      <c r="D2116" t="s">
        <v>281</v>
      </c>
      <c r="E2116" t="s">
        <v>18</v>
      </c>
      <c r="F2116" t="s">
        <v>145</v>
      </c>
      <c r="G2116" t="s">
        <v>193</v>
      </c>
      <c r="H2116" t="s">
        <v>193</v>
      </c>
      <c r="I2116">
        <v>0</v>
      </c>
    </row>
    <row r="2117" spans="1:9" x14ac:dyDescent="0.3">
      <c r="A2117" t="s">
        <v>93</v>
      </c>
      <c r="B2117" t="s">
        <v>161</v>
      </c>
      <c r="C2117" t="s">
        <v>184</v>
      </c>
      <c r="D2117" t="s">
        <v>204</v>
      </c>
      <c r="E2117" t="s">
        <v>16</v>
      </c>
      <c r="F2117" t="s">
        <v>148</v>
      </c>
      <c r="G2117">
        <v>3</v>
      </c>
      <c r="H2117">
        <v>157.91999999999999</v>
      </c>
      <c r="I2117">
        <v>473.76</v>
      </c>
    </row>
    <row r="2118" spans="1:9" x14ac:dyDescent="0.3">
      <c r="A2118" t="s">
        <v>93</v>
      </c>
      <c r="B2118" t="s">
        <v>161</v>
      </c>
      <c r="C2118" t="s">
        <v>184</v>
      </c>
      <c r="D2118" t="s">
        <v>238</v>
      </c>
      <c r="E2118" t="s">
        <v>17</v>
      </c>
      <c r="F2118" t="s">
        <v>148</v>
      </c>
      <c r="G2118">
        <v>11</v>
      </c>
      <c r="H2118">
        <v>79.14</v>
      </c>
      <c r="I2118">
        <v>870.54</v>
      </c>
    </row>
    <row r="2119" spans="1:9" x14ac:dyDescent="0.3">
      <c r="A2119" t="s">
        <v>93</v>
      </c>
      <c r="B2119" t="s">
        <v>161</v>
      </c>
      <c r="C2119" t="s">
        <v>184</v>
      </c>
      <c r="D2119" t="s">
        <v>300</v>
      </c>
      <c r="E2119" t="s">
        <v>125</v>
      </c>
      <c r="F2119" t="s">
        <v>145</v>
      </c>
      <c r="G2119">
        <v>2</v>
      </c>
      <c r="H2119">
        <v>50.55</v>
      </c>
      <c r="I2119">
        <v>101.1</v>
      </c>
    </row>
    <row r="2120" spans="1:9" x14ac:dyDescent="0.3">
      <c r="A2120" t="s">
        <v>93</v>
      </c>
      <c r="B2120" t="s">
        <v>161</v>
      </c>
      <c r="C2120" t="s">
        <v>184</v>
      </c>
      <c r="D2120" t="s">
        <v>270</v>
      </c>
      <c r="E2120" t="s">
        <v>17</v>
      </c>
      <c r="F2120" t="s">
        <v>145</v>
      </c>
      <c r="G2120">
        <v>2</v>
      </c>
      <c r="H2120">
        <v>6.5</v>
      </c>
      <c r="I2120">
        <v>13</v>
      </c>
    </row>
    <row r="2121" spans="1:9" x14ac:dyDescent="0.3">
      <c r="A2121" t="s">
        <v>93</v>
      </c>
      <c r="B2121" t="s">
        <v>161</v>
      </c>
      <c r="C2121" t="s">
        <v>184</v>
      </c>
      <c r="D2121" t="s">
        <v>220</v>
      </c>
      <c r="E2121" t="s">
        <v>17</v>
      </c>
      <c r="F2121" t="s">
        <v>147</v>
      </c>
      <c r="G2121">
        <v>22</v>
      </c>
      <c r="H2121">
        <v>3.25</v>
      </c>
      <c r="I2121">
        <v>71.5</v>
      </c>
    </row>
    <row r="2122" spans="1:9" x14ac:dyDescent="0.3">
      <c r="A2122" t="s">
        <v>93</v>
      </c>
      <c r="B2122" t="s">
        <v>161</v>
      </c>
      <c r="C2122" t="s">
        <v>184</v>
      </c>
      <c r="D2122" t="s">
        <v>250</v>
      </c>
      <c r="E2122" t="s">
        <v>125</v>
      </c>
      <c r="F2122" t="s">
        <v>145</v>
      </c>
      <c r="G2122">
        <v>5</v>
      </c>
      <c r="H2122">
        <v>55</v>
      </c>
      <c r="I2122">
        <v>275</v>
      </c>
    </row>
    <row r="2123" spans="1:9" x14ac:dyDescent="0.3">
      <c r="A2123" t="s">
        <v>93</v>
      </c>
      <c r="B2123" t="s">
        <v>161</v>
      </c>
      <c r="C2123" t="s">
        <v>184</v>
      </c>
      <c r="D2123" t="s">
        <v>225</v>
      </c>
      <c r="E2123" t="s">
        <v>17</v>
      </c>
      <c r="F2123" t="s">
        <v>162</v>
      </c>
      <c r="G2123">
        <v>600.70000000000005</v>
      </c>
      <c r="H2123">
        <v>49</v>
      </c>
      <c r="I2123">
        <v>29435.62</v>
      </c>
    </row>
    <row r="2124" spans="1:9" x14ac:dyDescent="0.3">
      <c r="A2124" t="s">
        <v>94</v>
      </c>
      <c r="B2124" t="s">
        <v>161</v>
      </c>
      <c r="C2124" t="s">
        <v>184</v>
      </c>
      <c r="D2124" t="s">
        <v>202</v>
      </c>
      <c r="E2124" t="s">
        <v>16</v>
      </c>
      <c r="F2124" t="s">
        <v>148</v>
      </c>
      <c r="G2124">
        <v>3</v>
      </c>
      <c r="H2124">
        <v>187.53</v>
      </c>
      <c r="I2124">
        <v>562.59</v>
      </c>
    </row>
    <row r="2125" spans="1:9" x14ac:dyDescent="0.3">
      <c r="A2125" t="s">
        <v>94</v>
      </c>
      <c r="B2125" t="s">
        <v>161</v>
      </c>
      <c r="C2125" t="s">
        <v>184</v>
      </c>
      <c r="D2125" t="s">
        <v>272</v>
      </c>
      <c r="E2125" t="s">
        <v>17</v>
      </c>
      <c r="F2125" t="s">
        <v>145</v>
      </c>
      <c r="G2125">
        <v>2128</v>
      </c>
      <c r="H2125">
        <v>3.2</v>
      </c>
      <c r="I2125">
        <v>6809.6</v>
      </c>
    </row>
    <row r="2126" spans="1:9" x14ac:dyDescent="0.3">
      <c r="A2126" t="s">
        <v>94</v>
      </c>
      <c r="B2126" t="s">
        <v>161</v>
      </c>
      <c r="C2126" t="s">
        <v>184</v>
      </c>
      <c r="D2126" t="s">
        <v>194</v>
      </c>
      <c r="E2126" t="s">
        <v>17</v>
      </c>
      <c r="F2126" t="s">
        <v>147</v>
      </c>
      <c r="G2126">
        <v>301.30040000000002</v>
      </c>
      <c r="H2126">
        <v>18.57</v>
      </c>
      <c r="I2126">
        <v>5595.15</v>
      </c>
    </row>
    <row r="2127" spans="1:9" x14ac:dyDescent="0.3">
      <c r="A2127" t="s">
        <v>94</v>
      </c>
      <c r="B2127" t="s">
        <v>161</v>
      </c>
      <c r="C2127" t="s">
        <v>184</v>
      </c>
      <c r="D2127" t="s">
        <v>194</v>
      </c>
      <c r="E2127" t="s">
        <v>16</v>
      </c>
      <c r="F2127" t="s">
        <v>147</v>
      </c>
      <c r="G2127">
        <v>111</v>
      </c>
      <c r="H2127">
        <v>18.57</v>
      </c>
      <c r="I2127">
        <v>2061.27</v>
      </c>
    </row>
    <row r="2128" spans="1:9" x14ac:dyDescent="0.3">
      <c r="A2128" t="s">
        <v>94</v>
      </c>
      <c r="B2128" t="s">
        <v>161</v>
      </c>
      <c r="C2128" t="s">
        <v>184</v>
      </c>
      <c r="D2128" t="s">
        <v>218</v>
      </c>
      <c r="E2128" t="s">
        <v>17</v>
      </c>
      <c r="F2128" t="s">
        <v>145</v>
      </c>
      <c r="G2128">
        <v>16</v>
      </c>
      <c r="H2128">
        <v>130</v>
      </c>
      <c r="I2128">
        <v>2080</v>
      </c>
    </row>
    <row r="2129" spans="1:9" x14ac:dyDescent="0.3">
      <c r="A2129" t="s">
        <v>95</v>
      </c>
      <c r="B2129" t="s">
        <v>161</v>
      </c>
      <c r="C2129" t="s">
        <v>184</v>
      </c>
      <c r="D2129" t="s">
        <v>251</v>
      </c>
      <c r="E2129" t="s">
        <v>16</v>
      </c>
      <c r="F2129" t="s">
        <v>148</v>
      </c>
      <c r="G2129">
        <v>1</v>
      </c>
      <c r="H2129">
        <v>87.68</v>
      </c>
      <c r="I2129">
        <v>87.68</v>
      </c>
    </row>
    <row r="2130" spans="1:9" x14ac:dyDescent="0.3">
      <c r="A2130" t="s">
        <v>95</v>
      </c>
      <c r="B2130" t="s">
        <v>161</v>
      </c>
      <c r="C2130" t="s">
        <v>184</v>
      </c>
      <c r="D2130" t="s">
        <v>268</v>
      </c>
      <c r="E2130" t="s">
        <v>17</v>
      </c>
      <c r="F2130" t="s">
        <v>148</v>
      </c>
      <c r="G2130">
        <v>4</v>
      </c>
      <c r="H2130">
        <v>74.819999999999993</v>
      </c>
      <c r="I2130">
        <v>299.27999999999997</v>
      </c>
    </row>
    <row r="2131" spans="1:9" x14ac:dyDescent="0.3">
      <c r="A2131" t="s">
        <v>97</v>
      </c>
      <c r="B2131" t="s">
        <v>161</v>
      </c>
      <c r="C2131" t="s">
        <v>184</v>
      </c>
      <c r="D2131" t="s">
        <v>325</v>
      </c>
      <c r="E2131" t="s">
        <v>17</v>
      </c>
      <c r="F2131" t="s">
        <v>148</v>
      </c>
      <c r="G2131">
        <v>0.90839999999999999</v>
      </c>
      <c r="H2131">
        <v>48.72</v>
      </c>
      <c r="I2131">
        <v>44.26</v>
      </c>
    </row>
    <row r="2132" spans="1:9" x14ac:dyDescent="0.3">
      <c r="A2132" t="s">
        <v>98</v>
      </c>
      <c r="B2132" t="s">
        <v>161</v>
      </c>
      <c r="C2132" t="s">
        <v>184</v>
      </c>
      <c r="D2132" t="s">
        <v>245</v>
      </c>
      <c r="E2132" t="s">
        <v>16</v>
      </c>
      <c r="F2132" t="s">
        <v>148</v>
      </c>
      <c r="G2132">
        <v>1</v>
      </c>
      <c r="H2132">
        <v>57.27</v>
      </c>
      <c r="I2132">
        <v>57.27</v>
      </c>
    </row>
    <row r="2133" spans="1:9" x14ac:dyDescent="0.3">
      <c r="A2133" t="s">
        <v>98</v>
      </c>
      <c r="B2133" t="s">
        <v>161</v>
      </c>
      <c r="C2133" t="s">
        <v>184</v>
      </c>
      <c r="D2133" t="s">
        <v>202</v>
      </c>
      <c r="E2133" t="s">
        <v>18</v>
      </c>
      <c r="F2133" t="s">
        <v>148</v>
      </c>
      <c r="G2133">
        <v>18</v>
      </c>
      <c r="H2133">
        <v>191.95</v>
      </c>
      <c r="I2133">
        <v>3455.11</v>
      </c>
    </row>
    <row r="2134" spans="1:9" x14ac:dyDescent="0.3">
      <c r="A2134" t="s">
        <v>98</v>
      </c>
      <c r="B2134" t="s">
        <v>161</v>
      </c>
      <c r="C2134" t="s">
        <v>184</v>
      </c>
      <c r="D2134" t="s">
        <v>207</v>
      </c>
      <c r="E2134" t="s">
        <v>17</v>
      </c>
      <c r="F2134" t="s">
        <v>148</v>
      </c>
      <c r="G2134">
        <v>6</v>
      </c>
      <c r="H2134">
        <v>469.63</v>
      </c>
      <c r="I2134">
        <v>2817.78</v>
      </c>
    </row>
    <row r="2135" spans="1:9" x14ac:dyDescent="0.3">
      <c r="A2135" t="s">
        <v>98</v>
      </c>
      <c r="B2135" t="s">
        <v>161</v>
      </c>
      <c r="C2135" t="s">
        <v>184</v>
      </c>
      <c r="D2135" t="s">
        <v>286</v>
      </c>
      <c r="E2135" t="s">
        <v>16</v>
      </c>
      <c r="F2135" t="s">
        <v>145</v>
      </c>
      <c r="G2135">
        <v>113</v>
      </c>
      <c r="H2135">
        <v>5</v>
      </c>
      <c r="I2135">
        <v>565</v>
      </c>
    </row>
    <row r="2136" spans="1:9" x14ac:dyDescent="0.3">
      <c r="A2136" t="s">
        <v>98</v>
      </c>
      <c r="B2136" t="s">
        <v>161</v>
      </c>
      <c r="C2136" t="s">
        <v>184</v>
      </c>
      <c r="D2136" t="s">
        <v>293</v>
      </c>
      <c r="E2136" t="s">
        <v>17</v>
      </c>
      <c r="F2136" t="s">
        <v>148</v>
      </c>
      <c r="G2136">
        <v>29</v>
      </c>
      <c r="H2136">
        <v>3</v>
      </c>
      <c r="I2136">
        <v>87</v>
      </c>
    </row>
    <row r="2137" spans="1:9" x14ac:dyDescent="0.3">
      <c r="A2137" t="s">
        <v>98</v>
      </c>
      <c r="B2137" t="s">
        <v>161</v>
      </c>
      <c r="C2137" t="s">
        <v>184</v>
      </c>
      <c r="D2137" t="s">
        <v>275</v>
      </c>
      <c r="E2137" t="s">
        <v>16</v>
      </c>
      <c r="F2137" t="s">
        <v>145</v>
      </c>
      <c r="G2137">
        <v>2</v>
      </c>
      <c r="H2137">
        <v>130</v>
      </c>
      <c r="I2137">
        <v>260</v>
      </c>
    </row>
    <row r="2138" spans="1:9" x14ac:dyDescent="0.3">
      <c r="A2138" t="s">
        <v>98</v>
      </c>
      <c r="B2138" t="s">
        <v>161</v>
      </c>
      <c r="C2138" t="s">
        <v>184</v>
      </c>
      <c r="D2138" t="s">
        <v>296</v>
      </c>
      <c r="E2138" t="s">
        <v>18</v>
      </c>
      <c r="F2138" t="s">
        <v>145</v>
      </c>
      <c r="G2138">
        <v>1</v>
      </c>
      <c r="H2138">
        <v>130</v>
      </c>
      <c r="I2138">
        <v>130</v>
      </c>
    </row>
    <row r="2139" spans="1:9" x14ac:dyDescent="0.3">
      <c r="A2139" t="s">
        <v>99</v>
      </c>
      <c r="B2139" t="s">
        <v>161</v>
      </c>
      <c r="C2139" t="s">
        <v>184</v>
      </c>
      <c r="D2139" t="s">
        <v>233</v>
      </c>
      <c r="E2139" t="s">
        <v>18</v>
      </c>
      <c r="F2139" t="s">
        <v>148</v>
      </c>
      <c r="G2139">
        <v>9</v>
      </c>
      <c r="H2139">
        <v>48.69</v>
      </c>
      <c r="I2139">
        <v>438.21</v>
      </c>
    </row>
    <row r="2140" spans="1:9" x14ac:dyDescent="0.3">
      <c r="A2140" t="s">
        <v>100</v>
      </c>
      <c r="B2140" t="s">
        <v>161</v>
      </c>
      <c r="C2140" t="s">
        <v>184</v>
      </c>
      <c r="D2140" t="s">
        <v>298</v>
      </c>
      <c r="E2140" t="s">
        <v>18</v>
      </c>
      <c r="F2140" t="s">
        <v>148</v>
      </c>
      <c r="G2140" t="s">
        <v>193</v>
      </c>
      <c r="H2140">
        <v>0</v>
      </c>
      <c r="I2140">
        <v>0</v>
      </c>
    </row>
    <row r="2141" spans="1:9" x14ac:dyDescent="0.3">
      <c r="A2141" t="s">
        <v>101</v>
      </c>
      <c r="B2141" t="s">
        <v>161</v>
      </c>
      <c r="C2141" t="s">
        <v>184</v>
      </c>
      <c r="D2141" t="s">
        <v>230</v>
      </c>
      <c r="E2141" t="s">
        <v>17</v>
      </c>
      <c r="F2141" t="s">
        <v>148</v>
      </c>
      <c r="G2141">
        <v>10</v>
      </c>
      <c r="H2141">
        <v>44.4</v>
      </c>
      <c r="I2141">
        <v>444</v>
      </c>
    </row>
    <row r="2142" spans="1:9" x14ac:dyDescent="0.3">
      <c r="A2142" t="s">
        <v>102</v>
      </c>
      <c r="B2142" t="s">
        <v>161</v>
      </c>
      <c r="C2142" t="s">
        <v>184</v>
      </c>
      <c r="D2142" t="s">
        <v>191</v>
      </c>
      <c r="E2142" t="s">
        <v>16</v>
      </c>
      <c r="F2142" t="s">
        <v>192</v>
      </c>
      <c r="G2142" t="s">
        <v>193</v>
      </c>
      <c r="H2142" t="s">
        <v>193</v>
      </c>
      <c r="I2142">
        <v>254.93</v>
      </c>
    </row>
    <row r="2143" spans="1:9" x14ac:dyDescent="0.3">
      <c r="A2143" t="s">
        <v>102</v>
      </c>
      <c r="B2143" t="s">
        <v>161</v>
      </c>
      <c r="C2143" t="s">
        <v>184</v>
      </c>
      <c r="D2143" t="s">
        <v>226</v>
      </c>
      <c r="E2143" t="s">
        <v>17</v>
      </c>
      <c r="F2143" t="s">
        <v>147</v>
      </c>
      <c r="G2143">
        <v>41</v>
      </c>
      <c r="H2143">
        <v>3.34</v>
      </c>
      <c r="I2143">
        <v>136.94</v>
      </c>
    </row>
    <row r="2144" spans="1:9" x14ac:dyDescent="0.3">
      <c r="A2144" t="s">
        <v>102</v>
      </c>
      <c r="B2144" t="s">
        <v>161</v>
      </c>
      <c r="C2144" t="s">
        <v>184</v>
      </c>
      <c r="D2144" t="s">
        <v>208</v>
      </c>
      <c r="E2144" t="s">
        <v>17</v>
      </c>
      <c r="F2144" t="s">
        <v>147</v>
      </c>
      <c r="G2144">
        <v>1</v>
      </c>
      <c r="H2144">
        <v>22.5</v>
      </c>
      <c r="I2144">
        <v>22.5</v>
      </c>
    </row>
    <row r="2145" spans="1:9" x14ac:dyDescent="0.3">
      <c r="A2145" t="s">
        <v>102</v>
      </c>
      <c r="B2145" t="s">
        <v>161</v>
      </c>
      <c r="C2145" t="s">
        <v>184</v>
      </c>
      <c r="D2145" t="s">
        <v>275</v>
      </c>
      <c r="E2145" t="s">
        <v>125</v>
      </c>
      <c r="F2145" t="s">
        <v>145</v>
      </c>
      <c r="G2145">
        <v>13</v>
      </c>
      <c r="H2145">
        <v>130</v>
      </c>
      <c r="I2145">
        <v>1690</v>
      </c>
    </row>
    <row r="2146" spans="1:9" x14ac:dyDescent="0.3">
      <c r="A2146" t="s">
        <v>103</v>
      </c>
      <c r="B2146" t="s">
        <v>161</v>
      </c>
      <c r="C2146" t="s">
        <v>184</v>
      </c>
      <c r="D2146" t="s">
        <v>245</v>
      </c>
      <c r="E2146" t="s">
        <v>18</v>
      </c>
      <c r="F2146" t="s">
        <v>148</v>
      </c>
      <c r="G2146">
        <v>2.5</v>
      </c>
      <c r="H2146">
        <v>57.27</v>
      </c>
      <c r="I2146">
        <v>143.18</v>
      </c>
    </row>
    <row r="2147" spans="1:9" x14ac:dyDescent="0.3">
      <c r="A2147" t="s">
        <v>104</v>
      </c>
      <c r="B2147" t="s">
        <v>161</v>
      </c>
      <c r="C2147" t="s">
        <v>184</v>
      </c>
      <c r="D2147" t="s">
        <v>272</v>
      </c>
      <c r="E2147" t="s">
        <v>125</v>
      </c>
      <c r="F2147" t="s">
        <v>145</v>
      </c>
      <c r="G2147">
        <v>1803</v>
      </c>
      <c r="H2147">
        <v>3.2</v>
      </c>
      <c r="I2147">
        <v>5769.6</v>
      </c>
    </row>
    <row r="2148" spans="1:9" x14ac:dyDescent="0.3">
      <c r="A2148" t="s">
        <v>104</v>
      </c>
      <c r="B2148" t="s">
        <v>161</v>
      </c>
      <c r="C2148" t="s">
        <v>184</v>
      </c>
      <c r="D2148" t="s">
        <v>293</v>
      </c>
      <c r="E2148" t="s">
        <v>17</v>
      </c>
      <c r="F2148" t="s">
        <v>148</v>
      </c>
      <c r="G2148">
        <v>155</v>
      </c>
      <c r="H2148">
        <v>3</v>
      </c>
      <c r="I2148">
        <v>465</v>
      </c>
    </row>
    <row r="2149" spans="1:9" x14ac:dyDescent="0.3">
      <c r="A2149" t="s">
        <v>105</v>
      </c>
      <c r="B2149" t="s">
        <v>161</v>
      </c>
      <c r="C2149" t="s">
        <v>184</v>
      </c>
      <c r="D2149" t="s">
        <v>196</v>
      </c>
      <c r="E2149" t="s">
        <v>18</v>
      </c>
      <c r="F2149" t="s">
        <v>145</v>
      </c>
      <c r="G2149">
        <v>3</v>
      </c>
      <c r="H2149">
        <v>60</v>
      </c>
      <c r="I2149">
        <v>180</v>
      </c>
    </row>
    <row r="2150" spans="1:9" x14ac:dyDescent="0.3">
      <c r="A2150" t="s">
        <v>105</v>
      </c>
      <c r="B2150" t="s">
        <v>161</v>
      </c>
      <c r="C2150" t="s">
        <v>184</v>
      </c>
      <c r="D2150" t="s">
        <v>232</v>
      </c>
      <c r="E2150" t="s">
        <v>17</v>
      </c>
      <c r="F2150" t="s">
        <v>145</v>
      </c>
      <c r="G2150">
        <v>3</v>
      </c>
      <c r="H2150">
        <v>22.5</v>
      </c>
      <c r="I2150">
        <v>67.5</v>
      </c>
    </row>
    <row r="2151" spans="1:9" x14ac:dyDescent="0.3">
      <c r="A2151" t="s">
        <v>93</v>
      </c>
      <c r="B2151" t="s">
        <v>161</v>
      </c>
      <c r="C2151" t="s">
        <v>184</v>
      </c>
      <c r="D2151" t="s">
        <v>203</v>
      </c>
      <c r="E2151" t="s">
        <v>16</v>
      </c>
      <c r="F2151" t="s">
        <v>148</v>
      </c>
      <c r="G2151">
        <v>5.3998999999999997</v>
      </c>
      <c r="H2151">
        <v>229.66</v>
      </c>
      <c r="I2151">
        <v>1240.1600000000001</v>
      </c>
    </row>
    <row r="2152" spans="1:9" x14ac:dyDescent="0.3">
      <c r="A2152" t="s">
        <v>93</v>
      </c>
      <c r="B2152" t="s">
        <v>161</v>
      </c>
      <c r="C2152" t="s">
        <v>184</v>
      </c>
      <c r="D2152" t="s">
        <v>222</v>
      </c>
      <c r="E2152" t="s">
        <v>125</v>
      </c>
      <c r="F2152" t="s">
        <v>145</v>
      </c>
      <c r="G2152">
        <v>15</v>
      </c>
      <c r="H2152">
        <v>110</v>
      </c>
      <c r="I2152">
        <v>1650</v>
      </c>
    </row>
    <row r="2153" spans="1:9" x14ac:dyDescent="0.3">
      <c r="A2153" t="s">
        <v>93</v>
      </c>
      <c r="B2153" t="s">
        <v>161</v>
      </c>
      <c r="C2153" t="s">
        <v>184</v>
      </c>
      <c r="D2153" t="s">
        <v>287</v>
      </c>
      <c r="E2153" t="s">
        <v>16</v>
      </c>
      <c r="F2153" t="s">
        <v>145</v>
      </c>
      <c r="G2153">
        <v>1</v>
      </c>
      <c r="H2153">
        <v>50</v>
      </c>
      <c r="I2153">
        <v>50</v>
      </c>
    </row>
    <row r="2154" spans="1:9" x14ac:dyDescent="0.3">
      <c r="A2154" t="s">
        <v>93</v>
      </c>
      <c r="B2154" t="s">
        <v>161</v>
      </c>
      <c r="C2154" t="s">
        <v>184</v>
      </c>
      <c r="D2154" t="s">
        <v>304</v>
      </c>
      <c r="E2154" t="s">
        <v>17</v>
      </c>
      <c r="F2154" t="s">
        <v>145</v>
      </c>
      <c r="G2154">
        <v>1</v>
      </c>
      <c r="H2154">
        <v>56.5</v>
      </c>
      <c r="I2154">
        <v>56.5</v>
      </c>
    </row>
    <row r="2155" spans="1:9" x14ac:dyDescent="0.3">
      <c r="A2155" t="s">
        <v>93</v>
      </c>
      <c r="B2155" t="s">
        <v>161</v>
      </c>
      <c r="C2155" t="s">
        <v>184</v>
      </c>
      <c r="D2155" t="s">
        <v>218</v>
      </c>
      <c r="E2155" t="s">
        <v>18</v>
      </c>
      <c r="F2155" t="s">
        <v>145</v>
      </c>
      <c r="G2155">
        <v>5</v>
      </c>
      <c r="H2155">
        <v>130</v>
      </c>
      <c r="I2155">
        <v>650</v>
      </c>
    </row>
    <row r="2156" spans="1:9" x14ac:dyDescent="0.3">
      <c r="A2156" t="s">
        <v>94</v>
      </c>
      <c r="B2156" t="s">
        <v>161</v>
      </c>
      <c r="C2156" t="s">
        <v>184</v>
      </c>
      <c r="D2156" t="s">
        <v>206</v>
      </c>
      <c r="E2156" t="s">
        <v>16</v>
      </c>
      <c r="F2156" t="s">
        <v>148</v>
      </c>
      <c r="G2156">
        <v>6</v>
      </c>
      <c r="H2156">
        <v>95.87</v>
      </c>
      <c r="I2156">
        <v>575.22</v>
      </c>
    </row>
    <row r="2157" spans="1:9" x14ac:dyDescent="0.3">
      <c r="A2157" t="s">
        <v>94</v>
      </c>
      <c r="B2157" t="s">
        <v>161</v>
      </c>
      <c r="C2157" t="s">
        <v>184</v>
      </c>
      <c r="D2157" t="s">
        <v>269</v>
      </c>
      <c r="E2157" t="s">
        <v>17</v>
      </c>
      <c r="F2157" t="s">
        <v>148</v>
      </c>
      <c r="G2157">
        <v>12.333299999999999</v>
      </c>
      <c r="H2157">
        <v>69.14</v>
      </c>
      <c r="I2157">
        <v>852.73</v>
      </c>
    </row>
    <row r="2158" spans="1:9" x14ac:dyDescent="0.3">
      <c r="A2158" t="s">
        <v>94</v>
      </c>
      <c r="B2158" t="s">
        <v>161</v>
      </c>
      <c r="C2158" t="s">
        <v>184</v>
      </c>
      <c r="D2158" t="s">
        <v>191</v>
      </c>
      <c r="E2158" t="s">
        <v>18</v>
      </c>
      <c r="F2158" t="s">
        <v>192</v>
      </c>
      <c r="G2158" t="s">
        <v>193</v>
      </c>
      <c r="H2158" t="s">
        <v>193</v>
      </c>
      <c r="I2158">
        <v>191.62</v>
      </c>
    </row>
    <row r="2159" spans="1:9" x14ac:dyDescent="0.3">
      <c r="A2159" t="s">
        <v>94</v>
      </c>
      <c r="B2159" t="s">
        <v>161</v>
      </c>
      <c r="C2159" t="s">
        <v>184</v>
      </c>
      <c r="D2159" t="s">
        <v>196</v>
      </c>
      <c r="E2159" t="s">
        <v>125</v>
      </c>
      <c r="F2159" t="s">
        <v>145</v>
      </c>
      <c r="G2159">
        <v>3</v>
      </c>
      <c r="H2159">
        <v>60</v>
      </c>
      <c r="I2159">
        <v>180</v>
      </c>
    </row>
    <row r="2160" spans="1:9" x14ac:dyDescent="0.3">
      <c r="A2160" t="s">
        <v>95</v>
      </c>
      <c r="B2160" t="s">
        <v>161</v>
      </c>
      <c r="C2160" t="s">
        <v>184</v>
      </c>
      <c r="D2160" t="s">
        <v>301</v>
      </c>
      <c r="E2160" t="s">
        <v>16</v>
      </c>
      <c r="F2160" t="s">
        <v>147</v>
      </c>
      <c r="G2160">
        <v>803.601</v>
      </c>
      <c r="H2160">
        <v>23.46</v>
      </c>
      <c r="I2160">
        <v>18852.48</v>
      </c>
    </row>
    <row r="2161" spans="1:9" x14ac:dyDescent="0.3">
      <c r="A2161" t="s">
        <v>95</v>
      </c>
      <c r="B2161" t="s">
        <v>161</v>
      </c>
      <c r="C2161" t="s">
        <v>184</v>
      </c>
      <c r="D2161" t="s">
        <v>275</v>
      </c>
      <c r="E2161" t="s">
        <v>18</v>
      </c>
      <c r="F2161" t="s">
        <v>145</v>
      </c>
      <c r="G2161">
        <v>6</v>
      </c>
      <c r="H2161">
        <v>130</v>
      </c>
      <c r="I2161">
        <v>780</v>
      </c>
    </row>
    <row r="2162" spans="1:9" x14ac:dyDescent="0.3">
      <c r="A2162" t="s">
        <v>95</v>
      </c>
      <c r="B2162" t="s">
        <v>161</v>
      </c>
      <c r="C2162" t="s">
        <v>184</v>
      </c>
      <c r="D2162" t="s">
        <v>237</v>
      </c>
      <c r="E2162" t="s">
        <v>16</v>
      </c>
      <c r="F2162" t="s">
        <v>145</v>
      </c>
      <c r="G2162">
        <v>10</v>
      </c>
      <c r="H2162">
        <v>130</v>
      </c>
      <c r="I2162">
        <v>1300</v>
      </c>
    </row>
    <row r="2163" spans="1:9" x14ac:dyDescent="0.3">
      <c r="A2163" t="s">
        <v>98</v>
      </c>
      <c r="B2163" t="s">
        <v>161</v>
      </c>
      <c r="C2163" t="s">
        <v>184</v>
      </c>
      <c r="D2163" t="s">
        <v>323</v>
      </c>
      <c r="E2163" t="s">
        <v>17</v>
      </c>
      <c r="F2163" t="s">
        <v>148</v>
      </c>
      <c r="G2163">
        <v>0.63570000000000004</v>
      </c>
      <c r="H2163">
        <v>54.3</v>
      </c>
      <c r="I2163">
        <v>34.520000000000003</v>
      </c>
    </row>
    <row r="2164" spans="1:9" x14ac:dyDescent="0.3">
      <c r="A2164" t="s">
        <v>98</v>
      </c>
      <c r="B2164" t="s">
        <v>161</v>
      </c>
      <c r="C2164" t="s">
        <v>184</v>
      </c>
      <c r="D2164" t="s">
        <v>244</v>
      </c>
      <c r="E2164" t="s">
        <v>18</v>
      </c>
      <c r="F2164" t="s">
        <v>148</v>
      </c>
      <c r="G2164">
        <v>1</v>
      </c>
      <c r="H2164">
        <v>117.68</v>
      </c>
      <c r="I2164">
        <v>117.68</v>
      </c>
    </row>
    <row r="2165" spans="1:9" x14ac:dyDescent="0.3">
      <c r="A2165" t="s">
        <v>98</v>
      </c>
      <c r="B2165" t="s">
        <v>161</v>
      </c>
      <c r="C2165" t="s">
        <v>184</v>
      </c>
      <c r="D2165" t="s">
        <v>265</v>
      </c>
      <c r="E2165" t="s">
        <v>18</v>
      </c>
      <c r="F2165" t="s">
        <v>145</v>
      </c>
      <c r="G2165">
        <v>8</v>
      </c>
      <c r="H2165">
        <v>100</v>
      </c>
      <c r="I2165">
        <v>800</v>
      </c>
    </row>
    <row r="2166" spans="1:9" x14ac:dyDescent="0.3">
      <c r="A2166" t="s">
        <v>99</v>
      </c>
      <c r="B2166" t="s">
        <v>161</v>
      </c>
      <c r="C2166" t="s">
        <v>184</v>
      </c>
      <c r="D2166" t="s">
        <v>259</v>
      </c>
      <c r="E2166" t="s">
        <v>17</v>
      </c>
      <c r="F2166" t="s">
        <v>148</v>
      </c>
      <c r="G2166" t="s">
        <v>193</v>
      </c>
      <c r="H2166">
        <v>0</v>
      </c>
      <c r="I2166">
        <v>0</v>
      </c>
    </row>
    <row r="2167" spans="1:9" x14ac:dyDescent="0.3">
      <c r="A2167" t="s">
        <v>99</v>
      </c>
      <c r="B2167" t="s">
        <v>161</v>
      </c>
      <c r="C2167" t="s">
        <v>184</v>
      </c>
      <c r="D2167" t="s">
        <v>244</v>
      </c>
      <c r="E2167" t="s">
        <v>17</v>
      </c>
      <c r="F2167" t="s">
        <v>148</v>
      </c>
      <c r="G2167">
        <v>2</v>
      </c>
      <c r="H2167">
        <v>117.68</v>
      </c>
      <c r="I2167">
        <v>235.36</v>
      </c>
    </row>
    <row r="2168" spans="1:9" x14ac:dyDescent="0.3">
      <c r="A2168" t="s">
        <v>99</v>
      </c>
      <c r="B2168" t="s">
        <v>161</v>
      </c>
      <c r="C2168" t="s">
        <v>184</v>
      </c>
      <c r="D2168" t="s">
        <v>258</v>
      </c>
      <c r="E2168" t="s">
        <v>17</v>
      </c>
      <c r="F2168" t="s">
        <v>145</v>
      </c>
      <c r="G2168">
        <v>49</v>
      </c>
      <c r="H2168">
        <v>6.5</v>
      </c>
      <c r="I2168">
        <v>318.5</v>
      </c>
    </row>
    <row r="2169" spans="1:9" x14ac:dyDescent="0.3">
      <c r="A2169" t="s">
        <v>99</v>
      </c>
      <c r="B2169" t="s">
        <v>161</v>
      </c>
      <c r="C2169" t="s">
        <v>184</v>
      </c>
      <c r="D2169" t="s">
        <v>215</v>
      </c>
      <c r="E2169" t="s">
        <v>16</v>
      </c>
      <c r="F2169" t="s">
        <v>145</v>
      </c>
      <c r="G2169">
        <v>1</v>
      </c>
      <c r="H2169">
        <v>110</v>
      </c>
      <c r="I2169">
        <v>110</v>
      </c>
    </row>
    <row r="2170" spans="1:9" x14ac:dyDescent="0.3">
      <c r="A2170" t="s">
        <v>99</v>
      </c>
      <c r="B2170" t="s">
        <v>161</v>
      </c>
      <c r="C2170" t="s">
        <v>184</v>
      </c>
      <c r="D2170" t="s">
        <v>312</v>
      </c>
      <c r="E2170" t="s">
        <v>17</v>
      </c>
      <c r="F2170" t="s">
        <v>145</v>
      </c>
      <c r="G2170">
        <v>1</v>
      </c>
      <c r="H2170">
        <v>56.5</v>
      </c>
      <c r="I2170">
        <v>56.5</v>
      </c>
    </row>
    <row r="2171" spans="1:9" x14ac:dyDescent="0.3">
      <c r="A2171" t="s">
        <v>99</v>
      </c>
      <c r="B2171" t="s">
        <v>161</v>
      </c>
      <c r="C2171" t="s">
        <v>184</v>
      </c>
      <c r="D2171" t="s">
        <v>200</v>
      </c>
      <c r="E2171" t="s">
        <v>18</v>
      </c>
      <c r="F2171" t="s">
        <v>148</v>
      </c>
      <c r="G2171">
        <v>2</v>
      </c>
      <c r="H2171">
        <v>65.680000000000007</v>
      </c>
      <c r="I2171">
        <v>131.36000000000001</v>
      </c>
    </row>
    <row r="2172" spans="1:9" x14ac:dyDescent="0.3">
      <c r="A2172" t="s">
        <v>99</v>
      </c>
      <c r="B2172" t="s">
        <v>161</v>
      </c>
      <c r="C2172" t="s">
        <v>184</v>
      </c>
      <c r="D2172" t="s">
        <v>218</v>
      </c>
      <c r="E2172" t="s">
        <v>17</v>
      </c>
      <c r="F2172" t="s">
        <v>145</v>
      </c>
      <c r="G2172">
        <v>1</v>
      </c>
      <c r="H2172">
        <v>130</v>
      </c>
      <c r="I2172">
        <v>130</v>
      </c>
    </row>
    <row r="2173" spans="1:9" x14ac:dyDescent="0.3">
      <c r="A2173" t="s">
        <v>99</v>
      </c>
      <c r="B2173" t="s">
        <v>161</v>
      </c>
      <c r="C2173" t="s">
        <v>184</v>
      </c>
      <c r="D2173" t="s">
        <v>303</v>
      </c>
      <c r="E2173" t="s">
        <v>16</v>
      </c>
      <c r="F2173" t="s">
        <v>145</v>
      </c>
      <c r="G2173">
        <v>1</v>
      </c>
      <c r="H2173">
        <v>56.5</v>
      </c>
      <c r="I2173">
        <v>56.5</v>
      </c>
    </row>
    <row r="2174" spans="1:9" x14ac:dyDescent="0.3">
      <c r="A2174" t="s">
        <v>100</v>
      </c>
      <c r="B2174" t="s">
        <v>161</v>
      </c>
      <c r="C2174" t="s">
        <v>184</v>
      </c>
      <c r="D2174" t="s">
        <v>198</v>
      </c>
      <c r="E2174" t="s">
        <v>18</v>
      </c>
      <c r="F2174" t="s">
        <v>147</v>
      </c>
      <c r="G2174">
        <v>1</v>
      </c>
      <c r="H2174">
        <v>65</v>
      </c>
      <c r="I2174">
        <v>65</v>
      </c>
    </row>
    <row r="2175" spans="1:9" x14ac:dyDescent="0.3">
      <c r="A2175" t="s">
        <v>100</v>
      </c>
      <c r="B2175" t="s">
        <v>161</v>
      </c>
      <c r="C2175" t="s">
        <v>184</v>
      </c>
      <c r="D2175" t="s">
        <v>308</v>
      </c>
      <c r="E2175" t="s">
        <v>17</v>
      </c>
      <c r="F2175" t="s">
        <v>148</v>
      </c>
      <c r="G2175">
        <v>52</v>
      </c>
      <c r="H2175">
        <v>2</v>
      </c>
      <c r="I2175">
        <v>104</v>
      </c>
    </row>
    <row r="2176" spans="1:9" x14ac:dyDescent="0.3">
      <c r="A2176" t="s">
        <v>100</v>
      </c>
      <c r="B2176" t="s">
        <v>161</v>
      </c>
      <c r="C2176" t="s">
        <v>184</v>
      </c>
      <c r="D2176" t="s">
        <v>222</v>
      </c>
      <c r="E2176" t="s">
        <v>18</v>
      </c>
      <c r="F2176" t="s">
        <v>145</v>
      </c>
      <c r="G2176">
        <v>51</v>
      </c>
      <c r="H2176">
        <v>110</v>
      </c>
      <c r="I2176">
        <v>5610</v>
      </c>
    </row>
    <row r="2177" spans="1:9" x14ac:dyDescent="0.3">
      <c r="A2177" t="s">
        <v>100</v>
      </c>
      <c r="B2177" t="s">
        <v>161</v>
      </c>
      <c r="C2177" t="s">
        <v>184</v>
      </c>
      <c r="D2177" t="s">
        <v>200</v>
      </c>
      <c r="E2177" t="s">
        <v>18</v>
      </c>
      <c r="F2177" t="s">
        <v>148</v>
      </c>
      <c r="G2177">
        <v>3</v>
      </c>
      <c r="H2177">
        <v>65.680000000000007</v>
      </c>
      <c r="I2177">
        <v>197.04</v>
      </c>
    </row>
    <row r="2178" spans="1:9" x14ac:dyDescent="0.3">
      <c r="A2178" t="s">
        <v>101</v>
      </c>
      <c r="B2178" t="s">
        <v>161</v>
      </c>
      <c r="C2178" t="s">
        <v>184</v>
      </c>
      <c r="D2178" t="s">
        <v>190</v>
      </c>
      <c r="E2178" t="s">
        <v>17</v>
      </c>
      <c r="F2178" t="s">
        <v>148</v>
      </c>
      <c r="G2178">
        <v>115</v>
      </c>
      <c r="H2178">
        <v>18.84</v>
      </c>
      <c r="I2178">
        <v>2166.6</v>
      </c>
    </row>
    <row r="2179" spans="1:9" x14ac:dyDescent="0.3">
      <c r="A2179" t="s">
        <v>101</v>
      </c>
      <c r="B2179" t="s">
        <v>161</v>
      </c>
      <c r="C2179" t="s">
        <v>184</v>
      </c>
      <c r="D2179" t="s">
        <v>245</v>
      </c>
      <c r="E2179" t="s">
        <v>16</v>
      </c>
      <c r="F2179" t="s">
        <v>148</v>
      </c>
      <c r="G2179">
        <v>2</v>
      </c>
      <c r="H2179">
        <v>57.27</v>
      </c>
      <c r="I2179">
        <v>114.54</v>
      </c>
    </row>
    <row r="2180" spans="1:9" x14ac:dyDescent="0.3">
      <c r="A2180" t="s">
        <v>101</v>
      </c>
      <c r="B2180" t="s">
        <v>161</v>
      </c>
      <c r="C2180" t="s">
        <v>184</v>
      </c>
      <c r="D2180" t="s">
        <v>204</v>
      </c>
      <c r="E2180" t="s">
        <v>125</v>
      </c>
      <c r="F2180" t="s">
        <v>148</v>
      </c>
      <c r="G2180">
        <v>1</v>
      </c>
      <c r="H2180">
        <v>161.12</v>
      </c>
      <c r="I2180">
        <v>161.12</v>
      </c>
    </row>
    <row r="2181" spans="1:9" x14ac:dyDescent="0.3">
      <c r="A2181" t="s">
        <v>101</v>
      </c>
      <c r="B2181" t="s">
        <v>161</v>
      </c>
      <c r="C2181" t="s">
        <v>184</v>
      </c>
      <c r="D2181" t="s">
        <v>215</v>
      </c>
      <c r="E2181" t="s">
        <v>17</v>
      </c>
      <c r="F2181" t="s">
        <v>145</v>
      </c>
      <c r="G2181">
        <v>1</v>
      </c>
      <c r="H2181">
        <v>110</v>
      </c>
      <c r="I2181">
        <v>110</v>
      </c>
    </row>
    <row r="2182" spans="1:9" x14ac:dyDescent="0.3">
      <c r="A2182" t="s">
        <v>102</v>
      </c>
      <c r="B2182" t="s">
        <v>161</v>
      </c>
      <c r="C2182" t="s">
        <v>184</v>
      </c>
      <c r="D2182" t="s">
        <v>233</v>
      </c>
      <c r="E2182" t="s">
        <v>18</v>
      </c>
      <c r="F2182" t="s">
        <v>148</v>
      </c>
      <c r="G2182">
        <v>9.6666000000000007</v>
      </c>
      <c r="H2182">
        <v>48.69</v>
      </c>
      <c r="I2182">
        <v>470.67</v>
      </c>
    </row>
    <row r="2183" spans="1:9" x14ac:dyDescent="0.3">
      <c r="A2183" t="s">
        <v>102</v>
      </c>
      <c r="B2183" t="s">
        <v>161</v>
      </c>
      <c r="C2183" t="s">
        <v>184</v>
      </c>
      <c r="D2183" t="s">
        <v>204</v>
      </c>
      <c r="E2183" t="s">
        <v>17</v>
      </c>
      <c r="F2183" t="s">
        <v>148</v>
      </c>
      <c r="G2183">
        <v>66.370500000000007</v>
      </c>
      <c r="H2183">
        <v>161.12</v>
      </c>
      <c r="I2183">
        <v>10693.62</v>
      </c>
    </row>
    <row r="2184" spans="1:9" x14ac:dyDescent="0.3">
      <c r="A2184" t="s">
        <v>102</v>
      </c>
      <c r="B2184" t="s">
        <v>161</v>
      </c>
      <c r="C2184" t="s">
        <v>184</v>
      </c>
      <c r="D2184" t="s">
        <v>199</v>
      </c>
      <c r="E2184" t="s">
        <v>125</v>
      </c>
      <c r="F2184" t="s">
        <v>145</v>
      </c>
      <c r="G2184">
        <v>69.596299999999999</v>
      </c>
      <c r="H2184">
        <v>5.5</v>
      </c>
      <c r="I2184">
        <v>382.78</v>
      </c>
    </row>
    <row r="2185" spans="1:9" x14ac:dyDescent="0.3">
      <c r="A2185" t="s">
        <v>102</v>
      </c>
      <c r="B2185" t="s">
        <v>161</v>
      </c>
      <c r="C2185" t="s">
        <v>184</v>
      </c>
      <c r="D2185" t="s">
        <v>271</v>
      </c>
      <c r="E2185" t="s">
        <v>16</v>
      </c>
      <c r="F2185" t="s">
        <v>148</v>
      </c>
      <c r="G2185">
        <v>1</v>
      </c>
      <c r="H2185">
        <v>56.34</v>
      </c>
      <c r="I2185">
        <v>56.34</v>
      </c>
    </row>
    <row r="2186" spans="1:9" x14ac:dyDescent="0.3">
      <c r="A2186" t="s">
        <v>103</v>
      </c>
      <c r="B2186" t="s">
        <v>161</v>
      </c>
      <c r="C2186" t="s">
        <v>184</v>
      </c>
      <c r="D2186" t="s">
        <v>301</v>
      </c>
      <c r="E2186" t="s">
        <v>16</v>
      </c>
      <c r="F2186" t="s">
        <v>147</v>
      </c>
      <c r="G2186">
        <v>830.32820000000004</v>
      </c>
      <c r="H2186">
        <v>23.82</v>
      </c>
      <c r="I2186">
        <v>19778.419999999998</v>
      </c>
    </row>
    <row r="2187" spans="1:9" x14ac:dyDescent="0.3">
      <c r="A2187" t="s">
        <v>103</v>
      </c>
      <c r="B2187" t="s">
        <v>161</v>
      </c>
      <c r="C2187" t="s">
        <v>184</v>
      </c>
      <c r="D2187" t="s">
        <v>229</v>
      </c>
      <c r="E2187" t="s">
        <v>17</v>
      </c>
      <c r="F2187" t="s">
        <v>147</v>
      </c>
      <c r="G2187">
        <v>3</v>
      </c>
      <c r="H2187">
        <v>10</v>
      </c>
      <c r="I2187">
        <v>30</v>
      </c>
    </row>
    <row r="2188" spans="1:9" x14ac:dyDescent="0.3">
      <c r="A2188" t="s">
        <v>103</v>
      </c>
      <c r="B2188" t="s">
        <v>161</v>
      </c>
      <c r="C2188" t="s">
        <v>184</v>
      </c>
      <c r="D2188" t="s">
        <v>278</v>
      </c>
      <c r="E2188" t="s">
        <v>16</v>
      </c>
      <c r="F2188" t="s">
        <v>145</v>
      </c>
      <c r="G2188">
        <v>11</v>
      </c>
      <c r="H2188">
        <v>70</v>
      </c>
      <c r="I2188">
        <v>770</v>
      </c>
    </row>
    <row r="2189" spans="1:9" x14ac:dyDescent="0.3">
      <c r="A2189" t="s">
        <v>104</v>
      </c>
      <c r="B2189" t="s">
        <v>161</v>
      </c>
      <c r="C2189" t="s">
        <v>184</v>
      </c>
      <c r="D2189" t="s">
        <v>267</v>
      </c>
      <c r="E2189" t="s">
        <v>18</v>
      </c>
      <c r="F2189" t="s">
        <v>148</v>
      </c>
      <c r="G2189">
        <v>6</v>
      </c>
      <c r="H2189">
        <v>48.89</v>
      </c>
      <c r="I2189">
        <v>293.33999999999997</v>
      </c>
    </row>
    <row r="2190" spans="1:9" x14ac:dyDescent="0.3">
      <c r="A2190" t="s">
        <v>104</v>
      </c>
      <c r="B2190" t="s">
        <v>161</v>
      </c>
      <c r="C2190" t="s">
        <v>184</v>
      </c>
      <c r="D2190" t="s">
        <v>238</v>
      </c>
      <c r="E2190" t="s">
        <v>17</v>
      </c>
      <c r="F2190" t="s">
        <v>148</v>
      </c>
      <c r="G2190">
        <v>10.9674</v>
      </c>
      <c r="H2190">
        <v>80.75</v>
      </c>
      <c r="I2190">
        <v>885.62</v>
      </c>
    </row>
    <row r="2191" spans="1:9" x14ac:dyDescent="0.3">
      <c r="A2191" t="s">
        <v>104</v>
      </c>
      <c r="B2191" t="s">
        <v>161</v>
      </c>
      <c r="C2191" t="s">
        <v>184</v>
      </c>
      <c r="D2191" t="s">
        <v>301</v>
      </c>
      <c r="E2191" t="s">
        <v>17</v>
      </c>
      <c r="F2191" t="s">
        <v>147</v>
      </c>
      <c r="G2191">
        <v>3115.2089999999998</v>
      </c>
      <c r="H2191">
        <v>23.82</v>
      </c>
      <c r="I2191">
        <v>74204.28</v>
      </c>
    </row>
    <row r="2192" spans="1:9" x14ac:dyDescent="0.3">
      <c r="A2192" t="s">
        <v>104</v>
      </c>
      <c r="B2192" t="s">
        <v>161</v>
      </c>
      <c r="C2192" t="s">
        <v>184</v>
      </c>
      <c r="D2192" t="s">
        <v>205</v>
      </c>
      <c r="E2192" t="s">
        <v>16</v>
      </c>
      <c r="F2192" t="s">
        <v>145</v>
      </c>
      <c r="G2192">
        <v>1</v>
      </c>
      <c r="H2192">
        <v>50</v>
      </c>
      <c r="I2192">
        <v>50</v>
      </c>
    </row>
    <row r="2193" spans="1:9" x14ac:dyDescent="0.3">
      <c r="A2193" t="s">
        <v>105</v>
      </c>
      <c r="B2193" t="s">
        <v>161</v>
      </c>
      <c r="C2193" t="s">
        <v>184</v>
      </c>
      <c r="D2193" t="s">
        <v>251</v>
      </c>
      <c r="E2193" t="s">
        <v>17</v>
      </c>
      <c r="F2193" t="s">
        <v>148</v>
      </c>
      <c r="G2193">
        <v>38</v>
      </c>
      <c r="H2193">
        <v>88.59</v>
      </c>
      <c r="I2193">
        <v>3366.42</v>
      </c>
    </row>
    <row r="2194" spans="1:9" x14ac:dyDescent="0.3">
      <c r="A2194" t="s">
        <v>105</v>
      </c>
      <c r="B2194" t="s">
        <v>161</v>
      </c>
      <c r="C2194" t="s">
        <v>184</v>
      </c>
      <c r="D2194" t="s">
        <v>198</v>
      </c>
      <c r="E2194" t="s">
        <v>16</v>
      </c>
      <c r="F2194" t="s">
        <v>147</v>
      </c>
      <c r="G2194">
        <v>1</v>
      </c>
      <c r="H2194">
        <v>65</v>
      </c>
      <c r="I2194">
        <v>65</v>
      </c>
    </row>
    <row r="2195" spans="1:9" x14ac:dyDescent="0.3">
      <c r="A2195" t="s">
        <v>105</v>
      </c>
      <c r="B2195" t="s">
        <v>161</v>
      </c>
      <c r="C2195" t="s">
        <v>184</v>
      </c>
      <c r="D2195" t="s">
        <v>220</v>
      </c>
      <c r="E2195" t="s">
        <v>18</v>
      </c>
      <c r="F2195" t="s">
        <v>147</v>
      </c>
      <c r="G2195">
        <v>12</v>
      </c>
      <c r="H2195">
        <v>3.25</v>
      </c>
      <c r="I2195">
        <v>39</v>
      </c>
    </row>
    <row r="2196" spans="1:9" x14ac:dyDescent="0.3">
      <c r="A2196" t="s">
        <v>105</v>
      </c>
      <c r="B2196" t="s">
        <v>161</v>
      </c>
      <c r="C2196" t="s">
        <v>184</v>
      </c>
      <c r="D2196" t="s">
        <v>197</v>
      </c>
      <c r="E2196" t="s">
        <v>16</v>
      </c>
      <c r="F2196" t="s">
        <v>145</v>
      </c>
      <c r="G2196">
        <v>1</v>
      </c>
      <c r="H2196">
        <v>130</v>
      </c>
      <c r="I2196">
        <v>130</v>
      </c>
    </row>
    <row r="2197" spans="1:9" x14ac:dyDescent="0.3">
      <c r="A2197" t="s">
        <v>93</v>
      </c>
      <c r="B2197" t="s">
        <v>161</v>
      </c>
      <c r="C2197" t="s">
        <v>184</v>
      </c>
      <c r="D2197" t="s">
        <v>243</v>
      </c>
      <c r="E2197" t="s">
        <v>17</v>
      </c>
      <c r="F2197" t="s">
        <v>148</v>
      </c>
      <c r="G2197">
        <v>125.59990000000001</v>
      </c>
      <c r="H2197">
        <v>23.47</v>
      </c>
      <c r="I2197">
        <v>2947.83</v>
      </c>
    </row>
    <row r="2198" spans="1:9" x14ac:dyDescent="0.3">
      <c r="A2198" t="s">
        <v>93</v>
      </c>
      <c r="B2198" t="s">
        <v>161</v>
      </c>
      <c r="C2198" t="s">
        <v>184</v>
      </c>
      <c r="D2198" t="s">
        <v>204</v>
      </c>
      <c r="E2198" t="s">
        <v>125</v>
      </c>
      <c r="F2198" t="s">
        <v>148</v>
      </c>
      <c r="G2198">
        <v>1</v>
      </c>
      <c r="H2198">
        <v>157.91999999999999</v>
      </c>
      <c r="I2198">
        <v>157.91999999999999</v>
      </c>
    </row>
    <row r="2199" spans="1:9" x14ac:dyDescent="0.3">
      <c r="A2199" t="s">
        <v>93</v>
      </c>
      <c r="B2199" t="s">
        <v>161</v>
      </c>
      <c r="C2199" t="s">
        <v>184</v>
      </c>
      <c r="D2199" t="s">
        <v>272</v>
      </c>
      <c r="E2199" t="s">
        <v>125</v>
      </c>
      <c r="F2199" t="s">
        <v>145</v>
      </c>
      <c r="G2199">
        <v>2305</v>
      </c>
      <c r="H2199">
        <v>3.2</v>
      </c>
      <c r="I2199">
        <v>7376</v>
      </c>
    </row>
    <row r="2200" spans="1:9" x14ac:dyDescent="0.3">
      <c r="A2200" t="s">
        <v>93</v>
      </c>
      <c r="B2200" t="s">
        <v>161</v>
      </c>
      <c r="C2200" t="s">
        <v>184</v>
      </c>
      <c r="D2200" t="s">
        <v>214</v>
      </c>
      <c r="E2200" t="s">
        <v>18</v>
      </c>
      <c r="F2200" t="s">
        <v>148</v>
      </c>
      <c r="G2200">
        <v>31</v>
      </c>
      <c r="H2200">
        <v>1.6</v>
      </c>
      <c r="I2200">
        <v>49.6</v>
      </c>
    </row>
    <row r="2201" spans="1:9" x14ac:dyDescent="0.3">
      <c r="A2201" t="s">
        <v>93</v>
      </c>
      <c r="B2201" t="s">
        <v>161</v>
      </c>
      <c r="C2201" t="s">
        <v>184</v>
      </c>
      <c r="D2201" t="s">
        <v>194</v>
      </c>
      <c r="E2201" t="s">
        <v>16</v>
      </c>
      <c r="F2201" t="s">
        <v>147</v>
      </c>
      <c r="G2201">
        <v>107.19970000000001</v>
      </c>
      <c r="H2201">
        <v>18.57</v>
      </c>
      <c r="I2201">
        <v>1990.7</v>
      </c>
    </row>
    <row r="2202" spans="1:9" x14ac:dyDescent="0.3">
      <c r="A2202" t="s">
        <v>93</v>
      </c>
      <c r="B2202" t="s">
        <v>161</v>
      </c>
      <c r="C2202" t="s">
        <v>184</v>
      </c>
      <c r="D2202" t="s">
        <v>229</v>
      </c>
      <c r="E2202" t="s">
        <v>16</v>
      </c>
      <c r="F2202" t="s">
        <v>147</v>
      </c>
      <c r="G2202">
        <v>4</v>
      </c>
      <c r="H2202">
        <v>10</v>
      </c>
      <c r="I2202">
        <v>40</v>
      </c>
    </row>
    <row r="2203" spans="1:9" x14ac:dyDescent="0.3">
      <c r="A2203" t="s">
        <v>94</v>
      </c>
      <c r="B2203" t="s">
        <v>161</v>
      </c>
      <c r="C2203" t="s">
        <v>184</v>
      </c>
      <c r="D2203" t="s">
        <v>258</v>
      </c>
      <c r="E2203" t="s">
        <v>16</v>
      </c>
      <c r="F2203" t="s">
        <v>145</v>
      </c>
      <c r="G2203">
        <v>12</v>
      </c>
      <c r="H2203">
        <v>6.5</v>
      </c>
      <c r="I2203">
        <v>78</v>
      </c>
    </row>
    <row r="2204" spans="1:9" x14ac:dyDescent="0.3">
      <c r="A2204" t="s">
        <v>94</v>
      </c>
      <c r="B2204" t="s">
        <v>161</v>
      </c>
      <c r="C2204" t="s">
        <v>184</v>
      </c>
      <c r="D2204" t="s">
        <v>264</v>
      </c>
      <c r="E2204" t="s">
        <v>17</v>
      </c>
      <c r="F2204" t="s">
        <v>147</v>
      </c>
      <c r="G2204" t="s">
        <v>193</v>
      </c>
      <c r="H2204" t="s">
        <v>193</v>
      </c>
      <c r="I2204">
        <v>5.42</v>
      </c>
    </row>
    <row r="2205" spans="1:9" x14ac:dyDescent="0.3">
      <c r="A2205" t="s">
        <v>94</v>
      </c>
      <c r="B2205" t="s">
        <v>161</v>
      </c>
      <c r="C2205" t="s">
        <v>184</v>
      </c>
      <c r="D2205" t="s">
        <v>316</v>
      </c>
      <c r="E2205" t="s">
        <v>17</v>
      </c>
      <c r="F2205" t="s">
        <v>145</v>
      </c>
      <c r="G2205">
        <v>3</v>
      </c>
      <c r="H2205">
        <v>120</v>
      </c>
      <c r="I2205">
        <v>360</v>
      </c>
    </row>
    <row r="2206" spans="1:9" x14ac:dyDescent="0.3">
      <c r="A2206" t="s">
        <v>94</v>
      </c>
      <c r="B2206" t="s">
        <v>161</v>
      </c>
      <c r="C2206" t="s">
        <v>184</v>
      </c>
      <c r="D2206" t="s">
        <v>256</v>
      </c>
      <c r="E2206" t="s">
        <v>16</v>
      </c>
      <c r="F2206" t="s">
        <v>145</v>
      </c>
      <c r="G2206">
        <v>3</v>
      </c>
      <c r="H2206">
        <v>56.5</v>
      </c>
      <c r="I2206">
        <v>169.5</v>
      </c>
    </row>
    <row r="2207" spans="1:9" x14ac:dyDescent="0.3">
      <c r="A2207" t="s">
        <v>95</v>
      </c>
      <c r="B2207" t="s">
        <v>161</v>
      </c>
      <c r="C2207" t="s">
        <v>184</v>
      </c>
      <c r="D2207" t="s">
        <v>204</v>
      </c>
      <c r="E2207" t="s">
        <v>18</v>
      </c>
      <c r="F2207" t="s">
        <v>148</v>
      </c>
      <c r="G2207">
        <v>29.6069</v>
      </c>
      <c r="H2207">
        <v>157.91999999999999</v>
      </c>
      <c r="I2207">
        <v>4675.53</v>
      </c>
    </row>
    <row r="2208" spans="1:9" x14ac:dyDescent="0.3">
      <c r="A2208" t="s">
        <v>95</v>
      </c>
      <c r="B2208" t="s">
        <v>161</v>
      </c>
      <c r="C2208" t="s">
        <v>184</v>
      </c>
      <c r="D2208" t="s">
        <v>215</v>
      </c>
      <c r="E2208" t="s">
        <v>16</v>
      </c>
      <c r="F2208" t="s">
        <v>145</v>
      </c>
      <c r="G2208">
        <v>2</v>
      </c>
      <c r="H2208">
        <v>110</v>
      </c>
      <c r="I2208">
        <v>220</v>
      </c>
    </row>
    <row r="2209" spans="1:9" x14ac:dyDescent="0.3">
      <c r="A2209" t="s">
        <v>97</v>
      </c>
      <c r="B2209" t="s">
        <v>161</v>
      </c>
      <c r="C2209" t="s">
        <v>184</v>
      </c>
      <c r="D2209" t="s">
        <v>248</v>
      </c>
      <c r="E2209" t="s">
        <v>16</v>
      </c>
      <c r="F2209" t="s">
        <v>148</v>
      </c>
      <c r="G2209">
        <v>8</v>
      </c>
      <c r="H2209">
        <v>114.27</v>
      </c>
      <c r="I2209">
        <v>914.16</v>
      </c>
    </row>
    <row r="2210" spans="1:9" x14ac:dyDescent="0.3">
      <c r="A2210" t="s">
        <v>97</v>
      </c>
      <c r="B2210" t="s">
        <v>161</v>
      </c>
      <c r="C2210" t="s">
        <v>184</v>
      </c>
      <c r="D2210" t="s">
        <v>246</v>
      </c>
      <c r="E2210" t="s">
        <v>18</v>
      </c>
      <c r="F2210" t="s">
        <v>148</v>
      </c>
      <c r="G2210">
        <v>3.3332999999999999</v>
      </c>
      <c r="H2210">
        <v>96.2</v>
      </c>
      <c r="I2210">
        <v>320.67</v>
      </c>
    </row>
    <row r="2211" spans="1:9" x14ac:dyDescent="0.3">
      <c r="A2211" t="s">
        <v>97</v>
      </c>
      <c r="B2211" t="s">
        <v>161</v>
      </c>
      <c r="C2211" t="s">
        <v>184</v>
      </c>
      <c r="D2211" t="s">
        <v>280</v>
      </c>
      <c r="E2211" t="s">
        <v>17</v>
      </c>
      <c r="F2211" t="s">
        <v>145</v>
      </c>
      <c r="G2211">
        <v>3</v>
      </c>
      <c r="H2211">
        <v>13</v>
      </c>
      <c r="I2211">
        <v>39</v>
      </c>
    </row>
    <row r="2212" spans="1:9" x14ac:dyDescent="0.3">
      <c r="A2212" t="s">
        <v>97</v>
      </c>
      <c r="B2212" t="s">
        <v>161</v>
      </c>
      <c r="C2212" t="s">
        <v>184</v>
      </c>
      <c r="D2212" t="s">
        <v>235</v>
      </c>
      <c r="E2212" t="s">
        <v>17</v>
      </c>
      <c r="F2212" t="s">
        <v>148</v>
      </c>
      <c r="G2212">
        <v>8</v>
      </c>
      <c r="H2212">
        <v>2.25</v>
      </c>
      <c r="I2212">
        <v>18</v>
      </c>
    </row>
    <row r="2213" spans="1:9" x14ac:dyDescent="0.3">
      <c r="A2213" t="s">
        <v>97</v>
      </c>
      <c r="B2213" t="s">
        <v>161</v>
      </c>
      <c r="C2213" t="s">
        <v>184</v>
      </c>
      <c r="D2213" t="s">
        <v>278</v>
      </c>
      <c r="E2213" t="s">
        <v>17</v>
      </c>
      <c r="F2213" t="s">
        <v>145</v>
      </c>
      <c r="G2213">
        <v>1</v>
      </c>
      <c r="H2213">
        <v>70</v>
      </c>
      <c r="I2213">
        <v>70</v>
      </c>
    </row>
    <row r="2214" spans="1:9" x14ac:dyDescent="0.3">
      <c r="A2214" t="s">
        <v>98</v>
      </c>
      <c r="B2214" t="s">
        <v>161</v>
      </c>
      <c r="C2214" t="s">
        <v>184</v>
      </c>
      <c r="D2214" t="s">
        <v>309</v>
      </c>
      <c r="E2214" t="s">
        <v>17</v>
      </c>
      <c r="F2214" t="s">
        <v>148</v>
      </c>
      <c r="G2214">
        <v>1</v>
      </c>
      <c r="H2214">
        <v>22.5</v>
      </c>
      <c r="I2214">
        <v>22.5</v>
      </c>
    </row>
    <row r="2215" spans="1:9" x14ac:dyDescent="0.3">
      <c r="A2215" t="s">
        <v>99</v>
      </c>
      <c r="B2215" t="s">
        <v>161</v>
      </c>
      <c r="C2215" t="s">
        <v>184</v>
      </c>
      <c r="D2215" t="s">
        <v>206</v>
      </c>
      <c r="E2215" t="s">
        <v>16</v>
      </c>
      <c r="F2215" t="s">
        <v>148</v>
      </c>
      <c r="G2215">
        <v>5</v>
      </c>
      <c r="H2215">
        <v>97.17</v>
      </c>
      <c r="I2215">
        <v>485.85</v>
      </c>
    </row>
    <row r="2216" spans="1:9" x14ac:dyDescent="0.3">
      <c r="A2216" t="s">
        <v>99</v>
      </c>
      <c r="B2216" t="s">
        <v>161</v>
      </c>
      <c r="C2216" t="s">
        <v>184</v>
      </c>
      <c r="D2216" t="s">
        <v>212</v>
      </c>
      <c r="E2216" t="s">
        <v>17</v>
      </c>
      <c r="F2216" t="s">
        <v>147</v>
      </c>
      <c r="G2216">
        <v>4</v>
      </c>
      <c r="H2216">
        <v>19.420000000000002</v>
      </c>
      <c r="I2216">
        <v>77.680000000000007</v>
      </c>
    </row>
    <row r="2217" spans="1:9" x14ac:dyDescent="0.3">
      <c r="A2217" t="s">
        <v>99</v>
      </c>
      <c r="B2217" t="s">
        <v>161</v>
      </c>
      <c r="C2217" t="s">
        <v>184</v>
      </c>
      <c r="D2217" t="s">
        <v>256</v>
      </c>
      <c r="E2217" t="s">
        <v>17</v>
      </c>
      <c r="F2217" t="s">
        <v>145</v>
      </c>
      <c r="G2217">
        <v>5</v>
      </c>
      <c r="H2217">
        <v>56.5</v>
      </c>
      <c r="I2217">
        <v>282.5</v>
      </c>
    </row>
    <row r="2218" spans="1:9" x14ac:dyDescent="0.3">
      <c r="A2218" t="s">
        <v>100</v>
      </c>
      <c r="B2218" t="s">
        <v>161</v>
      </c>
      <c r="C2218" t="s">
        <v>184</v>
      </c>
      <c r="D2218" t="s">
        <v>251</v>
      </c>
      <c r="E2218" t="s">
        <v>17</v>
      </c>
      <c r="F2218" t="s">
        <v>148</v>
      </c>
      <c r="G2218">
        <v>30</v>
      </c>
      <c r="H2218">
        <v>88.59</v>
      </c>
      <c r="I2218">
        <v>2657.7</v>
      </c>
    </row>
    <row r="2219" spans="1:9" x14ac:dyDescent="0.3">
      <c r="A2219" t="s">
        <v>100</v>
      </c>
      <c r="B2219" t="s">
        <v>161</v>
      </c>
      <c r="C2219" t="s">
        <v>184</v>
      </c>
      <c r="D2219" t="s">
        <v>216</v>
      </c>
      <c r="E2219" t="s">
        <v>16</v>
      </c>
      <c r="F2219" t="s">
        <v>148</v>
      </c>
      <c r="G2219" t="s">
        <v>193</v>
      </c>
      <c r="H2219">
        <v>0</v>
      </c>
      <c r="I2219">
        <v>0</v>
      </c>
    </row>
    <row r="2220" spans="1:9" x14ac:dyDescent="0.3">
      <c r="A2220" t="s">
        <v>100</v>
      </c>
      <c r="B2220" t="s">
        <v>161</v>
      </c>
      <c r="C2220" t="s">
        <v>184</v>
      </c>
      <c r="D2220" t="s">
        <v>290</v>
      </c>
      <c r="E2220" t="s">
        <v>17</v>
      </c>
      <c r="F2220" t="s">
        <v>148</v>
      </c>
      <c r="G2220" t="s">
        <v>193</v>
      </c>
      <c r="H2220" t="s">
        <v>193</v>
      </c>
      <c r="I2220">
        <v>29.22</v>
      </c>
    </row>
    <row r="2221" spans="1:9" x14ac:dyDescent="0.3">
      <c r="A2221" t="s">
        <v>100</v>
      </c>
      <c r="B2221" t="s">
        <v>161</v>
      </c>
      <c r="C2221" t="s">
        <v>184</v>
      </c>
      <c r="D2221" t="s">
        <v>289</v>
      </c>
      <c r="E2221" t="s">
        <v>18</v>
      </c>
      <c r="F2221" t="s">
        <v>147</v>
      </c>
      <c r="G2221">
        <v>7</v>
      </c>
      <c r="H2221">
        <v>3.38</v>
      </c>
      <c r="I2221">
        <v>23.66</v>
      </c>
    </row>
    <row r="2222" spans="1:9" x14ac:dyDescent="0.3">
      <c r="A2222" t="s">
        <v>100</v>
      </c>
      <c r="B2222" t="s">
        <v>161</v>
      </c>
      <c r="C2222" t="s">
        <v>184</v>
      </c>
      <c r="D2222" t="s">
        <v>250</v>
      </c>
      <c r="E2222" t="s">
        <v>17</v>
      </c>
      <c r="F2222" t="s">
        <v>145</v>
      </c>
      <c r="G2222">
        <v>5</v>
      </c>
      <c r="H2222">
        <v>55</v>
      </c>
      <c r="I2222">
        <v>275</v>
      </c>
    </row>
    <row r="2223" spans="1:9" x14ac:dyDescent="0.3">
      <c r="A2223" t="s">
        <v>101</v>
      </c>
      <c r="B2223" t="s">
        <v>161</v>
      </c>
      <c r="C2223" t="s">
        <v>184</v>
      </c>
      <c r="D2223" t="s">
        <v>212</v>
      </c>
      <c r="E2223" t="s">
        <v>17</v>
      </c>
      <c r="F2223" t="s">
        <v>147</v>
      </c>
      <c r="G2223">
        <v>4</v>
      </c>
      <c r="H2223">
        <v>19.420000000000002</v>
      </c>
      <c r="I2223">
        <v>77.680000000000007</v>
      </c>
    </row>
    <row r="2224" spans="1:9" x14ac:dyDescent="0.3">
      <c r="A2224" t="s">
        <v>102</v>
      </c>
      <c r="B2224" t="s">
        <v>161</v>
      </c>
      <c r="C2224" t="s">
        <v>184</v>
      </c>
      <c r="D2224" t="s">
        <v>233</v>
      </c>
      <c r="E2224" t="s">
        <v>16</v>
      </c>
      <c r="F2224" t="s">
        <v>148</v>
      </c>
      <c r="G2224">
        <v>4</v>
      </c>
      <c r="H2224">
        <v>48.69</v>
      </c>
      <c r="I2224">
        <v>194.76</v>
      </c>
    </row>
    <row r="2225" spans="1:9" x14ac:dyDescent="0.3">
      <c r="A2225" t="s">
        <v>102</v>
      </c>
      <c r="B2225" t="s">
        <v>161</v>
      </c>
      <c r="C2225" t="s">
        <v>184</v>
      </c>
      <c r="D2225" t="s">
        <v>248</v>
      </c>
      <c r="E2225" t="s">
        <v>17</v>
      </c>
      <c r="F2225" t="s">
        <v>148</v>
      </c>
      <c r="G2225">
        <v>52.149900000000002</v>
      </c>
      <c r="H2225">
        <v>114.27</v>
      </c>
      <c r="I2225">
        <v>5959.18</v>
      </c>
    </row>
    <row r="2226" spans="1:9" x14ac:dyDescent="0.3">
      <c r="A2226" t="s">
        <v>102</v>
      </c>
      <c r="B2226" t="s">
        <v>161</v>
      </c>
      <c r="C2226" t="s">
        <v>184</v>
      </c>
      <c r="D2226" t="s">
        <v>199</v>
      </c>
      <c r="E2226" t="s">
        <v>17</v>
      </c>
      <c r="F2226" t="s">
        <v>145</v>
      </c>
      <c r="G2226">
        <v>138</v>
      </c>
      <c r="H2226">
        <v>5.5</v>
      </c>
      <c r="I2226">
        <v>759</v>
      </c>
    </row>
    <row r="2227" spans="1:9" x14ac:dyDescent="0.3">
      <c r="A2227" t="s">
        <v>102</v>
      </c>
      <c r="B2227" t="s">
        <v>161</v>
      </c>
      <c r="C2227" t="s">
        <v>184</v>
      </c>
      <c r="D2227" t="s">
        <v>220</v>
      </c>
      <c r="E2227" t="s">
        <v>18</v>
      </c>
      <c r="F2227" t="s">
        <v>147</v>
      </c>
      <c r="G2227">
        <v>18</v>
      </c>
      <c r="H2227">
        <v>3.25</v>
      </c>
      <c r="I2227">
        <v>58.5</v>
      </c>
    </row>
    <row r="2228" spans="1:9" x14ac:dyDescent="0.3">
      <c r="A2228" t="s">
        <v>102</v>
      </c>
      <c r="B2228" t="s">
        <v>161</v>
      </c>
      <c r="C2228" t="s">
        <v>184</v>
      </c>
      <c r="D2228" t="s">
        <v>200</v>
      </c>
      <c r="E2228" t="s">
        <v>17</v>
      </c>
      <c r="F2228" t="s">
        <v>148</v>
      </c>
      <c r="G2228">
        <v>5</v>
      </c>
      <c r="H2228">
        <v>65.680000000000007</v>
      </c>
      <c r="I2228">
        <v>328.4</v>
      </c>
    </row>
    <row r="2229" spans="1:9" x14ac:dyDescent="0.3">
      <c r="A2229" t="s">
        <v>102</v>
      </c>
      <c r="B2229" t="s">
        <v>161</v>
      </c>
      <c r="C2229" t="s">
        <v>184</v>
      </c>
      <c r="D2229" t="s">
        <v>304</v>
      </c>
      <c r="E2229" t="s">
        <v>18</v>
      </c>
      <c r="F2229" t="s">
        <v>145</v>
      </c>
      <c r="G2229">
        <v>1</v>
      </c>
      <c r="H2229">
        <v>56.5</v>
      </c>
      <c r="I2229">
        <v>56.5</v>
      </c>
    </row>
    <row r="2230" spans="1:9" x14ac:dyDescent="0.3">
      <c r="A2230" t="s">
        <v>103</v>
      </c>
      <c r="B2230" t="s">
        <v>161</v>
      </c>
      <c r="C2230" t="s">
        <v>184</v>
      </c>
      <c r="D2230" t="s">
        <v>286</v>
      </c>
      <c r="E2230" t="s">
        <v>17</v>
      </c>
      <c r="F2230" t="s">
        <v>145</v>
      </c>
      <c r="G2230">
        <v>45</v>
      </c>
      <c r="H2230">
        <v>5</v>
      </c>
      <c r="I2230">
        <v>225</v>
      </c>
    </row>
    <row r="2231" spans="1:9" x14ac:dyDescent="0.3">
      <c r="A2231" t="s">
        <v>103</v>
      </c>
      <c r="B2231" t="s">
        <v>161</v>
      </c>
      <c r="C2231" t="s">
        <v>184</v>
      </c>
      <c r="D2231" t="s">
        <v>253</v>
      </c>
      <c r="E2231" t="s">
        <v>16</v>
      </c>
      <c r="F2231" t="s">
        <v>147</v>
      </c>
      <c r="G2231">
        <v>2</v>
      </c>
      <c r="H2231">
        <v>9.09</v>
      </c>
      <c r="I2231">
        <v>18.18</v>
      </c>
    </row>
    <row r="2232" spans="1:9" x14ac:dyDescent="0.3">
      <c r="A2232" t="s">
        <v>104</v>
      </c>
      <c r="B2232" t="s">
        <v>161</v>
      </c>
      <c r="C2232" t="s">
        <v>184</v>
      </c>
      <c r="D2232" t="s">
        <v>196</v>
      </c>
      <c r="E2232" t="s">
        <v>18</v>
      </c>
      <c r="F2232" t="s">
        <v>145</v>
      </c>
      <c r="G2232">
        <v>2</v>
      </c>
      <c r="H2232">
        <v>60</v>
      </c>
      <c r="I2232">
        <v>120</v>
      </c>
    </row>
    <row r="2233" spans="1:9" x14ac:dyDescent="0.3">
      <c r="A2233" t="s">
        <v>105</v>
      </c>
      <c r="B2233" t="s">
        <v>161</v>
      </c>
      <c r="C2233" t="s">
        <v>184</v>
      </c>
      <c r="D2233" t="s">
        <v>243</v>
      </c>
      <c r="E2233" t="s">
        <v>18</v>
      </c>
      <c r="F2233" t="s">
        <v>148</v>
      </c>
      <c r="G2233">
        <v>138</v>
      </c>
      <c r="H2233">
        <v>23.82</v>
      </c>
      <c r="I2233">
        <v>3287.16</v>
      </c>
    </row>
    <row r="2234" spans="1:9" x14ac:dyDescent="0.3">
      <c r="A2234" t="s">
        <v>105</v>
      </c>
      <c r="B2234" t="s">
        <v>161</v>
      </c>
      <c r="C2234" t="s">
        <v>184</v>
      </c>
      <c r="D2234" t="s">
        <v>253</v>
      </c>
      <c r="E2234" t="s">
        <v>16</v>
      </c>
      <c r="F2234" t="s">
        <v>147</v>
      </c>
      <c r="G2234">
        <v>2</v>
      </c>
      <c r="H2234">
        <v>9.09</v>
      </c>
      <c r="I2234">
        <v>18.18</v>
      </c>
    </row>
    <row r="2235" spans="1:9" x14ac:dyDescent="0.3">
      <c r="A2235" t="s">
        <v>105</v>
      </c>
      <c r="B2235" t="s">
        <v>161</v>
      </c>
      <c r="C2235" t="s">
        <v>184</v>
      </c>
      <c r="D2235" t="s">
        <v>262</v>
      </c>
      <c r="E2235" t="s">
        <v>16</v>
      </c>
      <c r="F2235" t="s">
        <v>145</v>
      </c>
      <c r="G2235">
        <v>1</v>
      </c>
      <c r="H2235">
        <v>56.5</v>
      </c>
      <c r="I2235">
        <v>56.5</v>
      </c>
    </row>
    <row r="2236" spans="1:9" x14ac:dyDescent="0.3">
      <c r="A2236" t="s">
        <v>93</v>
      </c>
      <c r="B2236" t="s">
        <v>161</v>
      </c>
      <c r="C2236" t="s">
        <v>184</v>
      </c>
      <c r="D2236" t="s">
        <v>216</v>
      </c>
      <c r="E2236" t="s">
        <v>17</v>
      </c>
      <c r="F2236" t="s">
        <v>148</v>
      </c>
      <c r="G2236" t="s">
        <v>193</v>
      </c>
      <c r="H2236">
        <v>0</v>
      </c>
      <c r="I2236">
        <v>0</v>
      </c>
    </row>
    <row r="2237" spans="1:9" x14ac:dyDescent="0.3">
      <c r="A2237" t="s">
        <v>93</v>
      </c>
      <c r="B2237" t="s">
        <v>161</v>
      </c>
      <c r="C2237" t="s">
        <v>184</v>
      </c>
      <c r="D2237" t="s">
        <v>206</v>
      </c>
      <c r="E2237" t="s">
        <v>18</v>
      </c>
      <c r="F2237" t="s">
        <v>148</v>
      </c>
      <c r="G2237">
        <v>12</v>
      </c>
      <c r="H2237">
        <v>95.87</v>
      </c>
      <c r="I2237">
        <v>1150.44</v>
      </c>
    </row>
    <row r="2238" spans="1:9" x14ac:dyDescent="0.3">
      <c r="A2238" t="s">
        <v>93</v>
      </c>
      <c r="B2238" t="s">
        <v>161</v>
      </c>
      <c r="C2238" t="s">
        <v>184</v>
      </c>
      <c r="D2238" t="s">
        <v>203</v>
      </c>
      <c r="E2238" t="s">
        <v>18</v>
      </c>
      <c r="F2238" t="s">
        <v>148</v>
      </c>
      <c r="G2238">
        <v>19</v>
      </c>
      <c r="H2238">
        <v>229.66</v>
      </c>
      <c r="I2238">
        <v>4363.54</v>
      </c>
    </row>
    <row r="2239" spans="1:9" x14ac:dyDescent="0.3">
      <c r="A2239" t="s">
        <v>93</v>
      </c>
      <c r="B2239" t="s">
        <v>161</v>
      </c>
      <c r="C2239" t="s">
        <v>184</v>
      </c>
      <c r="D2239" t="s">
        <v>191</v>
      </c>
      <c r="E2239" t="s">
        <v>17</v>
      </c>
      <c r="F2239" t="s">
        <v>192</v>
      </c>
      <c r="G2239" t="s">
        <v>193</v>
      </c>
      <c r="H2239" t="s">
        <v>193</v>
      </c>
      <c r="I2239">
        <v>209.35</v>
      </c>
    </row>
    <row r="2240" spans="1:9" x14ac:dyDescent="0.3">
      <c r="A2240" t="s">
        <v>93</v>
      </c>
      <c r="B2240" t="s">
        <v>161</v>
      </c>
      <c r="C2240" t="s">
        <v>184</v>
      </c>
      <c r="D2240" t="s">
        <v>261</v>
      </c>
      <c r="E2240" t="s">
        <v>17</v>
      </c>
      <c r="F2240" t="s">
        <v>145</v>
      </c>
      <c r="G2240">
        <v>13</v>
      </c>
      <c r="H2240">
        <v>135</v>
      </c>
      <c r="I2240">
        <v>1755</v>
      </c>
    </row>
    <row r="2241" spans="1:9" x14ac:dyDescent="0.3">
      <c r="A2241" t="s">
        <v>93</v>
      </c>
      <c r="B2241" t="s">
        <v>161</v>
      </c>
      <c r="C2241" t="s">
        <v>184</v>
      </c>
      <c r="D2241" t="s">
        <v>294</v>
      </c>
      <c r="E2241" t="s">
        <v>125</v>
      </c>
      <c r="F2241" t="s">
        <v>145</v>
      </c>
      <c r="G2241">
        <v>3</v>
      </c>
      <c r="H2241">
        <v>117</v>
      </c>
      <c r="I2241">
        <v>351</v>
      </c>
    </row>
    <row r="2242" spans="1:9" x14ac:dyDescent="0.3">
      <c r="A2242" t="s">
        <v>93</v>
      </c>
      <c r="B2242" t="s">
        <v>161</v>
      </c>
      <c r="C2242" t="s">
        <v>184</v>
      </c>
      <c r="D2242" t="s">
        <v>250</v>
      </c>
      <c r="E2242" t="s">
        <v>17</v>
      </c>
      <c r="F2242" t="s">
        <v>145</v>
      </c>
      <c r="G2242">
        <v>3</v>
      </c>
      <c r="H2242">
        <v>55</v>
      </c>
      <c r="I2242">
        <v>165</v>
      </c>
    </row>
    <row r="2243" spans="1:9" x14ac:dyDescent="0.3">
      <c r="A2243" t="s">
        <v>93</v>
      </c>
      <c r="B2243" t="s">
        <v>161</v>
      </c>
      <c r="C2243" t="s">
        <v>184</v>
      </c>
      <c r="D2243" t="s">
        <v>260</v>
      </c>
      <c r="E2243" t="s">
        <v>16</v>
      </c>
      <c r="F2243" t="s">
        <v>145</v>
      </c>
      <c r="G2243">
        <v>1</v>
      </c>
      <c r="H2243">
        <v>120</v>
      </c>
      <c r="I2243">
        <v>120</v>
      </c>
    </row>
    <row r="2244" spans="1:9" x14ac:dyDescent="0.3">
      <c r="A2244" t="s">
        <v>94</v>
      </c>
      <c r="B2244" t="s">
        <v>161</v>
      </c>
      <c r="C2244" t="s">
        <v>184</v>
      </c>
      <c r="D2244" t="s">
        <v>230</v>
      </c>
      <c r="E2244" t="s">
        <v>18</v>
      </c>
      <c r="F2244" t="s">
        <v>148</v>
      </c>
      <c r="G2244">
        <v>1</v>
      </c>
      <c r="H2244">
        <v>44.43</v>
      </c>
      <c r="I2244">
        <v>44.43</v>
      </c>
    </row>
    <row r="2245" spans="1:9" x14ac:dyDescent="0.3">
      <c r="A2245" t="s">
        <v>94</v>
      </c>
      <c r="B2245" t="s">
        <v>161</v>
      </c>
      <c r="C2245" t="s">
        <v>184</v>
      </c>
      <c r="D2245" t="s">
        <v>248</v>
      </c>
      <c r="E2245" t="s">
        <v>16</v>
      </c>
      <c r="F2245" t="s">
        <v>148</v>
      </c>
      <c r="G2245">
        <v>8</v>
      </c>
      <c r="H2245">
        <v>112.58</v>
      </c>
      <c r="I2245">
        <v>900.64</v>
      </c>
    </row>
    <row r="2246" spans="1:9" x14ac:dyDescent="0.3">
      <c r="A2246" t="s">
        <v>94</v>
      </c>
      <c r="B2246" t="s">
        <v>161</v>
      </c>
      <c r="C2246" t="s">
        <v>184</v>
      </c>
      <c r="D2246" t="s">
        <v>273</v>
      </c>
      <c r="E2246" t="s">
        <v>17</v>
      </c>
      <c r="F2246" t="s">
        <v>147</v>
      </c>
      <c r="G2246" t="s">
        <v>193</v>
      </c>
      <c r="H2246" t="s">
        <v>193</v>
      </c>
      <c r="I2246">
        <v>8.1199999999999992</v>
      </c>
    </row>
    <row r="2247" spans="1:9" x14ac:dyDescent="0.3">
      <c r="A2247" t="s">
        <v>95</v>
      </c>
      <c r="B2247" t="s">
        <v>161</v>
      </c>
      <c r="C2247" t="s">
        <v>184</v>
      </c>
      <c r="D2247" t="s">
        <v>300</v>
      </c>
      <c r="E2247" t="s">
        <v>125</v>
      </c>
      <c r="F2247" t="s">
        <v>145</v>
      </c>
      <c r="G2247">
        <v>5</v>
      </c>
      <c r="H2247">
        <v>50.55</v>
      </c>
      <c r="I2247">
        <v>252.75</v>
      </c>
    </row>
    <row r="2248" spans="1:9" x14ac:dyDescent="0.3">
      <c r="A2248" t="s">
        <v>95</v>
      </c>
      <c r="B2248" t="s">
        <v>161</v>
      </c>
      <c r="C2248" t="s">
        <v>184</v>
      </c>
      <c r="D2248" t="s">
        <v>302</v>
      </c>
      <c r="E2248" t="s">
        <v>18</v>
      </c>
      <c r="F2248" t="s">
        <v>147</v>
      </c>
      <c r="G2248">
        <v>1</v>
      </c>
      <c r="H2248">
        <v>10</v>
      </c>
      <c r="I2248">
        <v>10</v>
      </c>
    </row>
    <row r="2249" spans="1:9" x14ac:dyDescent="0.3">
      <c r="A2249" t="s">
        <v>95</v>
      </c>
      <c r="B2249" t="s">
        <v>161</v>
      </c>
      <c r="C2249" t="s">
        <v>184</v>
      </c>
      <c r="D2249" t="s">
        <v>296</v>
      </c>
      <c r="E2249" t="s">
        <v>17</v>
      </c>
      <c r="F2249" t="s">
        <v>145</v>
      </c>
      <c r="G2249">
        <v>5</v>
      </c>
      <c r="H2249">
        <v>130</v>
      </c>
      <c r="I2249">
        <v>650</v>
      </c>
    </row>
    <row r="2250" spans="1:9" x14ac:dyDescent="0.3">
      <c r="A2250" t="s">
        <v>97</v>
      </c>
      <c r="B2250" t="s">
        <v>161</v>
      </c>
      <c r="C2250" t="s">
        <v>184</v>
      </c>
      <c r="D2250" t="s">
        <v>208</v>
      </c>
      <c r="E2250" t="s">
        <v>16</v>
      </c>
      <c r="F2250" t="s">
        <v>147</v>
      </c>
      <c r="G2250">
        <v>10</v>
      </c>
      <c r="H2250">
        <v>22.5</v>
      </c>
      <c r="I2250">
        <v>225</v>
      </c>
    </row>
    <row r="2251" spans="1:9" x14ac:dyDescent="0.3">
      <c r="A2251" t="s">
        <v>97</v>
      </c>
      <c r="B2251" t="s">
        <v>161</v>
      </c>
      <c r="C2251" t="s">
        <v>184</v>
      </c>
      <c r="D2251" t="s">
        <v>306</v>
      </c>
      <c r="E2251" t="s">
        <v>16</v>
      </c>
      <c r="F2251" t="s">
        <v>145</v>
      </c>
      <c r="G2251">
        <v>1</v>
      </c>
      <c r="H2251">
        <v>56.5</v>
      </c>
      <c r="I2251">
        <v>56.5</v>
      </c>
    </row>
    <row r="2252" spans="1:9" x14ac:dyDescent="0.3">
      <c r="A2252" t="s">
        <v>97</v>
      </c>
      <c r="B2252" t="s">
        <v>161</v>
      </c>
      <c r="C2252" t="s">
        <v>184</v>
      </c>
      <c r="D2252" t="s">
        <v>222</v>
      </c>
      <c r="E2252" t="s">
        <v>18</v>
      </c>
      <c r="F2252" t="s">
        <v>145</v>
      </c>
      <c r="G2252">
        <v>105</v>
      </c>
      <c r="H2252">
        <v>110</v>
      </c>
      <c r="I2252">
        <v>11550</v>
      </c>
    </row>
    <row r="2253" spans="1:9" x14ac:dyDescent="0.3">
      <c r="A2253" t="s">
        <v>98</v>
      </c>
      <c r="B2253" t="s">
        <v>161</v>
      </c>
      <c r="C2253" t="s">
        <v>184</v>
      </c>
      <c r="D2253" t="s">
        <v>243</v>
      </c>
      <c r="E2253" t="s">
        <v>18</v>
      </c>
      <c r="F2253" t="s">
        <v>148</v>
      </c>
      <c r="G2253">
        <v>138</v>
      </c>
      <c r="H2253">
        <v>23.82</v>
      </c>
      <c r="I2253">
        <v>3287.16</v>
      </c>
    </row>
    <row r="2254" spans="1:9" x14ac:dyDescent="0.3">
      <c r="A2254" t="s">
        <v>98</v>
      </c>
      <c r="B2254" t="s">
        <v>161</v>
      </c>
      <c r="C2254" t="s">
        <v>184</v>
      </c>
      <c r="D2254" t="s">
        <v>300</v>
      </c>
      <c r="E2254" t="s">
        <v>17</v>
      </c>
      <c r="F2254" t="s">
        <v>145</v>
      </c>
      <c r="G2254">
        <v>2</v>
      </c>
      <c r="H2254">
        <v>54.64</v>
      </c>
      <c r="I2254">
        <v>109.28</v>
      </c>
    </row>
    <row r="2255" spans="1:9" x14ac:dyDescent="0.3">
      <c r="A2255" t="s">
        <v>98</v>
      </c>
      <c r="B2255" t="s">
        <v>161</v>
      </c>
      <c r="C2255" t="s">
        <v>184</v>
      </c>
      <c r="D2255" t="s">
        <v>302</v>
      </c>
      <c r="E2255" t="s">
        <v>16</v>
      </c>
      <c r="F2255" t="s">
        <v>147</v>
      </c>
      <c r="G2255">
        <v>1</v>
      </c>
      <c r="H2255">
        <v>10</v>
      </c>
      <c r="I2255">
        <v>10</v>
      </c>
    </row>
    <row r="2256" spans="1:9" x14ac:dyDescent="0.3">
      <c r="A2256" t="s">
        <v>99</v>
      </c>
      <c r="B2256" t="s">
        <v>161</v>
      </c>
      <c r="C2256" t="s">
        <v>184</v>
      </c>
      <c r="D2256" t="s">
        <v>204</v>
      </c>
      <c r="E2256" t="s">
        <v>18</v>
      </c>
      <c r="F2256" t="s">
        <v>148</v>
      </c>
      <c r="G2256">
        <v>16.993400000000001</v>
      </c>
      <c r="H2256">
        <v>161.12</v>
      </c>
      <c r="I2256">
        <v>2737.99</v>
      </c>
    </row>
    <row r="2257" spans="1:9" x14ac:dyDescent="0.3">
      <c r="A2257" t="s">
        <v>99</v>
      </c>
      <c r="B2257" t="s">
        <v>161</v>
      </c>
      <c r="C2257" t="s">
        <v>184</v>
      </c>
      <c r="D2257" t="s">
        <v>224</v>
      </c>
      <c r="E2257" t="s">
        <v>125</v>
      </c>
      <c r="F2257" t="s">
        <v>145</v>
      </c>
      <c r="G2257">
        <v>55</v>
      </c>
      <c r="H2257">
        <v>58.5</v>
      </c>
      <c r="I2257">
        <v>3217.5</v>
      </c>
    </row>
    <row r="2258" spans="1:9" x14ac:dyDescent="0.3">
      <c r="A2258" t="s">
        <v>99</v>
      </c>
      <c r="B2258" t="s">
        <v>161</v>
      </c>
      <c r="C2258" t="s">
        <v>184</v>
      </c>
      <c r="D2258" t="s">
        <v>220</v>
      </c>
      <c r="E2258" t="s">
        <v>16</v>
      </c>
      <c r="F2258" t="s">
        <v>147</v>
      </c>
      <c r="G2258">
        <v>13</v>
      </c>
      <c r="H2258">
        <v>3.25</v>
      </c>
      <c r="I2258">
        <v>42.25</v>
      </c>
    </row>
    <row r="2259" spans="1:9" x14ac:dyDescent="0.3">
      <c r="A2259" t="s">
        <v>99</v>
      </c>
      <c r="B2259" t="s">
        <v>161</v>
      </c>
      <c r="C2259" t="s">
        <v>184</v>
      </c>
      <c r="D2259" t="s">
        <v>289</v>
      </c>
      <c r="E2259" t="s">
        <v>18</v>
      </c>
      <c r="F2259" t="s">
        <v>147</v>
      </c>
      <c r="G2259">
        <v>4</v>
      </c>
      <c r="H2259">
        <v>3.38</v>
      </c>
      <c r="I2259">
        <v>13.52</v>
      </c>
    </row>
    <row r="2260" spans="1:9" x14ac:dyDescent="0.3">
      <c r="A2260" t="s">
        <v>100</v>
      </c>
      <c r="B2260" t="s">
        <v>161</v>
      </c>
      <c r="C2260" t="s">
        <v>184</v>
      </c>
      <c r="D2260" t="s">
        <v>256</v>
      </c>
      <c r="E2260" t="s">
        <v>16</v>
      </c>
      <c r="F2260" t="s">
        <v>145</v>
      </c>
      <c r="G2260">
        <v>4</v>
      </c>
      <c r="H2260">
        <v>56.5</v>
      </c>
      <c r="I2260">
        <v>226</v>
      </c>
    </row>
    <row r="2261" spans="1:9" x14ac:dyDescent="0.3">
      <c r="A2261" t="s">
        <v>101</v>
      </c>
      <c r="B2261" t="s">
        <v>161</v>
      </c>
      <c r="C2261" t="s">
        <v>184</v>
      </c>
      <c r="D2261" t="s">
        <v>216</v>
      </c>
      <c r="E2261" t="s">
        <v>16</v>
      </c>
      <c r="F2261" t="s">
        <v>148</v>
      </c>
      <c r="G2261" t="s">
        <v>193</v>
      </c>
      <c r="H2261">
        <v>0</v>
      </c>
      <c r="I2261">
        <v>0</v>
      </c>
    </row>
    <row r="2262" spans="1:9" x14ac:dyDescent="0.3">
      <c r="A2262" t="s">
        <v>101</v>
      </c>
      <c r="B2262" t="s">
        <v>161</v>
      </c>
      <c r="C2262" t="s">
        <v>184</v>
      </c>
      <c r="D2262" t="s">
        <v>316</v>
      </c>
      <c r="E2262" t="s">
        <v>18</v>
      </c>
      <c r="F2262" t="s">
        <v>145</v>
      </c>
      <c r="G2262">
        <v>2</v>
      </c>
      <c r="H2262">
        <v>120</v>
      </c>
      <c r="I2262">
        <v>240</v>
      </c>
    </row>
    <row r="2263" spans="1:9" x14ac:dyDescent="0.3">
      <c r="A2263" t="s">
        <v>101</v>
      </c>
      <c r="B2263" t="s">
        <v>161</v>
      </c>
      <c r="C2263" t="s">
        <v>184</v>
      </c>
      <c r="D2263" t="s">
        <v>197</v>
      </c>
      <c r="E2263" t="s">
        <v>17</v>
      </c>
      <c r="F2263" t="s">
        <v>145</v>
      </c>
      <c r="G2263">
        <v>5</v>
      </c>
      <c r="H2263">
        <v>130</v>
      </c>
      <c r="I2263">
        <v>650</v>
      </c>
    </row>
    <row r="2264" spans="1:9" x14ac:dyDescent="0.3">
      <c r="A2264" t="s">
        <v>102</v>
      </c>
      <c r="B2264" t="s">
        <v>161</v>
      </c>
      <c r="C2264" t="s">
        <v>184</v>
      </c>
      <c r="D2264" t="s">
        <v>219</v>
      </c>
      <c r="E2264" t="s">
        <v>18</v>
      </c>
      <c r="F2264" t="s">
        <v>148</v>
      </c>
      <c r="G2264" t="s">
        <v>193</v>
      </c>
      <c r="H2264">
        <v>0</v>
      </c>
      <c r="I2264">
        <v>0</v>
      </c>
    </row>
    <row r="2265" spans="1:9" x14ac:dyDescent="0.3">
      <c r="A2265" t="s">
        <v>102</v>
      </c>
      <c r="B2265" t="s">
        <v>161</v>
      </c>
      <c r="C2265" t="s">
        <v>184</v>
      </c>
      <c r="D2265" t="s">
        <v>206</v>
      </c>
      <c r="E2265" t="s">
        <v>17</v>
      </c>
      <c r="F2265" t="s">
        <v>148</v>
      </c>
      <c r="G2265">
        <v>69.649900000000002</v>
      </c>
      <c r="H2265">
        <v>97.17</v>
      </c>
      <c r="I2265">
        <v>6767.89</v>
      </c>
    </row>
    <row r="2266" spans="1:9" x14ac:dyDescent="0.3">
      <c r="A2266" t="s">
        <v>103</v>
      </c>
      <c r="B2266" t="s">
        <v>161</v>
      </c>
      <c r="C2266" t="s">
        <v>184</v>
      </c>
      <c r="D2266" t="s">
        <v>268</v>
      </c>
      <c r="E2266" t="s">
        <v>17</v>
      </c>
      <c r="F2266" t="s">
        <v>148</v>
      </c>
      <c r="G2266">
        <v>3</v>
      </c>
      <c r="H2266">
        <v>75.73</v>
      </c>
      <c r="I2266">
        <v>227.19</v>
      </c>
    </row>
    <row r="2267" spans="1:9" x14ac:dyDescent="0.3">
      <c r="A2267" t="s">
        <v>103</v>
      </c>
      <c r="B2267" t="s">
        <v>161</v>
      </c>
      <c r="C2267" t="s">
        <v>184</v>
      </c>
      <c r="D2267" t="s">
        <v>194</v>
      </c>
      <c r="E2267" t="s">
        <v>18</v>
      </c>
      <c r="F2267" t="s">
        <v>147</v>
      </c>
      <c r="G2267">
        <v>141</v>
      </c>
      <c r="H2267">
        <v>18.82</v>
      </c>
      <c r="I2267">
        <v>2653.62</v>
      </c>
    </row>
    <row r="2268" spans="1:9" x14ac:dyDescent="0.3">
      <c r="A2268" t="s">
        <v>104</v>
      </c>
      <c r="B2268" t="s">
        <v>161</v>
      </c>
      <c r="C2268" t="s">
        <v>184</v>
      </c>
      <c r="D2268" t="s">
        <v>199</v>
      </c>
      <c r="E2268" t="s">
        <v>18</v>
      </c>
      <c r="F2268" t="s">
        <v>145</v>
      </c>
      <c r="G2268">
        <v>78</v>
      </c>
      <c r="H2268">
        <v>5.5</v>
      </c>
      <c r="I2268">
        <v>429</v>
      </c>
    </row>
    <row r="2269" spans="1:9" x14ac:dyDescent="0.3">
      <c r="A2269" t="s">
        <v>104</v>
      </c>
      <c r="B2269" t="s">
        <v>161</v>
      </c>
      <c r="C2269" t="s">
        <v>184</v>
      </c>
      <c r="D2269" t="s">
        <v>275</v>
      </c>
      <c r="E2269" t="s">
        <v>125</v>
      </c>
      <c r="F2269" t="s">
        <v>145</v>
      </c>
      <c r="G2269">
        <v>29</v>
      </c>
      <c r="H2269">
        <v>130</v>
      </c>
      <c r="I2269">
        <v>3770</v>
      </c>
    </row>
    <row r="2270" spans="1:9" x14ac:dyDescent="0.3">
      <c r="A2270" t="s">
        <v>104</v>
      </c>
      <c r="B2270" t="s">
        <v>161</v>
      </c>
      <c r="C2270" t="s">
        <v>184</v>
      </c>
      <c r="D2270" t="s">
        <v>271</v>
      </c>
      <c r="E2270" t="s">
        <v>16</v>
      </c>
      <c r="F2270" t="s">
        <v>148</v>
      </c>
      <c r="G2270">
        <v>1</v>
      </c>
      <c r="H2270">
        <v>56.34</v>
      </c>
      <c r="I2270">
        <v>56.34</v>
      </c>
    </row>
    <row r="2271" spans="1:9" x14ac:dyDescent="0.3">
      <c r="A2271" t="s">
        <v>104</v>
      </c>
      <c r="B2271" t="s">
        <v>161</v>
      </c>
      <c r="C2271" t="s">
        <v>184</v>
      </c>
      <c r="D2271" t="s">
        <v>200</v>
      </c>
      <c r="E2271" t="s">
        <v>18</v>
      </c>
      <c r="F2271" t="s">
        <v>148</v>
      </c>
      <c r="G2271">
        <v>2</v>
      </c>
      <c r="H2271">
        <v>65.680000000000007</v>
      </c>
      <c r="I2271">
        <v>131.36000000000001</v>
      </c>
    </row>
    <row r="2272" spans="1:9" x14ac:dyDescent="0.3">
      <c r="A2272" t="s">
        <v>105</v>
      </c>
      <c r="B2272" t="s">
        <v>161</v>
      </c>
      <c r="C2272" t="s">
        <v>184</v>
      </c>
      <c r="D2272" t="s">
        <v>199</v>
      </c>
      <c r="E2272" t="s">
        <v>17</v>
      </c>
      <c r="F2272" t="s">
        <v>145</v>
      </c>
      <c r="G2272">
        <v>209</v>
      </c>
      <c r="H2272">
        <v>5.5</v>
      </c>
      <c r="I2272">
        <v>1149.5</v>
      </c>
    </row>
    <row r="2273" spans="1:9" x14ac:dyDescent="0.3">
      <c r="A2273" t="s">
        <v>93</v>
      </c>
      <c r="B2273" t="s">
        <v>161</v>
      </c>
      <c r="C2273" t="s">
        <v>184</v>
      </c>
      <c r="D2273" t="s">
        <v>251</v>
      </c>
      <c r="E2273" t="s">
        <v>17</v>
      </c>
      <c r="F2273" t="s">
        <v>148</v>
      </c>
      <c r="G2273">
        <v>33.160800000000002</v>
      </c>
      <c r="H2273">
        <v>87.68</v>
      </c>
      <c r="I2273">
        <v>2907.54</v>
      </c>
    </row>
    <row r="2274" spans="1:9" x14ac:dyDescent="0.3">
      <c r="A2274" t="s">
        <v>93</v>
      </c>
      <c r="B2274" t="s">
        <v>161</v>
      </c>
      <c r="C2274" t="s">
        <v>184</v>
      </c>
      <c r="D2274" t="s">
        <v>270</v>
      </c>
      <c r="E2274" t="s">
        <v>16</v>
      </c>
      <c r="F2274" t="s">
        <v>145</v>
      </c>
      <c r="G2274">
        <v>2</v>
      </c>
      <c r="H2274">
        <v>6.5</v>
      </c>
      <c r="I2274">
        <v>13</v>
      </c>
    </row>
    <row r="2275" spans="1:9" x14ac:dyDescent="0.3">
      <c r="A2275" t="s">
        <v>93</v>
      </c>
      <c r="B2275" t="s">
        <v>161</v>
      </c>
      <c r="C2275" t="s">
        <v>184</v>
      </c>
      <c r="D2275" t="s">
        <v>272</v>
      </c>
      <c r="E2275" t="s">
        <v>17</v>
      </c>
      <c r="F2275" t="s">
        <v>145</v>
      </c>
      <c r="G2275">
        <v>1584</v>
      </c>
      <c r="H2275">
        <v>3.2</v>
      </c>
      <c r="I2275">
        <v>5068.8</v>
      </c>
    </row>
    <row r="2276" spans="1:9" x14ac:dyDescent="0.3">
      <c r="A2276" t="s">
        <v>93</v>
      </c>
      <c r="B2276" t="s">
        <v>161</v>
      </c>
      <c r="C2276" t="s">
        <v>184</v>
      </c>
      <c r="D2276" t="s">
        <v>234</v>
      </c>
      <c r="E2276" t="s">
        <v>18</v>
      </c>
      <c r="F2276" t="s">
        <v>192</v>
      </c>
      <c r="G2276">
        <v>2</v>
      </c>
      <c r="H2276">
        <v>28</v>
      </c>
      <c r="I2276">
        <v>56</v>
      </c>
    </row>
    <row r="2277" spans="1:9" x14ac:dyDescent="0.3">
      <c r="A2277" t="s">
        <v>93</v>
      </c>
      <c r="B2277" t="s">
        <v>161</v>
      </c>
      <c r="C2277" t="s">
        <v>184</v>
      </c>
      <c r="D2277" t="s">
        <v>287</v>
      </c>
      <c r="E2277" t="s">
        <v>17</v>
      </c>
      <c r="F2277" t="s">
        <v>145</v>
      </c>
      <c r="G2277">
        <v>1</v>
      </c>
      <c r="H2277">
        <v>50</v>
      </c>
      <c r="I2277">
        <v>50</v>
      </c>
    </row>
    <row r="2278" spans="1:9" x14ac:dyDescent="0.3">
      <c r="A2278" t="s">
        <v>93</v>
      </c>
      <c r="B2278" t="s">
        <v>161</v>
      </c>
      <c r="C2278" t="s">
        <v>184</v>
      </c>
      <c r="D2278" t="s">
        <v>196</v>
      </c>
      <c r="E2278" t="s">
        <v>17</v>
      </c>
      <c r="F2278" t="s">
        <v>145</v>
      </c>
      <c r="G2278">
        <v>5</v>
      </c>
      <c r="H2278">
        <v>60</v>
      </c>
      <c r="I2278">
        <v>300</v>
      </c>
    </row>
    <row r="2279" spans="1:9" x14ac:dyDescent="0.3">
      <c r="A2279" t="s">
        <v>93</v>
      </c>
      <c r="B2279" t="s">
        <v>161</v>
      </c>
      <c r="C2279" t="s">
        <v>184</v>
      </c>
      <c r="D2279" t="s">
        <v>296</v>
      </c>
      <c r="E2279" t="s">
        <v>18</v>
      </c>
      <c r="F2279" t="s">
        <v>145</v>
      </c>
      <c r="G2279">
        <v>2</v>
      </c>
      <c r="H2279">
        <v>130</v>
      </c>
      <c r="I2279">
        <v>260</v>
      </c>
    </row>
    <row r="2280" spans="1:9" x14ac:dyDescent="0.3">
      <c r="A2280" t="s">
        <v>94</v>
      </c>
      <c r="B2280" t="s">
        <v>161</v>
      </c>
      <c r="C2280" t="s">
        <v>184</v>
      </c>
      <c r="D2280" t="s">
        <v>295</v>
      </c>
      <c r="E2280" t="s">
        <v>18</v>
      </c>
      <c r="F2280" t="s">
        <v>148</v>
      </c>
      <c r="G2280">
        <v>1</v>
      </c>
      <c r="H2280">
        <v>13.64</v>
      </c>
      <c r="I2280">
        <v>13.64</v>
      </c>
    </row>
    <row r="2281" spans="1:9" x14ac:dyDescent="0.3">
      <c r="A2281" t="s">
        <v>94</v>
      </c>
      <c r="B2281" t="s">
        <v>161</v>
      </c>
      <c r="C2281" t="s">
        <v>184</v>
      </c>
      <c r="D2281" t="s">
        <v>202</v>
      </c>
      <c r="E2281" t="s">
        <v>18</v>
      </c>
      <c r="F2281" t="s">
        <v>148</v>
      </c>
      <c r="G2281">
        <v>20.5</v>
      </c>
      <c r="H2281">
        <v>187.53</v>
      </c>
      <c r="I2281">
        <v>3844.37</v>
      </c>
    </row>
    <row r="2282" spans="1:9" x14ac:dyDescent="0.3">
      <c r="A2282" t="s">
        <v>94</v>
      </c>
      <c r="B2282" t="s">
        <v>161</v>
      </c>
      <c r="C2282" t="s">
        <v>184</v>
      </c>
      <c r="D2282" t="s">
        <v>244</v>
      </c>
      <c r="E2282" t="s">
        <v>18</v>
      </c>
      <c r="F2282" t="s">
        <v>148</v>
      </c>
      <c r="G2282">
        <v>1</v>
      </c>
      <c r="H2282">
        <v>115.1</v>
      </c>
      <c r="I2282">
        <v>115.1</v>
      </c>
    </row>
    <row r="2283" spans="1:9" x14ac:dyDescent="0.3">
      <c r="A2283" t="s">
        <v>94</v>
      </c>
      <c r="B2283" t="s">
        <v>161</v>
      </c>
      <c r="C2283" t="s">
        <v>184</v>
      </c>
      <c r="D2283" t="s">
        <v>291</v>
      </c>
      <c r="E2283" t="s">
        <v>18</v>
      </c>
      <c r="F2283" t="s">
        <v>145</v>
      </c>
      <c r="G2283">
        <v>5</v>
      </c>
      <c r="H2283">
        <v>9.74</v>
      </c>
      <c r="I2283">
        <v>48.7</v>
      </c>
    </row>
    <row r="2284" spans="1:9" x14ac:dyDescent="0.3">
      <c r="A2284" t="s">
        <v>94</v>
      </c>
      <c r="B2284" t="s">
        <v>161</v>
      </c>
      <c r="C2284" t="s">
        <v>184</v>
      </c>
      <c r="D2284" t="s">
        <v>252</v>
      </c>
      <c r="E2284" t="s">
        <v>17</v>
      </c>
      <c r="F2284" t="s">
        <v>145</v>
      </c>
      <c r="G2284">
        <v>1</v>
      </c>
      <c r="H2284">
        <v>110</v>
      </c>
      <c r="I2284">
        <v>110</v>
      </c>
    </row>
    <row r="2285" spans="1:9" x14ac:dyDescent="0.3">
      <c r="A2285" t="s">
        <v>94</v>
      </c>
      <c r="B2285" t="s">
        <v>161</v>
      </c>
      <c r="C2285" t="s">
        <v>184</v>
      </c>
      <c r="D2285" t="s">
        <v>197</v>
      </c>
      <c r="E2285" t="s">
        <v>18</v>
      </c>
      <c r="F2285" t="s">
        <v>145</v>
      </c>
      <c r="G2285">
        <v>5</v>
      </c>
      <c r="H2285">
        <v>130</v>
      </c>
      <c r="I2285">
        <v>650</v>
      </c>
    </row>
    <row r="2286" spans="1:9" x14ac:dyDescent="0.3">
      <c r="A2286" t="s">
        <v>95</v>
      </c>
      <c r="B2286" t="s">
        <v>161</v>
      </c>
      <c r="C2286" t="s">
        <v>184</v>
      </c>
      <c r="D2286" t="s">
        <v>238</v>
      </c>
      <c r="E2286" t="s">
        <v>16</v>
      </c>
      <c r="F2286" t="s">
        <v>148</v>
      </c>
      <c r="G2286">
        <v>1</v>
      </c>
      <c r="H2286">
        <v>79.14</v>
      </c>
      <c r="I2286">
        <v>79.14</v>
      </c>
    </row>
    <row r="2287" spans="1:9" x14ac:dyDescent="0.3">
      <c r="A2287" t="s">
        <v>95</v>
      </c>
      <c r="B2287" t="s">
        <v>161</v>
      </c>
      <c r="C2287" t="s">
        <v>184</v>
      </c>
      <c r="D2287" t="s">
        <v>253</v>
      </c>
      <c r="E2287" t="s">
        <v>17</v>
      </c>
      <c r="F2287" t="s">
        <v>147</v>
      </c>
      <c r="G2287">
        <v>4</v>
      </c>
      <c r="H2287">
        <v>9.0500000000000007</v>
      </c>
      <c r="I2287">
        <v>36.200000000000003</v>
      </c>
    </row>
    <row r="2288" spans="1:9" x14ac:dyDescent="0.3">
      <c r="A2288" t="s">
        <v>97</v>
      </c>
      <c r="B2288" t="s">
        <v>161</v>
      </c>
      <c r="C2288" t="s">
        <v>184</v>
      </c>
      <c r="D2288" t="s">
        <v>291</v>
      </c>
      <c r="E2288" t="s">
        <v>18</v>
      </c>
      <c r="F2288" t="s">
        <v>145</v>
      </c>
      <c r="G2288">
        <v>5</v>
      </c>
      <c r="H2288">
        <v>9.74</v>
      </c>
      <c r="I2288">
        <v>48.7</v>
      </c>
    </row>
    <row r="2289" spans="1:9" x14ac:dyDescent="0.3">
      <c r="A2289" t="s">
        <v>97</v>
      </c>
      <c r="B2289" t="s">
        <v>161</v>
      </c>
      <c r="C2289" t="s">
        <v>184</v>
      </c>
      <c r="D2289" t="s">
        <v>220</v>
      </c>
      <c r="E2289" t="s">
        <v>17</v>
      </c>
      <c r="F2289" t="s">
        <v>147</v>
      </c>
      <c r="G2289">
        <v>32</v>
      </c>
      <c r="H2289">
        <v>3.25</v>
      </c>
      <c r="I2289">
        <v>104</v>
      </c>
    </row>
    <row r="2290" spans="1:9" x14ac:dyDescent="0.3">
      <c r="A2290" t="s">
        <v>97</v>
      </c>
      <c r="B2290" t="s">
        <v>161</v>
      </c>
      <c r="C2290" t="s">
        <v>184</v>
      </c>
      <c r="D2290" t="s">
        <v>252</v>
      </c>
      <c r="E2290" t="s">
        <v>17</v>
      </c>
      <c r="F2290" t="s">
        <v>145</v>
      </c>
      <c r="G2290">
        <v>1</v>
      </c>
      <c r="H2290">
        <v>110</v>
      </c>
      <c r="I2290">
        <v>110</v>
      </c>
    </row>
    <row r="2291" spans="1:9" x14ac:dyDescent="0.3">
      <c r="A2291" t="s">
        <v>98</v>
      </c>
      <c r="B2291" t="s">
        <v>161</v>
      </c>
      <c r="C2291" t="s">
        <v>184</v>
      </c>
      <c r="D2291" t="s">
        <v>268</v>
      </c>
      <c r="E2291" t="s">
        <v>16</v>
      </c>
      <c r="F2291" t="s">
        <v>148</v>
      </c>
      <c r="G2291">
        <v>1</v>
      </c>
      <c r="H2291">
        <v>75.73</v>
      </c>
      <c r="I2291">
        <v>75.73</v>
      </c>
    </row>
    <row r="2292" spans="1:9" x14ac:dyDescent="0.3">
      <c r="A2292" t="s">
        <v>98</v>
      </c>
      <c r="B2292" t="s">
        <v>161</v>
      </c>
      <c r="C2292" t="s">
        <v>184</v>
      </c>
      <c r="D2292" t="s">
        <v>300</v>
      </c>
      <c r="E2292" t="s">
        <v>16</v>
      </c>
      <c r="F2292" t="s">
        <v>145</v>
      </c>
      <c r="G2292">
        <v>2</v>
      </c>
      <c r="H2292">
        <v>54.64</v>
      </c>
      <c r="I2292">
        <v>109.28</v>
      </c>
    </row>
    <row r="2293" spans="1:9" x14ac:dyDescent="0.3">
      <c r="A2293" t="s">
        <v>98</v>
      </c>
      <c r="B2293" t="s">
        <v>161</v>
      </c>
      <c r="C2293" t="s">
        <v>184</v>
      </c>
      <c r="D2293" t="s">
        <v>317</v>
      </c>
      <c r="E2293" t="s">
        <v>17</v>
      </c>
      <c r="F2293" t="s">
        <v>145</v>
      </c>
      <c r="G2293">
        <v>1</v>
      </c>
      <c r="H2293">
        <v>100</v>
      </c>
      <c r="I2293">
        <v>100</v>
      </c>
    </row>
    <row r="2294" spans="1:9" x14ac:dyDescent="0.3">
      <c r="A2294" t="s">
        <v>98</v>
      </c>
      <c r="B2294" t="s">
        <v>161</v>
      </c>
      <c r="C2294" t="s">
        <v>184</v>
      </c>
      <c r="D2294" t="s">
        <v>196</v>
      </c>
      <c r="E2294" t="s">
        <v>18</v>
      </c>
      <c r="F2294" t="s">
        <v>145</v>
      </c>
      <c r="G2294">
        <v>4</v>
      </c>
      <c r="H2294">
        <v>60</v>
      </c>
      <c r="I2294">
        <v>240</v>
      </c>
    </row>
    <row r="2295" spans="1:9" x14ac:dyDescent="0.3">
      <c r="A2295" t="s">
        <v>99</v>
      </c>
      <c r="B2295" t="s">
        <v>161</v>
      </c>
      <c r="C2295" t="s">
        <v>184</v>
      </c>
      <c r="D2295" t="s">
        <v>283</v>
      </c>
      <c r="E2295" t="s">
        <v>17</v>
      </c>
      <c r="F2295" t="s">
        <v>147</v>
      </c>
      <c r="G2295">
        <v>2</v>
      </c>
      <c r="H2295">
        <v>3.34</v>
      </c>
      <c r="I2295">
        <v>6.68</v>
      </c>
    </row>
    <row r="2296" spans="1:9" x14ac:dyDescent="0.3">
      <c r="A2296" t="s">
        <v>100</v>
      </c>
      <c r="B2296" t="s">
        <v>161</v>
      </c>
      <c r="C2296" t="s">
        <v>184</v>
      </c>
      <c r="D2296" t="s">
        <v>243</v>
      </c>
      <c r="E2296" t="s">
        <v>16</v>
      </c>
      <c r="F2296" t="s">
        <v>148</v>
      </c>
      <c r="G2296">
        <v>3</v>
      </c>
      <c r="H2296">
        <v>23.82</v>
      </c>
      <c r="I2296">
        <v>71.459999999999994</v>
      </c>
    </row>
    <row r="2297" spans="1:9" x14ac:dyDescent="0.3">
      <c r="A2297" t="s">
        <v>100</v>
      </c>
      <c r="B2297" t="s">
        <v>161</v>
      </c>
      <c r="C2297" t="s">
        <v>184</v>
      </c>
      <c r="D2297" t="s">
        <v>270</v>
      </c>
      <c r="E2297" t="s">
        <v>17</v>
      </c>
      <c r="F2297" t="s">
        <v>145</v>
      </c>
      <c r="G2297">
        <v>27</v>
      </c>
      <c r="H2297">
        <v>6.5</v>
      </c>
      <c r="I2297">
        <v>175.5</v>
      </c>
    </row>
    <row r="2298" spans="1:9" x14ac:dyDescent="0.3">
      <c r="A2298" t="s">
        <v>100</v>
      </c>
      <c r="B2298" t="s">
        <v>161</v>
      </c>
      <c r="C2298" t="s">
        <v>184</v>
      </c>
      <c r="D2298" t="s">
        <v>276</v>
      </c>
      <c r="E2298" t="s">
        <v>18</v>
      </c>
      <c r="F2298" t="s">
        <v>145</v>
      </c>
      <c r="G2298">
        <v>1</v>
      </c>
      <c r="H2298">
        <v>15.84</v>
      </c>
      <c r="I2298">
        <v>15.84</v>
      </c>
    </row>
    <row r="2299" spans="1:9" x14ac:dyDescent="0.3">
      <c r="A2299" t="s">
        <v>100</v>
      </c>
      <c r="B2299" t="s">
        <v>161</v>
      </c>
      <c r="C2299" t="s">
        <v>184</v>
      </c>
      <c r="D2299" t="s">
        <v>197</v>
      </c>
      <c r="E2299" t="s">
        <v>18</v>
      </c>
      <c r="F2299" t="s">
        <v>145</v>
      </c>
      <c r="G2299">
        <v>1</v>
      </c>
      <c r="H2299">
        <v>130</v>
      </c>
      <c r="I2299">
        <v>130</v>
      </c>
    </row>
    <row r="2300" spans="1:9" x14ac:dyDescent="0.3">
      <c r="A2300" t="s">
        <v>101</v>
      </c>
      <c r="B2300" t="s">
        <v>161</v>
      </c>
      <c r="C2300" t="s">
        <v>184</v>
      </c>
      <c r="D2300" t="s">
        <v>201</v>
      </c>
      <c r="E2300" t="s">
        <v>16</v>
      </c>
      <c r="F2300" t="s">
        <v>148</v>
      </c>
      <c r="G2300">
        <v>5</v>
      </c>
      <c r="H2300">
        <v>137.74</v>
      </c>
      <c r="I2300">
        <v>688.7</v>
      </c>
    </row>
    <row r="2301" spans="1:9" x14ac:dyDescent="0.3">
      <c r="A2301" t="s">
        <v>102</v>
      </c>
      <c r="B2301" t="s">
        <v>161</v>
      </c>
      <c r="C2301" t="s">
        <v>184</v>
      </c>
      <c r="D2301" t="s">
        <v>251</v>
      </c>
      <c r="E2301" t="s">
        <v>18</v>
      </c>
      <c r="F2301" t="s">
        <v>148</v>
      </c>
      <c r="G2301">
        <v>1</v>
      </c>
      <c r="H2301">
        <v>88.59</v>
      </c>
      <c r="I2301">
        <v>88.59</v>
      </c>
    </row>
    <row r="2302" spans="1:9" x14ac:dyDescent="0.3">
      <c r="A2302" t="s">
        <v>103</v>
      </c>
      <c r="B2302" t="s">
        <v>161</v>
      </c>
      <c r="C2302" t="s">
        <v>184</v>
      </c>
      <c r="D2302" t="s">
        <v>202</v>
      </c>
      <c r="E2302" t="s">
        <v>18</v>
      </c>
      <c r="F2302" t="s">
        <v>148</v>
      </c>
      <c r="G2302">
        <v>24</v>
      </c>
      <c r="H2302">
        <v>191.95</v>
      </c>
      <c r="I2302">
        <v>4606.8</v>
      </c>
    </row>
    <row r="2303" spans="1:9" x14ac:dyDescent="0.3">
      <c r="A2303" t="s">
        <v>103</v>
      </c>
      <c r="B2303" t="s">
        <v>161</v>
      </c>
      <c r="C2303" t="s">
        <v>184</v>
      </c>
      <c r="D2303" t="s">
        <v>226</v>
      </c>
      <c r="E2303" t="s">
        <v>17</v>
      </c>
      <c r="F2303" t="s">
        <v>147</v>
      </c>
      <c r="G2303">
        <v>141</v>
      </c>
      <c r="H2303">
        <v>3.34</v>
      </c>
      <c r="I2303">
        <v>470.94</v>
      </c>
    </row>
    <row r="2304" spans="1:9" x14ac:dyDescent="0.3">
      <c r="A2304" t="s">
        <v>103</v>
      </c>
      <c r="B2304" t="s">
        <v>161</v>
      </c>
      <c r="C2304" t="s">
        <v>184</v>
      </c>
      <c r="D2304" t="s">
        <v>196</v>
      </c>
      <c r="E2304" t="s">
        <v>17</v>
      </c>
      <c r="F2304" t="s">
        <v>145</v>
      </c>
      <c r="G2304">
        <v>4</v>
      </c>
      <c r="H2304">
        <v>60</v>
      </c>
      <c r="I2304">
        <v>240</v>
      </c>
    </row>
    <row r="2305" spans="1:9" x14ac:dyDescent="0.3">
      <c r="A2305" t="s">
        <v>103</v>
      </c>
      <c r="B2305" t="s">
        <v>161</v>
      </c>
      <c r="C2305" t="s">
        <v>184</v>
      </c>
      <c r="D2305" t="s">
        <v>237</v>
      </c>
      <c r="E2305" t="s">
        <v>18</v>
      </c>
      <c r="F2305" t="s">
        <v>145</v>
      </c>
      <c r="G2305">
        <v>5</v>
      </c>
      <c r="H2305">
        <v>130</v>
      </c>
      <c r="I2305">
        <v>650</v>
      </c>
    </row>
    <row r="2306" spans="1:9" x14ac:dyDescent="0.3">
      <c r="A2306" t="s">
        <v>104</v>
      </c>
      <c r="B2306" t="s">
        <v>161</v>
      </c>
      <c r="C2306" t="s">
        <v>184</v>
      </c>
      <c r="D2306" t="s">
        <v>238</v>
      </c>
      <c r="E2306" t="s">
        <v>16</v>
      </c>
      <c r="F2306" t="s">
        <v>148</v>
      </c>
      <c r="G2306">
        <v>3.5</v>
      </c>
      <c r="H2306">
        <v>80.75</v>
      </c>
      <c r="I2306">
        <v>282.63</v>
      </c>
    </row>
    <row r="2307" spans="1:9" x14ac:dyDescent="0.3">
      <c r="A2307" t="s">
        <v>104</v>
      </c>
      <c r="B2307" t="s">
        <v>161</v>
      </c>
      <c r="C2307" t="s">
        <v>184</v>
      </c>
      <c r="D2307" t="s">
        <v>308</v>
      </c>
      <c r="E2307" t="s">
        <v>17</v>
      </c>
      <c r="F2307" t="s">
        <v>148</v>
      </c>
      <c r="G2307">
        <v>11</v>
      </c>
      <c r="H2307">
        <v>2</v>
      </c>
      <c r="I2307">
        <v>22</v>
      </c>
    </row>
    <row r="2308" spans="1:9" x14ac:dyDescent="0.3">
      <c r="A2308" t="s">
        <v>104</v>
      </c>
      <c r="B2308" t="s">
        <v>161</v>
      </c>
      <c r="C2308" t="s">
        <v>184</v>
      </c>
      <c r="D2308" t="s">
        <v>330</v>
      </c>
      <c r="E2308" t="s">
        <v>17</v>
      </c>
      <c r="F2308" t="s">
        <v>145</v>
      </c>
      <c r="G2308">
        <v>2</v>
      </c>
      <c r="H2308">
        <v>130</v>
      </c>
      <c r="I2308">
        <v>260</v>
      </c>
    </row>
    <row r="2309" spans="1:9" x14ac:dyDescent="0.3">
      <c r="A2309" t="s">
        <v>104</v>
      </c>
      <c r="B2309" t="s">
        <v>161</v>
      </c>
      <c r="C2309" t="s">
        <v>184</v>
      </c>
      <c r="D2309" t="s">
        <v>294</v>
      </c>
      <c r="E2309" t="s">
        <v>125</v>
      </c>
      <c r="F2309" t="s">
        <v>145</v>
      </c>
      <c r="G2309">
        <v>10</v>
      </c>
      <c r="H2309">
        <v>117</v>
      </c>
      <c r="I2309">
        <v>1170</v>
      </c>
    </row>
    <row r="2310" spans="1:9" x14ac:dyDescent="0.3">
      <c r="A2310" t="s">
        <v>105</v>
      </c>
      <c r="B2310" t="s">
        <v>161</v>
      </c>
      <c r="C2310" t="s">
        <v>184</v>
      </c>
      <c r="D2310" t="s">
        <v>275</v>
      </c>
      <c r="E2310" t="s">
        <v>16</v>
      </c>
      <c r="F2310" t="s">
        <v>145</v>
      </c>
      <c r="G2310">
        <v>2</v>
      </c>
      <c r="H2310">
        <v>130</v>
      </c>
      <c r="I2310">
        <v>260</v>
      </c>
    </row>
    <row r="2311" spans="1:9" x14ac:dyDescent="0.3">
      <c r="A2311" t="s">
        <v>105</v>
      </c>
      <c r="B2311" t="s">
        <v>161</v>
      </c>
      <c r="C2311" t="s">
        <v>184</v>
      </c>
      <c r="D2311" t="s">
        <v>232</v>
      </c>
      <c r="E2311" t="s">
        <v>18</v>
      </c>
      <c r="F2311" t="s">
        <v>145</v>
      </c>
      <c r="G2311">
        <v>1</v>
      </c>
      <c r="H2311">
        <v>22.5</v>
      </c>
      <c r="I2311">
        <v>22.5</v>
      </c>
    </row>
    <row r="2312" spans="1:9" x14ac:dyDescent="0.3">
      <c r="A2312" t="s">
        <v>93</v>
      </c>
      <c r="B2312" t="s">
        <v>161</v>
      </c>
      <c r="C2312" t="s">
        <v>184</v>
      </c>
      <c r="D2312" t="s">
        <v>268</v>
      </c>
      <c r="E2312" t="s">
        <v>17</v>
      </c>
      <c r="F2312" t="s">
        <v>148</v>
      </c>
      <c r="G2312">
        <v>4</v>
      </c>
      <c r="H2312">
        <v>74.819999999999993</v>
      </c>
      <c r="I2312">
        <v>299.27999999999997</v>
      </c>
    </row>
    <row r="2313" spans="1:9" x14ac:dyDescent="0.3">
      <c r="A2313" t="s">
        <v>93</v>
      </c>
      <c r="B2313" t="s">
        <v>161</v>
      </c>
      <c r="C2313" t="s">
        <v>184</v>
      </c>
      <c r="D2313" t="s">
        <v>280</v>
      </c>
      <c r="E2313" t="s">
        <v>17</v>
      </c>
      <c r="F2313" t="s">
        <v>145</v>
      </c>
      <c r="G2313">
        <v>2</v>
      </c>
      <c r="H2313">
        <v>13</v>
      </c>
      <c r="I2313">
        <v>26</v>
      </c>
    </row>
    <row r="2314" spans="1:9" x14ac:dyDescent="0.3">
      <c r="A2314" t="s">
        <v>93</v>
      </c>
      <c r="B2314" t="s">
        <v>161</v>
      </c>
      <c r="C2314" t="s">
        <v>184</v>
      </c>
      <c r="D2314" t="s">
        <v>291</v>
      </c>
      <c r="E2314" t="s">
        <v>17</v>
      </c>
      <c r="F2314" t="s">
        <v>145</v>
      </c>
      <c r="G2314">
        <v>35</v>
      </c>
      <c r="H2314">
        <v>9.74</v>
      </c>
      <c r="I2314">
        <v>340.9</v>
      </c>
    </row>
    <row r="2315" spans="1:9" x14ac:dyDescent="0.3">
      <c r="A2315" t="s">
        <v>93</v>
      </c>
      <c r="B2315" t="s">
        <v>161</v>
      </c>
      <c r="C2315" t="s">
        <v>184</v>
      </c>
      <c r="D2315" t="s">
        <v>289</v>
      </c>
      <c r="E2315" t="s">
        <v>18</v>
      </c>
      <c r="F2315" t="s">
        <v>147</v>
      </c>
      <c r="G2315">
        <v>9</v>
      </c>
      <c r="H2315">
        <v>3.38</v>
      </c>
      <c r="I2315">
        <v>30.42</v>
      </c>
    </row>
    <row r="2316" spans="1:9" x14ac:dyDescent="0.3">
      <c r="A2316" t="s">
        <v>93</v>
      </c>
      <c r="B2316" t="s">
        <v>161</v>
      </c>
      <c r="C2316" t="s">
        <v>184</v>
      </c>
      <c r="D2316" t="s">
        <v>208</v>
      </c>
      <c r="E2316" t="s">
        <v>17</v>
      </c>
      <c r="F2316" t="s">
        <v>147</v>
      </c>
      <c r="G2316">
        <v>15</v>
      </c>
      <c r="H2316">
        <v>22.5</v>
      </c>
      <c r="I2316">
        <v>337.5</v>
      </c>
    </row>
    <row r="2317" spans="1:9" x14ac:dyDescent="0.3">
      <c r="A2317" t="s">
        <v>94</v>
      </c>
      <c r="B2317" t="s">
        <v>161</v>
      </c>
      <c r="C2317" t="s">
        <v>184</v>
      </c>
      <c r="D2317" t="s">
        <v>219</v>
      </c>
      <c r="E2317" t="s">
        <v>16</v>
      </c>
      <c r="F2317" t="s">
        <v>148</v>
      </c>
      <c r="G2317" t="s">
        <v>193</v>
      </c>
      <c r="H2317">
        <v>0</v>
      </c>
      <c r="I2317">
        <v>0</v>
      </c>
    </row>
    <row r="2318" spans="1:9" x14ac:dyDescent="0.3">
      <c r="A2318" t="s">
        <v>94</v>
      </c>
      <c r="B2318" t="s">
        <v>161</v>
      </c>
      <c r="C2318" t="s">
        <v>184</v>
      </c>
      <c r="D2318" t="s">
        <v>245</v>
      </c>
      <c r="E2318" t="s">
        <v>18</v>
      </c>
      <c r="F2318" t="s">
        <v>148</v>
      </c>
      <c r="G2318">
        <v>1</v>
      </c>
      <c r="H2318">
        <v>57.35</v>
      </c>
      <c r="I2318">
        <v>57.35</v>
      </c>
    </row>
    <row r="2319" spans="1:9" x14ac:dyDescent="0.3">
      <c r="A2319" t="s">
        <v>94</v>
      </c>
      <c r="B2319" t="s">
        <v>161</v>
      </c>
      <c r="C2319" t="s">
        <v>184</v>
      </c>
      <c r="D2319" t="s">
        <v>218</v>
      </c>
      <c r="E2319" t="s">
        <v>18</v>
      </c>
      <c r="F2319" t="s">
        <v>145</v>
      </c>
      <c r="G2319">
        <v>8</v>
      </c>
      <c r="H2319">
        <v>130</v>
      </c>
      <c r="I2319">
        <v>1040</v>
      </c>
    </row>
    <row r="2320" spans="1:9" x14ac:dyDescent="0.3">
      <c r="A2320" t="s">
        <v>94</v>
      </c>
      <c r="B2320" t="s">
        <v>161</v>
      </c>
      <c r="C2320" t="s">
        <v>184</v>
      </c>
      <c r="D2320" t="s">
        <v>303</v>
      </c>
      <c r="E2320" t="s">
        <v>18</v>
      </c>
      <c r="F2320" t="s">
        <v>145</v>
      </c>
      <c r="G2320">
        <v>1</v>
      </c>
      <c r="H2320">
        <v>56.5</v>
      </c>
      <c r="I2320">
        <v>56.5</v>
      </c>
    </row>
    <row r="2321" spans="1:9" x14ac:dyDescent="0.3">
      <c r="A2321" t="s">
        <v>94</v>
      </c>
      <c r="B2321" t="s">
        <v>161</v>
      </c>
      <c r="C2321" t="s">
        <v>184</v>
      </c>
      <c r="D2321" t="s">
        <v>257</v>
      </c>
      <c r="E2321" t="s">
        <v>16</v>
      </c>
      <c r="F2321" t="s">
        <v>162</v>
      </c>
      <c r="G2321">
        <v>46.26</v>
      </c>
      <c r="H2321" t="s">
        <v>193</v>
      </c>
      <c r="I2321">
        <v>0</v>
      </c>
    </row>
    <row r="2322" spans="1:9" x14ac:dyDescent="0.3">
      <c r="A2322" t="s">
        <v>95</v>
      </c>
      <c r="B2322" t="s">
        <v>161</v>
      </c>
      <c r="C2322" t="s">
        <v>184</v>
      </c>
      <c r="D2322" t="s">
        <v>246</v>
      </c>
      <c r="E2322" t="s">
        <v>17</v>
      </c>
      <c r="F2322" t="s">
        <v>148</v>
      </c>
      <c r="G2322">
        <v>6</v>
      </c>
      <c r="H2322">
        <v>93.98</v>
      </c>
      <c r="I2322">
        <v>563.88</v>
      </c>
    </row>
    <row r="2323" spans="1:9" x14ac:dyDescent="0.3">
      <c r="A2323" t="s">
        <v>95</v>
      </c>
      <c r="B2323" t="s">
        <v>161</v>
      </c>
      <c r="C2323" t="s">
        <v>184</v>
      </c>
      <c r="D2323" t="s">
        <v>272</v>
      </c>
      <c r="E2323" t="s">
        <v>17</v>
      </c>
      <c r="F2323" t="s">
        <v>145</v>
      </c>
      <c r="G2323">
        <v>1251</v>
      </c>
      <c r="H2323">
        <v>3.2</v>
      </c>
      <c r="I2323">
        <v>4003.2</v>
      </c>
    </row>
    <row r="2324" spans="1:9" x14ac:dyDescent="0.3">
      <c r="A2324" t="s">
        <v>95</v>
      </c>
      <c r="B2324" t="s">
        <v>161</v>
      </c>
      <c r="C2324" t="s">
        <v>184</v>
      </c>
      <c r="D2324" t="s">
        <v>234</v>
      </c>
      <c r="E2324" t="s">
        <v>17</v>
      </c>
      <c r="F2324" t="s">
        <v>192</v>
      </c>
      <c r="G2324">
        <v>1</v>
      </c>
      <c r="H2324">
        <v>28</v>
      </c>
      <c r="I2324">
        <v>28</v>
      </c>
    </row>
    <row r="2325" spans="1:9" x14ac:dyDescent="0.3">
      <c r="A2325" t="s">
        <v>95</v>
      </c>
      <c r="B2325" t="s">
        <v>161</v>
      </c>
      <c r="C2325" t="s">
        <v>184</v>
      </c>
      <c r="D2325" t="s">
        <v>195</v>
      </c>
      <c r="E2325" t="s">
        <v>18</v>
      </c>
      <c r="F2325" t="s">
        <v>147</v>
      </c>
      <c r="G2325" t="s">
        <v>193</v>
      </c>
      <c r="H2325">
        <v>0</v>
      </c>
      <c r="I2325">
        <v>0</v>
      </c>
    </row>
    <row r="2326" spans="1:9" x14ac:dyDescent="0.3">
      <c r="A2326" t="s">
        <v>95</v>
      </c>
      <c r="B2326" t="s">
        <v>161</v>
      </c>
      <c r="C2326" t="s">
        <v>184</v>
      </c>
      <c r="D2326" t="s">
        <v>254</v>
      </c>
      <c r="E2326" t="s">
        <v>17</v>
      </c>
      <c r="F2326" t="s">
        <v>145</v>
      </c>
      <c r="G2326">
        <v>11.4</v>
      </c>
      <c r="H2326">
        <v>100</v>
      </c>
      <c r="I2326">
        <v>1140</v>
      </c>
    </row>
    <row r="2327" spans="1:9" x14ac:dyDescent="0.3">
      <c r="A2327" t="s">
        <v>95</v>
      </c>
      <c r="B2327" t="s">
        <v>161</v>
      </c>
      <c r="C2327" t="s">
        <v>184</v>
      </c>
      <c r="D2327" t="s">
        <v>222</v>
      </c>
      <c r="E2327" t="s">
        <v>125</v>
      </c>
      <c r="F2327" t="s">
        <v>145</v>
      </c>
      <c r="G2327">
        <v>12</v>
      </c>
      <c r="H2327">
        <v>110</v>
      </c>
      <c r="I2327">
        <v>1320</v>
      </c>
    </row>
    <row r="2328" spans="1:9" x14ac:dyDescent="0.3">
      <c r="A2328" t="s">
        <v>95</v>
      </c>
      <c r="B2328" t="s">
        <v>161</v>
      </c>
      <c r="C2328" t="s">
        <v>184</v>
      </c>
      <c r="D2328" t="s">
        <v>304</v>
      </c>
      <c r="E2328" t="s">
        <v>17</v>
      </c>
      <c r="F2328" t="s">
        <v>145</v>
      </c>
      <c r="G2328">
        <v>1</v>
      </c>
      <c r="H2328">
        <v>56.5</v>
      </c>
      <c r="I2328">
        <v>56.5</v>
      </c>
    </row>
    <row r="2329" spans="1:9" x14ac:dyDescent="0.3">
      <c r="A2329" t="s">
        <v>95</v>
      </c>
      <c r="B2329" t="s">
        <v>161</v>
      </c>
      <c r="C2329" t="s">
        <v>184</v>
      </c>
      <c r="D2329" t="s">
        <v>304</v>
      </c>
      <c r="E2329" t="s">
        <v>16</v>
      </c>
      <c r="F2329" t="s">
        <v>145</v>
      </c>
      <c r="G2329">
        <v>1</v>
      </c>
      <c r="H2329">
        <v>56.5</v>
      </c>
      <c r="I2329">
        <v>56.5</v>
      </c>
    </row>
    <row r="2330" spans="1:9" x14ac:dyDescent="0.3">
      <c r="A2330" t="s">
        <v>95</v>
      </c>
      <c r="B2330" t="s">
        <v>161</v>
      </c>
      <c r="C2330" t="s">
        <v>184</v>
      </c>
      <c r="D2330" t="s">
        <v>197</v>
      </c>
      <c r="E2330" t="s">
        <v>18</v>
      </c>
      <c r="F2330" t="s">
        <v>145</v>
      </c>
      <c r="G2330">
        <v>6</v>
      </c>
      <c r="H2330">
        <v>130</v>
      </c>
      <c r="I2330">
        <v>780</v>
      </c>
    </row>
    <row r="2331" spans="1:9" x14ac:dyDescent="0.3">
      <c r="A2331" t="s">
        <v>97</v>
      </c>
      <c r="B2331" t="s">
        <v>161</v>
      </c>
      <c r="C2331" t="s">
        <v>184</v>
      </c>
      <c r="D2331" t="s">
        <v>295</v>
      </c>
      <c r="E2331" t="s">
        <v>18</v>
      </c>
      <c r="F2331" t="s">
        <v>148</v>
      </c>
      <c r="G2331">
        <v>1</v>
      </c>
      <c r="H2331">
        <v>14.03</v>
      </c>
      <c r="I2331">
        <v>14.03</v>
      </c>
    </row>
    <row r="2332" spans="1:9" x14ac:dyDescent="0.3">
      <c r="A2332" t="s">
        <v>97</v>
      </c>
      <c r="B2332" t="s">
        <v>161</v>
      </c>
      <c r="C2332" t="s">
        <v>184</v>
      </c>
      <c r="D2332" t="s">
        <v>206</v>
      </c>
      <c r="E2332" t="s">
        <v>16</v>
      </c>
      <c r="F2332" t="s">
        <v>148</v>
      </c>
      <c r="G2332">
        <v>6</v>
      </c>
      <c r="H2332">
        <v>97.17</v>
      </c>
      <c r="I2332">
        <v>583.02</v>
      </c>
    </row>
    <row r="2333" spans="1:9" x14ac:dyDescent="0.3">
      <c r="A2333" t="s">
        <v>97</v>
      </c>
      <c r="B2333" t="s">
        <v>161</v>
      </c>
      <c r="C2333" t="s">
        <v>184</v>
      </c>
      <c r="D2333" t="s">
        <v>273</v>
      </c>
      <c r="E2333" t="s">
        <v>17</v>
      </c>
      <c r="F2333" t="s">
        <v>147</v>
      </c>
      <c r="G2333" t="s">
        <v>193</v>
      </c>
      <c r="H2333" t="s">
        <v>193</v>
      </c>
      <c r="I2333">
        <v>12.5</v>
      </c>
    </row>
    <row r="2334" spans="1:9" x14ac:dyDescent="0.3">
      <c r="A2334" t="s">
        <v>97</v>
      </c>
      <c r="B2334" t="s">
        <v>161</v>
      </c>
      <c r="C2334" t="s">
        <v>184</v>
      </c>
      <c r="D2334" t="s">
        <v>222</v>
      </c>
      <c r="E2334" t="s">
        <v>125</v>
      </c>
      <c r="F2334" t="s">
        <v>145</v>
      </c>
      <c r="G2334">
        <v>14</v>
      </c>
      <c r="H2334">
        <v>110</v>
      </c>
      <c r="I2334">
        <v>1540</v>
      </c>
    </row>
    <row r="2335" spans="1:9" x14ac:dyDescent="0.3">
      <c r="A2335" t="s">
        <v>97</v>
      </c>
      <c r="B2335" t="s">
        <v>161</v>
      </c>
      <c r="C2335" t="s">
        <v>184</v>
      </c>
      <c r="D2335" t="s">
        <v>236</v>
      </c>
      <c r="E2335" t="s">
        <v>17</v>
      </c>
      <c r="F2335" t="s">
        <v>145</v>
      </c>
      <c r="G2335" t="s">
        <v>193</v>
      </c>
      <c r="H2335">
        <v>0</v>
      </c>
      <c r="I2335">
        <v>0</v>
      </c>
    </row>
    <row r="2336" spans="1:9" x14ac:dyDescent="0.3">
      <c r="A2336" t="s">
        <v>98</v>
      </c>
      <c r="B2336" t="s">
        <v>161</v>
      </c>
      <c r="C2336" t="s">
        <v>184</v>
      </c>
      <c r="D2336" t="s">
        <v>251</v>
      </c>
      <c r="E2336" t="s">
        <v>17</v>
      </c>
      <c r="F2336" t="s">
        <v>148</v>
      </c>
      <c r="G2336">
        <v>29</v>
      </c>
      <c r="H2336">
        <v>88.59</v>
      </c>
      <c r="I2336">
        <v>2569.11</v>
      </c>
    </row>
    <row r="2337" spans="1:9" x14ac:dyDescent="0.3">
      <c r="A2337" t="s">
        <v>98</v>
      </c>
      <c r="B2337" t="s">
        <v>161</v>
      </c>
      <c r="C2337" t="s">
        <v>184</v>
      </c>
      <c r="D2337" t="s">
        <v>238</v>
      </c>
      <c r="E2337" t="s">
        <v>18</v>
      </c>
      <c r="F2337" t="s">
        <v>148</v>
      </c>
      <c r="G2337">
        <v>2</v>
      </c>
      <c r="H2337">
        <v>80.75</v>
      </c>
      <c r="I2337">
        <v>161.5</v>
      </c>
    </row>
    <row r="2338" spans="1:9" x14ac:dyDescent="0.3">
      <c r="A2338" t="s">
        <v>98</v>
      </c>
      <c r="B2338" t="s">
        <v>161</v>
      </c>
      <c r="C2338" t="s">
        <v>184</v>
      </c>
      <c r="D2338" t="s">
        <v>191</v>
      </c>
      <c r="E2338" t="s">
        <v>16</v>
      </c>
      <c r="F2338" t="s">
        <v>192</v>
      </c>
      <c r="G2338" t="s">
        <v>193</v>
      </c>
      <c r="H2338" t="s">
        <v>193</v>
      </c>
      <c r="I2338">
        <v>251.34</v>
      </c>
    </row>
    <row r="2339" spans="1:9" x14ac:dyDescent="0.3">
      <c r="A2339" t="s">
        <v>98</v>
      </c>
      <c r="B2339" t="s">
        <v>161</v>
      </c>
      <c r="C2339" t="s">
        <v>184</v>
      </c>
      <c r="D2339" t="s">
        <v>198</v>
      </c>
      <c r="E2339" t="s">
        <v>18</v>
      </c>
      <c r="F2339" t="s">
        <v>147</v>
      </c>
      <c r="G2339">
        <v>1</v>
      </c>
      <c r="H2339">
        <v>65</v>
      </c>
      <c r="I2339">
        <v>65</v>
      </c>
    </row>
    <row r="2340" spans="1:9" x14ac:dyDescent="0.3">
      <c r="A2340" t="s">
        <v>98</v>
      </c>
      <c r="B2340" t="s">
        <v>161</v>
      </c>
      <c r="C2340" t="s">
        <v>184</v>
      </c>
      <c r="D2340" t="s">
        <v>195</v>
      </c>
      <c r="E2340" t="s">
        <v>17</v>
      </c>
      <c r="F2340" t="s">
        <v>147</v>
      </c>
      <c r="G2340" t="s">
        <v>193</v>
      </c>
      <c r="H2340">
        <v>0</v>
      </c>
      <c r="I2340">
        <v>0</v>
      </c>
    </row>
    <row r="2341" spans="1:9" x14ac:dyDescent="0.3">
      <c r="A2341" t="s">
        <v>98</v>
      </c>
      <c r="B2341" t="s">
        <v>161</v>
      </c>
      <c r="C2341" t="s">
        <v>184</v>
      </c>
      <c r="D2341" t="s">
        <v>197</v>
      </c>
      <c r="E2341" t="s">
        <v>17</v>
      </c>
      <c r="F2341" t="s">
        <v>145</v>
      </c>
      <c r="G2341">
        <v>7</v>
      </c>
      <c r="H2341">
        <v>130</v>
      </c>
      <c r="I2341">
        <v>910</v>
      </c>
    </row>
    <row r="2342" spans="1:9" x14ac:dyDescent="0.3">
      <c r="A2342" t="s">
        <v>99</v>
      </c>
      <c r="B2342" t="s">
        <v>161</v>
      </c>
      <c r="C2342" t="s">
        <v>184</v>
      </c>
      <c r="D2342" t="s">
        <v>269</v>
      </c>
      <c r="E2342" t="s">
        <v>18</v>
      </c>
      <c r="F2342" t="s">
        <v>148</v>
      </c>
      <c r="G2342">
        <v>4</v>
      </c>
      <c r="H2342">
        <v>69.03</v>
      </c>
      <c r="I2342">
        <v>276.12</v>
      </c>
    </row>
    <row r="2343" spans="1:9" x14ac:dyDescent="0.3">
      <c r="A2343" t="s">
        <v>99</v>
      </c>
      <c r="B2343" t="s">
        <v>161</v>
      </c>
      <c r="C2343" t="s">
        <v>184</v>
      </c>
      <c r="D2343" t="s">
        <v>300</v>
      </c>
      <c r="E2343" t="s">
        <v>18</v>
      </c>
      <c r="F2343" t="s">
        <v>145</v>
      </c>
      <c r="G2343">
        <v>1</v>
      </c>
      <c r="H2343">
        <v>54.64</v>
      </c>
      <c r="I2343">
        <v>54.64</v>
      </c>
    </row>
    <row r="2344" spans="1:9" x14ac:dyDescent="0.3">
      <c r="A2344" t="s">
        <v>99</v>
      </c>
      <c r="B2344" t="s">
        <v>161</v>
      </c>
      <c r="C2344" t="s">
        <v>184</v>
      </c>
      <c r="D2344" t="s">
        <v>253</v>
      </c>
      <c r="E2344" t="s">
        <v>17</v>
      </c>
      <c r="F2344" t="s">
        <v>147</v>
      </c>
      <c r="G2344">
        <v>4</v>
      </c>
      <c r="H2344">
        <v>9.09</v>
      </c>
      <c r="I2344">
        <v>36.36</v>
      </c>
    </row>
    <row r="2345" spans="1:9" x14ac:dyDescent="0.3">
      <c r="A2345" t="s">
        <v>99</v>
      </c>
      <c r="B2345" t="s">
        <v>161</v>
      </c>
      <c r="C2345" t="s">
        <v>184</v>
      </c>
      <c r="D2345" t="s">
        <v>266</v>
      </c>
      <c r="E2345" t="s">
        <v>18</v>
      </c>
      <c r="F2345" t="s">
        <v>147</v>
      </c>
      <c r="G2345">
        <v>16</v>
      </c>
      <c r="H2345">
        <v>9.74</v>
      </c>
      <c r="I2345">
        <v>155.84</v>
      </c>
    </row>
    <row r="2346" spans="1:9" x14ac:dyDescent="0.3">
      <c r="A2346" t="s">
        <v>99</v>
      </c>
      <c r="B2346" t="s">
        <v>161</v>
      </c>
      <c r="C2346" t="s">
        <v>184</v>
      </c>
      <c r="D2346" t="s">
        <v>275</v>
      </c>
      <c r="E2346" t="s">
        <v>17</v>
      </c>
      <c r="F2346" t="s">
        <v>145</v>
      </c>
      <c r="G2346">
        <v>9</v>
      </c>
      <c r="H2346">
        <v>130</v>
      </c>
      <c r="I2346">
        <v>1170</v>
      </c>
    </row>
    <row r="2347" spans="1:9" x14ac:dyDescent="0.3">
      <c r="A2347" t="s">
        <v>99</v>
      </c>
      <c r="B2347" t="s">
        <v>161</v>
      </c>
      <c r="C2347" t="s">
        <v>184</v>
      </c>
      <c r="D2347" t="s">
        <v>303</v>
      </c>
      <c r="E2347" t="s">
        <v>17</v>
      </c>
      <c r="F2347" t="s">
        <v>145</v>
      </c>
      <c r="G2347">
        <v>1</v>
      </c>
      <c r="H2347">
        <v>56.5</v>
      </c>
      <c r="I2347">
        <v>56.5</v>
      </c>
    </row>
    <row r="2348" spans="1:9" x14ac:dyDescent="0.3">
      <c r="A2348" t="s">
        <v>100</v>
      </c>
      <c r="B2348" t="s">
        <v>161</v>
      </c>
      <c r="C2348" t="s">
        <v>184</v>
      </c>
      <c r="D2348" t="s">
        <v>323</v>
      </c>
      <c r="E2348" t="s">
        <v>17</v>
      </c>
      <c r="F2348" t="s">
        <v>148</v>
      </c>
      <c r="G2348">
        <v>1</v>
      </c>
      <c r="H2348">
        <v>54.3</v>
      </c>
      <c r="I2348">
        <v>54.3</v>
      </c>
    </row>
    <row r="2349" spans="1:9" x14ac:dyDescent="0.3">
      <c r="A2349" t="s">
        <v>100</v>
      </c>
      <c r="B2349" t="s">
        <v>161</v>
      </c>
      <c r="C2349" t="s">
        <v>184</v>
      </c>
      <c r="D2349" t="s">
        <v>191</v>
      </c>
      <c r="E2349" t="s">
        <v>18</v>
      </c>
      <c r="F2349" t="s">
        <v>192</v>
      </c>
      <c r="G2349" t="s">
        <v>193</v>
      </c>
      <c r="H2349" t="s">
        <v>193</v>
      </c>
      <c r="I2349">
        <v>53.25</v>
      </c>
    </row>
    <row r="2350" spans="1:9" x14ac:dyDescent="0.3">
      <c r="A2350" t="s">
        <v>100</v>
      </c>
      <c r="B2350" t="s">
        <v>161</v>
      </c>
      <c r="C2350" t="s">
        <v>184</v>
      </c>
      <c r="D2350" t="s">
        <v>272</v>
      </c>
      <c r="E2350" t="s">
        <v>16</v>
      </c>
      <c r="F2350" t="s">
        <v>145</v>
      </c>
      <c r="G2350">
        <v>1624</v>
      </c>
      <c r="H2350">
        <v>3.2</v>
      </c>
      <c r="I2350">
        <v>5196.8</v>
      </c>
    </row>
    <row r="2351" spans="1:9" x14ac:dyDescent="0.3">
      <c r="A2351" t="s">
        <v>100</v>
      </c>
      <c r="B2351" t="s">
        <v>161</v>
      </c>
      <c r="C2351" t="s">
        <v>184</v>
      </c>
      <c r="D2351" t="s">
        <v>299</v>
      </c>
      <c r="E2351" t="s">
        <v>18</v>
      </c>
      <c r="F2351" t="s">
        <v>147</v>
      </c>
      <c r="G2351" t="s">
        <v>193</v>
      </c>
      <c r="H2351">
        <v>0</v>
      </c>
      <c r="I2351">
        <v>0</v>
      </c>
    </row>
    <row r="2352" spans="1:9" x14ac:dyDescent="0.3">
      <c r="A2352" t="s">
        <v>100</v>
      </c>
      <c r="B2352" t="s">
        <v>161</v>
      </c>
      <c r="C2352" t="s">
        <v>184</v>
      </c>
      <c r="D2352" t="s">
        <v>265</v>
      </c>
      <c r="E2352" t="s">
        <v>18</v>
      </c>
      <c r="F2352" t="s">
        <v>145</v>
      </c>
      <c r="G2352">
        <v>3</v>
      </c>
      <c r="H2352">
        <v>100</v>
      </c>
      <c r="I2352">
        <v>300</v>
      </c>
    </row>
    <row r="2353" spans="1:9" x14ac:dyDescent="0.3">
      <c r="A2353" t="s">
        <v>100</v>
      </c>
      <c r="B2353" t="s">
        <v>161</v>
      </c>
      <c r="C2353" t="s">
        <v>184</v>
      </c>
      <c r="D2353" t="s">
        <v>218</v>
      </c>
      <c r="E2353" t="s">
        <v>16</v>
      </c>
      <c r="F2353" t="s">
        <v>145</v>
      </c>
      <c r="G2353">
        <v>5</v>
      </c>
      <c r="H2353">
        <v>130</v>
      </c>
      <c r="I2353">
        <v>650</v>
      </c>
    </row>
    <row r="2354" spans="1:9" x14ac:dyDescent="0.3">
      <c r="A2354" t="s">
        <v>101</v>
      </c>
      <c r="B2354" t="s">
        <v>161</v>
      </c>
      <c r="C2354" t="s">
        <v>184</v>
      </c>
      <c r="D2354" t="s">
        <v>201</v>
      </c>
      <c r="E2354" t="s">
        <v>17</v>
      </c>
      <c r="F2354" t="s">
        <v>148</v>
      </c>
      <c r="G2354">
        <v>59.817399999999999</v>
      </c>
      <c r="H2354">
        <v>137.74</v>
      </c>
      <c r="I2354">
        <v>8239.26</v>
      </c>
    </row>
    <row r="2355" spans="1:9" x14ac:dyDescent="0.3">
      <c r="A2355" t="s">
        <v>101</v>
      </c>
      <c r="B2355" t="s">
        <v>161</v>
      </c>
      <c r="C2355" t="s">
        <v>184</v>
      </c>
      <c r="D2355" t="s">
        <v>244</v>
      </c>
      <c r="E2355" t="s">
        <v>17</v>
      </c>
      <c r="F2355" t="s">
        <v>148</v>
      </c>
      <c r="G2355">
        <v>2</v>
      </c>
      <c r="H2355">
        <v>117.68</v>
      </c>
      <c r="I2355">
        <v>235.36</v>
      </c>
    </row>
    <row r="2356" spans="1:9" x14ac:dyDescent="0.3">
      <c r="A2356" t="s">
        <v>101</v>
      </c>
      <c r="B2356" t="s">
        <v>161</v>
      </c>
      <c r="C2356" t="s">
        <v>184</v>
      </c>
      <c r="D2356" t="s">
        <v>223</v>
      </c>
      <c r="E2356" t="s">
        <v>16</v>
      </c>
      <c r="F2356" t="s">
        <v>145</v>
      </c>
      <c r="G2356">
        <v>1</v>
      </c>
      <c r="H2356">
        <v>130</v>
      </c>
      <c r="I2356">
        <v>130</v>
      </c>
    </row>
    <row r="2357" spans="1:9" x14ac:dyDescent="0.3">
      <c r="A2357" t="s">
        <v>101</v>
      </c>
      <c r="B2357" t="s">
        <v>161</v>
      </c>
      <c r="C2357" t="s">
        <v>184</v>
      </c>
      <c r="D2357" t="s">
        <v>250</v>
      </c>
      <c r="E2357" t="s">
        <v>17</v>
      </c>
      <c r="F2357" t="s">
        <v>145</v>
      </c>
      <c r="G2357">
        <v>4</v>
      </c>
      <c r="H2357">
        <v>55</v>
      </c>
      <c r="I2357">
        <v>220</v>
      </c>
    </row>
    <row r="2358" spans="1:9" x14ac:dyDescent="0.3">
      <c r="A2358" t="s">
        <v>102</v>
      </c>
      <c r="B2358" t="s">
        <v>161</v>
      </c>
      <c r="C2358" t="s">
        <v>184</v>
      </c>
      <c r="D2358" t="s">
        <v>291</v>
      </c>
      <c r="E2358" t="s">
        <v>18</v>
      </c>
      <c r="F2358" t="s">
        <v>145</v>
      </c>
      <c r="G2358">
        <v>3</v>
      </c>
      <c r="H2358">
        <v>9.74</v>
      </c>
      <c r="I2358">
        <v>29.22</v>
      </c>
    </row>
    <row r="2359" spans="1:9" x14ac:dyDescent="0.3">
      <c r="A2359" t="s">
        <v>102</v>
      </c>
      <c r="B2359" t="s">
        <v>161</v>
      </c>
      <c r="C2359" t="s">
        <v>184</v>
      </c>
      <c r="D2359" t="s">
        <v>301</v>
      </c>
      <c r="E2359" t="s">
        <v>17</v>
      </c>
      <c r="F2359" t="s">
        <v>147</v>
      </c>
      <c r="G2359">
        <v>3068.6624000000002</v>
      </c>
      <c r="H2359">
        <v>23.82</v>
      </c>
      <c r="I2359">
        <v>73095.539999999994</v>
      </c>
    </row>
    <row r="2360" spans="1:9" x14ac:dyDescent="0.3">
      <c r="A2360" t="s">
        <v>102</v>
      </c>
      <c r="B2360" t="s">
        <v>161</v>
      </c>
      <c r="C2360" t="s">
        <v>184</v>
      </c>
      <c r="D2360" t="s">
        <v>266</v>
      </c>
      <c r="E2360" t="s">
        <v>16</v>
      </c>
      <c r="F2360" t="s">
        <v>147</v>
      </c>
      <c r="G2360">
        <v>37</v>
      </c>
      <c r="H2360">
        <v>9.74</v>
      </c>
      <c r="I2360">
        <v>360.38</v>
      </c>
    </row>
    <row r="2361" spans="1:9" x14ac:dyDescent="0.3">
      <c r="A2361" t="s">
        <v>102</v>
      </c>
      <c r="B2361" t="s">
        <v>161</v>
      </c>
      <c r="C2361" t="s">
        <v>184</v>
      </c>
      <c r="D2361" t="s">
        <v>239</v>
      </c>
      <c r="E2361" t="s">
        <v>18</v>
      </c>
      <c r="F2361" t="s">
        <v>145</v>
      </c>
      <c r="G2361">
        <v>92</v>
      </c>
      <c r="H2361">
        <v>110</v>
      </c>
      <c r="I2361">
        <v>10120</v>
      </c>
    </row>
    <row r="2362" spans="1:9" x14ac:dyDescent="0.3">
      <c r="A2362" t="s">
        <v>102</v>
      </c>
      <c r="B2362" t="s">
        <v>161</v>
      </c>
      <c r="C2362" t="s">
        <v>184</v>
      </c>
      <c r="D2362" t="s">
        <v>205</v>
      </c>
      <c r="E2362" t="s">
        <v>16</v>
      </c>
      <c r="F2362" t="s">
        <v>145</v>
      </c>
      <c r="G2362">
        <v>1</v>
      </c>
      <c r="H2362">
        <v>50</v>
      </c>
      <c r="I2362">
        <v>50</v>
      </c>
    </row>
    <row r="2363" spans="1:9" x14ac:dyDescent="0.3">
      <c r="A2363" t="s">
        <v>103</v>
      </c>
      <c r="B2363" t="s">
        <v>161</v>
      </c>
      <c r="C2363" t="s">
        <v>184</v>
      </c>
      <c r="D2363" t="s">
        <v>198</v>
      </c>
      <c r="E2363" t="s">
        <v>16</v>
      </c>
      <c r="F2363" t="s">
        <v>147</v>
      </c>
      <c r="G2363">
        <v>1</v>
      </c>
      <c r="H2363">
        <v>65</v>
      </c>
      <c r="I2363">
        <v>65</v>
      </c>
    </row>
    <row r="2364" spans="1:9" x14ac:dyDescent="0.3">
      <c r="A2364" t="s">
        <v>103</v>
      </c>
      <c r="B2364" t="s">
        <v>161</v>
      </c>
      <c r="C2364" t="s">
        <v>184</v>
      </c>
      <c r="D2364" t="s">
        <v>299</v>
      </c>
      <c r="E2364" t="s">
        <v>16</v>
      </c>
      <c r="F2364" t="s">
        <v>147</v>
      </c>
      <c r="G2364" t="s">
        <v>193</v>
      </c>
      <c r="H2364">
        <v>0</v>
      </c>
      <c r="I2364">
        <v>0</v>
      </c>
    </row>
    <row r="2365" spans="1:9" x14ac:dyDescent="0.3">
      <c r="A2365" t="s">
        <v>104</v>
      </c>
      <c r="B2365" t="s">
        <v>161</v>
      </c>
      <c r="C2365" t="s">
        <v>184</v>
      </c>
      <c r="D2365" t="s">
        <v>269</v>
      </c>
      <c r="E2365" t="s">
        <v>16</v>
      </c>
      <c r="F2365" t="s">
        <v>148</v>
      </c>
      <c r="G2365">
        <v>6</v>
      </c>
      <c r="H2365">
        <v>69.03</v>
      </c>
      <c r="I2365">
        <v>414.18</v>
      </c>
    </row>
    <row r="2366" spans="1:9" x14ac:dyDescent="0.3">
      <c r="A2366" t="s">
        <v>104</v>
      </c>
      <c r="B2366" t="s">
        <v>161</v>
      </c>
      <c r="C2366" t="s">
        <v>184</v>
      </c>
      <c r="D2366" t="s">
        <v>191</v>
      </c>
      <c r="E2366" t="s">
        <v>16</v>
      </c>
      <c r="F2366" t="s">
        <v>192</v>
      </c>
      <c r="G2366" t="s">
        <v>193</v>
      </c>
      <c r="H2366" t="s">
        <v>193</v>
      </c>
      <c r="I2366">
        <v>396.25</v>
      </c>
    </row>
    <row r="2367" spans="1:9" x14ac:dyDescent="0.3">
      <c r="A2367" t="s">
        <v>104</v>
      </c>
      <c r="B2367" t="s">
        <v>161</v>
      </c>
      <c r="C2367" t="s">
        <v>184</v>
      </c>
      <c r="D2367" t="s">
        <v>300</v>
      </c>
      <c r="E2367" t="s">
        <v>17</v>
      </c>
      <c r="F2367" t="s">
        <v>145</v>
      </c>
      <c r="G2367">
        <v>1</v>
      </c>
      <c r="H2367">
        <v>54.64</v>
      </c>
      <c r="I2367">
        <v>54.64</v>
      </c>
    </row>
    <row r="2368" spans="1:9" x14ac:dyDescent="0.3">
      <c r="A2368" t="s">
        <v>104</v>
      </c>
      <c r="B2368" t="s">
        <v>161</v>
      </c>
      <c r="C2368" t="s">
        <v>184</v>
      </c>
      <c r="D2368" t="s">
        <v>212</v>
      </c>
      <c r="E2368" t="s">
        <v>17</v>
      </c>
      <c r="F2368" t="s">
        <v>147</v>
      </c>
      <c r="G2368">
        <v>8</v>
      </c>
      <c r="H2368">
        <v>19.420000000000002</v>
      </c>
      <c r="I2368">
        <v>155.36000000000001</v>
      </c>
    </row>
    <row r="2369" spans="1:9" x14ac:dyDescent="0.3">
      <c r="A2369" t="s">
        <v>104</v>
      </c>
      <c r="B2369" t="s">
        <v>161</v>
      </c>
      <c r="C2369" t="s">
        <v>184</v>
      </c>
      <c r="D2369" t="s">
        <v>314</v>
      </c>
      <c r="E2369" t="s">
        <v>17</v>
      </c>
      <c r="F2369" t="s">
        <v>148</v>
      </c>
      <c r="G2369">
        <v>0.77449999999999997</v>
      </c>
      <c r="H2369">
        <v>38.229999999999997</v>
      </c>
      <c r="I2369">
        <v>29.61</v>
      </c>
    </row>
    <row r="2370" spans="1:9" x14ac:dyDescent="0.3">
      <c r="A2370" t="s">
        <v>105</v>
      </c>
      <c r="B2370" t="s">
        <v>161</v>
      </c>
      <c r="C2370" t="s">
        <v>184</v>
      </c>
      <c r="D2370" t="s">
        <v>265</v>
      </c>
      <c r="E2370" t="s">
        <v>16</v>
      </c>
      <c r="F2370" t="s">
        <v>145</v>
      </c>
      <c r="G2370">
        <v>11</v>
      </c>
      <c r="H2370">
        <v>100</v>
      </c>
      <c r="I2370">
        <v>1100</v>
      </c>
    </row>
    <row r="2371" spans="1:9" x14ac:dyDescent="0.3">
      <c r="A2371" t="s">
        <v>93</v>
      </c>
      <c r="B2371" t="s">
        <v>161</v>
      </c>
      <c r="C2371" t="s">
        <v>184</v>
      </c>
      <c r="D2371" t="s">
        <v>233</v>
      </c>
      <c r="E2371" t="s">
        <v>18</v>
      </c>
      <c r="F2371" t="s">
        <v>148</v>
      </c>
      <c r="G2371">
        <v>8.4618000000000002</v>
      </c>
      <c r="H2371">
        <v>48.76</v>
      </c>
      <c r="I2371">
        <v>412.6</v>
      </c>
    </row>
    <row r="2372" spans="1:9" x14ac:dyDescent="0.3">
      <c r="A2372" t="s">
        <v>93</v>
      </c>
      <c r="B2372" t="s">
        <v>161</v>
      </c>
      <c r="C2372" t="s">
        <v>184</v>
      </c>
      <c r="D2372" t="s">
        <v>265</v>
      </c>
      <c r="E2372" t="s">
        <v>18</v>
      </c>
      <c r="F2372" t="s">
        <v>145</v>
      </c>
      <c r="G2372">
        <v>10</v>
      </c>
      <c r="H2372">
        <v>100</v>
      </c>
      <c r="I2372">
        <v>1000</v>
      </c>
    </row>
    <row r="2373" spans="1:9" x14ac:dyDescent="0.3">
      <c r="A2373" t="s">
        <v>93</v>
      </c>
      <c r="B2373" t="s">
        <v>161</v>
      </c>
      <c r="C2373" t="s">
        <v>184</v>
      </c>
      <c r="D2373" t="s">
        <v>215</v>
      </c>
      <c r="E2373" t="s">
        <v>17</v>
      </c>
      <c r="F2373" t="s">
        <v>145</v>
      </c>
      <c r="G2373">
        <v>1</v>
      </c>
      <c r="H2373">
        <v>110</v>
      </c>
      <c r="I2373">
        <v>110</v>
      </c>
    </row>
    <row r="2374" spans="1:9" x14ac:dyDescent="0.3">
      <c r="A2374" t="s">
        <v>93</v>
      </c>
      <c r="B2374" t="s">
        <v>161</v>
      </c>
      <c r="C2374" t="s">
        <v>184</v>
      </c>
      <c r="D2374" t="s">
        <v>275</v>
      </c>
      <c r="E2374" t="s">
        <v>16</v>
      </c>
      <c r="F2374" t="s">
        <v>145</v>
      </c>
      <c r="G2374">
        <v>14.692299999999999</v>
      </c>
      <c r="H2374">
        <v>130</v>
      </c>
      <c r="I2374">
        <v>1910</v>
      </c>
    </row>
    <row r="2375" spans="1:9" x14ac:dyDescent="0.3">
      <c r="A2375" t="s">
        <v>94</v>
      </c>
      <c r="B2375" t="s">
        <v>161</v>
      </c>
      <c r="C2375" t="s">
        <v>184</v>
      </c>
      <c r="D2375" t="s">
        <v>263</v>
      </c>
      <c r="E2375" t="s">
        <v>17</v>
      </c>
      <c r="F2375" t="s">
        <v>148</v>
      </c>
      <c r="G2375">
        <v>129</v>
      </c>
      <c r="H2375">
        <v>2.75</v>
      </c>
      <c r="I2375">
        <v>354.75</v>
      </c>
    </row>
    <row r="2376" spans="1:9" x14ac:dyDescent="0.3">
      <c r="A2376" t="s">
        <v>95</v>
      </c>
      <c r="B2376" t="s">
        <v>161</v>
      </c>
      <c r="C2376" t="s">
        <v>184</v>
      </c>
      <c r="D2376" t="s">
        <v>248</v>
      </c>
      <c r="E2376" t="s">
        <v>18</v>
      </c>
      <c r="F2376" t="s">
        <v>148</v>
      </c>
      <c r="G2376">
        <v>23</v>
      </c>
      <c r="H2376">
        <v>112.58</v>
      </c>
      <c r="I2376">
        <v>2589.34</v>
      </c>
    </row>
    <row r="2377" spans="1:9" x14ac:dyDescent="0.3">
      <c r="A2377" t="s">
        <v>95</v>
      </c>
      <c r="B2377" t="s">
        <v>161</v>
      </c>
      <c r="C2377" t="s">
        <v>184</v>
      </c>
      <c r="D2377" t="s">
        <v>204</v>
      </c>
      <c r="E2377" t="s">
        <v>125</v>
      </c>
      <c r="F2377" t="s">
        <v>148</v>
      </c>
      <c r="G2377">
        <v>1</v>
      </c>
      <c r="H2377">
        <v>157.91999999999999</v>
      </c>
      <c r="I2377">
        <v>157.91999999999999</v>
      </c>
    </row>
    <row r="2378" spans="1:9" x14ac:dyDescent="0.3">
      <c r="A2378" t="s">
        <v>95</v>
      </c>
      <c r="B2378" t="s">
        <v>161</v>
      </c>
      <c r="C2378" t="s">
        <v>184</v>
      </c>
      <c r="D2378" t="s">
        <v>242</v>
      </c>
      <c r="E2378" t="s">
        <v>16</v>
      </c>
      <c r="F2378" t="s">
        <v>145</v>
      </c>
      <c r="G2378">
        <v>1</v>
      </c>
      <c r="H2378">
        <v>4</v>
      </c>
      <c r="I2378">
        <v>4</v>
      </c>
    </row>
    <row r="2379" spans="1:9" x14ac:dyDescent="0.3">
      <c r="A2379" t="s">
        <v>95</v>
      </c>
      <c r="B2379" t="s">
        <v>161</v>
      </c>
      <c r="C2379" t="s">
        <v>184</v>
      </c>
      <c r="D2379" t="s">
        <v>194</v>
      </c>
      <c r="E2379" t="s">
        <v>16</v>
      </c>
      <c r="F2379" t="s">
        <v>147</v>
      </c>
      <c r="G2379">
        <v>95.499700000000004</v>
      </c>
      <c r="H2379">
        <v>18.57</v>
      </c>
      <c r="I2379">
        <v>1773.43</v>
      </c>
    </row>
    <row r="2380" spans="1:9" x14ac:dyDescent="0.3">
      <c r="A2380" t="s">
        <v>95</v>
      </c>
      <c r="B2380" t="s">
        <v>161</v>
      </c>
      <c r="C2380" t="s">
        <v>184</v>
      </c>
      <c r="D2380" t="s">
        <v>221</v>
      </c>
      <c r="E2380" t="s">
        <v>18</v>
      </c>
      <c r="F2380" t="s">
        <v>147</v>
      </c>
      <c r="G2380">
        <v>6</v>
      </c>
      <c r="H2380">
        <v>3.3</v>
      </c>
      <c r="I2380">
        <v>19.8</v>
      </c>
    </row>
    <row r="2381" spans="1:9" x14ac:dyDescent="0.3">
      <c r="A2381" t="s">
        <v>95</v>
      </c>
      <c r="B2381" t="s">
        <v>161</v>
      </c>
      <c r="C2381" t="s">
        <v>184</v>
      </c>
      <c r="D2381" t="s">
        <v>229</v>
      </c>
      <c r="E2381" t="s">
        <v>18</v>
      </c>
      <c r="F2381" t="s">
        <v>147</v>
      </c>
      <c r="G2381">
        <v>2</v>
      </c>
      <c r="H2381">
        <v>10</v>
      </c>
      <c r="I2381">
        <v>20</v>
      </c>
    </row>
    <row r="2382" spans="1:9" x14ac:dyDescent="0.3">
      <c r="A2382" t="s">
        <v>95</v>
      </c>
      <c r="B2382" t="s">
        <v>161</v>
      </c>
      <c r="C2382" t="s">
        <v>184</v>
      </c>
      <c r="D2382" t="s">
        <v>196</v>
      </c>
      <c r="E2382" t="s">
        <v>16</v>
      </c>
      <c r="F2382" t="s">
        <v>145</v>
      </c>
      <c r="G2382">
        <v>14</v>
      </c>
      <c r="H2382">
        <v>60</v>
      </c>
      <c r="I2382">
        <v>840</v>
      </c>
    </row>
    <row r="2383" spans="1:9" x14ac:dyDescent="0.3">
      <c r="A2383" t="s">
        <v>97</v>
      </c>
      <c r="B2383" t="s">
        <v>161</v>
      </c>
      <c r="C2383" t="s">
        <v>184</v>
      </c>
      <c r="D2383" t="s">
        <v>251</v>
      </c>
      <c r="E2383" t="s">
        <v>18</v>
      </c>
      <c r="F2383" t="s">
        <v>148</v>
      </c>
      <c r="G2383">
        <v>1</v>
      </c>
      <c r="H2383">
        <v>88.59</v>
      </c>
      <c r="I2383">
        <v>88.59</v>
      </c>
    </row>
    <row r="2384" spans="1:9" x14ac:dyDescent="0.3">
      <c r="A2384" t="s">
        <v>97</v>
      </c>
      <c r="B2384" t="s">
        <v>161</v>
      </c>
      <c r="C2384" t="s">
        <v>184</v>
      </c>
      <c r="D2384" t="s">
        <v>243</v>
      </c>
      <c r="E2384" t="s">
        <v>16</v>
      </c>
      <c r="F2384" t="s">
        <v>148</v>
      </c>
      <c r="G2384">
        <v>3</v>
      </c>
      <c r="H2384">
        <v>23.82</v>
      </c>
      <c r="I2384">
        <v>71.459999999999994</v>
      </c>
    </row>
    <row r="2385" spans="1:9" x14ac:dyDescent="0.3">
      <c r="A2385" t="s">
        <v>97</v>
      </c>
      <c r="B2385" t="s">
        <v>161</v>
      </c>
      <c r="C2385" t="s">
        <v>184</v>
      </c>
      <c r="D2385" t="s">
        <v>334</v>
      </c>
      <c r="E2385" t="s">
        <v>17</v>
      </c>
      <c r="F2385" t="s">
        <v>145</v>
      </c>
      <c r="G2385">
        <v>2</v>
      </c>
      <c r="H2385">
        <v>14</v>
      </c>
      <c r="I2385">
        <v>28</v>
      </c>
    </row>
    <row r="2386" spans="1:9" x14ac:dyDescent="0.3">
      <c r="A2386" t="s">
        <v>97</v>
      </c>
      <c r="B2386" t="s">
        <v>161</v>
      </c>
      <c r="C2386" t="s">
        <v>184</v>
      </c>
      <c r="D2386" t="s">
        <v>212</v>
      </c>
      <c r="E2386" t="s">
        <v>17</v>
      </c>
      <c r="F2386" t="s">
        <v>147</v>
      </c>
      <c r="G2386">
        <v>3.9628999999999999</v>
      </c>
      <c r="H2386">
        <v>19.420000000000002</v>
      </c>
      <c r="I2386">
        <v>76.959999999999994</v>
      </c>
    </row>
    <row r="2387" spans="1:9" x14ac:dyDescent="0.3">
      <c r="A2387" t="s">
        <v>98</v>
      </c>
      <c r="B2387" t="s">
        <v>161</v>
      </c>
      <c r="C2387" t="s">
        <v>184</v>
      </c>
      <c r="D2387" t="s">
        <v>199</v>
      </c>
      <c r="E2387" t="s">
        <v>18</v>
      </c>
      <c r="F2387" t="s">
        <v>145</v>
      </c>
      <c r="G2387">
        <v>36</v>
      </c>
      <c r="H2387">
        <v>5.5</v>
      </c>
      <c r="I2387">
        <v>198</v>
      </c>
    </row>
    <row r="2388" spans="1:9" x14ac:dyDescent="0.3">
      <c r="A2388" t="s">
        <v>98</v>
      </c>
      <c r="B2388" t="s">
        <v>161</v>
      </c>
      <c r="C2388" t="s">
        <v>184</v>
      </c>
      <c r="D2388" t="s">
        <v>239</v>
      </c>
      <c r="E2388" t="s">
        <v>17</v>
      </c>
      <c r="F2388" t="s">
        <v>145</v>
      </c>
      <c r="G2388">
        <v>33</v>
      </c>
      <c r="H2388">
        <v>110</v>
      </c>
      <c r="I2388">
        <v>3630</v>
      </c>
    </row>
    <row r="2389" spans="1:9" x14ac:dyDescent="0.3">
      <c r="A2389" t="s">
        <v>98</v>
      </c>
      <c r="B2389" t="s">
        <v>161</v>
      </c>
      <c r="C2389" t="s">
        <v>184</v>
      </c>
      <c r="D2389" t="s">
        <v>314</v>
      </c>
      <c r="E2389" t="s">
        <v>16</v>
      </c>
      <c r="F2389" t="s">
        <v>148</v>
      </c>
      <c r="G2389">
        <v>3</v>
      </c>
      <c r="H2389">
        <v>38.229999999999997</v>
      </c>
      <c r="I2389">
        <v>114.69</v>
      </c>
    </row>
    <row r="2390" spans="1:9" x14ac:dyDescent="0.3">
      <c r="A2390" t="s">
        <v>99</v>
      </c>
      <c r="B2390" t="s">
        <v>161</v>
      </c>
      <c r="C2390" t="s">
        <v>184</v>
      </c>
      <c r="D2390" t="s">
        <v>251</v>
      </c>
      <c r="E2390" t="s">
        <v>16</v>
      </c>
      <c r="F2390" t="s">
        <v>148</v>
      </c>
      <c r="G2390">
        <v>1</v>
      </c>
      <c r="H2390">
        <v>88.59</v>
      </c>
      <c r="I2390">
        <v>88.59</v>
      </c>
    </row>
    <row r="2391" spans="1:9" x14ac:dyDescent="0.3">
      <c r="A2391" t="s">
        <v>99</v>
      </c>
      <c r="B2391" t="s">
        <v>161</v>
      </c>
      <c r="C2391" t="s">
        <v>184</v>
      </c>
      <c r="D2391" t="s">
        <v>248</v>
      </c>
      <c r="E2391" t="s">
        <v>17</v>
      </c>
      <c r="F2391" t="s">
        <v>148</v>
      </c>
      <c r="G2391">
        <v>45.25</v>
      </c>
      <c r="H2391">
        <v>114.27</v>
      </c>
      <c r="I2391">
        <v>5170.72</v>
      </c>
    </row>
    <row r="2392" spans="1:9" x14ac:dyDescent="0.3">
      <c r="A2392" t="s">
        <v>99</v>
      </c>
      <c r="B2392" t="s">
        <v>161</v>
      </c>
      <c r="C2392" t="s">
        <v>184</v>
      </c>
      <c r="D2392" t="s">
        <v>261</v>
      </c>
      <c r="E2392" t="s">
        <v>17</v>
      </c>
      <c r="F2392" t="s">
        <v>145</v>
      </c>
      <c r="G2392">
        <v>12</v>
      </c>
      <c r="H2392">
        <v>135</v>
      </c>
      <c r="I2392">
        <v>1620</v>
      </c>
    </row>
    <row r="2393" spans="1:9" x14ac:dyDescent="0.3">
      <c r="A2393" t="s">
        <v>100</v>
      </c>
      <c r="B2393" t="s">
        <v>161</v>
      </c>
      <c r="C2393" t="s">
        <v>184</v>
      </c>
      <c r="D2393" t="s">
        <v>210</v>
      </c>
      <c r="E2393" t="s">
        <v>17</v>
      </c>
      <c r="F2393" t="s">
        <v>148</v>
      </c>
      <c r="G2393">
        <v>4</v>
      </c>
      <c r="H2393">
        <v>43.81</v>
      </c>
      <c r="I2393">
        <v>175.24</v>
      </c>
    </row>
    <row r="2394" spans="1:9" x14ac:dyDescent="0.3">
      <c r="A2394" t="s">
        <v>101</v>
      </c>
      <c r="B2394" t="s">
        <v>161</v>
      </c>
      <c r="C2394" t="s">
        <v>184</v>
      </c>
      <c r="D2394" t="s">
        <v>282</v>
      </c>
      <c r="E2394" t="s">
        <v>17</v>
      </c>
      <c r="F2394" t="s">
        <v>148</v>
      </c>
      <c r="G2394">
        <v>1</v>
      </c>
      <c r="H2394">
        <v>22.5</v>
      </c>
      <c r="I2394">
        <v>22.5</v>
      </c>
    </row>
    <row r="2395" spans="1:9" x14ac:dyDescent="0.3">
      <c r="A2395" t="s">
        <v>101</v>
      </c>
      <c r="B2395" t="s">
        <v>161</v>
      </c>
      <c r="C2395" t="s">
        <v>184</v>
      </c>
      <c r="D2395" t="s">
        <v>247</v>
      </c>
      <c r="E2395" t="s">
        <v>16</v>
      </c>
      <c r="F2395" t="s">
        <v>147</v>
      </c>
      <c r="G2395" t="s">
        <v>193</v>
      </c>
      <c r="H2395" t="s">
        <v>193</v>
      </c>
      <c r="I2395">
        <v>0</v>
      </c>
    </row>
    <row r="2396" spans="1:9" x14ac:dyDescent="0.3">
      <c r="A2396" t="s">
        <v>101</v>
      </c>
      <c r="B2396" t="s">
        <v>161</v>
      </c>
      <c r="C2396" t="s">
        <v>184</v>
      </c>
      <c r="D2396" t="s">
        <v>195</v>
      </c>
      <c r="E2396" t="s">
        <v>16</v>
      </c>
      <c r="F2396" t="s">
        <v>147</v>
      </c>
      <c r="G2396" t="s">
        <v>193</v>
      </c>
      <c r="H2396">
        <v>0</v>
      </c>
      <c r="I2396">
        <v>0</v>
      </c>
    </row>
    <row r="2397" spans="1:9" x14ac:dyDescent="0.3">
      <c r="A2397" t="s">
        <v>101</v>
      </c>
      <c r="B2397" t="s">
        <v>161</v>
      </c>
      <c r="C2397" t="s">
        <v>184</v>
      </c>
      <c r="D2397" t="s">
        <v>226</v>
      </c>
      <c r="E2397" t="s">
        <v>18</v>
      </c>
      <c r="F2397" t="s">
        <v>147</v>
      </c>
      <c r="G2397">
        <v>21</v>
      </c>
      <c r="H2397">
        <v>3.34</v>
      </c>
      <c r="I2397">
        <v>70.14</v>
      </c>
    </row>
    <row r="2398" spans="1:9" x14ac:dyDescent="0.3">
      <c r="A2398" t="s">
        <v>101</v>
      </c>
      <c r="B2398" t="s">
        <v>161</v>
      </c>
      <c r="C2398" t="s">
        <v>184</v>
      </c>
      <c r="D2398" t="s">
        <v>287</v>
      </c>
      <c r="E2398" t="s">
        <v>17</v>
      </c>
      <c r="F2398" t="s">
        <v>145</v>
      </c>
      <c r="G2398">
        <v>4</v>
      </c>
      <c r="H2398">
        <v>50</v>
      </c>
      <c r="I2398">
        <v>200</v>
      </c>
    </row>
    <row r="2399" spans="1:9" x14ac:dyDescent="0.3">
      <c r="A2399" t="s">
        <v>101</v>
      </c>
      <c r="B2399" t="s">
        <v>161</v>
      </c>
      <c r="C2399" t="s">
        <v>184</v>
      </c>
      <c r="D2399" t="s">
        <v>321</v>
      </c>
      <c r="E2399" t="s">
        <v>16</v>
      </c>
      <c r="F2399" t="s">
        <v>148</v>
      </c>
      <c r="G2399">
        <v>1</v>
      </c>
      <c r="H2399">
        <v>38.229999999999997</v>
      </c>
      <c r="I2399">
        <v>38.229999999999997</v>
      </c>
    </row>
    <row r="2400" spans="1:9" x14ac:dyDescent="0.3">
      <c r="A2400" t="s">
        <v>101</v>
      </c>
      <c r="B2400" t="s">
        <v>161</v>
      </c>
      <c r="C2400" t="s">
        <v>184</v>
      </c>
      <c r="D2400" t="s">
        <v>256</v>
      </c>
      <c r="E2400" t="s">
        <v>17</v>
      </c>
      <c r="F2400" t="s">
        <v>145</v>
      </c>
      <c r="G2400">
        <v>2</v>
      </c>
      <c r="H2400">
        <v>56.5</v>
      </c>
      <c r="I2400">
        <v>113</v>
      </c>
    </row>
    <row r="2401" spans="1:9" x14ac:dyDescent="0.3">
      <c r="A2401" t="s">
        <v>101</v>
      </c>
      <c r="B2401" t="s">
        <v>161</v>
      </c>
      <c r="C2401" t="s">
        <v>184</v>
      </c>
      <c r="D2401" t="s">
        <v>237</v>
      </c>
      <c r="E2401" t="s">
        <v>18</v>
      </c>
      <c r="F2401" t="s">
        <v>145</v>
      </c>
      <c r="G2401">
        <v>15</v>
      </c>
      <c r="H2401">
        <v>130</v>
      </c>
      <c r="I2401">
        <v>1950</v>
      </c>
    </row>
    <row r="2402" spans="1:9" x14ac:dyDescent="0.3">
      <c r="A2402" t="s">
        <v>102</v>
      </c>
      <c r="B2402" t="s">
        <v>161</v>
      </c>
      <c r="C2402" t="s">
        <v>184</v>
      </c>
      <c r="D2402" t="s">
        <v>298</v>
      </c>
      <c r="E2402" t="s">
        <v>17</v>
      </c>
      <c r="F2402" t="s">
        <v>148</v>
      </c>
      <c r="G2402" t="s">
        <v>193</v>
      </c>
      <c r="H2402">
        <v>0</v>
      </c>
      <c r="I2402">
        <v>0</v>
      </c>
    </row>
    <row r="2403" spans="1:9" x14ac:dyDescent="0.3">
      <c r="A2403" t="s">
        <v>102</v>
      </c>
      <c r="B2403" t="s">
        <v>161</v>
      </c>
      <c r="C2403" t="s">
        <v>184</v>
      </c>
      <c r="D2403" t="s">
        <v>203</v>
      </c>
      <c r="E2403" t="s">
        <v>18</v>
      </c>
      <c r="F2403" t="s">
        <v>148</v>
      </c>
      <c r="G2403">
        <v>19</v>
      </c>
      <c r="H2403">
        <v>234.82</v>
      </c>
      <c r="I2403">
        <v>4461.58</v>
      </c>
    </row>
    <row r="2404" spans="1:9" x14ac:dyDescent="0.3">
      <c r="A2404" t="s">
        <v>102</v>
      </c>
      <c r="B2404" t="s">
        <v>161</v>
      </c>
      <c r="C2404" t="s">
        <v>184</v>
      </c>
      <c r="D2404" t="s">
        <v>221</v>
      </c>
      <c r="E2404" t="s">
        <v>17</v>
      </c>
      <c r="F2404" t="s">
        <v>147</v>
      </c>
      <c r="G2404">
        <v>5</v>
      </c>
      <c r="H2404">
        <v>3.34</v>
      </c>
      <c r="I2404">
        <v>16.7</v>
      </c>
    </row>
    <row r="2405" spans="1:9" x14ac:dyDescent="0.3">
      <c r="A2405" t="s">
        <v>102</v>
      </c>
      <c r="B2405" t="s">
        <v>161</v>
      </c>
      <c r="C2405" t="s">
        <v>184</v>
      </c>
      <c r="D2405" t="s">
        <v>197</v>
      </c>
      <c r="E2405" t="s">
        <v>18</v>
      </c>
      <c r="F2405" t="s">
        <v>145</v>
      </c>
      <c r="G2405">
        <v>3</v>
      </c>
      <c r="H2405">
        <v>130</v>
      </c>
      <c r="I2405">
        <v>390</v>
      </c>
    </row>
    <row r="2406" spans="1:9" x14ac:dyDescent="0.3">
      <c r="A2406" t="s">
        <v>103</v>
      </c>
      <c r="B2406" t="s">
        <v>161</v>
      </c>
      <c r="C2406" t="s">
        <v>184</v>
      </c>
      <c r="D2406" t="s">
        <v>293</v>
      </c>
      <c r="E2406" t="s">
        <v>18</v>
      </c>
      <c r="F2406" t="s">
        <v>148</v>
      </c>
      <c r="G2406">
        <v>55</v>
      </c>
      <c r="H2406">
        <v>3</v>
      </c>
      <c r="I2406">
        <v>165</v>
      </c>
    </row>
    <row r="2407" spans="1:9" x14ac:dyDescent="0.3">
      <c r="A2407" t="s">
        <v>103</v>
      </c>
      <c r="B2407" t="s">
        <v>161</v>
      </c>
      <c r="C2407" t="s">
        <v>184</v>
      </c>
      <c r="D2407" t="s">
        <v>296</v>
      </c>
      <c r="E2407" t="s">
        <v>18</v>
      </c>
      <c r="F2407" t="s">
        <v>145</v>
      </c>
      <c r="G2407">
        <v>3</v>
      </c>
      <c r="H2407">
        <v>130</v>
      </c>
      <c r="I2407">
        <v>390</v>
      </c>
    </row>
    <row r="2408" spans="1:9" x14ac:dyDescent="0.3">
      <c r="A2408" t="s">
        <v>103</v>
      </c>
      <c r="B2408" t="s">
        <v>161</v>
      </c>
      <c r="C2408" t="s">
        <v>184</v>
      </c>
      <c r="D2408" t="s">
        <v>218</v>
      </c>
      <c r="E2408" t="s">
        <v>18</v>
      </c>
      <c r="F2408" t="s">
        <v>145</v>
      </c>
      <c r="G2408">
        <v>2</v>
      </c>
      <c r="H2408">
        <v>130</v>
      </c>
      <c r="I2408">
        <v>260</v>
      </c>
    </row>
    <row r="2409" spans="1:9" x14ac:dyDescent="0.3">
      <c r="A2409" t="s">
        <v>103</v>
      </c>
      <c r="B2409" t="s">
        <v>161</v>
      </c>
      <c r="C2409" t="s">
        <v>184</v>
      </c>
      <c r="D2409" t="s">
        <v>225</v>
      </c>
      <c r="E2409" t="s">
        <v>16</v>
      </c>
      <c r="F2409" t="s">
        <v>162</v>
      </c>
      <c r="G2409">
        <v>141.04</v>
      </c>
      <c r="H2409">
        <v>51.96</v>
      </c>
      <c r="I2409">
        <v>7328.42</v>
      </c>
    </row>
    <row r="2410" spans="1:9" x14ac:dyDescent="0.3">
      <c r="A2410" t="s">
        <v>104</v>
      </c>
      <c r="B2410" t="s">
        <v>161</v>
      </c>
      <c r="C2410" t="s">
        <v>184</v>
      </c>
      <c r="D2410" t="s">
        <v>286</v>
      </c>
      <c r="E2410" t="s">
        <v>18</v>
      </c>
      <c r="F2410" t="s">
        <v>145</v>
      </c>
      <c r="G2410">
        <v>20</v>
      </c>
      <c r="H2410">
        <v>5</v>
      </c>
      <c r="I2410">
        <v>100</v>
      </c>
    </row>
    <row r="2411" spans="1:9" x14ac:dyDescent="0.3">
      <c r="A2411" t="s">
        <v>105</v>
      </c>
      <c r="B2411" t="s">
        <v>161</v>
      </c>
      <c r="C2411" t="s">
        <v>184</v>
      </c>
      <c r="D2411" t="s">
        <v>280</v>
      </c>
      <c r="E2411" t="s">
        <v>18</v>
      </c>
      <c r="F2411" t="s">
        <v>145</v>
      </c>
      <c r="G2411">
        <v>1</v>
      </c>
      <c r="H2411">
        <v>13</v>
      </c>
      <c r="I2411">
        <v>13</v>
      </c>
    </row>
    <row r="2412" spans="1:9" x14ac:dyDescent="0.3">
      <c r="A2412" t="s">
        <v>93</v>
      </c>
      <c r="B2412" t="s">
        <v>161</v>
      </c>
      <c r="C2412" t="s">
        <v>184</v>
      </c>
      <c r="D2412" t="s">
        <v>277</v>
      </c>
      <c r="E2412" t="s">
        <v>17</v>
      </c>
      <c r="F2412" t="s">
        <v>148</v>
      </c>
      <c r="G2412">
        <v>1</v>
      </c>
      <c r="H2412">
        <v>11.76</v>
      </c>
      <c r="I2412">
        <v>11.76</v>
      </c>
    </row>
    <row r="2413" spans="1:9" x14ac:dyDescent="0.3">
      <c r="A2413" t="s">
        <v>93</v>
      </c>
      <c r="B2413" t="s">
        <v>161</v>
      </c>
      <c r="C2413" t="s">
        <v>184</v>
      </c>
      <c r="D2413" t="s">
        <v>270</v>
      </c>
      <c r="E2413" t="s">
        <v>18</v>
      </c>
      <c r="F2413" t="s">
        <v>145</v>
      </c>
      <c r="G2413">
        <v>4</v>
      </c>
      <c r="H2413">
        <v>6.5</v>
      </c>
      <c r="I2413">
        <v>26</v>
      </c>
    </row>
    <row r="2414" spans="1:9" x14ac:dyDescent="0.3">
      <c r="A2414" t="s">
        <v>93</v>
      </c>
      <c r="B2414" t="s">
        <v>161</v>
      </c>
      <c r="C2414" t="s">
        <v>184</v>
      </c>
      <c r="D2414" t="s">
        <v>198</v>
      </c>
      <c r="E2414" t="s">
        <v>17</v>
      </c>
      <c r="F2414" t="s">
        <v>147</v>
      </c>
      <c r="G2414">
        <v>1</v>
      </c>
      <c r="H2414">
        <v>65</v>
      </c>
      <c r="I2414">
        <v>65</v>
      </c>
    </row>
    <row r="2415" spans="1:9" x14ac:dyDescent="0.3">
      <c r="A2415" t="s">
        <v>93</v>
      </c>
      <c r="B2415" t="s">
        <v>161</v>
      </c>
      <c r="C2415" t="s">
        <v>184</v>
      </c>
      <c r="D2415" t="s">
        <v>199</v>
      </c>
      <c r="E2415" t="s">
        <v>125</v>
      </c>
      <c r="F2415" t="s">
        <v>145</v>
      </c>
      <c r="G2415">
        <v>69.596299999999999</v>
      </c>
      <c r="H2415">
        <v>5.5</v>
      </c>
      <c r="I2415">
        <v>382.78</v>
      </c>
    </row>
    <row r="2416" spans="1:9" x14ac:dyDescent="0.3">
      <c r="A2416" t="s">
        <v>94</v>
      </c>
      <c r="B2416" t="s">
        <v>161</v>
      </c>
      <c r="C2416" t="s">
        <v>184</v>
      </c>
      <c r="D2416" t="s">
        <v>233</v>
      </c>
      <c r="E2416" t="s">
        <v>18</v>
      </c>
      <c r="F2416" t="s">
        <v>148</v>
      </c>
      <c r="G2416">
        <v>8</v>
      </c>
      <c r="H2416">
        <v>48.76</v>
      </c>
      <c r="I2416">
        <v>390.08</v>
      </c>
    </row>
    <row r="2417" spans="1:9" x14ac:dyDescent="0.3">
      <c r="A2417" t="s">
        <v>94</v>
      </c>
      <c r="B2417" t="s">
        <v>161</v>
      </c>
      <c r="C2417" t="s">
        <v>184</v>
      </c>
      <c r="D2417" t="s">
        <v>201</v>
      </c>
      <c r="E2417" t="s">
        <v>16</v>
      </c>
      <c r="F2417" t="s">
        <v>148</v>
      </c>
      <c r="G2417">
        <v>6</v>
      </c>
      <c r="H2417">
        <v>135.27000000000001</v>
      </c>
      <c r="I2417">
        <v>811.62</v>
      </c>
    </row>
    <row r="2418" spans="1:9" x14ac:dyDescent="0.3">
      <c r="A2418" t="s">
        <v>94</v>
      </c>
      <c r="B2418" t="s">
        <v>161</v>
      </c>
      <c r="C2418" t="s">
        <v>184</v>
      </c>
      <c r="D2418" t="s">
        <v>203</v>
      </c>
      <c r="E2418" t="s">
        <v>18</v>
      </c>
      <c r="F2418" t="s">
        <v>148</v>
      </c>
      <c r="G2418">
        <v>19.75</v>
      </c>
      <c r="H2418">
        <v>229.66</v>
      </c>
      <c r="I2418">
        <v>4535.79</v>
      </c>
    </row>
    <row r="2419" spans="1:9" x14ac:dyDescent="0.3">
      <c r="A2419" t="s">
        <v>94</v>
      </c>
      <c r="B2419" t="s">
        <v>161</v>
      </c>
      <c r="C2419" t="s">
        <v>184</v>
      </c>
      <c r="D2419" t="s">
        <v>310</v>
      </c>
      <c r="E2419" t="s">
        <v>17</v>
      </c>
      <c r="F2419" t="s">
        <v>148</v>
      </c>
      <c r="G2419">
        <v>1</v>
      </c>
      <c r="H2419">
        <v>75.53</v>
      </c>
      <c r="I2419">
        <v>75.53</v>
      </c>
    </row>
    <row r="2420" spans="1:9" x14ac:dyDescent="0.3">
      <c r="A2420" t="s">
        <v>94</v>
      </c>
      <c r="B2420" t="s">
        <v>161</v>
      </c>
      <c r="C2420" t="s">
        <v>184</v>
      </c>
      <c r="D2420" t="s">
        <v>242</v>
      </c>
      <c r="E2420" t="s">
        <v>17</v>
      </c>
      <c r="F2420" t="s">
        <v>145</v>
      </c>
      <c r="G2420">
        <v>52</v>
      </c>
      <c r="H2420">
        <v>4</v>
      </c>
      <c r="I2420">
        <v>208</v>
      </c>
    </row>
    <row r="2421" spans="1:9" x14ac:dyDescent="0.3">
      <c r="A2421" t="s">
        <v>94</v>
      </c>
      <c r="B2421" t="s">
        <v>161</v>
      </c>
      <c r="C2421" t="s">
        <v>184</v>
      </c>
      <c r="D2421" t="s">
        <v>265</v>
      </c>
      <c r="E2421" t="s">
        <v>17</v>
      </c>
      <c r="F2421" t="s">
        <v>145</v>
      </c>
      <c r="G2421">
        <v>1</v>
      </c>
      <c r="H2421">
        <v>100</v>
      </c>
      <c r="I2421">
        <v>100</v>
      </c>
    </row>
    <row r="2422" spans="1:9" x14ac:dyDescent="0.3">
      <c r="A2422" t="s">
        <v>94</v>
      </c>
      <c r="B2422" t="s">
        <v>161</v>
      </c>
      <c r="C2422" t="s">
        <v>184</v>
      </c>
      <c r="D2422" t="s">
        <v>215</v>
      </c>
      <c r="E2422" t="s">
        <v>16</v>
      </c>
      <c r="F2422" t="s">
        <v>145</v>
      </c>
      <c r="G2422">
        <v>1</v>
      </c>
      <c r="H2422">
        <v>110</v>
      </c>
      <c r="I2422">
        <v>110</v>
      </c>
    </row>
    <row r="2423" spans="1:9" x14ac:dyDescent="0.3">
      <c r="A2423" t="s">
        <v>95</v>
      </c>
      <c r="B2423" t="s">
        <v>161</v>
      </c>
      <c r="C2423" t="s">
        <v>184</v>
      </c>
      <c r="D2423" t="s">
        <v>199</v>
      </c>
      <c r="E2423" t="s">
        <v>18</v>
      </c>
      <c r="F2423" t="s">
        <v>145</v>
      </c>
      <c r="G2423">
        <v>122</v>
      </c>
      <c r="H2423">
        <v>5.5</v>
      </c>
      <c r="I2423">
        <v>671</v>
      </c>
    </row>
    <row r="2424" spans="1:9" x14ac:dyDescent="0.3">
      <c r="A2424" t="s">
        <v>95</v>
      </c>
      <c r="B2424" t="s">
        <v>161</v>
      </c>
      <c r="C2424" t="s">
        <v>184</v>
      </c>
      <c r="D2424" t="s">
        <v>263</v>
      </c>
      <c r="E2424" t="s">
        <v>17</v>
      </c>
      <c r="F2424" t="s">
        <v>148</v>
      </c>
      <c r="G2424">
        <v>62</v>
      </c>
      <c r="H2424">
        <v>2.75</v>
      </c>
      <c r="I2424">
        <v>170.5</v>
      </c>
    </row>
    <row r="2425" spans="1:9" x14ac:dyDescent="0.3">
      <c r="A2425" t="s">
        <v>95</v>
      </c>
      <c r="B2425" t="s">
        <v>161</v>
      </c>
      <c r="C2425" t="s">
        <v>184</v>
      </c>
      <c r="D2425" t="s">
        <v>315</v>
      </c>
      <c r="E2425" t="s">
        <v>16</v>
      </c>
      <c r="F2425" t="s">
        <v>147</v>
      </c>
      <c r="G2425">
        <v>1</v>
      </c>
      <c r="H2425">
        <v>14.21</v>
      </c>
      <c r="I2425">
        <v>14.21</v>
      </c>
    </row>
    <row r="2426" spans="1:9" x14ac:dyDescent="0.3">
      <c r="A2426" t="s">
        <v>97</v>
      </c>
      <c r="B2426" t="s">
        <v>161</v>
      </c>
      <c r="C2426" t="s">
        <v>184</v>
      </c>
      <c r="D2426" t="s">
        <v>233</v>
      </c>
      <c r="E2426" t="s">
        <v>17</v>
      </c>
      <c r="F2426" t="s">
        <v>148</v>
      </c>
      <c r="G2426">
        <v>11</v>
      </c>
      <c r="H2426">
        <v>48.69</v>
      </c>
      <c r="I2426">
        <v>535.59</v>
      </c>
    </row>
    <row r="2427" spans="1:9" x14ac:dyDescent="0.3">
      <c r="A2427" t="s">
        <v>97</v>
      </c>
      <c r="B2427" t="s">
        <v>161</v>
      </c>
      <c r="C2427" t="s">
        <v>184</v>
      </c>
      <c r="D2427" t="s">
        <v>202</v>
      </c>
      <c r="E2427" t="s">
        <v>17</v>
      </c>
      <c r="F2427" t="s">
        <v>148</v>
      </c>
      <c r="G2427">
        <v>59</v>
      </c>
      <c r="H2427">
        <v>191.95</v>
      </c>
      <c r="I2427">
        <v>11325.05</v>
      </c>
    </row>
    <row r="2428" spans="1:9" x14ac:dyDescent="0.3">
      <c r="A2428" t="s">
        <v>97</v>
      </c>
      <c r="B2428" t="s">
        <v>161</v>
      </c>
      <c r="C2428" t="s">
        <v>184</v>
      </c>
      <c r="D2428" t="s">
        <v>242</v>
      </c>
      <c r="E2428" t="s">
        <v>17</v>
      </c>
      <c r="F2428" t="s">
        <v>145</v>
      </c>
      <c r="G2428">
        <v>84</v>
      </c>
      <c r="H2428">
        <v>4</v>
      </c>
      <c r="I2428">
        <v>336</v>
      </c>
    </row>
    <row r="2429" spans="1:9" x14ac:dyDescent="0.3">
      <c r="A2429" t="s">
        <v>97</v>
      </c>
      <c r="B2429" t="s">
        <v>161</v>
      </c>
      <c r="C2429" t="s">
        <v>184</v>
      </c>
      <c r="D2429" t="s">
        <v>197</v>
      </c>
      <c r="E2429" t="s">
        <v>17</v>
      </c>
      <c r="F2429" t="s">
        <v>145</v>
      </c>
      <c r="G2429">
        <v>5</v>
      </c>
      <c r="H2429">
        <v>130</v>
      </c>
      <c r="I2429">
        <v>650</v>
      </c>
    </row>
    <row r="2430" spans="1:9" x14ac:dyDescent="0.3">
      <c r="A2430" t="s">
        <v>98</v>
      </c>
      <c r="B2430" t="s">
        <v>161</v>
      </c>
      <c r="C2430" t="s">
        <v>184</v>
      </c>
      <c r="D2430" t="s">
        <v>219</v>
      </c>
      <c r="E2430" t="s">
        <v>17</v>
      </c>
      <c r="F2430" t="s">
        <v>148</v>
      </c>
      <c r="G2430" t="s">
        <v>193</v>
      </c>
      <c r="H2430">
        <v>0</v>
      </c>
      <c r="I2430">
        <v>0</v>
      </c>
    </row>
    <row r="2431" spans="1:9" x14ac:dyDescent="0.3">
      <c r="A2431" t="s">
        <v>98</v>
      </c>
      <c r="B2431" t="s">
        <v>161</v>
      </c>
      <c r="C2431" t="s">
        <v>184</v>
      </c>
      <c r="D2431" t="s">
        <v>233</v>
      </c>
      <c r="E2431" t="s">
        <v>16</v>
      </c>
      <c r="F2431" t="s">
        <v>148</v>
      </c>
      <c r="G2431">
        <v>4</v>
      </c>
      <c r="H2431">
        <v>48.69</v>
      </c>
      <c r="I2431">
        <v>194.76</v>
      </c>
    </row>
    <row r="2432" spans="1:9" x14ac:dyDescent="0.3">
      <c r="A2432" t="s">
        <v>98</v>
      </c>
      <c r="B2432" t="s">
        <v>161</v>
      </c>
      <c r="C2432" t="s">
        <v>184</v>
      </c>
      <c r="D2432" t="s">
        <v>274</v>
      </c>
      <c r="E2432" t="s">
        <v>17</v>
      </c>
      <c r="F2432" t="s">
        <v>148</v>
      </c>
      <c r="G2432">
        <v>2</v>
      </c>
      <c r="H2432">
        <v>322.24</v>
      </c>
      <c r="I2432">
        <v>644.48</v>
      </c>
    </row>
    <row r="2433" spans="1:9" x14ac:dyDescent="0.3">
      <c r="A2433" t="s">
        <v>98</v>
      </c>
      <c r="B2433" t="s">
        <v>161</v>
      </c>
      <c r="C2433" t="s">
        <v>184</v>
      </c>
      <c r="D2433" t="s">
        <v>287</v>
      </c>
      <c r="E2433" t="s">
        <v>16</v>
      </c>
      <c r="F2433" t="s">
        <v>145</v>
      </c>
      <c r="G2433">
        <v>1</v>
      </c>
      <c r="H2433">
        <v>50</v>
      </c>
      <c r="I2433">
        <v>50</v>
      </c>
    </row>
    <row r="2434" spans="1:9" x14ac:dyDescent="0.3">
      <c r="A2434" t="s">
        <v>99</v>
      </c>
      <c r="B2434" t="s">
        <v>161</v>
      </c>
      <c r="C2434" t="s">
        <v>184</v>
      </c>
      <c r="D2434" t="s">
        <v>248</v>
      </c>
      <c r="E2434" t="s">
        <v>18</v>
      </c>
      <c r="F2434" t="s">
        <v>148</v>
      </c>
      <c r="G2434">
        <v>14</v>
      </c>
      <c r="H2434">
        <v>114.27</v>
      </c>
      <c r="I2434">
        <v>1599.78</v>
      </c>
    </row>
    <row r="2435" spans="1:9" x14ac:dyDescent="0.3">
      <c r="A2435" t="s">
        <v>99</v>
      </c>
      <c r="B2435" t="s">
        <v>161</v>
      </c>
      <c r="C2435" t="s">
        <v>184</v>
      </c>
      <c r="D2435" t="s">
        <v>291</v>
      </c>
      <c r="E2435" t="s">
        <v>17</v>
      </c>
      <c r="F2435" t="s">
        <v>145</v>
      </c>
      <c r="G2435">
        <v>20</v>
      </c>
      <c r="H2435">
        <v>9.74</v>
      </c>
      <c r="I2435">
        <v>194.8</v>
      </c>
    </row>
    <row r="2436" spans="1:9" x14ac:dyDescent="0.3">
      <c r="A2436" t="s">
        <v>99</v>
      </c>
      <c r="B2436" t="s">
        <v>161</v>
      </c>
      <c r="C2436" t="s">
        <v>184</v>
      </c>
      <c r="D2436" t="s">
        <v>272</v>
      </c>
      <c r="E2436" t="s">
        <v>18</v>
      </c>
      <c r="F2436" t="s">
        <v>145</v>
      </c>
      <c r="G2436">
        <v>2411</v>
      </c>
      <c r="H2436">
        <v>3.2</v>
      </c>
      <c r="I2436">
        <v>7715.2</v>
      </c>
    </row>
    <row r="2437" spans="1:9" x14ac:dyDescent="0.3">
      <c r="A2437" t="s">
        <v>99</v>
      </c>
      <c r="B2437" t="s">
        <v>161</v>
      </c>
      <c r="C2437" t="s">
        <v>184</v>
      </c>
      <c r="D2437" t="s">
        <v>263</v>
      </c>
      <c r="E2437" t="s">
        <v>16</v>
      </c>
      <c r="F2437" t="s">
        <v>148</v>
      </c>
      <c r="G2437">
        <v>7</v>
      </c>
      <c r="H2437">
        <v>2.75</v>
      </c>
      <c r="I2437">
        <v>19.25</v>
      </c>
    </row>
    <row r="2438" spans="1:9" x14ac:dyDescent="0.3">
      <c r="A2438" t="s">
        <v>99</v>
      </c>
      <c r="B2438" t="s">
        <v>161</v>
      </c>
      <c r="C2438" t="s">
        <v>184</v>
      </c>
      <c r="D2438" t="s">
        <v>239</v>
      </c>
      <c r="E2438" t="s">
        <v>18</v>
      </c>
      <c r="F2438" t="s">
        <v>145</v>
      </c>
      <c r="G2438">
        <v>74</v>
      </c>
      <c r="H2438">
        <v>110</v>
      </c>
      <c r="I2438">
        <v>8140</v>
      </c>
    </row>
    <row r="2439" spans="1:9" x14ac:dyDescent="0.3">
      <c r="A2439" t="s">
        <v>100</v>
      </c>
      <c r="B2439" t="s">
        <v>161</v>
      </c>
      <c r="C2439" t="s">
        <v>184</v>
      </c>
      <c r="D2439" t="s">
        <v>248</v>
      </c>
      <c r="E2439" t="s">
        <v>17</v>
      </c>
      <c r="F2439" t="s">
        <v>148</v>
      </c>
      <c r="G2439">
        <v>45.5</v>
      </c>
      <c r="H2439">
        <v>114.27</v>
      </c>
      <c r="I2439">
        <v>5199.29</v>
      </c>
    </row>
    <row r="2440" spans="1:9" x14ac:dyDescent="0.3">
      <c r="A2440" t="s">
        <v>100</v>
      </c>
      <c r="B2440" t="s">
        <v>161</v>
      </c>
      <c r="C2440" t="s">
        <v>184</v>
      </c>
      <c r="D2440" t="s">
        <v>271</v>
      </c>
      <c r="E2440" t="s">
        <v>17</v>
      </c>
      <c r="F2440" t="s">
        <v>148</v>
      </c>
      <c r="G2440">
        <v>3</v>
      </c>
      <c r="H2440">
        <v>56.34</v>
      </c>
      <c r="I2440">
        <v>169.02</v>
      </c>
    </row>
    <row r="2441" spans="1:9" x14ac:dyDescent="0.3">
      <c r="A2441" t="s">
        <v>101</v>
      </c>
      <c r="B2441" t="s">
        <v>161</v>
      </c>
      <c r="C2441" t="s">
        <v>184</v>
      </c>
      <c r="D2441" t="s">
        <v>214</v>
      </c>
      <c r="E2441" t="s">
        <v>17</v>
      </c>
      <c r="F2441" t="s">
        <v>148</v>
      </c>
      <c r="G2441">
        <v>23</v>
      </c>
      <c r="H2441">
        <v>1.6</v>
      </c>
      <c r="I2441">
        <v>36.799999999999997</v>
      </c>
    </row>
    <row r="2442" spans="1:9" x14ac:dyDescent="0.3">
      <c r="A2442" t="s">
        <v>101</v>
      </c>
      <c r="B2442" t="s">
        <v>161</v>
      </c>
      <c r="C2442" t="s">
        <v>184</v>
      </c>
      <c r="D2442" t="s">
        <v>194</v>
      </c>
      <c r="E2442" t="s">
        <v>16</v>
      </c>
      <c r="F2442" t="s">
        <v>147</v>
      </c>
      <c r="G2442">
        <v>103.69970000000001</v>
      </c>
      <c r="H2442">
        <v>18.82</v>
      </c>
      <c r="I2442">
        <v>1951.63</v>
      </c>
    </row>
    <row r="2443" spans="1:9" x14ac:dyDescent="0.3">
      <c r="A2443" t="s">
        <v>101</v>
      </c>
      <c r="B2443" t="s">
        <v>161</v>
      </c>
      <c r="C2443" t="s">
        <v>184</v>
      </c>
      <c r="D2443" t="s">
        <v>301</v>
      </c>
      <c r="E2443" t="s">
        <v>16</v>
      </c>
      <c r="F2443" t="s">
        <v>147</v>
      </c>
      <c r="G2443">
        <v>811.58939999999996</v>
      </c>
      <c r="H2443">
        <v>23.82</v>
      </c>
      <c r="I2443">
        <v>19332.060000000001</v>
      </c>
    </row>
    <row r="2444" spans="1:9" x14ac:dyDescent="0.3">
      <c r="A2444" t="s">
        <v>101</v>
      </c>
      <c r="B2444" t="s">
        <v>161</v>
      </c>
      <c r="C2444" t="s">
        <v>184</v>
      </c>
      <c r="D2444" t="s">
        <v>232</v>
      </c>
      <c r="E2444" t="s">
        <v>17</v>
      </c>
      <c r="F2444" t="s">
        <v>145</v>
      </c>
      <c r="G2444">
        <v>8</v>
      </c>
      <c r="H2444">
        <v>22.5</v>
      </c>
      <c r="I2444">
        <v>180</v>
      </c>
    </row>
    <row r="2445" spans="1:9" x14ac:dyDescent="0.3">
      <c r="A2445" t="s">
        <v>102</v>
      </c>
      <c r="B2445" t="s">
        <v>161</v>
      </c>
      <c r="C2445" t="s">
        <v>184</v>
      </c>
      <c r="D2445" t="s">
        <v>243</v>
      </c>
      <c r="E2445" t="s">
        <v>18</v>
      </c>
      <c r="F2445" t="s">
        <v>148</v>
      </c>
      <c r="G2445">
        <v>138</v>
      </c>
      <c r="H2445">
        <v>23.82</v>
      </c>
      <c r="I2445">
        <v>3287.16</v>
      </c>
    </row>
    <row r="2446" spans="1:9" x14ac:dyDescent="0.3">
      <c r="A2446" t="s">
        <v>102</v>
      </c>
      <c r="B2446" t="s">
        <v>161</v>
      </c>
      <c r="C2446" t="s">
        <v>184</v>
      </c>
      <c r="D2446" t="s">
        <v>201</v>
      </c>
      <c r="E2446" t="s">
        <v>17</v>
      </c>
      <c r="F2446" t="s">
        <v>148</v>
      </c>
      <c r="G2446">
        <v>60.567300000000003</v>
      </c>
      <c r="H2446">
        <v>137.74</v>
      </c>
      <c r="I2446">
        <v>8342.5499999999993</v>
      </c>
    </row>
    <row r="2447" spans="1:9" x14ac:dyDescent="0.3">
      <c r="A2447" t="s">
        <v>102</v>
      </c>
      <c r="B2447" t="s">
        <v>161</v>
      </c>
      <c r="C2447" t="s">
        <v>184</v>
      </c>
      <c r="D2447" t="s">
        <v>278</v>
      </c>
      <c r="E2447" t="s">
        <v>125</v>
      </c>
      <c r="F2447" t="s">
        <v>145</v>
      </c>
      <c r="G2447">
        <v>15</v>
      </c>
      <c r="H2447">
        <v>70</v>
      </c>
      <c r="I2447">
        <v>1050</v>
      </c>
    </row>
    <row r="2448" spans="1:9" x14ac:dyDescent="0.3">
      <c r="A2448" t="s">
        <v>102</v>
      </c>
      <c r="B2448" t="s">
        <v>161</v>
      </c>
      <c r="C2448" t="s">
        <v>184</v>
      </c>
      <c r="D2448" t="s">
        <v>256</v>
      </c>
      <c r="E2448" t="s">
        <v>125</v>
      </c>
      <c r="F2448" t="s">
        <v>145</v>
      </c>
      <c r="G2448" t="s">
        <v>193</v>
      </c>
      <c r="H2448">
        <v>0</v>
      </c>
      <c r="I2448">
        <v>0</v>
      </c>
    </row>
    <row r="2449" spans="1:9" x14ac:dyDescent="0.3">
      <c r="A2449" t="s">
        <v>102</v>
      </c>
      <c r="B2449" t="s">
        <v>161</v>
      </c>
      <c r="C2449" t="s">
        <v>184</v>
      </c>
      <c r="D2449" t="s">
        <v>225</v>
      </c>
      <c r="E2449" t="s">
        <v>17</v>
      </c>
      <c r="F2449" t="s">
        <v>162</v>
      </c>
      <c r="G2449">
        <v>634.5</v>
      </c>
      <c r="H2449">
        <v>51.96</v>
      </c>
      <c r="I2449">
        <v>32968.61</v>
      </c>
    </row>
    <row r="2450" spans="1:9" x14ac:dyDescent="0.3">
      <c r="A2450" t="s">
        <v>103</v>
      </c>
      <c r="B2450" t="s">
        <v>161</v>
      </c>
      <c r="C2450" t="s">
        <v>184</v>
      </c>
      <c r="D2450" t="s">
        <v>216</v>
      </c>
      <c r="E2450" t="s">
        <v>18</v>
      </c>
      <c r="F2450" t="s">
        <v>148</v>
      </c>
      <c r="G2450" t="s">
        <v>193</v>
      </c>
      <c r="H2450">
        <v>0</v>
      </c>
      <c r="I2450">
        <v>0</v>
      </c>
    </row>
    <row r="2451" spans="1:9" x14ac:dyDescent="0.3">
      <c r="A2451" t="s">
        <v>104</v>
      </c>
      <c r="B2451" t="s">
        <v>161</v>
      </c>
      <c r="C2451" t="s">
        <v>184</v>
      </c>
      <c r="D2451" t="s">
        <v>216</v>
      </c>
      <c r="E2451" t="s">
        <v>17</v>
      </c>
      <c r="F2451" t="s">
        <v>148</v>
      </c>
      <c r="G2451" t="s">
        <v>193</v>
      </c>
      <c r="H2451">
        <v>0</v>
      </c>
      <c r="I2451">
        <v>0</v>
      </c>
    </row>
    <row r="2452" spans="1:9" x14ac:dyDescent="0.3">
      <c r="A2452" t="s">
        <v>104</v>
      </c>
      <c r="B2452" t="s">
        <v>161</v>
      </c>
      <c r="C2452" t="s">
        <v>184</v>
      </c>
      <c r="D2452" t="s">
        <v>290</v>
      </c>
      <c r="E2452" t="s">
        <v>17</v>
      </c>
      <c r="F2452" t="s">
        <v>148</v>
      </c>
      <c r="G2452" t="s">
        <v>193</v>
      </c>
      <c r="H2452" t="s">
        <v>193</v>
      </c>
      <c r="I2452">
        <v>29.22</v>
      </c>
    </row>
    <row r="2453" spans="1:9" x14ac:dyDescent="0.3">
      <c r="A2453" t="s">
        <v>104</v>
      </c>
      <c r="B2453" t="s">
        <v>161</v>
      </c>
      <c r="C2453" t="s">
        <v>184</v>
      </c>
      <c r="D2453" t="s">
        <v>272</v>
      </c>
      <c r="E2453" t="s">
        <v>16</v>
      </c>
      <c r="F2453" t="s">
        <v>145</v>
      </c>
      <c r="G2453">
        <v>1473</v>
      </c>
      <c r="H2453">
        <v>3.2</v>
      </c>
      <c r="I2453">
        <v>4713.6000000000004</v>
      </c>
    </row>
    <row r="2454" spans="1:9" x14ac:dyDescent="0.3">
      <c r="A2454" t="s">
        <v>104</v>
      </c>
      <c r="B2454" t="s">
        <v>161</v>
      </c>
      <c r="C2454" t="s">
        <v>184</v>
      </c>
      <c r="D2454" t="s">
        <v>293</v>
      </c>
      <c r="E2454" t="s">
        <v>18</v>
      </c>
      <c r="F2454" t="s">
        <v>148</v>
      </c>
      <c r="G2454">
        <v>29</v>
      </c>
      <c r="H2454">
        <v>3</v>
      </c>
      <c r="I2454">
        <v>87</v>
      </c>
    </row>
    <row r="2455" spans="1:9" x14ac:dyDescent="0.3">
      <c r="A2455" t="s">
        <v>104</v>
      </c>
      <c r="B2455" t="s">
        <v>161</v>
      </c>
      <c r="C2455" t="s">
        <v>184</v>
      </c>
      <c r="D2455" t="s">
        <v>217</v>
      </c>
      <c r="E2455" t="s">
        <v>18</v>
      </c>
      <c r="F2455" t="s">
        <v>148</v>
      </c>
      <c r="G2455">
        <v>1</v>
      </c>
      <c r="H2455">
        <v>49.2</v>
      </c>
      <c r="I2455">
        <v>49.2</v>
      </c>
    </row>
    <row r="2456" spans="1:9" x14ac:dyDescent="0.3">
      <c r="A2456" t="s">
        <v>105</v>
      </c>
      <c r="B2456" t="s">
        <v>161</v>
      </c>
      <c r="C2456" t="s">
        <v>184</v>
      </c>
      <c r="D2456" t="s">
        <v>304</v>
      </c>
      <c r="E2456" t="s">
        <v>18</v>
      </c>
      <c r="F2456" t="s">
        <v>145</v>
      </c>
      <c r="G2456">
        <v>1</v>
      </c>
      <c r="H2456">
        <v>56.5</v>
      </c>
      <c r="I2456">
        <v>56.5</v>
      </c>
    </row>
    <row r="2457" spans="1:9" x14ac:dyDescent="0.3">
      <c r="A2457" t="s">
        <v>93</v>
      </c>
      <c r="B2457" t="s">
        <v>161</v>
      </c>
      <c r="C2457" t="s">
        <v>184</v>
      </c>
      <c r="D2457" t="s">
        <v>204</v>
      </c>
      <c r="E2457" t="s">
        <v>17</v>
      </c>
      <c r="F2457" t="s">
        <v>148</v>
      </c>
      <c r="G2457">
        <v>56.811799999999998</v>
      </c>
      <c r="H2457">
        <v>157.91999999999999</v>
      </c>
      <c r="I2457">
        <v>8971.73</v>
      </c>
    </row>
    <row r="2458" spans="1:9" x14ac:dyDescent="0.3">
      <c r="A2458" t="s">
        <v>93</v>
      </c>
      <c r="B2458" t="s">
        <v>161</v>
      </c>
      <c r="C2458" t="s">
        <v>184</v>
      </c>
      <c r="D2458" t="s">
        <v>291</v>
      </c>
      <c r="E2458" t="s">
        <v>18</v>
      </c>
      <c r="F2458" t="s">
        <v>145</v>
      </c>
      <c r="G2458">
        <v>4</v>
      </c>
      <c r="H2458">
        <v>9.74</v>
      </c>
      <c r="I2458">
        <v>38.96</v>
      </c>
    </row>
    <row r="2459" spans="1:9" x14ac:dyDescent="0.3">
      <c r="A2459" t="s">
        <v>93</v>
      </c>
      <c r="B2459" t="s">
        <v>161</v>
      </c>
      <c r="C2459" t="s">
        <v>184</v>
      </c>
      <c r="D2459" t="s">
        <v>199</v>
      </c>
      <c r="E2459" t="s">
        <v>16</v>
      </c>
      <c r="F2459" t="s">
        <v>145</v>
      </c>
      <c r="G2459">
        <v>117</v>
      </c>
      <c r="H2459">
        <v>5.5</v>
      </c>
      <c r="I2459">
        <v>643.5</v>
      </c>
    </row>
    <row r="2460" spans="1:9" x14ac:dyDescent="0.3">
      <c r="A2460" t="s">
        <v>93</v>
      </c>
      <c r="B2460" t="s">
        <v>161</v>
      </c>
      <c r="C2460" t="s">
        <v>184</v>
      </c>
      <c r="D2460" t="s">
        <v>296</v>
      </c>
      <c r="E2460" t="s">
        <v>17</v>
      </c>
      <c r="F2460" t="s">
        <v>145</v>
      </c>
      <c r="G2460">
        <v>6</v>
      </c>
      <c r="H2460">
        <v>130</v>
      </c>
      <c r="I2460">
        <v>780</v>
      </c>
    </row>
    <row r="2461" spans="1:9" x14ac:dyDescent="0.3">
      <c r="A2461" t="s">
        <v>94</v>
      </c>
      <c r="B2461" t="s">
        <v>161</v>
      </c>
      <c r="C2461" t="s">
        <v>184</v>
      </c>
      <c r="D2461" t="s">
        <v>245</v>
      </c>
      <c r="E2461" t="s">
        <v>16</v>
      </c>
      <c r="F2461" t="s">
        <v>148</v>
      </c>
      <c r="G2461">
        <v>1</v>
      </c>
      <c r="H2461">
        <v>57.35</v>
      </c>
      <c r="I2461">
        <v>57.35</v>
      </c>
    </row>
    <row r="2462" spans="1:9" x14ac:dyDescent="0.3">
      <c r="A2462" t="s">
        <v>94</v>
      </c>
      <c r="B2462" t="s">
        <v>161</v>
      </c>
      <c r="C2462" t="s">
        <v>184</v>
      </c>
      <c r="D2462" t="s">
        <v>220</v>
      </c>
      <c r="E2462" t="s">
        <v>16</v>
      </c>
      <c r="F2462" t="s">
        <v>147</v>
      </c>
      <c r="G2462">
        <v>7</v>
      </c>
      <c r="H2462">
        <v>3.25</v>
      </c>
      <c r="I2462">
        <v>22.75</v>
      </c>
    </row>
    <row r="2463" spans="1:9" x14ac:dyDescent="0.3">
      <c r="A2463" t="s">
        <v>94</v>
      </c>
      <c r="B2463" t="s">
        <v>161</v>
      </c>
      <c r="C2463" t="s">
        <v>184</v>
      </c>
      <c r="D2463" t="s">
        <v>229</v>
      </c>
      <c r="E2463" t="s">
        <v>16</v>
      </c>
      <c r="F2463" t="s">
        <v>147</v>
      </c>
      <c r="G2463">
        <v>2</v>
      </c>
      <c r="H2463">
        <v>10</v>
      </c>
      <c r="I2463">
        <v>20</v>
      </c>
    </row>
    <row r="2464" spans="1:9" x14ac:dyDescent="0.3">
      <c r="A2464" t="s">
        <v>94</v>
      </c>
      <c r="B2464" t="s">
        <v>161</v>
      </c>
      <c r="C2464" t="s">
        <v>184</v>
      </c>
      <c r="D2464" t="s">
        <v>196</v>
      </c>
      <c r="E2464" t="s">
        <v>17</v>
      </c>
      <c r="F2464" t="s">
        <v>145</v>
      </c>
      <c r="G2464">
        <v>9</v>
      </c>
      <c r="H2464">
        <v>60</v>
      </c>
      <c r="I2464">
        <v>540</v>
      </c>
    </row>
    <row r="2465" spans="1:9" x14ac:dyDescent="0.3">
      <c r="A2465" t="s">
        <v>95</v>
      </c>
      <c r="B2465" t="s">
        <v>161</v>
      </c>
      <c r="C2465" t="s">
        <v>184</v>
      </c>
      <c r="D2465" t="s">
        <v>216</v>
      </c>
      <c r="E2465" t="s">
        <v>17</v>
      </c>
      <c r="F2465" t="s">
        <v>148</v>
      </c>
      <c r="G2465" t="s">
        <v>193</v>
      </c>
      <c r="H2465">
        <v>0</v>
      </c>
      <c r="I2465">
        <v>0</v>
      </c>
    </row>
    <row r="2466" spans="1:9" x14ac:dyDescent="0.3">
      <c r="A2466" t="s">
        <v>95</v>
      </c>
      <c r="B2466" t="s">
        <v>161</v>
      </c>
      <c r="C2466" t="s">
        <v>184</v>
      </c>
      <c r="D2466" t="s">
        <v>269</v>
      </c>
      <c r="E2466" t="s">
        <v>18</v>
      </c>
      <c r="F2466" t="s">
        <v>148</v>
      </c>
      <c r="G2466">
        <v>4</v>
      </c>
      <c r="H2466">
        <v>69.14</v>
      </c>
      <c r="I2466">
        <v>276.56</v>
      </c>
    </row>
    <row r="2467" spans="1:9" x14ac:dyDescent="0.3">
      <c r="A2467" t="s">
        <v>95</v>
      </c>
      <c r="B2467" t="s">
        <v>161</v>
      </c>
      <c r="C2467" t="s">
        <v>184</v>
      </c>
      <c r="D2467" t="s">
        <v>252</v>
      </c>
      <c r="E2467" t="s">
        <v>125</v>
      </c>
      <c r="F2467" t="s">
        <v>145</v>
      </c>
      <c r="G2467">
        <v>2</v>
      </c>
      <c r="H2467">
        <v>110</v>
      </c>
      <c r="I2467">
        <v>220</v>
      </c>
    </row>
    <row r="2468" spans="1:9" x14ac:dyDescent="0.3">
      <c r="A2468" t="s">
        <v>95</v>
      </c>
      <c r="B2468" t="s">
        <v>161</v>
      </c>
      <c r="C2468" t="s">
        <v>184</v>
      </c>
      <c r="D2468" t="s">
        <v>218</v>
      </c>
      <c r="E2468" t="s">
        <v>16</v>
      </c>
      <c r="F2468" t="s">
        <v>145</v>
      </c>
      <c r="G2468">
        <v>1</v>
      </c>
      <c r="H2468">
        <v>130</v>
      </c>
      <c r="I2468">
        <v>130</v>
      </c>
    </row>
    <row r="2469" spans="1:9" x14ac:dyDescent="0.3">
      <c r="A2469" t="s">
        <v>97</v>
      </c>
      <c r="B2469" t="s">
        <v>161</v>
      </c>
      <c r="C2469" t="s">
        <v>184</v>
      </c>
      <c r="D2469" t="s">
        <v>190</v>
      </c>
      <c r="E2469" t="s">
        <v>17</v>
      </c>
      <c r="F2469" t="s">
        <v>148</v>
      </c>
      <c r="G2469">
        <v>115</v>
      </c>
      <c r="H2469">
        <v>18.84</v>
      </c>
      <c r="I2469">
        <v>2166.6</v>
      </c>
    </row>
    <row r="2470" spans="1:9" x14ac:dyDescent="0.3">
      <c r="A2470" t="s">
        <v>97</v>
      </c>
      <c r="B2470" t="s">
        <v>161</v>
      </c>
      <c r="C2470" t="s">
        <v>184</v>
      </c>
      <c r="D2470" t="s">
        <v>274</v>
      </c>
      <c r="E2470" t="s">
        <v>17</v>
      </c>
      <c r="F2470" t="s">
        <v>148</v>
      </c>
      <c r="G2470">
        <v>2</v>
      </c>
      <c r="H2470">
        <v>322.24</v>
      </c>
      <c r="I2470">
        <v>644.48</v>
      </c>
    </row>
    <row r="2471" spans="1:9" x14ac:dyDescent="0.3">
      <c r="A2471" t="s">
        <v>97</v>
      </c>
      <c r="B2471" t="s">
        <v>161</v>
      </c>
      <c r="C2471" t="s">
        <v>184</v>
      </c>
      <c r="D2471" t="s">
        <v>202</v>
      </c>
      <c r="E2471" t="s">
        <v>18</v>
      </c>
      <c r="F2471" t="s">
        <v>148</v>
      </c>
      <c r="G2471">
        <v>18.1769</v>
      </c>
      <c r="H2471">
        <v>191.95</v>
      </c>
      <c r="I2471">
        <v>3489.07</v>
      </c>
    </row>
    <row r="2472" spans="1:9" x14ac:dyDescent="0.3">
      <c r="A2472" t="s">
        <v>97</v>
      </c>
      <c r="B2472" t="s">
        <v>161</v>
      </c>
      <c r="C2472" t="s">
        <v>184</v>
      </c>
      <c r="D2472" t="s">
        <v>286</v>
      </c>
      <c r="E2472" t="s">
        <v>16</v>
      </c>
      <c r="F2472" t="s">
        <v>145</v>
      </c>
      <c r="G2472">
        <v>187</v>
      </c>
      <c r="H2472">
        <v>5</v>
      </c>
      <c r="I2472">
        <v>935</v>
      </c>
    </row>
    <row r="2473" spans="1:9" x14ac:dyDescent="0.3">
      <c r="A2473" t="s">
        <v>97</v>
      </c>
      <c r="B2473" t="s">
        <v>161</v>
      </c>
      <c r="C2473" t="s">
        <v>184</v>
      </c>
      <c r="D2473" t="s">
        <v>266</v>
      </c>
      <c r="E2473" t="s">
        <v>16</v>
      </c>
      <c r="F2473" t="s">
        <v>147</v>
      </c>
      <c r="G2473">
        <v>18</v>
      </c>
      <c r="H2473">
        <v>9.74</v>
      </c>
      <c r="I2473">
        <v>175.32</v>
      </c>
    </row>
    <row r="2474" spans="1:9" x14ac:dyDescent="0.3">
      <c r="A2474" t="s">
        <v>97</v>
      </c>
      <c r="B2474" t="s">
        <v>161</v>
      </c>
      <c r="C2474" t="s">
        <v>184</v>
      </c>
      <c r="D2474" t="s">
        <v>275</v>
      </c>
      <c r="E2474" t="s">
        <v>16</v>
      </c>
      <c r="F2474" t="s">
        <v>145</v>
      </c>
      <c r="G2474">
        <v>1</v>
      </c>
      <c r="H2474">
        <v>130</v>
      </c>
      <c r="I2474">
        <v>130</v>
      </c>
    </row>
    <row r="2475" spans="1:9" x14ac:dyDescent="0.3">
      <c r="A2475" t="s">
        <v>97</v>
      </c>
      <c r="B2475" t="s">
        <v>161</v>
      </c>
      <c r="C2475" t="s">
        <v>184</v>
      </c>
      <c r="D2475" t="s">
        <v>287</v>
      </c>
      <c r="E2475" t="s">
        <v>17</v>
      </c>
      <c r="F2475" t="s">
        <v>145</v>
      </c>
      <c r="G2475">
        <v>1</v>
      </c>
      <c r="H2475">
        <v>50</v>
      </c>
      <c r="I2475">
        <v>50</v>
      </c>
    </row>
    <row r="2476" spans="1:9" x14ac:dyDescent="0.3">
      <c r="A2476" t="s">
        <v>98</v>
      </c>
      <c r="B2476" t="s">
        <v>161</v>
      </c>
      <c r="C2476" t="s">
        <v>184</v>
      </c>
      <c r="D2476" t="s">
        <v>190</v>
      </c>
      <c r="E2476" t="s">
        <v>17</v>
      </c>
      <c r="F2476" t="s">
        <v>148</v>
      </c>
      <c r="G2476">
        <v>115</v>
      </c>
      <c r="H2476">
        <v>18.84</v>
      </c>
      <c r="I2476">
        <v>2166.6</v>
      </c>
    </row>
    <row r="2477" spans="1:9" x14ac:dyDescent="0.3">
      <c r="A2477" t="s">
        <v>98</v>
      </c>
      <c r="B2477" t="s">
        <v>161</v>
      </c>
      <c r="C2477" t="s">
        <v>184</v>
      </c>
      <c r="D2477" t="s">
        <v>224</v>
      </c>
      <c r="E2477" t="s">
        <v>17</v>
      </c>
      <c r="F2477" t="s">
        <v>145</v>
      </c>
      <c r="G2477">
        <v>1.5</v>
      </c>
      <c r="H2477">
        <v>117</v>
      </c>
      <c r="I2477">
        <v>175.5</v>
      </c>
    </row>
    <row r="2478" spans="1:9" x14ac:dyDescent="0.3">
      <c r="A2478" t="s">
        <v>98</v>
      </c>
      <c r="B2478" t="s">
        <v>161</v>
      </c>
      <c r="C2478" t="s">
        <v>184</v>
      </c>
      <c r="D2478" t="s">
        <v>266</v>
      </c>
      <c r="E2478" t="s">
        <v>16</v>
      </c>
      <c r="F2478" t="s">
        <v>147</v>
      </c>
      <c r="G2478">
        <v>40</v>
      </c>
      <c r="H2478">
        <v>9.74</v>
      </c>
      <c r="I2478">
        <v>389.6</v>
      </c>
    </row>
    <row r="2479" spans="1:9" x14ac:dyDescent="0.3">
      <c r="A2479" t="s">
        <v>98</v>
      </c>
      <c r="B2479" t="s">
        <v>161</v>
      </c>
      <c r="C2479" t="s">
        <v>184</v>
      </c>
      <c r="D2479" t="s">
        <v>226</v>
      </c>
      <c r="E2479" t="s">
        <v>16</v>
      </c>
      <c r="F2479" t="s">
        <v>147</v>
      </c>
      <c r="G2479">
        <v>16</v>
      </c>
      <c r="H2479">
        <v>3.34</v>
      </c>
      <c r="I2479">
        <v>53.44</v>
      </c>
    </row>
    <row r="2480" spans="1:9" x14ac:dyDescent="0.3">
      <c r="A2480" t="s">
        <v>98</v>
      </c>
      <c r="B2480" t="s">
        <v>161</v>
      </c>
      <c r="C2480" t="s">
        <v>184</v>
      </c>
      <c r="D2480" t="s">
        <v>261</v>
      </c>
      <c r="E2480" t="s">
        <v>18</v>
      </c>
      <c r="F2480" t="s">
        <v>145</v>
      </c>
      <c r="G2480">
        <v>30</v>
      </c>
      <c r="H2480">
        <v>135</v>
      </c>
      <c r="I2480">
        <v>4050</v>
      </c>
    </row>
    <row r="2481" spans="1:9" x14ac:dyDescent="0.3">
      <c r="A2481" t="s">
        <v>99</v>
      </c>
      <c r="B2481" t="s">
        <v>161</v>
      </c>
      <c r="C2481" t="s">
        <v>184</v>
      </c>
      <c r="D2481" t="s">
        <v>226</v>
      </c>
      <c r="E2481" t="s">
        <v>17</v>
      </c>
      <c r="F2481" t="s">
        <v>147</v>
      </c>
      <c r="G2481">
        <v>85</v>
      </c>
      <c r="H2481">
        <v>3.34</v>
      </c>
      <c r="I2481">
        <v>283.89999999999998</v>
      </c>
    </row>
    <row r="2482" spans="1:9" x14ac:dyDescent="0.3">
      <c r="A2482" t="s">
        <v>99</v>
      </c>
      <c r="B2482" t="s">
        <v>161</v>
      </c>
      <c r="C2482" t="s">
        <v>184</v>
      </c>
      <c r="D2482" t="s">
        <v>239</v>
      </c>
      <c r="E2482" t="s">
        <v>16</v>
      </c>
      <c r="F2482" t="s">
        <v>145</v>
      </c>
      <c r="G2482">
        <v>15</v>
      </c>
      <c r="H2482">
        <v>110</v>
      </c>
      <c r="I2482">
        <v>1650</v>
      </c>
    </row>
    <row r="2483" spans="1:9" x14ac:dyDescent="0.3">
      <c r="A2483" t="s">
        <v>100</v>
      </c>
      <c r="B2483" t="s">
        <v>161</v>
      </c>
      <c r="C2483" t="s">
        <v>184</v>
      </c>
      <c r="D2483" t="s">
        <v>241</v>
      </c>
      <c r="E2483" t="s">
        <v>17</v>
      </c>
      <c r="F2483" t="s">
        <v>148</v>
      </c>
      <c r="G2483">
        <v>1.5</v>
      </c>
      <c r="H2483">
        <v>15.84</v>
      </c>
      <c r="I2483">
        <v>23.76</v>
      </c>
    </row>
    <row r="2484" spans="1:9" x14ac:dyDescent="0.3">
      <c r="A2484" t="s">
        <v>100</v>
      </c>
      <c r="B2484" t="s">
        <v>161</v>
      </c>
      <c r="C2484" t="s">
        <v>184</v>
      </c>
      <c r="D2484" t="s">
        <v>233</v>
      </c>
      <c r="E2484" t="s">
        <v>17</v>
      </c>
      <c r="F2484" t="s">
        <v>148</v>
      </c>
      <c r="G2484">
        <v>10.666600000000001</v>
      </c>
      <c r="H2484">
        <v>48.69</v>
      </c>
      <c r="I2484">
        <v>519.36</v>
      </c>
    </row>
    <row r="2485" spans="1:9" x14ac:dyDescent="0.3">
      <c r="A2485" t="s">
        <v>100</v>
      </c>
      <c r="B2485" t="s">
        <v>161</v>
      </c>
      <c r="C2485" t="s">
        <v>184</v>
      </c>
      <c r="D2485" t="s">
        <v>194</v>
      </c>
      <c r="E2485" t="s">
        <v>16</v>
      </c>
      <c r="F2485" t="s">
        <v>147</v>
      </c>
      <c r="G2485">
        <v>97.500500000000002</v>
      </c>
      <c r="H2485">
        <v>18.82</v>
      </c>
      <c r="I2485">
        <v>1834.96</v>
      </c>
    </row>
    <row r="2486" spans="1:9" x14ac:dyDescent="0.3">
      <c r="A2486" t="s">
        <v>100</v>
      </c>
      <c r="B2486" t="s">
        <v>161</v>
      </c>
      <c r="C2486" t="s">
        <v>184</v>
      </c>
      <c r="D2486" t="s">
        <v>195</v>
      </c>
      <c r="E2486" t="s">
        <v>16</v>
      </c>
      <c r="F2486" t="s">
        <v>147</v>
      </c>
      <c r="G2486" t="s">
        <v>193</v>
      </c>
      <c r="H2486">
        <v>0</v>
      </c>
      <c r="I2486">
        <v>0</v>
      </c>
    </row>
    <row r="2487" spans="1:9" x14ac:dyDescent="0.3">
      <c r="A2487" t="s">
        <v>100</v>
      </c>
      <c r="B2487" t="s">
        <v>161</v>
      </c>
      <c r="C2487" t="s">
        <v>184</v>
      </c>
      <c r="D2487" t="s">
        <v>208</v>
      </c>
      <c r="E2487" t="s">
        <v>16</v>
      </c>
      <c r="F2487" t="s">
        <v>147</v>
      </c>
      <c r="G2487">
        <v>3</v>
      </c>
      <c r="H2487">
        <v>22.5</v>
      </c>
      <c r="I2487">
        <v>67.5</v>
      </c>
    </row>
    <row r="2488" spans="1:9" x14ac:dyDescent="0.3">
      <c r="A2488" t="s">
        <v>101</v>
      </c>
      <c r="B2488" t="s">
        <v>161</v>
      </c>
      <c r="C2488" t="s">
        <v>184</v>
      </c>
      <c r="D2488" t="s">
        <v>219</v>
      </c>
      <c r="E2488" t="s">
        <v>18</v>
      </c>
      <c r="F2488" t="s">
        <v>148</v>
      </c>
      <c r="G2488" t="s">
        <v>193</v>
      </c>
      <c r="H2488">
        <v>0</v>
      </c>
      <c r="I2488">
        <v>0</v>
      </c>
    </row>
    <row r="2489" spans="1:9" x14ac:dyDescent="0.3">
      <c r="A2489" t="s">
        <v>101</v>
      </c>
      <c r="B2489" t="s">
        <v>161</v>
      </c>
      <c r="C2489" t="s">
        <v>184</v>
      </c>
      <c r="D2489" t="s">
        <v>222</v>
      </c>
      <c r="E2489" t="s">
        <v>16</v>
      </c>
      <c r="F2489" t="s">
        <v>145</v>
      </c>
      <c r="G2489">
        <v>4</v>
      </c>
      <c r="H2489">
        <v>110</v>
      </c>
      <c r="I2489">
        <v>440</v>
      </c>
    </row>
    <row r="2490" spans="1:9" x14ac:dyDescent="0.3">
      <c r="A2490" t="s">
        <v>101</v>
      </c>
      <c r="B2490" t="s">
        <v>161</v>
      </c>
      <c r="C2490" t="s">
        <v>184</v>
      </c>
      <c r="D2490" t="s">
        <v>304</v>
      </c>
      <c r="E2490" t="s">
        <v>17</v>
      </c>
      <c r="F2490" t="s">
        <v>145</v>
      </c>
      <c r="G2490">
        <v>1</v>
      </c>
      <c r="H2490">
        <v>56.5</v>
      </c>
      <c r="I2490">
        <v>56.5</v>
      </c>
    </row>
    <row r="2491" spans="1:9" x14ac:dyDescent="0.3">
      <c r="A2491" t="s">
        <v>101</v>
      </c>
      <c r="B2491" t="s">
        <v>161</v>
      </c>
      <c r="C2491" t="s">
        <v>184</v>
      </c>
      <c r="D2491" t="s">
        <v>218</v>
      </c>
      <c r="E2491" t="s">
        <v>18</v>
      </c>
      <c r="F2491" t="s">
        <v>145</v>
      </c>
      <c r="G2491">
        <v>6</v>
      </c>
      <c r="H2491">
        <v>130</v>
      </c>
      <c r="I2491">
        <v>780</v>
      </c>
    </row>
    <row r="2492" spans="1:9" x14ac:dyDescent="0.3">
      <c r="A2492" t="s">
        <v>102</v>
      </c>
      <c r="B2492" t="s">
        <v>161</v>
      </c>
      <c r="C2492" t="s">
        <v>184</v>
      </c>
      <c r="D2492" t="s">
        <v>248</v>
      </c>
      <c r="E2492" t="s">
        <v>18</v>
      </c>
      <c r="F2492" t="s">
        <v>148</v>
      </c>
      <c r="G2492">
        <v>19.1999</v>
      </c>
      <c r="H2492">
        <v>114.27</v>
      </c>
      <c r="I2492">
        <v>2193.98</v>
      </c>
    </row>
    <row r="2493" spans="1:9" x14ac:dyDescent="0.3">
      <c r="A2493" t="s">
        <v>102</v>
      </c>
      <c r="B2493" t="s">
        <v>161</v>
      </c>
      <c r="C2493" t="s">
        <v>184</v>
      </c>
      <c r="D2493" t="s">
        <v>245</v>
      </c>
      <c r="E2493" t="s">
        <v>17</v>
      </c>
      <c r="F2493" t="s">
        <v>148</v>
      </c>
      <c r="G2493">
        <v>10.333299999999999</v>
      </c>
      <c r="H2493">
        <v>57.27</v>
      </c>
      <c r="I2493">
        <v>591.79</v>
      </c>
    </row>
    <row r="2494" spans="1:9" x14ac:dyDescent="0.3">
      <c r="A2494" t="s">
        <v>102</v>
      </c>
      <c r="B2494" t="s">
        <v>161</v>
      </c>
      <c r="C2494" t="s">
        <v>184</v>
      </c>
      <c r="D2494" t="s">
        <v>306</v>
      </c>
      <c r="E2494" t="s">
        <v>17</v>
      </c>
      <c r="F2494" t="s">
        <v>145</v>
      </c>
      <c r="G2494">
        <v>1</v>
      </c>
      <c r="H2494">
        <v>56.5</v>
      </c>
      <c r="I2494">
        <v>56.5</v>
      </c>
    </row>
    <row r="2495" spans="1:9" x14ac:dyDescent="0.3">
      <c r="A2495" t="s">
        <v>102</v>
      </c>
      <c r="B2495" t="s">
        <v>161</v>
      </c>
      <c r="C2495" t="s">
        <v>184</v>
      </c>
      <c r="D2495" t="s">
        <v>239</v>
      </c>
      <c r="E2495" t="s">
        <v>16</v>
      </c>
      <c r="F2495" t="s">
        <v>145</v>
      </c>
      <c r="G2495">
        <v>10</v>
      </c>
      <c r="H2495">
        <v>110</v>
      </c>
      <c r="I2495">
        <v>1100</v>
      </c>
    </row>
    <row r="2496" spans="1:9" x14ac:dyDescent="0.3">
      <c r="A2496" t="s">
        <v>102</v>
      </c>
      <c r="B2496" t="s">
        <v>161</v>
      </c>
      <c r="C2496" t="s">
        <v>184</v>
      </c>
      <c r="D2496" t="s">
        <v>205</v>
      </c>
      <c r="E2496" t="s">
        <v>18</v>
      </c>
      <c r="F2496" t="s">
        <v>145</v>
      </c>
      <c r="G2496">
        <v>1</v>
      </c>
      <c r="H2496">
        <v>50</v>
      </c>
      <c r="I2496">
        <v>50</v>
      </c>
    </row>
    <row r="2497" spans="1:9" x14ac:dyDescent="0.3">
      <c r="A2497" t="s">
        <v>104</v>
      </c>
      <c r="B2497" t="s">
        <v>161</v>
      </c>
      <c r="C2497" t="s">
        <v>184</v>
      </c>
      <c r="D2497" t="s">
        <v>274</v>
      </c>
      <c r="E2497" t="s">
        <v>17</v>
      </c>
      <c r="F2497" t="s">
        <v>148</v>
      </c>
      <c r="G2497">
        <v>0.22209999999999999</v>
      </c>
      <c r="H2497">
        <v>322.24</v>
      </c>
      <c r="I2497">
        <v>71.599999999999994</v>
      </c>
    </row>
    <row r="2498" spans="1:9" x14ac:dyDescent="0.3">
      <c r="A2498" t="s">
        <v>104</v>
      </c>
      <c r="B2498" t="s">
        <v>161</v>
      </c>
      <c r="C2498" t="s">
        <v>184</v>
      </c>
      <c r="D2498" t="s">
        <v>286</v>
      </c>
      <c r="E2498" t="s">
        <v>17</v>
      </c>
      <c r="F2498" t="s">
        <v>145</v>
      </c>
      <c r="G2498">
        <v>36</v>
      </c>
      <c r="H2498">
        <v>5</v>
      </c>
      <c r="I2498">
        <v>180</v>
      </c>
    </row>
    <row r="2499" spans="1:9" x14ac:dyDescent="0.3">
      <c r="A2499" t="s">
        <v>105</v>
      </c>
      <c r="B2499" t="s">
        <v>161</v>
      </c>
      <c r="C2499" t="s">
        <v>184</v>
      </c>
      <c r="D2499" t="s">
        <v>201</v>
      </c>
      <c r="E2499" t="s">
        <v>18</v>
      </c>
      <c r="F2499" t="s">
        <v>148</v>
      </c>
      <c r="G2499">
        <v>14</v>
      </c>
      <c r="H2499">
        <v>137.74</v>
      </c>
      <c r="I2499">
        <v>1928.36</v>
      </c>
    </row>
    <row r="2500" spans="1:9" x14ac:dyDescent="0.3">
      <c r="A2500" t="s">
        <v>105</v>
      </c>
      <c r="B2500" t="s">
        <v>161</v>
      </c>
      <c r="C2500" t="s">
        <v>184</v>
      </c>
      <c r="D2500" t="s">
        <v>272</v>
      </c>
      <c r="E2500" t="s">
        <v>16</v>
      </c>
      <c r="F2500" t="s">
        <v>145</v>
      </c>
      <c r="G2500">
        <v>1370</v>
      </c>
      <c r="H2500">
        <v>3.2</v>
      </c>
      <c r="I2500">
        <v>4384</v>
      </c>
    </row>
    <row r="2501" spans="1:9" x14ac:dyDescent="0.3">
      <c r="A2501" t="s">
        <v>105</v>
      </c>
      <c r="B2501" t="s">
        <v>161</v>
      </c>
      <c r="C2501" t="s">
        <v>184</v>
      </c>
      <c r="D2501" t="s">
        <v>240</v>
      </c>
      <c r="E2501" t="s">
        <v>16</v>
      </c>
      <c r="F2501" t="s">
        <v>145</v>
      </c>
      <c r="G2501">
        <v>88</v>
      </c>
      <c r="H2501">
        <v>6</v>
      </c>
      <c r="I2501">
        <v>528</v>
      </c>
    </row>
    <row r="2502" spans="1:9" x14ac:dyDescent="0.3">
      <c r="A2502" t="s">
        <v>105</v>
      </c>
      <c r="B2502" t="s">
        <v>161</v>
      </c>
      <c r="C2502" t="s">
        <v>184</v>
      </c>
      <c r="D2502" t="s">
        <v>209</v>
      </c>
      <c r="E2502" t="s">
        <v>17</v>
      </c>
      <c r="F2502" t="s">
        <v>145</v>
      </c>
      <c r="G2502">
        <v>6</v>
      </c>
      <c r="H2502">
        <v>130</v>
      </c>
      <c r="I2502">
        <v>780</v>
      </c>
    </row>
    <row r="2503" spans="1:9" x14ac:dyDescent="0.3">
      <c r="A2503" t="s">
        <v>105</v>
      </c>
      <c r="B2503" t="s">
        <v>161</v>
      </c>
      <c r="C2503" t="s">
        <v>184</v>
      </c>
      <c r="D2503" t="s">
        <v>278</v>
      </c>
      <c r="E2503" t="s">
        <v>125</v>
      </c>
      <c r="F2503" t="s">
        <v>145</v>
      </c>
      <c r="G2503">
        <v>6</v>
      </c>
      <c r="H2503">
        <v>70</v>
      </c>
      <c r="I2503">
        <v>420</v>
      </c>
    </row>
    <row r="2504" spans="1:9" x14ac:dyDescent="0.3">
      <c r="A2504" t="s">
        <v>93</v>
      </c>
      <c r="B2504" t="s">
        <v>161</v>
      </c>
      <c r="C2504" t="s">
        <v>184</v>
      </c>
      <c r="D2504" t="s">
        <v>246</v>
      </c>
      <c r="E2504" t="s">
        <v>17</v>
      </c>
      <c r="F2504" t="s">
        <v>148</v>
      </c>
      <c r="G2504">
        <v>6</v>
      </c>
      <c r="H2504">
        <v>93.98</v>
      </c>
      <c r="I2504">
        <v>563.88</v>
      </c>
    </row>
    <row r="2505" spans="1:9" x14ac:dyDescent="0.3">
      <c r="A2505" t="s">
        <v>94</v>
      </c>
      <c r="B2505" t="s">
        <v>161</v>
      </c>
      <c r="C2505" t="s">
        <v>184</v>
      </c>
      <c r="D2505" t="s">
        <v>222</v>
      </c>
      <c r="E2505" t="s">
        <v>125</v>
      </c>
      <c r="F2505" t="s">
        <v>145</v>
      </c>
      <c r="G2505">
        <v>8</v>
      </c>
      <c r="H2505">
        <v>110</v>
      </c>
      <c r="I2505">
        <v>880</v>
      </c>
    </row>
    <row r="2506" spans="1:9" x14ac:dyDescent="0.3">
      <c r="A2506" t="s">
        <v>95</v>
      </c>
      <c r="B2506" t="s">
        <v>161</v>
      </c>
      <c r="C2506" t="s">
        <v>184</v>
      </c>
      <c r="D2506" t="s">
        <v>191</v>
      </c>
      <c r="E2506" t="s">
        <v>17</v>
      </c>
      <c r="F2506" t="s">
        <v>192</v>
      </c>
      <c r="G2506" t="s">
        <v>193</v>
      </c>
      <c r="H2506" t="s">
        <v>193</v>
      </c>
      <c r="I2506">
        <v>471.71</v>
      </c>
    </row>
    <row r="2507" spans="1:9" x14ac:dyDescent="0.3">
      <c r="A2507" t="s">
        <v>95</v>
      </c>
      <c r="B2507" t="s">
        <v>161</v>
      </c>
      <c r="C2507" t="s">
        <v>184</v>
      </c>
      <c r="D2507" t="s">
        <v>255</v>
      </c>
      <c r="E2507" t="s">
        <v>17</v>
      </c>
      <c r="F2507" t="s">
        <v>145</v>
      </c>
      <c r="G2507">
        <v>7</v>
      </c>
      <c r="H2507">
        <v>7.5</v>
      </c>
      <c r="I2507">
        <v>52.5</v>
      </c>
    </row>
    <row r="2508" spans="1:9" x14ac:dyDescent="0.3">
      <c r="A2508" t="s">
        <v>95</v>
      </c>
      <c r="B2508" t="s">
        <v>161</v>
      </c>
      <c r="C2508" t="s">
        <v>184</v>
      </c>
      <c r="D2508" t="s">
        <v>250</v>
      </c>
      <c r="E2508" t="s">
        <v>17</v>
      </c>
      <c r="F2508" t="s">
        <v>145</v>
      </c>
      <c r="G2508">
        <v>4</v>
      </c>
      <c r="H2508">
        <v>55</v>
      </c>
      <c r="I2508">
        <v>220</v>
      </c>
    </row>
    <row r="2509" spans="1:9" x14ac:dyDescent="0.3">
      <c r="A2509" t="s">
        <v>97</v>
      </c>
      <c r="B2509" t="s">
        <v>161</v>
      </c>
      <c r="C2509" t="s">
        <v>184</v>
      </c>
      <c r="D2509" t="s">
        <v>220</v>
      </c>
      <c r="E2509" t="s">
        <v>16</v>
      </c>
      <c r="F2509" t="s">
        <v>147</v>
      </c>
      <c r="G2509">
        <v>16</v>
      </c>
      <c r="H2509">
        <v>3.25</v>
      </c>
      <c r="I2509">
        <v>52</v>
      </c>
    </row>
    <row r="2510" spans="1:9" x14ac:dyDescent="0.3">
      <c r="A2510" t="s">
        <v>97</v>
      </c>
      <c r="B2510" t="s">
        <v>161</v>
      </c>
      <c r="C2510" t="s">
        <v>184</v>
      </c>
      <c r="D2510" t="s">
        <v>208</v>
      </c>
      <c r="E2510" t="s">
        <v>18</v>
      </c>
      <c r="F2510" t="s">
        <v>147</v>
      </c>
      <c r="G2510">
        <v>10</v>
      </c>
      <c r="H2510">
        <v>22.5</v>
      </c>
      <c r="I2510">
        <v>225</v>
      </c>
    </row>
    <row r="2511" spans="1:9" x14ac:dyDescent="0.3">
      <c r="A2511" t="s">
        <v>98</v>
      </c>
      <c r="B2511" t="s">
        <v>161</v>
      </c>
      <c r="C2511" t="s">
        <v>184</v>
      </c>
      <c r="D2511" t="s">
        <v>243</v>
      </c>
      <c r="E2511" t="s">
        <v>16</v>
      </c>
      <c r="F2511" t="s">
        <v>148</v>
      </c>
      <c r="G2511">
        <v>3</v>
      </c>
      <c r="H2511">
        <v>23.82</v>
      </c>
      <c r="I2511">
        <v>71.459999999999994</v>
      </c>
    </row>
    <row r="2512" spans="1:9" x14ac:dyDescent="0.3">
      <c r="A2512" t="s">
        <v>98</v>
      </c>
      <c r="B2512" t="s">
        <v>161</v>
      </c>
      <c r="C2512" t="s">
        <v>184</v>
      </c>
      <c r="D2512" t="s">
        <v>194</v>
      </c>
      <c r="E2512" t="s">
        <v>18</v>
      </c>
      <c r="F2512" t="s">
        <v>147</v>
      </c>
      <c r="G2512">
        <v>137.26669999999999</v>
      </c>
      <c r="H2512">
        <v>18.82</v>
      </c>
      <c r="I2512">
        <v>2583.36</v>
      </c>
    </row>
    <row r="2513" spans="1:9" x14ac:dyDescent="0.3">
      <c r="A2513" t="s">
        <v>98</v>
      </c>
      <c r="B2513" t="s">
        <v>161</v>
      </c>
      <c r="C2513" t="s">
        <v>184</v>
      </c>
      <c r="D2513" t="s">
        <v>222</v>
      </c>
      <c r="E2513" t="s">
        <v>16</v>
      </c>
      <c r="F2513" t="s">
        <v>145</v>
      </c>
      <c r="G2513">
        <v>6</v>
      </c>
      <c r="H2513">
        <v>110</v>
      </c>
      <c r="I2513">
        <v>660</v>
      </c>
    </row>
    <row r="2514" spans="1:9" x14ac:dyDescent="0.3">
      <c r="A2514" t="s">
        <v>98</v>
      </c>
      <c r="B2514" t="s">
        <v>161</v>
      </c>
      <c r="C2514" t="s">
        <v>184</v>
      </c>
      <c r="D2514" t="s">
        <v>197</v>
      </c>
      <c r="E2514" t="s">
        <v>16</v>
      </c>
      <c r="F2514" t="s">
        <v>145</v>
      </c>
      <c r="G2514">
        <v>2</v>
      </c>
      <c r="H2514">
        <v>130</v>
      </c>
      <c r="I2514">
        <v>260</v>
      </c>
    </row>
    <row r="2515" spans="1:9" x14ac:dyDescent="0.3">
      <c r="A2515" t="s">
        <v>99</v>
      </c>
      <c r="B2515" t="s">
        <v>161</v>
      </c>
      <c r="C2515" t="s">
        <v>184</v>
      </c>
      <c r="D2515" t="s">
        <v>243</v>
      </c>
      <c r="E2515" t="s">
        <v>18</v>
      </c>
      <c r="F2515" t="s">
        <v>148</v>
      </c>
      <c r="G2515">
        <v>138</v>
      </c>
      <c r="H2515">
        <v>23.82</v>
      </c>
      <c r="I2515">
        <v>3287.16</v>
      </c>
    </row>
    <row r="2516" spans="1:9" x14ac:dyDescent="0.3">
      <c r="A2516" t="s">
        <v>99</v>
      </c>
      <c r="B2516" t="s">
        <v>161</v>
      </c>
      <c r="C2516" t="s">
        <v>184</v>
      </c>
      <c r="D2516" t="s">
        <v>203</v>
      </c>
      <c r="E2516" t="s">
        <v>18</v>
      </c>
      <c r="F2516" t="s">
        <v>148</v>
      </c>
      <c r="G2516">
        <v>19</v>
      </c>
      <c r="H2516">
        <v>234.82</v>
      </c>
      <c r="I2516">
        <v>4461.58</v>
      </c>
    </row>
    <row r="2517" spans="1:9" x14ac:dyDescent="0.3">
      <c r="A2517" t="s">
        <v>99</v>
      </c>
      <c r="B2517" t="s">
        <v>161</v>
      </c>
      <c r="C2517" t="s">
        <v>184</v>
      </c>
      <c r="D2517" t="s">
        <v>195</v>
      </c>
      <c r="E2517" t="s">
        <v>17</v>
      </c>
      <c r="F2517" t="s">
        <v>147</v>
      </c>
      <c r="G2517" t="s">
        <v>193</v>
      </c>
      <c r="H2517">
        <v>0</v>
      </c>
      <c r="I2517">
        <v>0</v>
      </c>
    </row>
    <row r="2518" spans="1:9" x14ac:dyDescent="0.3">
      <c r="A2518" t="s">
        <v>99</v>
      </c>
      <c r="B2518" t="s">
        <v>161</v>
      </c>
      <c r="C2518" t="s">
        <v>184</v>
      </c>
      <c r="D2518" t="s">
        <v>221</v>
      </c>
      <c r="E2518" t="s">
        <v>17</v>
      </c>
      <c r="F2518" t="s">
        <v>147</v>
      </c>
      <c r="G2518">
        <v>5</v>
      </c>
      <c r="H2518">
        <v>3.34</v>
      </c>
      <c r="I2518">
        <v>16.7</v>
      </c>
    </row>
    <row r="2519" spans="1:9" x14ac:dyDescent="0.3">
      <c r="A2519" t="s">
        <v>99</v>
      </c>
      <c r="B2519" t="s">
        <v>161</v>
      </c>
      <c r="C2519" t="s">
        <v>184</v>
      </c>
      <c r="D2519" t="s">
        <v>222</v>
      </c>
      <c r="E2519" t="s">
        <v>17</v>
      </c>
      <c r="F2519" t="s">
        <v>145</v>
      </c>
      <c r="G2519">
        <v>53.363599999999998</v>
      </c>
      <c r="H2519">
        <v>110</v>
      </c>
      <c r="I2519">
        <v>5870</v>
      </c>
    </row>
    <row r="2520" spans="1:9" x14ac:dyDescent="0.3">
      <c r="A2520" t="s">
        <v>99</v>
      </c>
      <c r="B2520" t="s">
        <v>161</v>
      </c>
      <c r="C2520" t="s">
        <v>184</v>
      </c>
      <c r="D2520" t="s">
        <v>197</v>
      </c>
      <c r="E2520" t="s">
        <v>17</v>
      </c>
      <c r="F2520" t="s">
        <v>145</v>
      </c>
      <c r="G2520">
        <v>4</v>
      </c>
      <c r="H2520">
        <v>130</v>
      </c>
      <c r="I2520">
        <v>520</v>
      </c>
    </row>
    <row r="2521" spans="1:9" x14ac:dyDescent="0.3">
      <c r="A2521" t="s">
        <v>100</v>
      </c>
      <c r="B2521" t="s">
        <v>161</v>
      </c>
      <c r="C2521" t="s">
        <v>184</v>
      </c>
      <c r="D2521" t="s">
        <v>308</v>
      </c>
      <c r="E2521" t="s">
        <v>16</v>
      </c>
      <c r="F2521" t="s">
        <v>148</v>
      </c>
      <c r="G2521">
        <v>9</v>
      </c>
      <c r="H2521">
        <v>2</v>
      </c>
      <c r="I2521">
        <v>18</v>
      </c>
    </row>
    <row r="2522" spans="1:9" x14ac:dyDescent="0.3">
      <c r="A2522" t="s">
        <v>100</v>
      </c>
      <c r="B2522" t="s">
        <v>161</v>
      </c>
      <c r="C2522" t="s">
        <v>184</v>
      </c>
      <c r="D2522" t="s">
        <v>217</v>
      </c>
      <c r="E2522" t="s">
        <v>17</v>
      </c>
      <c r="F2522" t="s">
        <v>148</v>
      </c>
      <c r="G2522">
        <v>1</v>
      </c>
      <c r="H2522">
        <v>49.2</v>
      </c>
      <c r="I2522">
        <v>49.2</v>
      </c>
    </row>
    <row r="2523" spans="1:9" x14ac:dyDescent="0.3">
      <c r="A2523" t="s">
        <v>100</v>
      </c>
      <c r="B2523" t="s">
        <v>161</v>
      </c>
      <c r="C2523" t="s">
        <v>184</v>
      </c>
      <c r="D2523" t="s">
        <v>296</v>
      </c>
      <c r="E2523" t="s">
        <v>17</v>
      </c>
      <c r="F2523" t="s">
        <v>145</v>
      </c>
      <c r="G2523">
        <v>2</v>
      </c>
      <c r="H2523">
        <v>130</v>
      </c>
      <c r="I2523">
        <v>260</v>
      </c>
    </row>
    <row r="2524" spans="1:9" x14ac:dyDescent="0.3">
      <c r="A2524" t="s">
        <v>100</v>
      </c>
      <c r="B2524" t="s">
        <v>161</v>
      </c>
      <c r="C2524" t="s">
        <v>184</v>
      </c>
      <c r="D2524" t="s">
        <v>197</v>
      </c>
      <c r="E2524" t="s">
        <v>17</v>
      </c>
      <c r="F2524" t="s">
        <v>145</v>
      </c>
      <c r="G2524">
        <v>9</v>
      </c>
      <c r="H2524">
        <v>130</v>
      </c>
      <c r="I2524">
        <v>1170</v>
      </c>
    </row>
    <row r="2525" spans="1:9" x14ac:dyDescent="0.3">
      <c r="A2525" t="s">
        <v>101</v>
      </c>
      <c r="B2525" t="s">
        <v>161</v>
      </c>
      <c r="C2525" t="s">
        <v>184</v>
      </c>
      <c r="D2525" t="s">
        <v>277</v>
      </c>
      <c r="E2525" t="s">
        <v>17</v>
      </c>
      <c r="F2525" t="s">
        <v>148</v>
      </c>
      <c r="G2525">
        <v>1</v>
      </c>
      <c r="H2525">
        <v>11.94</v>
      </c>
      <c r="I2525">
        <v>11.94</v>
      </c>
    </row>
    <row r="2526" spans="1:9" x14ac:dyDescent="0.3">
      <c r="A2526" t="s">
        <v>101</v>
      </c>
      <c r="B2526" t="s">
        <v>161</v>
      </c>
      <c r="C2526" t="s">
        <v>184</v>
      </c>
      <c r="D2526" t="s">
        <v>269</v>
      </c>
      <c r="E2526" t="s">
        <v>18</v>
      </c>
      <c r="F2526" t="s">
        <v>148</v>
      </c>
      <c r="G2526">
        <v>5</v>
      </c>
      <c r="H2526">
        <v>69.03</v>
      </c>
      <c r="I2526">
        <v>345.15</v>
      </c>
    </row>
    <row r="2527" spans="1:9" x14ac:dyDescent="0.3">
      <c r="A2527" t="s">
        <v>101</v>
      </c>
      <c r="B2527" t="s">
        <v>161</v>
      </c>
      <c r="C2527" t="s">
        <v>184</v>
      </c>
      <c r="D2527" t="s">
        <v>286</v>
      </c>
      <c r="E2527" t="s">
        <v>16</v>
      </c>
      <c r="F2527" t="s">
        <v>145</v>
      </c>
      <c r="G2527">
        <v>31</v>
      </c>
      <c r="H2527">
        <v>5</v>
      </c>
      <c r="I2527">
        <v>155</v>
      </c>
    </row>
    <row r="2528" spans="1:9" x14ac:dyDescent="0.3">
      <c r="A2528" t="s">
        <v>101</v>
      </c>
      <c r="B2528" t="s">
        <v>161</v>
      </c>
      <c r="C2528" t="s">
        <v>184</v>
      </c>
      <c r="D2528" t="s">
        <v>289</v>
      </c>
      <c r="E2528" t="s">
        <v>18</v>
      </c>
      <c r="F2528" t="s">
        <v>147</v>
      </c>
      <c r="G2528">
        <v>8</v>
      </c>
      <c r="H2528">
        <v>3.38</v>
      </c>
      <c r="I2528">
        <v>27.04</v>
      </c>
    </row>
    <row r="2529" spans="1:9" x14ac:dyDescent="0.3">
      <c r="A2529" t="s">
        <v>101</v>
      </c>
      <c r="B2529" t="s">
        <v>161</v>
      </c>
      <c r="C2529" t="s">
        <v>184</v>
      </c>
      <c r="D2529" t="s">
        <v>260</v>
      </c>
      <c r="E2529" t="s">
        <v>18</v>
      </c>
      <c r="F2529" t="s">
        <v>145</v>
      </c>
      <c r="G2529">
        <v>1</v>
      </c>
      <c r="H2529">
        <v>120</v>
      </c>
      <c r="I2529">
        <v>120</v>
      </c>
    </row>
    <row r="2530" spans="1:9" x14ac:dyDescent="0.3">
      <c r="A2530" t="s">
        <v>102</v>
      </c>
      <c r="B2530" t="s">
        <v>161</v>
      </c>
      <c r="C2530" t="s">
        <v>184</v>
      </c>
      <c r="D2530" t="s">
        <v>251</v>
      </c>
      <c r="E2530" t="s">
        <v>16</v>
      </c>
      <c r="F2530" t="s">
        <v>148</v>
      </c>
      <c r="G2530">
        <v>1</v>
      </c>
      <c r="H2530">
        <v>88.59</v>
      </c>
      <c r="I2530">
        <v>88.59</v>
      </c>
    </row>
    <row r="2531" spans="1:9" x14ac:dyDescent="0.3">
      <c r="A2531" t="s">
        <v>102</v>
      </c>
      <c r="B2531" t="s">
        <v>161</v>
      </c>
      <c r="C2531" t="s">
        <v>184</v>
      </c>
      <c r="D2531" t="s">
        <v>230</v>
      </c>
      <c r="E2531" t="s">
        <v>18</v>
      </c>
      <c r="F2531" t="s">
        <v>148</v>
      </c>
      <c r="G2531">
        <v>2</v>
      </c>
      <c r="H2531">
        <v>44.4</v>
      </c>
      <c r="I2531">
        <v>88.8</v>
      </c>
    </row>
    <row r="2532" spans="1:9" x14ac:dyDescent="0.3">
      <c r="A2532" t="s">
        <v>102</v>
      </c>
      <c r="B2532" t="s">
        <v>161</v>
      </c>
      <c r="C2532" t="s">
        <v>184</v>
      </c>
      <c r="D2532" t="s">
        <v>206</v>
      </c>
      <c r="E2532" t="s">
        <v>18</v>
      </c>
      <c r="F2532" t="s">
        <v>148</v>
      </c>
      <c r="G2532">
        <v>10</v>
      </c>
      <c r="H2532">
        <v>97.17</v>
      </c>
      <c r="I2532">
        <v>971.7</v>
      </c>
    </row>
    <row r="2533" spans="1:9" x14ac:dyDescent="0.3">
      <c r="A2533" t="s">
        <v>102</v>
      </c>
      <c r="B2533" t="s">
        <v>161</v>
      </c>
      <c r="C2533" t="s">
        <v>184</v>
      </c>
      <c r="D2533" t="s">
        <v>300</v>
      </c>
      <c r="E2533" t="s">
        <v>17</v>
      </c>
      <c r="F2533" t="s">
        <v>145</v>
      </c>
      <c r="G2533">
        <v>11</v>
      </c>
      <c r="H2533">
        <v>54.64</v>
      </c>
      <c r="I2533">
        <v>601.04</v>
      </c>
    </row>
    <row r="2534" spans="1:9" x14ac:dyDescent="0.3">
      <c r="A2534" t="s">
        <v>102</v>
      </c>
      <c r="B2534" t="s">
        <v>161</v>
      </c>
      <c r="C2534" t="s">
        <v>184</v>
      </c>
      <c r="D2534" t="s">
        <v>300</v>
      </c>
      <c r="E2534" t="s">
        <v>16</v>
      </c>
      <c r="F2534" t="s">
        <v>145</v>
      </c>
      <c r="G2534">
        <v>2</v>
      </c>
      <c r="H2534">
        <v>54.64</v>
      </c>
      <c r="I2534">
        <v>109.28</v>
      </c>
    </row>
    <row r="2535" spans="1:9" x14ac:dyDescent="0.3">
      <c r="A2535" t="s">
        <v>103</v>
      </c>
      <c r="B2535" t="s">
        <v>161</v>
      </c>
      <c r="C2535" t="s">
        <v>184</v>
      </c>
      <c r="D2535" t="s">
        <v>299</v>
      </c>
      <c r="E2535" t="s">
        <v>17</v>
      </c>
      <c r="F2535" t="s">
        <v>147</v>
      </c>
      <c r="G2535" t="s">
        <v>193</v>
      </c>
      <c r="H2535">
        <v>0</v>
      </c>
      <c r="I2535">
        <v>0</v>
      </c>
    </row>
    <row r="2536" spans="1:9" x14ac:dyDescent="0.3">
      <c r="A2536" t="s">
        <v>103</v>
      </c>
      <c r="B2536" t="s">
        <v>161</v>
      </c>
      <c r="C2536" t="s">
        <v>184</v>
      </c>
      <c r="D2536" t="s">
        <v>229</v>
      </c>
      <c r="E2536" t="s">
        <v>16</v>
      </c>
      <c r="F2536" t="s">
        <v>147</v>
      </c>
      <c r="G2536">
        <v>1</v>
      </c>
      <c r="H2536">
        <v>10</v>
      </c>
      <c r="I2536">
        <v>10</v>
      </c>
    </row>
    <row r="2537" spans="1:9" x14ac:dyDescent="0.3">
      <c r="A2537" t="s">
        <v>104</v>
      </c>
      <c r="B2537" t="s">
        <v>161</v>
      </c>
      <c r="C2537" t="s">
        <v>184</v>
      </c>
      <c r="D2537" t="s">
        <v>251</v>
      </c>
      <c r="E2537" t="s">
        <v>18</v>
      </c>
      <c r="F2537" t="s">
        <v>148</v>
      </c>
      <c r="G2537">
        <v>1</v>
      </c>
      <c r="H2537">
        <v>88.59</v>
      </c>
      <c r="I2537">
        <v>88.59</v>
      </c>
    </row>
    <row r="2538" spans="1:9" x14ac:dyDescent="0.3">
      <c r="A2538" t="s">
        <v>104</v>
      </c>
      <c r="B2538" t="s">
        <v>161</v>
      </c>
      <c r="C2538" t="s">
        <v>184</v>
      </c>
      <c r="D2538" t="s">
        <v>235</v>
      </c>
      <c r="E2538" t="s">
        <v>18</v>
      </c>
      <c r="F2538" t="s">
        <v>148</v>
      </c>
      <c r="G2538">
        <v>18</v>
      </c>
      <c r="H2538">
        <v>2.25</v>
      </c>
      <c r="I2538">
        <v>40.5</v>
      </c>
    </row>
    <row r="2539" spans="1:9" x14ac:dyDescent="0.3">
      <c r="A2539" t="s">
        <v>104</v>
      </c>
      <c r="B2539" t="s">
        <v>161</v>
      </c>
      <c r="C2539" t="s">
        <v>184</v>
      </c>
      <c r="D2539" t="s">
        <v>196</v>
      </c>
      <c r="E2539" t="s">
        <v>17</v>
      </c>
      <c r="F2539" t="s">
        <v>145</v>
      </c>
      <c r="G2539">
        <v>5</v>
      </c>
      <c r="H2539">
        <v>60</v>
      </c>
      <c r="I2539">
        <v>300</v>
      </c>
    </row>
    <row r="2540" spans="1:9" x14ac:dyDescent="0.3">
      <c r="A2540" t="s">
        <v>105</v>
      </c>
      <c r="B2540" t="s">
        <v>161</v>
      </c>
      <c r="C2540" t="s">
        <v>184</v>
      </c>
      <c r="D2540" t="s">
        <v>269</v>
      </c>
      <c r="E2540" t="s">
        <v>16</v>
      </c>
      <c r="F2540" t="s">
        <v>148</v>
      </c>
      <c r="G2540">
        <v>5</v>
      </c>
      <c r="H2540">
        <v>69.03</v>
      </c>
      <c r="I2540">
        <v>345.15</v>
      </c>
    </row>
    <row r="2541" spans="1:9" x14ac:dyDescent="0.3">
      <c r="A2541" t="s">
        <v>105</v>
      </c>
      <c r="B2541" t="s">
        <v>161</v>
      </c>
      <c r="C2541" t="s">
        <v>184</v>
      </c>
      <c r="D2541" t="s">
        <v>235</v>
      </c>
      <c r="E2541" t="s">
        <v>18</v>
      </c>
      <c r="F2541" t="s">
        <v>148</v>
      </c>
      <c r="G2541">
        <v>27</v>
      </c>
      <c r="H2541">
        <v>2.25</v>
      </c>
      <c r="I2541">
        <v>60.75</v>
      </c>
    </row>
    <row r="2542" spans="1:9" x14ac:dyDescent="0.3">
      <c r="A2542" t="s">
        <v>105</v>
      </c>
      <c r="B2542" t="s">
        <v>161</v>
      </c>
      <c r="C2542" t="s">
        <v>184</v>
      </c>
      <c r="D2542" t="s">
        <v>229</v>
      </c>
      <c r="E2542" t="s">
        <v>18</v>
      </c>
      <c r="F2542" t="s">
        <v>147</v>
      </c>
      <c r="G2542">
        <v>2</v>
      </c>
      <c r="H2542">
        <v>10</v>
      </c>
      <c r="I2542">
        <v>20</v>
      </c>
    </row>
    <row r="2543" spans="1:9" x14ac:dyDescent="0.3">
      <c r="A2543" t="s">
        <v>105</v>
      </c>
      <c r="B2543" t="s">
        <v>161</v>
      </c>
      <c r="C2543" t="s">
        <v>184</v>
      </c>
      <c r="D2543" t="s">
        <v>327</v>
      </c>
      <c r="E2543" t="s">
        <v>16</v>
      </c>
      <c r="F2543" t="s">
        <v>145</v>
      </c>
      <c r="G2543">
        <v>7</v>
      </c>
      <c r="H2543">
        <v>160</v>
      </c>
      <c r="I2543">
        <v>1120</v>
      </c>
    </row>
    <row r="2544" spans="1:9" x14ac:dyDescent="0.3">
      <c r="A2544" t="s">
        <v>93</v>
      </c>
      <c r="B2544" t="s">
        <v>161</v>
      </c>
      <c r="C2544" t="s">
        <v>184</v>
      </c>
      <c r="D2544" t="s">
        <v>301</v>
      </c>
      <c r="E2544" t="s">
        <v>18</v>
      </c>
      <c r="F2544" t="s">
        <v>147</v>
      </c>
      <c r="G2544">
        <v>1202.9833000000001</v>
      </c>
      <c r="H2544">
        <v>23.46</v>
      </c>
      <c r="I2544">
        <v>28221.99</v>
      </c>
    </row>
    <row r="2545" spans="1:9" x14ac:dyDescent="0.3">
      <c r="A2545" t="s">
        <v>93</v>
      </c>
      <c r="B2545" t="s">
        <v>161</v>
      </c>
      <c r="C2545" t="s">
        <v>184</v>
      </c>
      <c r="D2545" t="s">
        <v>294</v>
      </c>
      <c r="E2545" t="s">
        <v>16</v>
      </c>
      <c r="F2545" t="s">
        <v>145</v>
      </c>
      <c r="G2545">
        <v>5</v>
      </c>
      <c r="H2545">
        <v>56.5</v>
      </c>
      <c r="I2545">
        <v>282.5</v>
      </c>
    </row>
    <row r="2546" spans="1:9" x14ac:dyDescent="0.3">
      <c r="A2546" t="s">
        <v>94</v>
      </c>
      <c r="B2546" t="s">
        <v>161</v>
      </c>
      <c r="C2546" t="s">
        <v>184</v>
      </c>
      <c r="D2546" t="s">
        <v>191</v>
      </c>
      <c r="E2546" t="s">
        <v>17</v>
      </c>
      <c r="F2546" t="s">
        <v>192</v>
      </c>
      <c r="G2546" t="s">
        <v>193</v>
      </c>
      <c r="H2546" t="s">
        <v>193</v>
      </c>
      <c r="I2546">
        <v>436.18</v>
      </c>
    </row>
    <row r="2547" spans="1:9" x14ac:dyDescent="0.3">
      <c r="A2547" t="s">
        <v>94</v>
      </c>
      <c r="B2547" t="s">
        <v>161</v>
      </c>
      <c r="C2547" t="s">
        <v>184</v>
      </c>
      <c r="D2547" t="s">
        <v>262</v>
      </c>
      <c r="E2547" t="s">
        <v>18</v>
      </c>
      <c r="F2547" t="s">
        <v>145</v>
      </c>
      <c r="G2547">
        <v>3</v>
      </c>
      <c r="H2547">
        <v>56.5</v>
      </c>
      <c r="I2547">
        <v>169.5</v>
      </c>
    </row>
    <row r="2548" spans="1:9" x14ac:dyDescent="0.3">
      <c r="A2548" t="s">
        <v>95</v>
      </c>
      <c r="B2548" t="s">
        <v>161</v>
      </c>
      <c r="C2548" t="s">
        <v>184</v>
      </c>
      <c r="D2548" t="s">
        <v>201</v>
      </c>
      <c r="E2548" t="s">
        <v>18</v>
      </c>
      <c r="F2548" t="s">
        <v>148</v>
      </c>
      <c r="G2548">
        <v>14</v>
      </c>
      <c r="H2548">
        <v>135.27000000000001</v>
      </c>
      <c r="I2548">
        <v>1893.78</v>
      </c>
    </row>
    <row r="2549" spans="1:9" x14ac:dyDescent="0.3">
      <c r="A2549" t="s">
        <v>95</v>
      </c>
      <c r="B2549" t="s">
        <v>161</v>
      </c>
      <c r="C2549" t="s">
        <v>184</v>
      </c>
      <c r="D2549" t="s">
        <v>284</v>
      </c>
      <c r="E2549" t="s">
        <v>16</v>
      </c>
      <c r="F2549" t="s">
        <v>145</v>
      </c>
      <c r="G2549">
        <v>1</v>
      </c>
      <c r="H2549">
        <v>160</v>
      </c>
      <c r="I2549">
        <v>160</v>
      </c>
    </row>
    <row r="2550" spans="1:9" x14ac:dyDescent="0.3">
      <c r="A2550" t="s">
        <v>97</v>
      </c>
      <c r="B2550" t="s">
        <v>161</v>
      </c>
      <c r="C2550" t="s">
        <v>184</v>
      </c>
      <c r="D2550" t="s">
        <v>268</v>
      </c>
      <c r="E2550" t="s">
        <v>16</v>
      </c>
      <c r="F2550" t="s">
        <v>148</v>
      </c>
      <c r="G2550">
        <v>1</v>
      </c>
      <c r="H2550">
        <v>75.73</v>
      </c>
      <c r="I2550">
        <v>75.73</v>
      </c>
    </row>
    <row r="2551" spans="1:9" x14ac:dyDescent="0.3">
      <c r="A2551" t="s">
        <v>97</v>
      </c>
      <c r="B2551" t="s">
        <v>161</v>
      </c>
      <c r="C2551" t="s">
        <v>184</v>
      </c>
      <c r="D2551" t="s">
        <v>198</v>
      </c>
      <c r="E2551" t="s">
        <v>18</v>
      </c>
      <c r="F2551" t="s">
        <v>147</v>
      </c>
      <c r="G2551">
        <v>2</v>
      </c>
      <c r="H2551">
        <v>65</v>
      </c>
      <c r="I2551">
        <v>130</v>
      </c>
    </row>
    <row r="2552" spans="1:9" x14ac:dyDescent="0.3">
      <c r="A2552" t="s">
        <v>97</v>
      </c>
      <c r="B2552" t="s">
        <v>161</v>
      </c>
      <c r="C2552" t="s">
        <v>184</v>
      </c>
      <c r="D2552" t="s">
        <v>289</v>
      </c>
      <c r="E2552" t="s">
        <v>18</v>
      </c>
      <c r="F2552" t="s">
        <v>147</v>
      </c>
      <c r="G2552">
        <v>18</v>
      </c>
      <c r="H2552">
        <v>3.38</v>
      </c>
      <c r="I2552">
        <v>60.84</v>
      </c>
    </row>
    <row r="2553" spans="1:9" x14ac:dyDescent="0.3">
      <c r="A2553" t="s">
        <v>97</v>
      </c>
      <c r="B2553" t="s">
        <v>161</v>
      </c>
      <c r="C2553" t="s">
        <v>184</v>
      </c>
      <c r="D2553" t="s">
        <v>287</v>
      </c>
      <c r="E2553" t="s">
        <v>16</v>
      </c>
      <c r="F2553" t="s">
        <v>145</v>
      </c>
      <c r="G2553">
        <v>1</v>
      </c>
      <c r="H2553">
        <v>50</v>
      </c>
      <c r="I2553">
        <v>50</v>
      </c>
    </row>
    <row r="2554" spans="1:9" x14ac:dyDescent="0.3">
      <c r="A2554" t="s">
        <v>97</v>
      </c>
      <c r="B2554" t="s">
        <v>161</v>
      </c>
      <c r="C2554" t="s">
        <v>184</v>
      </c>
      <c r="D2554" t="s">
        <v>278</v>
      </c>
      <c r="E2554" t="s">
        <v>125</v>
      </c>
      <c r="F2554" t="s">
        <v>145</v>
      </c>
      <c r="G2554">
        <v>2</v>
      </c>
      <c r="H2554">
        <v>70</v>
      </c>
      <c r="I2554">
        <v>140</v>
      </c>
    </row>
    <row r="2555" spans="1:9" x14ac:dyDescent="0.3">
      <c r="A2555" t="s">
        <v>98</v>
      </c>
      <c r="B2555" t="s">
        <v>161</v>
      </c>
      <c r="C2555" t="s">
        <v>184</v>
      </c>
      <c r="D2555" t="s">
        <v>199</v>
      </c>
      <c r="E2555" t="s">
        <v>16</v>
      </c>
      <c r="F2555" t="s">
        <v>145</v>
      </c>
      <c r="G2555">
        <v>77</v>
      </c>
      <c r="H2555">
        <v>5.5</v>
      </c>
      <c r="I2555">
        <v>423.5</v>
      </c>
    </row>
    <row r="2556" spans="1:9" x14ac:dyDescent="0.3">
      <c r="A2556" t="s">
        <v>98</v>
      </c>
      <c r="B2556" t="s">
        <v>161</v>
      </c>
      <c r="C2556" t="s">
        <v>184</v>
      </c>
      <c r="D2556" t="s">
        <v>220</v>
      </c>
      <c r="E2556" t="s">
        <v>17</v>
      </c>
      <c r="F2556" t="s">
        <v>147</v>
      </c>
      <c r="G2556">
        <v>25</v>
      </c>
      <c r="H2556">
        <v>3.25</v>
      </c>
      <c r="I2556">
        <v>81.25</v>
      </c>
    </row>
    <row r="2557" spans="1:9" x14ac:dyDescent="0.3">
      <c r="A2557" t="s">
        <v>98</v>
      </c>
      <c r="B2557" t="s">
        <v>161</v>
      </c>
      <c r="C2557" t="s">
        <v>184</v>
      </c>
      <c r="D2557" t="s">
        <v>278</v>
      </c>
      <c r="E2557" t="s">
        <v>125</v>
      </c>
      <c r="F2557" t="s">
        <v>145</v>
      </c>
      <c r="G2557">
        <v>2</v>
      </c>
      <c r="H2557">
        <v>70</v>
      </c>
      <c r="I2557">
        <v>140</v>
      </c>
    </row>
    <row r="2558" spans="1:9" x14ac:dyDescent="0.3">
      <c r="A2558" t="s">
        <v>99</v>
      </c>
      <c r="B2558" t="s">
        <v>161</v>
      </c>
      <c r="C2558" t="s">
        <v>184</v>
      </c>
      <c r="D2558" t="s">
        <v>250</v>
      </c>
      <c r="E2558" t="s">
        <v>18</v>
      </c>
      <c r="F2558" t="s">
        <v>145</v>
      </c>
      <c r="G2558">
        <v>3</v>
      </c>
      <c r="H2558">
        <v>55</v>
      </c>
      <c r="I2558">
        <v>165</v>
      </c>
    </row>
    <row r="2559" spans="1:9" x14ac:dyDescent="0.3">
      <c r="A2559" t="s">
        <v>99</v>
      </c>
      <c r="B2559" t="s">
        <v>161</v>
      </c>
      <c r="C2559" t="s">
        <v>184</v>
      </c>
      <c r="D2559" t="s">
        <v>231</v>
      </c>
      <c r="E2559" t="s">
        <v>17</v>
      </c>
      <c r="F2559" t="s">
        <v>145</v>
      </c>
      <c r="G2559">
        <v>1</v>
      </c>
      <c r="H2559">
        <v>56.5</v>
      </c>
      <c r="I2559">
        <v>56.5</v>
      </c>
    </row>
    <row r="2560" spans="1:9" x14ac:dyDescent="0.3">
      <c r="A2560" t="s">
        <v>100</v>
      </c>
      <c r="B2560" t="s">
        <v>161</v>
      </c>
      <c r="C2560" t="s">
        <v>184</v>
      </c>
      <c r="D2560" t="s">
        <v>203</v>
      </c>
      <c r="E2560" t="s">
        <v>17</v>
      </c>
      <c r="F2560" t="s">
        <v>148</v>
      </c>
      <c r="G2560">
        <v>36</v>
      </c>
      <c r="H2560">
        <v>234.82</v>
      </c>
      <c r="I2560">
        <v>8453.52</v>
      </c>
    </row>
    <row r="2561" spans="1:9" x14ac:dyDescent="0.3">
      <c r="A2561" t="s">
        <v>100</v>
      </c>
      <c r="B2561" t="s">
        <v>161</v>
      </c>
      <c r="C2561" t="s">
        <v>184</v>
      </c>
      <c r="D2561" t="s">
        <v>286</v>
      </c>
      <c r="E2561" t="s">
        <v>17</v>
      </c>
      <c r="F2561" t="s">
        <v>145</v>
      </c>
      <c r="G2561">
        <v>111</v>
      </c>
      <c r="H2561">
        <v>5</v>
      </c>
      <c r="I2561">
        <v>555</v>
      </c>
    </row>
    <row r="2562" spans="1:9" x14ac:dyDescent="0.3">
      <c r="A2562" t="s">
        <v>100</v>
      </c>
      <c r="B2562" t="s">
        <v>161</v>
      </c>
      <c r="C2562" t="s">
        <v>184</v>
      </c>
      <c r="D2562" t="s">
        <v>266</v>
      </c>
      <c r="E2562" t="s">
        <v>17</v>
      </c>
      <c r="F2562" t="s">
        <v>147</v>
      </c>
      <c r="G2562">
        <v>165.59950000000001</v>
      </c>
      <c r="H2562">
        <v>9.74</v>
      </c>
      <c r="I2562">
        <v>1612.94</v>
      </c>
    </row>
    <row r="2563" spans="1:9" x14ac:dyDescent="0.3">
      <c r="A2563" t="s">
        <v>101</v>
      </c>
      <c r="B2563" t="s">
        <v>161</v>
      </c>
      <c r="C2563" t="s">
        <v>184</v>
      </c>
      <c r="D2563" t="s">
        <v>269</v>
      </c>
      <c r="E2563" t="s">
        <v>17</v>
      </c>
      <c r="F2563" t="s">
        <v>148</v>
      </c>
      <c r="G2563">
        <v>13.833399999999999</v>
      </c>
      <c r="H2563">
        <v>69.03</v>
      </c>
      <c r="I2563">
        <v>954.92</v>
      </c>
    </row>
    <row r="2564" spans="1:9" x14ac:dyDescent="0.3">
      <c r="A2564" t="s">
        <v>101</v>
      </c>
      <c r="B2564" t="s">
        <v>161</v>
      </c>
      <c r="C2564" t="s">
        <v>184</v>
      </c>
      <c r="D2564" t="s">
        <v>199</v>
      </c>
      <c r="E2564" t="s">
        <v>17</v>
      </c>
      <c r="F2564" t="s">
        <v>145</v>
      </c>
      <c r="G2564">
        <v>31</v>
      </c>
      <c r="H2564">
        <v>5.5</v>
      </c>
      <c r="I2564">
        <v>170.5</v>
      </c>
    </row>
    <row r="2565" spans="1:9" x14ac:dyDescent="0.3">
      <c r="A2565" t="s">
        <v>101</v>
      </c>
      <c r="B2565" t="s">
        <v>161</v>
      </c>
      <c r="C2565" t="s">
        <v>184</v>
      </c>
      <c r="D2565" t="s">
        <v>226</v>
      </c>
      <c r="E2565" t="s">
        <v>16</v>
      </c>
      <c r="F2565" t="s">
        <v>147</v>
      </c>
      <c r="G2565">
        <v>27</v>
      </c>
      <c r="H2565">
        <v>3.34</v>
      </c>
      <c r="I2565">
        <v>90.18</v>
      </c>
    </row>
    <row r="2566" spans="1:9" x14ac:dyDescent="0.3">
      <c r="A2566" t="s">
        <v>102</v>
      </c>
      <c r="B2566" t="s">
        <v>161</v>
      </c>
      <c r="C2566" t="s">
        <v>184</v>
      </c>
      <c r="D2566" t="s">
        <v>206</v>
      </c>
      <c r="E2566" t="s">
        <v>16</v>
      </c>
      <c r="F2566" t="s">
        <v>148</v>
      </c>
      <c r="G2566">
        <v>5</v>
      </c>
      <c r="H2566">
        <v>97.17</v>
      </c>
      <c r="I2566">
        <v>485.85</v>
      </c>
    </row>
    <row r="2567" spans="1:9" x14ac:dyDescent="0.3">
      <c r="A2567" t="s">
        <v>102</v>
      </c>
      <c r="B2567" t="s">
        <v>161</v>
      </c>
      <c r="C2567" t="s">
        <v>184</v>
      </c>
      <c r="D2567" t="s">
        <v>280</v>
      </c>
      <c r="E2567" t="s">
        <v>17</v>
      </c>
      <c r="F2567" t="s">
        <v>145</v>
      </c>
      <c r="G2567">
        <v>4</v>
      </c>
      <c r="H2567">
        <v>13</v>
      </c>
      <c r="I2567">
        <v>52</v>
      </c>
    </row>
    <row r="2568" spans="1:9" x14ac:dyDescent="0.3">
      <c r="A2568" t="s">
        <v>103</v>
      </c>
      <c r="B2568" t="s">
        <v>161</v>
      </c>
      <c r="C2568" t="s">
        <v>184</v>
      </c>
      <c r="D2568" t="s">
        <v>296</v>
      </c>
      <c r="E2568" t="s">
        <v>16</v>
      </c>
      <c r="F2568" t="s">
        <v>145</v>
      </c>
      <c r="G2568">
        <v>2</v>
      </c>
      <c r="H2568">
        <v>130</v>
      </c>
      <c r="I2568">
        <v>260</v>
      </c>
    </row>
    <row r="2569" spans="1:9" x14ac:dyDescent="0.3">
      <c r="A2569" t="s">
        <v>103</v>
      </c>
      <c r="B2569" t="s">
        <v>161</v>
      </c>
      <c r="C2569" t="s">
        <v>184</v>
      </c>
      <c r="D2569" t="s">
        <v>262</v>
      </c>
      <c r="E2569" t="s">
        <v>17</v>
      </c>
      <c r="F2569" t="s">
        <v>145</v>
      </c>
      <c r="G2569">
        <v>6</v>
      </c>
      <c r="H2569">
        <v>56.5</v>
      </c>
      <c r="I2569">
        <v>339</v>
      </c>
    </row>
    <row r="2570" spans="1:9" x14ac:dyDescent="0.3">
      <c r="A2570" t="s">
        <v>104</v>
      </c>
      <c r="B2570" t="s">
        <v>161</v>
      </c>
      <c r="C2570" t="s">
        <v>184</v>
      </c>
      <c r="D2570" t="s">
        <v>268</v>
      </c>
      <c r="E2570" t="s">
        <v>16</v>
      </c>
      <c r="F2570" t="s">
        <v>148</v>
      </c>
      <c r="G2570">
        <v>1</v>
      </c>
      <c r="H2570">
        <v>75.73</v>
      </c>
      <c r="I2570">
        <v>75.73</v>
      </c>
    </row>
    <row r="2571" spans="1:9" x14ac:dyDescent="0.3">
      <c r="A2571" t="s">
        <v>104</v>
      </c>
      <c r="B2571" t="s">
        <v>161</v>
      </c>
      <c r="C2571" t="s">
        <v>184</v>
      </c>
      <c r="D2571" t="s">
        <v>233</v>
      </c>
      <c r="E2571" t="s">
        <v>16</v>
      </c>
      <c r="F2571" t="s">
        <v>148</v>
      </c>
      <c r="G2571">
        <v>4.5000999999999998</v>
      </c>
      <c r="H2571">
        <v>48.69</v>
      </c>
      <c r="I2571">
        <v>219.11</v>
      </c>
    </row>
    <row r="2572" spans="1:9" x14ac:dyDescent="0.3">
      <c r="A2572" t="s">
        <v>104</v>
      </c>
      <c r="B2572" t="s">
        <v>161</v>
      </c>
      <c r="C2572" t="s">
        <v>184</v>
      </c>
      <c r="D2572" t="s">
        <v>248</v>
      </c>
      <c r="E2572" t="s">
        <v>17</v>
      </c>
      <c r="F2572" t="s">
        <v>148</v>
      </c>
      <c r="G2572">
        <v>54</v>
      </c>
      <c r="H2572">
        <v>114.27</v>
      </c>
      <c r="I2572">
        <v>6170.58</v>
      </c>
    </row>
    <row r="2573" spans="1:9" x14ac:dyDescent="0.3">
      <c r="A2573" t="s">
        <v>104</v>
      </c>
      <c r="B2573" t="s">
        <v>161</v>
      </c>
      <c r="C2573" t="s">
        <v>184</v>
      </c>
      <c r="D2573" t="s">
        <v>244</v>
      </c>
      <c r="E2573" t="s">
        <v>17</v>
      </c>
      <c r="F2573" t="s">
        <v>148</v>
      </c>
      <c r="G2573">
        <v>2</v>
      </c>
      <c r="H2573">
        <v>117.68</v>
      </c>
      <c r="I2573">
        <v>235.36</v>
      </c>
    </row>
    <row r="2574" spans="1:9" x14ac:dyDescent="0.3">
      <c r="A2574" t="s">
        <v>104</v>
      </c>
      <c r="B2574" t="s">
        <v>161</v>
      </c>
      <c r="C2574" t="s">
        <v>184</v>
      </c>
      <c r="D2574" t="s">
        <v>191</v>
      </c>
      <c r="E2574" t="s">
        <v>17</v>
      </c>
      <c r="F2574" t="s">
        <v>192</v>
      </c>
      <c r="G2574" t="s">
        <v>193</v>
      </c>
      <c r="H2574" t="s">
        <v>193</v>
      </c>
      <c r="I2574">
        <v>396.79</v>
      </c>
    </row>
    <row r="2575" spans="1:9" x14ac:dyDescent="0.3">
      <c r="A2575" t="s">
        <v>104</v>
      </c>
      <c r="B2575" t="s">
        <v>161</v>
      </c>
      <c r="C2575" t="s">
        <v>184</v>
      </c>
      <c r="D2575" t="s">
        <v>194</v>
      </c>
      <c r="E2575" t="s">
        <v>18</v>
      </c>
      <c r="F2575" t="s">
        <v>147</v>
      </c>
      <c r="G2575">
        <v>142.19970000000001</v>
      </c>
      <c r="H2575">
        <v>18.82</v>
      </c>
      <c r="I2575">
        <v>2676.2</v>
      </c>
    </row>
    <row r="2576" spans="1:9" x14ac:dyDescent="0.3">
      <c r="A2576" t="s">
        <v>104</v>
      </c>
      <c r="B2576" t="s">
        <v>161</v>
      </c>
      <c r="C2576" t="s">
        <v>184</v>
      </c>
      <c r="D2576" t="s">
        <v>312</v>
      </c>
      <c r="E2576" t="s">
        <v>125</v>
      </c>
      <c r="F2576" t="s">
        <v>145</v>
      </c>
      <c r="G2576" t="s">
        <v>193</v>
      </c>
      <c r="H2576">
        <v>0</v>
      </c>
      <c r="I2576">
        <v>0</v>
      </c>
    </row>
    <row r="2577" spans="1:9" x14ac:dyDescent="0.3">
      <c r="A2577" t="s">
        <v>104</v>
      </c>
      <c r="B2577" t="s">
        <v>161</v>
      </c>
      <c r="C2577" t="s">
        <v>184</v>
      </c>
      <c r="D2577" t="s">
        <v>209</v>
      </c>
      <c r="E2577" t="s">
        <v>17</v>
      </c>
      <c r="F2577" t="s">
        <v>145</v>
      </c>
      <c r="G2577">
        <v>7.2306999999999997</v>
      </c>
      <c r="H2577">
        <v>130</v>
      </c>
      <c r="I2577">
        <v>940</v>
      </c>
    </row>
    <row r="2578" spans="1:9" x14ac:dyDescent="0.3">
      <c r="A2578" t="s">
        <v>104</v>
      </c>
      <c r="B2578" t="s">
        <v>161</v>
      </c>
      <c r="C2578" t="s">
        <v>184</v>
      </c>
      <c r="D2578" t="s">
        <v>261</v>
      </c>
      <c r="E2578" t="s">
        <v>17</v>
      </c>
      <c r="F2578" t="s">
        <v>145</v>
      </c>
      <c r="G2578">
        <v>13</v>
      </c>
      <c r="H2578">
        <v>135</v>
      </c>
      <c r="I2578">
        <v>1755</v>
      </c>
    </row>
    <row r="2579" spans="1:9" x14ac:dyDescent="0.3">
      <c r="A2579" t="s">
        <v>104</v>
      </c>
      <c r="B2579" t="s">
        <v>161</v>
      </c>
      <c r="C2579" t="s">
        <v>184</v>
      </c>
      <c r="D2579" t="s">
        <v>336</v>
      </c>
      <c r="E2579" t="s">
        <v>16</v>
      </c>
      <c r="F2579" t="s">
        <v>148</v>
      </c>
      <c r="G2579">
        <v>3</v>
      </c>
      <c r="H2579">
        <v>38.4</v>
      </c>
      <c r="I2579">
        <v>115.2</v>
      </c>
    </row>
    <row r="2580" spans="1:9" x14ac:dyDescent="0.3">
      <c r="A2580" t="s">
        <v>104</v>
      </c>
      <c r="B2580" t="s">
        <v>161</v>
      </c>
      <c r="C2580" t="s">
        <v>184</v>
      </c>
      <c r="D2580" t="s">
        <v>197</v>
      </c>
      <c r="E2580" t="s">
        <v>16</v>
      </c>
      <c r="F2580" t="s">
        <v>145</v>
      </c>
      <c r="G2580">
        <v>2</v>
      </c>
      <c r="H2580">
        <v>130</v>
      </c>
      <c r="I2580">
        <v>260</v>
      </c>
    </row>
    <row r="2581" spans="1:9" x14ac:dyDescent="0.3">
      <c r="A2581" t="s">
        <v>105</v>
      </c>
      <c r="B2581" t="s">
        <v>161</v>
      </c>
      <c r="C2581" t="s">
        <v>184</v>
      </c>
      <c r="D2581" t="s">
        <v>201</v>
      </c>
      <c r="E2581" t="s">
        <v>17</v>
      </c>
      <c r="F2581" t="s">
        <v>148</v>
      </c>
      <c r="G2581">
        <v>59.567300000000003</v>
      </c>
      <c r="H2581">
        <v>137.74</v>
      </c>
      <c r="I2581">
        <v>8204.81</v>
      </c>
    </row>
    <row r="2582" spans="1:9" x14ac:dyDescent="0.3">
      <c r="A2582" t="s">
        <v>105</v>
      </c>
      <c r="B2582" t="s">
        <v>161</v>
      </c>
      <c r="C2582" t="s">
        <v>184</v>
      </c>
      <c r="D2582" t="s">
        <v>269</v>
      </c>
      <c r="E2582" t="s">
        <v>18</v>
      </c>
      <c r="F2582" t="s">
        <v>148</v>
      </c>
      <c r="G2582">
        <v>4</v>
      </c>
      <c r="H2582">
        <v>69.03</v>
      </c>
      <c r="I2582">
        <v>276.12</v>
      </c>
    </row>
    <row r="2583" spans="1:9" x14ac:dyDescent="0.3">
      <c r="A2583" t="s">
        <v>105</v>
      </c>
      <c r="B2583" t="s">
        <v>161</v>
      </c>
      <c r="C2583" t="s">
        <v>184</v>
      </c>
      <c r="D2583" t="s">
        <v>333</v>
      </c>
      <c r="E2583" t="s">
        <v>17</v>
      </c>
      <c r="F2583" t="s">
        <v>148</v>
      </c>
      <c r="G2583">
        <v>11</v>
      </c>
      <c r="H2583">
        <v>1.75</v>
      </c>
      <c r="I2583">
        <v>19.25</v>
      </c>
    </row>
    <row r="2584" spans="1:9" x14ac:dyDescent="0.3">
      <c r="A2584" t="s">
        <v>105</v>
      </c>
      <c r="B2584" t="s">
        <v>161</v>
      </c>
      <c r="C2584" t="s">
        <v>184</v>
      </c>
      <c r="D2584" t="s">
        <v>239</v>
      </c>
      <c r="E2584" t="s">
        <v>18</v>
      </c>
      <c r="F2584" t="s">
        <v>145</v>
      </c>
      <c r="G2584">
        <v>76</v>
      </c>
      <c r="H2584">
        <v>110</v>
      </c>
      <c r="I2584">
        <v>8360</v>
      </c>
    </row>
    <row r="2585" spans="1:9" x14ac:dyDescent="0.3">
      <c r="A2585" t="s">
        <v>93</v>
      </c>
      <c r="B2585" t="s">
        <v>161</v>
      </c>
      <c r="C2585" t="s">
        <v>184</v>
      </c>
      <c r="D2585" t="s">
        <v>230</v>
      </c>
      <c r="E2585" t="s">
        <v>17</v>
      </c>
      <c r="F2585" t="s">
        <v>148</v>
      </c>
      <c r="G2585">
        <v>10</v>
      </c>
      <c r="H2585">
        <v>44.43</v>
      </c>
      <c r="I2585">
        <v>444.3</v>
      </c>
    </row>
    <row r="2586" spans="1:9" x14ac:dyDescent="0.3">
      <c r="A2586" t="s">
        <v>94</v>
      </c>
      <c r="B2586" t="s">
        <v>161</v>
      </c>
      <c r="C2586" t="s">
        <v>184</v>
      </c>
      <c r="D2586" t="s">
        <v>206</v>
      </c>
      <c r="E2586" t="s">
        <v>17</v>
      </c>
      <c r="F2586" t="s">
        <v>148</v>
      </c>
      <c r="G2586">
        <v>72.099999999999994</v>
      </c>
      <c r="H2586">
        <v>95.87</v>
      </c>
      <c r="I2586">
        <v>6912.23</v>
      </c>
    </row>
    <row r="2587" spans="1:9" x14ac:dyDescent="0.3">
      <c r="A2587" t="s">
        <v>94</v>
      </c>
      <c r="B2587" t="s">
        <v>161</v>
      </c>
      <c r="C2587" t="s">
        <v>184</v>
      </c>
      <c r="D2587" t="s">
        <v>199</v>
      </c>
      <c r="E2587" t="s">
        <v>18</v>
      </c>
      <c r="F2587" t="s">
        <v>145</v>
      </c>
      <c r="G2587">
        <v>123</v>
      </c>
      <c r="H2587">
        <v>5.5</v>
      </c>
      <c r="I2587">
        <v>676.5</v>
      </c>
    </row>
    <row r="2588" spans="1:9" x14ac:dyDescent="0.3">
      <c r="A2588" t="s">
        <v>94</v>
      </c>
      <c r="B2588" t="s">
        <v>161</v>
      </c>
      <c r="C2588" t="s">
        <v>184</v>
      </c>
      <c r="D2588" t="s">
        <v>260</v>
      </c>
      <c r="E2588" t="s">
        <v>18</v>
      </c>
      <c r="F2588" t="s">
        <v>145</v>
      </c>
      <c r="G2588">
        <v>1</v>
      </c>
      <c r="H2588">
        <v>120</v>
      </c>
      <c r="I2588">
        <v>120</v>
      </c>
    </row>
    <row r="2589" spans="1:9" x14ac:dyDescent="0.3">
      <c r="A2589" t="s">
        <v>95</v>
      </c>
      <c r="B2589" t="s">
        <v>161</v>
      </c>
      <c r="C2589" t="s">
        <v>184</v>
      </c>
      <c r="D2589" t="s">
        <v>198</v>
      </c>
      <c r="E2589" t="s">
        <v>18</v>
      </c>
      <c r="F2589" t="s">
        <v>147</v>
      </c>
      <c r="G2589">
        <v>1</v>
      </c>
      <c r="H2589">
        <v>65</v>
      </c>
      <c r="I2589">
        <v>65</v>
      </c>
    </row>
    <row r="2590" spans="1:9" x14ac:dyDescent="0.3">
      <c r="A2590" t="s">
        <v>95</v>
      </c>
      <c r="B2590" t="s">
        <v>161</v>
      </c>
      <c r="C2590" t="s">
        <v>184</v>
      </c>
      <c r="D2590" t="s">
        <v>266</v>
      </c>
      <c r="E2590" t="s">
        <v>18</v>
      </c>
      <c r="F2590" t="s">
        <v>147</v>
      </c>
      <c r="G2590">
        <v>16</v>
      </c>
      <c r="H2590">
        <v>9.74</v>
      </c>
      <c r="I2590">
        <v>155.84</v>
      </c>
    </row>
    <row r="2591" spans="1:9" x14ac:dyDescent="0.3">
      <c r="A2591" t="s">
        <v>97</v>
      </c>
      <c r="B2591" t="s">
        <v>161</v>
      </c>
      <c r="C2591" t="s">
        <v>184</v>
      </c>
      <c r="D2591" t="s">
        <v>195</v>
      </c>
      <c r="E2591" t="s">
        <v>17</v>
      </c>
      <c r="F2591" t="s">
        <v>147</v>
      </c>
      <c r="G2591" t="s">
        <v>193</v>
      </c>
      <c r="H2591">
        <v>0</v>
      </c>
      <c r="I2591">
        <v>0</v>
      </c>
    </row>
    <row r="2592" spans="1:9" x14ac:dyDescent="0.3">
      <c r="A2592" t="s">
        <v>97</v>
      </c>
      <c r="B2592" t="s">
        <v>161</v>
      </c>
      <c r="C2592" t="s">
        <v>184</v>
      </c>
      <c r="D2592" t="s">
        <v>208</v>
      </c>
      <c r="E2592" t="s">
        <v>17</v>
      </c>
      <c r="F2592" t="s">
        <v>147</v>
      </c>
      <c r="G2592">
        <v>19</v>
      </c>
      <c r="H2592">
        <v>22.5</v>
      </c>
      <c r="I2592">
        <v>427.5</v>
      </c>
    </row>
    <row r="2593" spans="1:9" x14ac:dyDescent="0.3">
      <c r="A2593" t="s">
        <v>97</v>
      </c>
      <c r="B2593" t="s">
        <v>161</v>
      </c>
      <c r="C2593" t="s">
        <v>184</v>
      </c>
      <c r="D2593" t="s">
        <v>278</v>
      </c>
      <c r="E2593" t="s">
        <v>16</v>
      </c>
      <c r="F2593" t="s">
        <v>145</v>
      </c>
      <c r="G2593">
        <v>11</v>
      </c>
      <c r="H2593">
        <v>70</v>
      </c>
      <c r="I2593">
        <v>770</v>
      </c>
    </row>
    <row r="2594" spans="1:9" x14ac:dyDescent="0.3">
      <c r="A2594" t="s">
        <v>98</v>
      </c>
      <c r="B2594" t="s">
        <v>161</v>
      </c>
      <c r="C2594" t="s">
        <v>184</v>
      </c>
      <c r="D2594" t="s">
        <v>270</v>
      </c>
      <c r="E2594" t="s">
        <v>16</v>
      </c>
      <c r="F2594" t="s">
        <v>145</v>
      </c>
      <c r="G2594">
        <v>8</v>
      </c>
      <c r="H2594">
        <v>6.5</v>
      </c>
      <c r="I2594">
        <v>52</v>
      </c>
    </row>
    <row r="2595" spans="1:9" x14ac:dyDescent="0.3">
      <c r="A2595" t="s">
        <v>98</v>
      </c>
      <c r="B2595" t="s">
        <v>161</v>
      </c>
      <c r="C2595" t="s">
        <v>184</v>
      </c>
      <c r="D2595" t="s">
        <v>240</v>
      </c>
      <c r="E2595" t="s">
        <v>17</v>
      </c>
      <c r="F2595" t="s">
        <v>145</v>
      </c>
      <c r="G2595">
        <v>2</v>
      </c>
      <c r="H2595">
        <v>6</v>
      </c>
      <c r="I2595">
        <v>12</v>
      </c>
    </row>
    <row r="2596" spans="1:9" x14ac:dyDescent="0.3">
      <c r="A2596" t="s">
        <v>98</v>
      </c>
      <c r="B2596" t="s">
        <v>161</v>
      </c>
      <c r="C2596" t="s">
        <v>184</v>
      </c>
      <c r="D2596" t="s">
        <v>301</v>
      </c>
      <c r="E2596" t="s">
        <v>16</v>
      </c>
      <c r="F2596" t="s">
        <v>147</v>
      </c>
      <c r="G2596">
        <v>779.93449999999996</v>
      </c>
      <c r="H2596">
        <v>23.82</v>
      </c>
      <c r="I2596">
        <v>18578.04</v>
      </c>
    </row>
    <row r="2597" spans="1:9" x14ac:dyDescent="0.3">
      <c r="A2597" t="s">
        <v>99</v>
      </c>
      <c r="B2597" t="s">
        <v>161</v>
      </c>
      <c r="C2597" t="s">
        <v>184</v>
      </c>
      <c r="D2597" t="s">
        <v>248</v>
      </c>
      <c r="E2597" t="s">
        <v>16</v>
      </c>
      <c r="F2597" t="s">
        <v>148</v>
      </c>
      <c r="G2597">
        <v>8</v>
      </c>
      <c r="H2597">
        <v>114.27</v>
      </c>
      <c r="I2597">
        <v>914.16</v>
      </c>
    </row>
    <row r="2598" spans="1:9" x14ac:dyDescent="0.3">
      <c r="A2598" t="s">
        <v>99</v>
      </c>
      <c r="B2598" t="s">
        <v>161</v>
      </c>
      <c r="C2598" t="s">
        <v>184</v>
      </c>
      <c r="D2598" t="s">
        <v>270</v>
      </c>
      <c r="E2598" t="s">
        <v>17</v>
      </c>
      <c r="F2598" t="s">
        <v>145</v>
      </c>
      <c r="G2598">
        <v>8</v>
      </c>
      <c r="H2598">
        <v>6.5</v>
      </c>
      <c r="I2598">
        <v>52</v>
      </c>
    </row>
    <row r="2599" spans="1:9" x14ac:dyDescent="0.3">
      <c r="A2599" t="s">
        <v>99</v>
      </c>
      <c r="B2599" t="s">
        <v>161</v>
      </c>
      <c r="C2599" t="s">
        <v>184</v>
      </c>
      <c r="D2599" t="s">
        <v>258</v>
      </c>
      <c r="E2599" t="s">
        <v>18</v>
      </c>
      <c r="F2599" t="s">
        <v>145</v>
      </c>
      <c r="G2599">
        <v>7</v>
      </c>
      <c r="H2599">
        <v>6.5</v>
      </c>
      <c r="I2599">
        <v>45.5</v>
      </c>
    </row>
    <row r="2600" spans="1:9" x14ac:dyDescent="0.3">
      <c r="A2600" t="s">
        <v>99</v>
      </c>
      <c r="B2600" t="s">
        <v>161</v>
      </c>
      <c r="C2600" t="s">
        <v>184</v>
      </c>
      <c r="D2600" t="s">
        <v>265</v>
      </c>
      <c r="E2600" t="s">
        <v>17</v>
      </c>
      <c r="F2600" t="s">
        <v>145</v>
      </c>
      <c r="G2600">
        <v>2</v>
      </c>
      <c r="H2600">
        <v>100</v>
      </c>
      <c r="I2600">
        <v>200</v>
      </c>
    </row>
    <row r="2601" spans="1:9" x14ac:dyDescent="0.3">
      <c r="A2601" t="s">
        <v>99</v>
      </c>
      <c r="B2601" t="s">
        <v>161</v>
      </c>
      <c r="C2601" t="s">
        <v>184</v>
      </c>
      <c r="D2601" t="s">
        <v>225</v>
      </c>
      <c r="E2601" t="s">
        <v>16</v>
      </c>
      <c r="F2601" t="s">
        <v>162</v>
      </c>
      <c r="G2601">
        <v>250.3</v>
      </c>
      <c r="H2601">
        <v>51.96</v>
      </c>
      <c r="I2601">
        <v>13005.58</v>
      </c>
    </row>
    <row r="2602" spans="1:9" x14ac:dyDescent="0.3">
      <c r="A2602" t="s">
        <v>100</v>
      </c>
      <c r="B2602" t="s">
        <v>161</v>
      </c>
      <c r="C2602" t="s">
        <v>184</v>
      </c>
      <c r="D2602" t="s">
        <v>246</v>
      </c>
      <c r="E2602" t="s">
        <v>16</v>
      </c>
      <c r="F2602" t="s">
        <v>148</v>
      </c>
      <c r="G2602">
        <v>2</v>
      </c>
      <c r="H2602">
        <v>96.2</v>
      </c>
      <c r="I2602">
        <v>192.4</v>
      </c>
    </row>
    <row r="2603" spans="1:9" x14ac:dyDescent="0.3">
      <c r="A2603" t="s">
        <v>100</v>
      </c>
      <c r="B2603" t="s">
        <v>161</v>
      </c>
      <c r="C2603" t="s">
        <v>184</v>
      </c>
      <c r="D2603" t="s">
        <v>226</v>
      </c>
      <c r="E2603" t="s">
        <v>16</v>
      </c>
      <c r="F2603" t="s">
        <v>147</v>
      </c>
      <c r="G2603">
        <v>12</v>
      </c>
      <c r="H2603">
        <v>3.34</v>
      </c>
      <c r="I2603">
        <v>40.08</v>
      </c>
    </row>
    <row r="2604" spans="1:9" x14ac:dyDescent="0.3">
      <c r="A2604" t="s">
        <v>100</v>
      </c>
      <c r="B2604" t="s">
        <v>161</v>
      </c>
      <c r="C2604" t="s">
        <v>184</v>
      </c>
      <c r="D2604" t="s">
        <v>256</v>
      </c>
      <c r="E2604" t="s">
        <v>17</v>
      </c>
      <c r="F2604" t="s">
        <v>145</v>
      </c>
      <c r="G2604">
        <v>5</v>
      </c>
      <c r="H2604">
        <v>56.5</v>
      </c>
      <c r="I2604">
        <v>282.5</v>
      </c>
    </row>
    <row r="2605" spans="1:9" x14ac:dyDescent="0.3">
      <c r="A2605" t="s">
        <v>101</v>
      </c>
      <c r="B2605" t="s">
        <v>161</v>
      </c>
      <c r="C2605" t="s">
        <v>184</v>
      </c>
      <c r="D2605" t="s">
        <v>248</v>
      </c>
      <c r="E2605" t="s">
        <v>18</v>
      </c>
      <c r="F2605" t="s">
        <v>148</v>
      </c>
      <c r="G2605">
        <v>16</v>
      </c>
      <c r="H2605">
        <v>114.27</v>
      </c>
      <c r="I2605">
        <v>1828.33</v>
      </c>
    </row>
    <row r="2606" spans="1:9" x14ac:dyDescent="0.3">
      <c r="A2606" t="s">
        <v>101</v>
      </c>
      <c r="B2606" t="s">
        <v>161</v>
      </c>
      <c r="C2606" t="s">
        <v>184</v>
      </c>
      <c r="D2606" t="s">
        <v>198</v>
      </c>
      <c r="E2606" t="s">
        <v>17</v>
      </c>
      <c r="F2606" t="s">
        <v>147</v>
      </c>
      <c r="G2606">
        <v>1</v>
      </c>
      <c r="H2606">
        <v>65</v>
      </c>
      <c r="I2606">
        <v>65</v>
      </c>
    </row>
    <row r="2607" spans="1:9" x14ac:dyDescent="0.3">
      <c r="A2607" t="s">
        <v>101</v>
      </c>
      <c r="B2607" t="s">
        <v>161</v>
      </c>
      <c r="C2607" t="s">
        <v>184</v>
      </c>
      <c r="D2607" t="s">
        <v>195</v>
      </c>
      <c r="E2607" t="s">
        <v>17</v>
      </c>
      <c r="F2607" t="s">
        <v>147</v>
      </c>
      <c r="G2607" t="s">
        <v>193</v>
      </c>
      <c r="H2607">
        <v>0</v>
      </c>
      <c r="I2607">
        <v>0</v>
      </c>
    </row>
    <row r="2608" spans="1:9" x14ac:dyDescent="0.3">
      <c r="A2608" t="s">
        <v>102</v>
      </c>
      <c r="B2608" t="s">
        <v>161</v>
      </c>
      <c r="C2608" t="s">
        <v>184</v>
      </c>
      <c r="D2608" t="s">
        <v>230</v>
      </c>
      <c r="E2608" t="s">
        <v>17</v>
      </c>
      <c r="F2608" t="s">
        <v>148</v>
      </c>
      <c r="G2608">
        <v>11</v>
      </c>
      <c r="H2608">
        <v>44.4</v>
      </c>
      <c r="I2608">
        <v>488.4</v>
      </c>
    </row>
    <row r="2609" spans="1:9" x14ac:dyDescent="0.3">
      <c r="A2609" t="s">
        <v>102</v>
      </c>
      <c r="B2609" t="s">
        <v>161</v>
      </c>
      <c r="C2609" t="s">
        <v>184</v>
      </c>
      <c r="D2609" t="s">
        <v>204</v>
      </c>
      <c r="E2609" t="s">
        <v>18</v>
      </c>
      <c r="F2609" t="s">
        <v>148</v>
      </c>
      <c r="G2609">
        <v>22.3246</v>
      </c>
      <c r="H2609">
        <v>161.12</v>
      </c>
      <c r="I2609">
        <v>3596.94</v>
      </c>
    </row>
    <row r="2610" spans="1:9" x14ac:dyDescent="0.3">
      <c r="A2610" t="s">
        <v>102</v>
      </c>
      <c r="B2610" t="s">
        <v>161</v>
      </c>
      <c r="C2610" t="s">
        <v>184</v>
      </c>
      <c r="D2610" t="s">
        <v>307</v>
      </c>
      <c r="E2610" t="s">
        <v>17</v>
      </c>
      <c r="F2610" t="s">
        <v>148</v>
      </c>
      <c r="G2610">
        <v>1</v>
      </c>
      <c r="H2610">
        <v>66.83</v>
      </c>
      <c r="I2610">
        <v>66.83</v>
      </c>
    </row>
    <row r="2611" spans="1:9" x14ac:dyDescent="0.3">
      <c r="A2611" t="s">
        <v>102</v>
      </c>
      <c r="B2611" t="s">
        <v>161</v>
      </c>
      <c r="C2611" t="s">
        <v>184</v>
      </c>
      <c r="D2611" t="s">
        <v>203</v>
      </c>
      <c r="E2611" t="s">
        <v>17</v>
      </c>
      <c r="F2611" t="s">
        <v>148</v>
      </c>
      <c r="G2611">
        <v>40</v>
      </c>
      <c r="H2611">
        <v>234.82</v>
      </c>
      <c r="I2611">
        <v>9392.81</v>
      </c>
    </row>
    <row r="2612" spans="1:9" x14ac:dyDescent="0.3">
      <c r="A2612" t="s">
        <v>102</v>
      </c>
      <c r="B2612" t="s">
        <v>161</v>
      </c>
      <c r="C2612" t="s">
        <v>184</v>
      </c>
      <c r="D2612" t="s">
        <v>255</v>
      </c>
      <c r="E2612" t="s">
        <v>18</v>
      </c>
      <c r="F2612" t="s">
        <v>145</v>
      </c>
      <c r="G2612">
        <v>3</v>
      </c>
      <c r="H2612">
        <v>7.5</v>
      </c>
      <c r="I2612">
        <v>22.5</v>
      </c>
    </row>
    <row r="2613" spans="1:9" x14ac:dyDescent="0.3">
      <c r="A2613" t="s">
        <v>102</v>
      </c>
      <c r="B2613" t="s">
        <v>161</v>
      </c>
      <c r="C2613" t="s">
        <v>184</v>
      </c>
      <c r="D2613" t="s">
        <v>286</v>
      </c>
      <c r="E2613" t="s">
        <v>17</v>
      </c>
      <c r="F2613" t="s">
        <v>145</v>
      </c>
      <c r="G2613">
        <v>116</v>
      </c>
      <c r="H2613">
        <v>5</v>
      </c>
      <c r="I2613">
        <v>580</v>
      </c>
    </row>
    <row r="2614" spans="1:9" x14ac:dyDescent="0.3">
      <c r="A2614" t="s">
        <v>103</v>
      </c>
      <c r="B2614" t="s">
        <v>161</v>
      </c>
      <c r="C2614" t="s">
        <v>184</v>
      </c>
      <c r="D2614" t="s">
        <v>204</v>
      </c>
      <c r="E2614" t="s">
        <v>16</v>
      </c>
      <c r="F2614" t="s">
        <v>148</v>
      </c>
      <c r="G2614">
        <v>4</v>
      </c>
      <c r="H2614">
        <v>161.12</v>
      </c>
      <c r="I2614">
        <v>644.48</v>
      </c>
    </row>
    <row r="2615" spans="1:9" x14ac:dyDescent="0.3">
      <c r="A2615" t="s">
        <v>103</v>
      </c>
      <c r="B2615" t="s">
        <v>161</v>
      </c>
      <c r="C2615" t="s">
        <v>184</v>
      </c>
      <c r="D2615" t="s">
        <v>246</v>
      </c>
      <c r="E2615" t="s">
        <v>16</v>
      </c>
      <c r="F2615" t="s">
        <v>148</v>
      </c>
      <c r="G2615">
        <v>2</v>
      </c>
      <c r="H2615">
        <v>96.2</v>
      </c>
      <c r="I2615">
        <v>192.4</v>
      </c>
    </row>
    <row r="2616" spans="1:9" x14ac:dyDescent="0.3">
      <c r="A2616" t="s">
        <v>103</v>
      </c>
      <c r="B2616" t="s">
        <v>161</v>
      </c>
      <c r="C2616" t="s">
        <v>184</v>
      </c>
      <c r="D2616" t="s">
        <v>270</v>
      </c>
      <c r="E2616" t="s">
        <v>18</v>
      </c>
      <c r="F2616" t="s">
        <v>145</v>
      </c>
      <c r="G2616">
        <v>2</v>
      </c>
      <c r="H2616">
        <v>6.5</v>
      </c>
      <c r="I2616">
        <v>13</v>
      </c>
    </row>
    <row r="2617" spans="1:9" x14ac:dyDescent="0.3">
      <c r="A2617" t="s">
        <v>103</v>
      </c>
      <c r="B2617" t="s">
        <v>161</v>
      </c>
      <c r="C2617" t="s">
        <v>184</v>
      </c>
      <c r="D2617" t="s">
        <v>265</v>
      </c>
      <c r="E2617" t="s">
        <v>18</v>
      </c>
      <c r="F2617" t="s">
        <v>145</v>
      </c>
      <c r="G2617">
        <v>2</v>
      </c>
      <c r="H2617">
        <v>100</v>
      </c>
      <c r="I2617">
        <v>200</v>
      </c>
    </row>
    <row r="2618" spans="1:9" x14ac:dyDescent="0.3">
      <c r="A2618" t="s">
        <v>104</v>
      </c>
      <c r="B2618" t="s">
        <v>161</v>
      </c>
      <c r="C2618" t="s">
        <v>184</v>
      </c>
      <c r="D2618" t="s">
        <v>291</v>
      </c>
      <c r="E2618" t="s">
        <v>17</v>
      </c>
      <c r="F2618" t="s">
        <v>145</v>
      </c>
      <c r="G2618">
        <v>26</v>
      </c>
      <c r="H2618">
        <v>9.74</v>
      </c>
      <c r="I2618">
        <v>253.24</v>
      </c>
    </row>
    <row r="2619" spans="1:9" x14ac:dyDescent="0.3">
      <c r="A2619" t="s">
        <v>104</v>
      </c>
      <c r="B2619" t="s">
        <v>161</v>
      </c>
      <c r="C2619" t="s">
        <v>184</v>
      </c>
      <c r="D2619" t="s">
        <v>235</v>
      </c>
      <c r="E2619" t="s">
        <v>16</v>
      </c>
      <c r="F2619" t="s">
        <v>148</v>
      </c>
      <c r="G2619">
        <v>5</v>
      </c>
      <c r="H2619">
        <v>2.25</v>
      </c>
      <c r="I2619">
        <v>11.25</v>
      </c>
    </row>
    <row r="2620" spans="1:9" x14ac:dyDescent="0.3">
      <c r="A2620" t="s">
        <v>104</v>
      </c>
      <c r="B2620" t="s">
        <v>161</v>
      </c>
      <c r="C2620" t="s">
        <v>184</v>
      </c>
      <c r="D2620" t="s">
        <v>194</v>
      </c>
      <c r="E2620" t="s">
        <v>17</v>
      </c>
      <c r="F2620" t="s">
        <v>147</v>
      </c>
      <c r="G2620">
        <v>278.22469999999998</v>
      </c>
      <c r="H2620">
        <v>18.82</v>
      </c>
      <c r="I2620">
        <v>5236.1899999999996</v>
      </c>
    </row>
    <row r="2621" spans="1:9" x14ac:dyDescent="0.3">
      <c r="A2621" t="s">
        <v>104</v>
      </c>
      <c r="B2621" t="s">
        <v>161</v>
      </c>
      <c r="C2621" t="s">
        <v>184</v>
      </c>
      <c r="D2621" t="s">
        <v>222</v>
      </c>
      <c r="E2621" t="s">
        <v>18</v>
      </c>
      <c r="F2621" t="s">
        <v>145</v>
      </c>
      <c r="G2621">
        <v>57</v>
      </c>
      <c r="H2621">
        <v>110</v>
      </c>
      <c r="I2621">
        <v>6270</v>
      </c>
    </row>
    <row r="2622" spans="1:9" x14ac:dyDescent="0.3">
      <c r="A2622" t="s">
        <v>105</v>
      </c>
      <c r="B2622" t="s">
        <v>161</v>
      </c>
      <c r="C2622" t="s">
        <v>184</v>
      </c>
      <c r="D2622" t="s">
        <v>246</v>
      </c>
      <c r="E2622" t="s">
        <v>18</v>
      </c>
      <c r="F2622" t="s">
        <v>148</v>
      </c>
      <c r="G2622">
        <v>2</v>
      </c>
      <c r="H2622">
        <v>96.2</v>
      </c>
      <c r="I2622">
        <v>192.4</v>
      </c>
    </row>
    <row r="2623" spans="1:9" x14ac:dyDescent="0.3">
      <c r="A2623" t="s">
        <v>105</v>
      </c>
      <c r="B2623" t="s">
        <v>161</v>
      </c>
      <c r="C2623" t="s">
        <v>184</v>
      </c>
      <c r="D2623" t="s">
        <v>224</v>
      </c>
      <c r="E2623" t="s">
        <v>125</v>
      </c>
      <c r="F2623" t="s">
        <v>145</v>
      </c>
      <c r="G2623">
        <v>50</v>
      </c>
      <c r="H2623">
        <v>58.5</v>
      </c>
      <c r="I2623">
        <v>2925</v>
      </c>
    </row>
    <row r="2624" spans="1:9" x14ac:dyDescent="0.3">
      <c r="A2624" t="s">
        <v>105</v>
      </c>
      <c r="B2624" t="s">
        <v>161</v>
      </c>
      <c r="C2624" t="s">
        <v>184</v>
      </c>
      <c r="D2624" t="s">
        <v>253</v>
      </c>
      <c r="E2624" t="s">
        <v>17</v>
      </c>
      <c r="F2624" t="s">
        <v>147</v>
      </c>
      <c r="G2624">
        <v>4</v>
      </c>
      <c r="H2624">
        <v>9.09</v>
      </c>
      <c r="I2624">
        <v>36.36</v>
      </c>
    </row>
    <row r="2625" spans="1:9" x14ac:dyDescent="0.3">
      <c r="A2625" t="s">
        <v>105</v>
      </c>
      <c r="B2625" t="s">
        <v>161</v>
      </c>
      <c r="C2625" t="s">
        <v>184</v>
      </c>
      <c r="D2625" t="s">
        <v>213</v>
      </c>
      <c r="E2625" t="s">
        <v>17</v>
      </c>
      <c r="F2625" t="s">
        <v>147</v>
      </c>
      <c r="G2625">
        <v>4</v>
      </c>
      <c r="H2625">
        <v>23.82</v>
      </c>
      <c r="I2625">
        <v>95.28</v>
      </c>
    </row>
    <row r="2626" spans="1:9" x14ac:dyDescent="0.3">
      <c r="A2626" t="s">
        <v>105</v>
      </c>
      <c r="B2626" t="s">
        <v>161</v>
      </c>
      <c r="C2626" t="s">
        <v>184</v>
      </c>
      <c r="D2626" t="s">
        <v>229</v>
      </c>
      <c r="E2626" t="s">
        <v>17</v>
      </c>
      <c r="F2626" t="s">
        <v>147</v>
      </c>
      <c r="G2626">
        <v>3</v>
      </c>
      <c r="H2626">
        <v>10</v>
      </c>
      <c r="I2626">
        <v>30</v>
      </c>
    </row>
    <row r="2627" spans="1:9" x14ac:dyDescent="0.3">
      <c r="A2627" t="s">
        <v>105</v>
      </c>
      <c r="B2627" t="s">
        <v>161</v>
      </c>
      <c r="C2627" t="s">
        <v>184</v>
      </c>
      <c r="D2627" t="s">
        <v>256</v>
      </c>
      <c r="E2627" t="s">
        <v>18</v>
      </c>
      <c r="F2627" t="s">
        <v>145</v>
      </c>
      <c r="G2627">
        <v>2</v>
      </c>
      <c r="H2627">
        <v>56.5</v>
      </c>
      <c r="I2627">
        <v>113</v>
      </c>
    </row>
    <row r="2628" spans="1:9" x14ac:dyDescent="0.3">
      <c r="A2628" t="s">
        <v>93</v>
      </c>
      <c r="B2628" t="s">
        <v>161</v>
      </c>
      <c r="C2628" t="s">
        <v>184</v>
      </c>
      <c r="D2628" t="s">
        <v>320</v>
      </c>
      <c r="E2628" t="s">
        <v>17</v>
      </c>
      <c r="F2628" t="s">
        <v>147</v>
      </c>
      <c r="G2628">
        <v>0</v>
      </c>
      <c r="H2628">
        <v>9.74</v>
      </c>
      <c r="I2628">
        <v>0</v>
      </c>
    </row>
    <row r="2629" spans="1:9" x14ac:dyDescent="0.3">
      <c r="A2629" t="s">
        <v>93</v>
      </c>
      <c r="B2629" t="s">
        <v>161</v>
      </c>
      <c r="C2629" t="s">
        <v>184</v>
      </c>
      <c r="D2629" t="s">
        <v>253</v>
      </c>
      <c r="E2629" t="s">
        <v>17</v>
      </c>
      <c r="F2629" t="s">
        <v>147</v>
      </c>
      <c r="G2629">
        <v>4</v>
      </c>
      <c r="H2629">
        <v>9.0500000000000007</v>
      </c>
      <c r="I2629">
        <v>36.200000000000003</v>
      </c>
    </row>
    <row r="2630" spans="1:9" x14ac:dyDescent="0.3">
      <c r="A2630" t="s">
        <v>94</v>
      </c>
      <c r="B2630" t="s">
        <v>161</v>
      </c>
      <c r="C2630" t="s">
        <v>184</v>
      </c>
      <c r="D2630" t="s">
        <v>298</v>
      </c>
      <c r="E2630" t="s">
        <v>17</v>
      </c>
      <c r="F2630" t="s">
        <v>148</v>
      </c>
      <c r="G2630" t="s">
        <v>193</v>
      </c>
      <c r="H2630">
        <v>0</v>
      </c>
      <c r="I2630">
        <v>0</v>
      </c>
    </row>
    <row r="2631" spans="1:9" x14ac:dyDescent="0.3">
      <c r="A2631" t="s">
        <v>94</v>
      </c>
      <c r="B2631" t="s">
        <v>161</v>
      </c>
      <c r="C2631" t="s">
        <v>184</v>
      </c>
      <c r="D2631" t="s">
        <v>221</v>
      </c>
      <c r="E2631" t="s">
        <v>16</v>
      </c>
      <c r="F2631" t="s">
        <v>147</v>
      </c>
      <c r="G2631">
        <v>1</v>
      </c>
      <c r="H2631">
        <v>3.3</v>
      </c>
      <c r="I2631">
        <v>3.3</v>
      </c>
    </row>
    <row r="2632" spans="1:9" x14ac:dyDescent="0.3">
      <c r="A2632" t="s">
        <v>94</v>
      </c>
      <c r="B2632" t="s">
        <v>161</v>
      </c>
      <c r="C2632" t="s">
        <v>184</v>
      </c>
      <c r="D2632" t="s">
        <v>229</v>
      </c>
      <c r="E2632" t="s">
        <v>17</v>
      </c>
      <c r="F2632" t="s">
        <v>147</v>
      </c>
      <c r="G2632">
        <v>5</v>
      </c>
      <c r="H2632">
        <v>10</v>
      </c>
      <c r="I2632">
        <v>50</v>
      </c>
    </row>
    <row r="2633" spans="1:9" x14ac:dyDescent="0.3">
      <c r="A2633" t="s">
        <v>94</v>
      </c>
      <c r="B2633" t="s">
        <v>161</v>
      </c>
      <c r="C2633" t="s">
        <v>184</v>
      </c>
      <c r="D2633" t="s">
        <v>327</v>
      </c>
      <c r="E2633" t="s">
        <v>18</v>
      </c>
      <c r="F2633" t="s">
        <v>145</v>
      </c>
      <c r="G2633">
        <v>1</v>
      </c>
      <c r="H2633">
        <v>160</v>
      </c>
      <c r="I2633">
        <v>160</v>
      </c>
    </row>
    <row r="2634" spans="1:9" x14ac:dyDescent="0.3">
      <c r="A2634" t="s">
        <v>95</v>
      </c>
      <c r="B2634" t="s">
        <v>161</v>
      </c>
      <c r="C2634" t="s">
        <v>184</v>
      </c>
      <c r="D2634" t="s">
        <v>269</v>
      </c>
      <c r="E2634" t="s">
        <v>16</v>
      </c>
      <c r="F2634" t="s">
        <v>148</v>
      </c>
      <c r="G2634">
        <v>5</v>
      </c>
      <c r="H2634">
        <v>69.14</v>
      </c>
      <c r="I2634">
        <v>345.7</v>
      </c>
    </row>
    <row r="2635" spans="1:9" x14ac:dyDescent="0.3">
      <c r="A2635" t="s">
        <v>95</v>
      </c>
      <c r="B2635" t="s">
        <v>161</v>
      </c>
      <c r="C2635" t="s">
        <v>184</v>
      </c>
      <c r="D2635" t="s">
        <v>218</v>
      </c>
      <c r="E2635" t="s">
        <v>17</v>
      </c>
      <c r="F2635" t="s">
        <v>145</v>
      </c>
      <c r="G2635">
        <v>6</v>
      </c>
      <c r="H2635">
        <v>130</v>
      </c>
      <c r="I2635">
        <v>780</v>
      </c>
    </row>
    <row r="2636" spans="1:9" x14ac:dyDescent="0.3">
      <c r="A2636" t="s">
        <v>95</v>
      </c>
      <c r="B2636" t="s">
        <v>161</v>
      </c>
      <c r="C2636" t="s">
        <v>184</v>
      </c>
      <c r="D2636" t="s">
        <v>225</v>
      </c>
      <c r="E2636" t="s">
        <v>18</v>
      </c>
      <c r="F2636" t="s">
        <v>162</v>
      </c>
      <c r="G2636">
        <v>1148.43</v>
      </c>
      <c r="H2636">
        <v>49</v>
      </c>
      <c r="I2636">
        <v>56273.07</v>
      </c>
    </row>
    <row r="2637" spans="1:9" x14ac:dyDescent="0.3">
      <c r="A2637" t="s">
        <v>97</v>
      </c>
      <c r="B2637" t="s">
        <v>161</v>
      </c>
      <c r="C2637" t="s">
        <v>184</v>
      </c>
      <c r="D2637" t="s">
        <v>201</v>
      </c>
      <c r="E2637" t="s">
        <v>18</v>
      </c>
      <c r="F2637" t="s">
        <v>148</v>
      </c>
      <c r="G2637">
        <v>12.5999</v>
      </c>
      <c r="H2637">
        <v>137.74</v>
      </c>
      <c r="I2637">
        <v>1735.52</v>
      </c>
    </row>
    <row r="2638" spans="1:9" x14ac:dyDescent="0.3">
      <c r="A2638" t="s">
        <v>97</v>
      </c>
      <c r="B2638" t="s">
        <v>161</v>
      </c>
      <c r="C2638" t="s">
        <v>184</v>
      </c>
      <c r="D2638" t="s">
        <v>244</v>
      </c>
      <c r="E2638" t="s">
        <v>17</v>
      </c>
      <c r="F2638" t="s">
        <v>148</v>
      </c>
      <c r="G2638">
        <v>2</v>
      </c>
      <c r="H2638">
        <v>117.68</v>
      </c>
      <c r="I2638">
        <v>235.36</v>
      </c>
    </row>
    <row r="2639" spans="1:9" x14ac:dyDescent="0.3">
      <c r="A2639" t="s">
        <v>97</v>
      </c>
      <c r="B2639" t="s">
        <v>161</v>
      </c>
      <c r="C2639" t="s">
        <v>184</v>
      </c>
      <c r="D2639" t="s">
        <v>302</v>
      </c>
      <c r="E2639" t="s">
        <v>17</v>
      </c>
      <c r="F2639" t="s">
        <v>147</v>
      </c>
      <c r="G2639">
        <v>1</v>
      </c>
      <c r="H2639">
        <v>10</v>
      </c>
      <c r="I2639">
        <v>10</v>
      </c>
    </row>
    <row r="2640" spans="1:9" x14ac:dyDescent="0.3">
      <c r="A2640" t="s">
        <v>98</v>
      </c>
      <c r="B2640" t="s">
        <v>161</v>
      </c>
      <c r="C2640" t="s">
        <v>184</v>
      </c>
      <c r="D2640" t="s">
        <v>201</v>
      </c>
      <c r="E2640" t="s">
        <v>18</v>
      </c>
      <c r="F2640" t="s">
        <v>148</v>
      </c>
      <c r="G2640">
        <v>12</v>
      </c>
      <c r="H2640">
        <v>137.74</v>
      </c>
      <c r="I2640">
        <v>1652.88</v>
      </c>
    </row>
    <row r="2641" spans="1:9" x14ac:dyDescent="0.3">
      <c r="A2641" t="s">
        <v>98</v>
      </c>
      <c r="B2641" t="s">
        <v>161</v>
      </c>
      <c r="C2641" t="s">
        <v>184</v>
      </c>
      <c r="D2641" t="s">
        <v>254</v>
      </c>
      <c r="E2641" t="s">
        <v>17</v>
      </c>
      <c r="F2641" t="s">
        <v>145</v>
      </c>
      <c r="G2641">
        <v>11</v>
      </c>
      <c r="H2641">
        <v>100</v>
      </c>
      <c r="I2641">
        <v>1100</v>
      </c>
    </row>
    <row r="2642" spans="1:9" x14ac:dyDescent="0.3">
      <c r="A2642" t="s">
        <v>98</v>
      </c>
      <c r="B2642" t="s">
        <v>161</v>
      </c>
      <c r="C2642" t="s">
        <v>184</v>
      </c>
      <c r="D2642" t="s">
        <v>236</v>
      </c>
      <c r="E2642" t="s">
        <v>17</v>
      </c>
      <c r="F2642" t="s">
        <v>145</v>
      </c>
      <c r="G2642" t="s">
        <v>193</v>
      </c>
      <c r="H2642">
        <v>0</v>
      </c>
      <c r="I2642">
        <v>0</v>
      </c>
    </row>
    <row r="2643" spans="1:9" x14ac:dyDescent="0.3">
      <c r="A2643" t="s">
        <v>98</v>
      </c>
      <c r="B2643" t="s">
        <v>161</v>
      </c>
      <c r="C2643" t="s">
        <v>184</v>
      </c>
      <c r="D2643" t="s">
        <v>232</v>
      </c>
      <c r="E2643" t="s">
        <v>16</v>
      </c>
      <c r="F2643" t="s">
        <v>145</v>
      </c>
      <c r="G2643">
        <v>1</v>
      </c>
      <c r="H2643">
        <v>22.5</v>
      </c>
      <c r="I2643">
        <v>22.5</v>
      </c>
    </row>
    <row r="2644" spans="1:9" x14ac:dyDescent="0.3">
      <c r="A2644" t="s">
        <v>99</v>
      </c>
      <c r="B2644" t="s">
        <v>161</v>
      </c>
      <c r="C2644" t="s">
        <v>184</v>
      </c>
      <c r="D2644" t="s">
        <v>238</v>
      </c>
      <c r="E2644" t="s">
        <v>17</v>
      </c>
      <c r="F2644" t="s">
        <v>148</v>
      </c>
      <c r="G2644">
        <v>10.5</v>
      </c>
      <c r="H2644">
        <v>80.75</v>
      </c>
      <c r="I2644">
        <v>847.88</v>
      </c>
    </row>
    <row r="2645" spans="1:9" x14ac:dyDescent="0.3">
      <c r="A2645" t="s">
        <v>99</v>
      </c>
      <c r="B2645" t="s">
        <v>161</v>
      </c>
      <c r="C2645" t="s">
        <v>184</v>
      </c>
      <c r="D2645" t="s">
        <v>272</v>
      </c>
      <c r="E2645" t="s">
        <v>17</v>
      </c>
      <c r="F2645" t="s">
        <v>145</v>
      </c>
      <c r="G2645">
        <v>1452</v>
      </c>
      <c r="H2645">
        <v>3.2</v>
      </c>
      <c r="I2645">
        <v>4646.3999999999996</v>
      </c>
    </row>
    <row r="2646" spans="1:9" x14ac:dyDescent="0.3">
      <c r="A2646" t="s">
        <v>99</v>
      </c>
      <c r="B2646" t="s">
        <v>161</v>
      </c>
      <c r="C2646" t="s">
        <v>184</v>
      </c>
      <c r="D2646" t="s">
        <v>229</v>
      </c>
      <c r="E2646" t="s">
        <v>18</v>
      </c>
      <c r="F2646" t="s">
        <v>147</v>
      </c>
      <c r="G2646">
        <v>1</v>
      </c>
      <c r="H2646">
        <v>10</v>
      </c>
      <c r="I2646">
        <v>10</v>
      </c>
    </row>
    <row r="2647" spans="1:9" x14ac:dyDescent="0.3">
      <c r="A2647" t="s">
        <v>99</v>
      </c>
      <c r="B2647" t="s">
        <v>161</v>
      </c>
      <c r="C2647" t="s">
        <v>184</v>
      </c>
      <c r="D2647" t="s">
        <v>239</v>
      </c>
      <c r="E2647" t="s">
        <v>17</v>
      </c>
      <c r="F2647" t="s">
        <v>145</v>
      </c>
      <c r="G2647">
        <v>50.181800000000003</v>
      </c>
      <c r="H2647">
        <v>110</v>
      </c>
      <c r="I2647">
        <v>5520</v>
      </c>
    </row>
    <row r="2648" spans="1:9" x14ac:dyDescent="0.3">
      <c r="A2648" t="s">
        <v>99</v>
      </c>
      <c r="B2648" t="s">
        <v>161</v>
      </c>
      <c r="C2648" t="s">
        <v>184</v>
      </c>
      <c r="D2648" t="s">
        <v>296</v>
      </c>
      <c r="E2648" t="s">
        <v>18</v>
      </c>
      <c r="F2648" t="s">
        <v>145</v>
      </c>
      <c r="G2648">
        <v>2</v>
      </c>
      <c r="H2648">
        <v>130</v>
      </c>
      <c r="I2648">
        <v>260</v>
      </c>
    </row>
    <row r="2649" spans="1:9" x14ac:dyDescent="0.3">
      <c r="A2649" t="s">
        <v>99</v>
      </c>
      <c r="B2649" t="s">
        <v>161</v>
      </c>
      <c r="C2649" t="s">
        <v>184</v>
      </c>
      <c r="D2649" t="s">
        <v>225</v>
      </c>
      <c r="E2649" t="s">
        <v>125</v>
      </c>
      <c r="F2649" t="s">
        <v>162</v>
      </c>
      <c r="G2649">
        <v>110.22</v>
      </c>
      <c r="H2649">
        <v>51.96</v>
      </c>
      <c r="I2649">
        <v>5727.01</v>
      </c>
    </row>
    <row r="2650" spans="1:9" x14ac:dyDescent="0.3">
      <c r="A2650" t="s">
        <v>100</v>
      </c>
      <c r="B2650" t="s">
        <v>161</v>
      </c>
      <c r="C2650" t="s">
        <v>184</v>
      </c>
      <c r="D2650" t="s">
        <v>268</v>
      </c>
      <c r="E2650" t="s">
        <v>18</v>
      </c>
      <c r="F2650" t="s">
        <v>148</v>
      </c>
      <c r="G2650">
        <v>1</v>
      </c>
      <c r="H2650">
        <v>75.73</v>
      </c>
      <c r="I2650">
        <v>75.73</v>
      </c>
    </row>
    <row r="2651" spans="1:9" x14ac:dyDescent="0.3">
      <c r="A2651" t="s">
        <v>100</v>
      </c>
      <c r="B2651" t="s">
        <v>161</v>
      </c>
      <c r="C2651" t="s">
        <v>184</v>
      </c>
      <c r="D2651" t="s">
        <v>212</v>
      </c>
      <c r="E2651" t="s">
        <v>16</v>
      </c>
      <c r="F2651" t="s">
        <v>147</v>
      </c>
      <c r="G2651">
        <v>2</v>
      </c>
      <c r="H2651">
        <v>19.420000000000002</v>
      </c>
      <c r="I2651">
        <v>38.840000000000003</v>
      </c>
    </row>
    <row r="2652" spans="1:9" x14ac:dyDescent="0.3">
      <c r="A2652" t="s">
        <v>100</v>
      </c>
      <c r="B2652" t="s">
        <v>161</v>
      </c>
      <c r="C2652" t="s">
        <v>184</v>
      </c>
      <c r="D2652" t="s">
        <v>222</v>
      </c>
      <c r="E2652" t="s">
        <v>16</v>
      </c>
      <c r="F2652" t="s">
        <v>145</v>
      </c>
      <c r="G2652">
        <v>5</v>
      </c>
      <c r="H2652">
        <v>110</v>
      </c>
      <c r="I2652">
        <v>550</v>
      </c>
    </row>
    <row r="2653" spans="1:9" x14ac:dyDescent="0.3">
      <c r="A2653" t="s">
        <v>100</v>
      </c>
      <c r="B2653" t="s">
        <v>161</v>
      </c>
      <c r="C2653" t="s">
        <v>184</v>
      </c>
      <c r="D2653" t="s">
        <v>262</v>
      </c>
      <c r="E2653" t="s">
        <v>17</v>
      </c>
      <c r="F2653" t="s">
        <v>145</v>
      </c>
      <c r="G2653">
        <v>11</v>
      </c>
      <c r="H2653">
        <v>56.5</v>
      </c>
      <c r="I2653">
        <v>621.5</v>
      </c>
    </row>
    <row r="2654" spans="1:9" x14ac:dyDescent="0.3">
      <c r="A2654" t="s">
        <v>100</v>
      </c>
      <c r="B2654" t="s">
        <v>161</v>
      </c>
      <c r="C2654" t="s">
        <v>184</v>
      </c>
      <c r="D2654" t="s">
        <v>237</v>
      </c>
      <c r="E2654" t="s">
        <v>16</v>
      </c>
      <c r="F2654" t="s">
        <v>145</v>
      </c>
      <c r="G2654">
        <v>3</v>
      </c>
      <c r="H2654">
        <v>130</v>
      </c>
      <c r="I2654">
        <v>390</v>
      </c>
    </row>
    <row r="2655" spans="1:9" x14ac:dyDescent="0.3">
      <c r="A2655" t="s">
        <v>101</v>
      </c>
      <c r="B2655" t="s">
        <v>161</v>
      </c>
      <c r="C2655" t="s">
        <v>184</v>
      </c>
      <c r="D2655" t="s">
        <v>295</v>
      </c>
      <c r="E2655" t="s">
        <v>18</v>
      </c>
      <c r="F2655" t="s">
        <v>148</v>
      </c>
      <c r="G2655">
        <v>1</v>
      </c>
      <c r="H2655">
        <v>14.03</v>
      </c>
      <c r="I2655">
        <v>14.03</v>
      </c>
    </row>
    <row r="2656" spans="1:9" x14ac:dyDescent="0.3">
      <c r="A2656" t="s">
        <v>101</v>
      </c>
      <c r="B2656" t="s">
        <v>161</v>
      </c>
      <c r="C2656" t="s">
        <v>184</v>
      </c>
      <c r="D2656" t="s">
        <v>265</v>
      </c>
      <c r="E2656" t="s">
        <v>16</v>
      </c>
      <c r="F2656" t="s">
        <v>145</v>
      </c>
      <c r="G2656">
        <v>17</v>
      </c>
      <c r="H2656">
        <v>100</v>
      </c>
      <c r="I2656">
        <v>1700</v>
      </c>
    </row>
    <row r="2657" spans="1:9" x14ac:dyDescent="0.3">
      <c r="A2657" t="s">
        <v>101</v>
      </c>
      <c r="B2657" t="s">
        <v>161</v>
      </c>
      <c r="C2657" t="s">
        <v>184</v>
      </c>
      <c r="D2657" t="s">
        <v>327</v>
      </c>
      <c r="E2657" t="s">
        <v>16</v>
      </c>
      <c r="F2657" t="s">
        <v>145</v>
      </c>
      <c r="G2657">
        <v>1</v>
      </c>
      <c r="H2657">
        <v>160</v>
      </c>
      <c r="I2657">
        <v>160</v>
      </c>
    </row>
    <row r="2658" spans="1:9" x14ac:dyDescent="0.3">
      <c r="A2658" t="s">
        <v>102</v>
      </c>
      <c r="B2658" t="s">
        <v>161</v>
      </c>
      <c r="C2658" t="s">
        <v>184</v>
      </c>
      <c r="D2658" t="s">
        <v>243</v>
      </c>
      <c r="E2658" t="s">
        <v>17</v>
      </c>
      <c r="F2658" t="s">
        <v>148</v>
      </c>
      <c r="G2658">
        <v>126.55070000000001</v>
      </c>
      <c r="H2658">
        <v>23.82</v>
      </c>
      <c r="I2658">
        <v>3014.44</v>
      </c>
    </row>
    <row r="2659" spans="1:9" x14ac:dyDescent="0.3">
      <c r="A2659" t="s">
        <v>103</v>
      </c>
      <c r="B2659" t="s">
        <v>161</v>
      </c>
      <c r="C2659" t="s">
        <v>184</v>
      </c>
      <c r="D2659" t="s">
        <v>275</v>
      </c>
      <c r="E2659" t="s">
        <v>17</v>
      </c>
      <c r="F2659" t="s">
        <v>145</v>
      </c>
      <c r="G2659">
        <v>7</v>
      </c>
      <c r="H2659">
        <v>130</v>
      </c>
      <c r="I2659">
        <v>910</v>
      </c>
    </row>
    <row r="2660" spans="1:9" x14ac:dyDescent="0.3">
      <c r="A2660" t="s">
        <v>103</v>
      </c>
      <c r="B2660" t="s">
        <v>161</v>
      </c>
      <c r="C2660" t="s">
        <v>184</v>
      </c>
      <c r="D2660" t="s">
        <v>275</v>
      </c>
      <c r="E2660" t="s">
        <v>125</v>
      </c>
      <c r="F2660" t="s">
        <v>145</v>
      </c>
      <c r="G2660">
        <v>10</v>
      </c>
      <c r="H2660">
        <v>130</v>
      </c>
      <c r="I2660">
        <v>1300</v>
      </c>
    </row>
    <row r="2661" spans="1:9" x14ac:dyDescent="0.3">
      <c r="A2661" t="s">
        <v>103</v>
      </c>
      <c r="B2661" t="s">
        <v>161</v>
      </c>
      <c r="C2661" t="s">
        <v>184</v>
      </c>
      <c r="D2661" t="s">
        <v>294</v>
      </c>
      <c r="E2661" t="s">
        <v>18</v>
      </c>
      <c r="F2661" t="s">
        <v>145</v>
      </c>
      <c r="G2661" t="s">
        <v>193</v>
      </c>
      <c r="H2661" t="s">
        <v>193</v>
      </c>
      <c r="I2661">
        <v>0</v>
      </c>
    </row>
    <row r="2662" spans="1:9" x14ac:dyDescent="0.3">
      <c r="A2662" t="s">
        <v>103</v>
      </c>
      <c r="B2662" t="s">
        <v>161</v>
      </c>
      <c r="C2662" t="s">
        <v>184</v>
      </c>
      <c r="D2662" t="s">
        <v>250</v>
      </c>
      <c r="E2662" t="s">
        <v>16</v>
      </c>
      <c r="F2662" t="s">
        <v>145</v>
      </c>
      <c r="G2662">
        <v>9</v>
      </c>
      <c r="H2662">
        <v>55</v>
      </c>
      <c r="I2662">
        <v>495</v>
      </c>
    </row>
    <row r="2663" spans="1:9" x14ac:dyDescent="0.3">
      <c r="A2663" t="s">
        <v>104</v>
      </c>
      <c r="B2663" t="s">
        <v>161</v>
      </c>
      <c r="C2663" t="s">
        <v>184</v>
      </c>
      <c r="D2663" t="s">
        <v>220</v>
      </c>
      <c r="E2663" t="s">
        <v>17</v>
      </c>
      <c r="F2663" t="s">
        <v>147</v>
      </c>
      <c r="G2663">
        <v>42</v>
      </c>
      <c r="H2663">
        <v>3.25</v>
      </c>
      <c r="I2663">
        <v>136.5</v>
      </c>
    </row>
    <row r="2664" spans="1:9" x14ac:dyDescent="0.3">
      <c r="A2664" t="s">
        <v>104</v>
      </c>
      <c r="B2664" t="s">
        <v>161</v>
      </c>
      <c r="C2664" t="s">
        <v>184</v>
      </c>
      <c r="D2664" t="s">
        <v>208</v>
      </c>
      <c r="E2664" t="s">
        <v>18</v>
      </c>
      <c r="F2664" t="s">
        <v>147</v>
      </c>
      <c r="G2664">
        <v>1</v>
      </c>
      <c r="H2664">
        <v>22.5</v>
      </c>
      <c r="I2664">
        <v>22.5</v>
      </c>
    </row>
    <row r="2665" spans="1:9" x14ac:dyDescent="0.3">
      <c r="A2665" t="s">
        <v>104</v>
      </c>
      <c r="B2665" t="s">
        <v>161</v>
      </c>
      <c r="C2665" t="s">
        <v>184</v>
      </c>
      <c r="D2665" t="s">
        <v>278</v>
      </c>
      <c r="E2665" t="s">
        <v>125</v>
      </c>
      <c r="F2665" t="s">
        <v>145</v>
      </c>
      <c r="G2665">
        <v>2</v>
      </c>
      <c r="H2665">
        <v>70</v>
      </c>
      <c r="I2665">
        <v>140</v>
      </c>
    </row>
    <row r="2666" spans="1:9" x14ac:dyDescent="0.3">
      <c r="A2666" t="s">
        <v>105</v>
      </c>
      <c r="B2666" t="s">
        <v>161</v>
      </c>
      <c r="C2666" t="s">
        <v>184</v>
      </c>
      <c r="D2666" t="s">
        <v>204</v>
      </c>
      <c r="E2666" t="s">
        <v>17</v>
      </c>
      <c r="F2666" t="s">
        <v>148</v>
      </c>
      <c r="G2666">
        <v>61.8934</v>
      </c>
      <c r="H2666">
        <v>161.12</v>
      </c>
      <c r="I2666">
        <v>9972.27</v>
      </c>
    </row>
    <row r="2667" spans="1:9" x14ac:dyDescent="0.3">
      <c r="A2667" t="s">
        <v>105</v>
      </c>
      <c r="B2667" t="s">
        <v>161</v>
      </c>
      <c r="C2667" t="s">
        <v>184</v>
      </c>
      <c r="D2667" t="s">
        <v>202</v>
      </c>
      <c r="E2667" t="s">
        <v>18</v>
      </c>
      <c r="F2667" t="s">
        <v>148</v>
      </c>
      <c r="G2667">
        <v>28</v>
      </c>
      <c r="H2667">
        <v>191.95</v>
      </c>
      <c r="I2667">
        <v>5374.6</v>
      </c>
    </row>
    <row r="2668" spans="1:9" x14ac:dyDescent="0.3">
      <c r="A2668" t="s">
        <v>105</v>
      </c>
      <c r="B2668" t="s">
        <v>161</v>
      </c>
      <c r="C2668" t="s">
        <v>184</v>
      </c>
      <c r="D2668" t="s">
        <v>207</v>
      </c>
      <c r="E2668" t="s">
        <v>17</v>
      </c>
      <c r="F2668" t="s">
        <v>148</v>
      </c>
      <c r="G2668">
        <v>7</v>
      </c>
      <c r="H2668">
        <v>469.63</v>
      </c>
      <c r="I2668">
        <v>3287.41</v>
      </c>
    </row>
    <row r="2669" spans="1:9" x14ac:dyDescent="0.3">
      <c r="A2669" t="s">
        <v>105</v>
      </c>
      <c r="B2669" t="s">
        <v>161</v>
      </c>
      <c r="C2669" t="s">
        <v>184</v>
      </c>
      <c r="D2669" t="s">
        <v>240</v>
      </c>
      <c r="E2669" t="s">
        <v>17</v>
      </c>
      <c r="F2669" t="s">
        <v>145</v>
      </c>
      <c r="G2669">
        <v>10</v>
      </c>
      <c r="H2669">
        <v>6</v>
      </c>
      <c r="I2669">
        <v>60</v>
      </c>
    </row>
    <row r="2670" spans="1:9" x14ac:dyDescent="0.3">
      <c r="A2670" t="s">
        <v>105</v>
      </c>
      <c r="B2670" t="s">
        <v>161</v>
      </c>
      <c r="C2670" t="s">
        <v>184</v>
      </c>
      <c r="D2670" t="s">
        <v>195</v>
      </c>
      <c r="E2670" t="s">
        <v>16</v>
      </c>
      <c r="F2670" t="s">
        <v>147</v>
      </c>
      <c r="G2670" t="s">
        <v>193</v>
      </c>
      <c r="H2670">
        <v>0</v>
      </c>
      <c r="I2670">
        <v>0</v>
      </c>
    </row>
    <row r="2671" spans="1:9" x14ac:dyDescent="0.3">
      <c r="A2671" t="s">
        <v>105</v>
      </c>
      <c r="B2671" t="s">
        <v>161</v>
      </c>
      <c r="C2671" t="s">
        <v>184</v>
      </c>
      <c r="D2671" t="s">
        <v>261</v>
      </c>
      <c r="E2671" t="s">
        <v>18</v>
      </c>
      <c r="F2671" t="s">
        <v>145</v>
      </c>
      <c r="G2671">
        <v>31</v>
      </c>
      <c r="H2671">
        <v>135</v>
      </c>
      <c r="I2671">
        <v>4185</v>
      </c>
    </row>
    <row r="2672" spans="1:9" x14ac:dyDescent="0.3">
      <c r="A2672" t="s">
        <v>105</v>
      </c>
      <c r="B2672" t="s">
        <v>161</v>
      </c>
      <c r="C2672" t="s">
        <v>184</v>
      </c>
      <c r="D2672" t="s">
        <v>237</v>
      </c>
      <c r="E2672" t="s">
        <v>18</v>
      </c>
      <c r="F2672" t="s">
        <v>145</v>
      </c>
      <c r="G2672">
        <v>3</v>
      </c>
      <c r="H2672">
        <v>130</v>
      </c>
      <c r="I2672">
        <v>390</v>
      </c>
    </row>
    <row r="2673" spans="1:9" x14ac:dyDescent="0.3">
      <c r="A2673" t="s">
        <v>105</v>
      </c>
      <c r="B2673" t="s">
        <v>161</v>
      </c>
      <c r="C2673" t="s">
        <v>184</v>
      </c>
      <c r="D2673" t="s">
        <v>257</v>
      </c>
      <c r="E2673" t="s">
        <v>16</v>
      </c>
      <c r="F2673" t="s">
        <v>162</v>
      </c>
      <c r="G2673">
        <v>37.94</v>
      </c>
      <c r="H2673" t="s">
        <v>193</v>
      </c>
      <c r="I2673">
        <v>0</v>
      </c>
    </row>
    <row r="2674" spans="1:9" x14ac:dyDescent="0.3">
      <c r="A2674" t="s">
        <v>93</v>
      </c>
      <c r="B2674" t="s">
        <v>161</v>
      </c>
      <c r="C2674" t="s">
        <v>184</v>
      </c>
      <c r="D2674" t="s">
        <v>219</v>
      </c>
      <c r="E2674" t="s">
        <v>17</v>
      </c>
      <c r="F2674" t="s">
        <v>148</v>
      </c>
      <c r="G2674" t="s">
        <v>193</v>
      </c>
      <c r="H2674">
        <v>0</v>
      </c>
      <c r="I2674">
        <v>0</v>
      </c>
    </row>
    <row r="2675" spans="1:9" x14ac:dyDescent="0.3">
      <c r="A2675" t="s">
        <v>93</v>
      </c>
      <c r="B2675" t="s">
        <v>161</v>
      </c>
      <c r="C2675" t="s">
        <v>184</v>
      </c>
      <c r="D2675" t="s">
        <v>326</v>
      </c>
      <c r="E2675" t="s">
        <v>17</v>
      </c>
      <c r="F2675" t="s">
        <v>148</v>
      </c>
      <c r="G2675" t="s">
        <v>193</v>
      </c>
      <c r="H2675">
        <v>0</v>
      </c>
      <c r="I2675">
        <v>9.9</v>
      </c>
    </row>
    <row r="2676" spans="1:9" x14ac:dyDescent="0.3">
      <c r="A2676" t="s">
        <v>93</v>
      </c>
      <c r="B2676" t="s">
        <v>161</v>
      </c>
      <c r="C2676" t="s">
        <v>184</v>
      </c>
      <c r="D2676" t="s">
        <v>255</v>
      </c>
      <c r="E2676" t="s">
        <v>17</v>
      </c>
      <c r="F2676" t="s">
        <v>145</v>
      </c>
      <c r="G2676">
        <v>1</v>
      </c>
      <c r="H2676">
        <v>7.5</v>
      </c>
      <c r="I2676">
        <v>7.5</v>
      </c>
    </row>
    <row r="2677" spans="1:9" x14ac:dyDescent="0.3">
      <c r="A2677" t="s">
        <v>95</v>
      </c>
      <c r="B2677" t="s">
        <v>161</v>
      </c>
      <c r="C2677" t="s">
        <v>184</v>
      </c>
      <c r="D2677" t="s">
        <v>216</v>
      </c>
      <c r="E2677" t="s">
        <v>18</v>
      </c>
      <c r="F2677" t="s">
        <v>148</v>
      </c>
      <c r="G2677" t="s">
        <v>193</v>
      </c>
      <c r="H2677">
        <v>0</v>
      </c>
      <c r="I2677">
        <v>0</v>
      </c>
    </row>
    <row r="2678" spans="1:9" x14ac:dyDescent="0.3">
      <c r="A2678" t="s">
        <v>97</v>
      </c>
      <c r="B2678" t="s">
        <v>161</v>
      </c>
      <c r="C2678" t="s">
        <v>184</v>
      </c>
      <c r="D2678" t="s">
        <v>245</v>
      </c>
      <c r="E2678" t="s">
        <v>17</v>
      </c>
      <c r="F2678" t="s">
        <v>148</v>
      </c>
      <c r="G2678">
        <v>9</v>
      </c>
      <c r="H2678">
        <v>57.27</v>
      </c>
      <c r="I2678">
        <v>515.42999999999995</v>
      </c>
    </row>
    <row r="2679" spans="1:9" x14ac:dyDescent="0.3">
      <c r="A2679" t="s">
        <v>97</v>
      </c>
      <c r="B2679" t="s">
        <v>161</v>
      </c>
      <c r="C2679" t="s">
        <v>184</v>
      </c>
      <c r="D2679" t="s">
        <v>226</v>
      </c>
      <c r="E2679" t="s">
        <v>17</v>
      </c>
      <c r="F2679" t="s">
        <v>147</v>
      </c>
      <c r="G2679">
        <v>96.898200000000003</v>
      </c>
      <c r="H2679">
        <v>3.34</v>
      </c>
      <c r="I2679">
        <v>323.64</v>
      </c>
    </row>
    <row r="2680" spans="1:9" x14ac:dyDescent="0.3">
      <c r="A2680" t="s">
        <v>97</v>
      </c>
      <c r="B2680" t="s">
        <v>161</v>
      </c>
      <c r="C2680" t="s">
        <v>184</v>
      </c>
      <c r="D2680" t="s">
        <v>221</v>
      </c>
      <c r="E2680" t="s">
        <v>18</v>
      </c>
      <c r="F2680" t="s">
        <v>147</v>
      </c>
      <c r="G2680">
        <v>1.976</v>
      </c>
      <c r="H2680">
        <v>3.34</v>
      </c>
      <c r="I2680">
        <v>6.6</v>
      </c>
    </row>
    <row r="2681" spans="1:9" x14ac:dyDescent="0.3">
      <c r="A2681" t="s">
        <v>97</v>
      </c>
      <c r="B2681" t="s">
        <v>161</v>
      </c>
      <c r="C2681" t="s">
        <v>184</v>
      </c>
      <c r="D2681" t="s">
        <v>239</v>
      </c>
      <c r="E2681" t="s">
        <v>17</v>
      </c>
      <c r="F2681" t="s">
        <v>145</v>
      </c>
      <c r="G2681">
        <v>33.181800000000003</v>
      </c>
      <c r="H2681">
        <v>110</v>
      </c>
      <c r="I2681">
        <v>3650</v>
      </c>
    </row>
    <row r="2682" spans="1:9" x14ac:dyDescent="0.3">
      <c r="A2682" t="s">
        <v>97</v>
      </c>
      <c r="B2682" t="s">
        <v>161</v>
      </c>
      <c r="C2682" t="s">
        <v>184</v>
      </c>
      <c r="D2682" t="s">
        <v>237</v>
      </c>
      <c r="E2682" t="s">
        <v>17</v>
      </c>
      <c r="F2682" t="s">
        <v>145</v>
      </c>
      <c r="G2682">
        <v>7</v>
      </c>
      <c r="H2682">
        <v>130</v>
      </c>
      <c r="I2682">
        <v>910</v>
      </c>
    </row>
    <row r="2683" spans="1:9" x14ac:dyDescent="0.3">
      <c r="A2683" t="s">
        <v>97</v>
      </c>
      <c r="B2683" t="s">
        <v>161</v>
      </c>
      <c r="C2683" t="s">
        <v>184</v>
      </c>
      <c r="D2683" t="s">
        <v>225</v>
      </c>
      <c r="E2683" t="s">
        <v>18</v>
      </c>
      <c r="F2683" t="s">
        <v>162</v>
      </c>
      <c r="G2683">
        <v>1445.98</v>
      </c>
      <c r="H2683">
        <v>51.96</v>
      </c>
      <c r="I2683">
        <v>75138.14</v>
      </c>
    </row>
    <row r="2684" spans="1:9" x14ac:dyDescent="0.3">
      <c r="A2684" t="s">
        <v>98</v>
      </c>
      <c r="B2684" t="s">
        <v>161</v>
      </c>
      <c r="C2684" t="s">
        <v>184</v>
      </c>
      <c r="D2684" t="s">
        <v>202</v>
      </c>
      <c r="E2684" t="s">
        <v>17</v>
      </c>
      <c r="F2684" t="s">
        <v>148</v>
      </c>
      <c r="G2684">
        <v>60.5</v>
      </c>
      <c r="H2684">
        <v>191.95</v>
      </c>
      <c r="I2684">
        <v>11612.99</v>
      </c>
    </row>
    <row r="2685" spans="1:9" x14ac:dyDescent="0.3">
      <c r="A2685" t="s">
        <v>98</v>
      </c>
      <c r="B2685" t="s">
        <v>161</v>
      </c>
      <c r="C2685" t="s">
        <v>184</v>
      </c>
      <c r="D2685" t="s">
        <v>283</v>
      </c>
      <c r="E2685" t="s">
        <v>17</v>
      </c>
      <c r="F2685" t="s">
        <v>147</v>
      </c>
      <c r="G2685">
        <v>2</v>
      </c>
      <c r="H2685">
        <v>3.34</v>
      </c>
      <c r="I2685">
        <v>6.68</v>
      </c>
    </row>
    <row r="2686" spans="1:9" x14ac:dyDescent="0.3">
      <c r="A2686" t="s">
        <v>99</v>
      </c>
      <c r="B2686" t="s">
        <v>161</v>
      </c>
      <c r="C2686" t="s">
        <v>184</v>
      </c>
      <c r="D2686" t="s">
        <v>203</v>
      </c>
      <c r="E2686" t="s">
        <v>17</v>
      </c>
      <c r="F2686" t="s">
        <v>148</v>
      </c>
      <c r="G2686">
        <v>34.5</v>
      </c>
      <c r="H2686">
        <v>234.82</v>
      </c>
      <c r="I2686">
        <v>8101.29</v>
      </c>
    </row>
    <row r="2687" spans="1:9" x14ac:dyDescent="0.3">
      <c r="A2687" t="s">
        <v>99</v>
      </c>
      <c r="B2687" t="s">
        <v>161</v>
      </c>
      <c r="C2687" t="s">
        <v>184</v>
      </c>
      <c r="D2687" t="s">
        <v>191</v>
      </c>
      <c r="E2687" t="s">
        <v>17</v>
      </c>
      <c r="F2687" t="s">
        <v>192</v>
      </c>
      <c r="G2687" t="s">
        <v>193</v>
      </c>
      <c r="H2687" t="s">
        <v>193</v>
      </c>
      <c r="I2687">
        <v>250.11</v>
      </c>
    </row>
    <row r="2688" spans="1:9" x14ac:dyDescent="0.3">
      <c r="A2688" t="s">
        <v>100</v>
      </c>
      <c r="B2688" t="s">
        <v>161</v>
      </c>
      <c r="C2688" t="s">
        <v>184</v>
      </c>
      <c r="D2688" t="s">
        <v>216</v>
      </c>
      <c r="E2688" t="s">
        <v>18</v>
      </c>
      <c r="F2688" t="s">
        <v>148</v>
      </c>
      <c r="G2688" t="s">
        <v>193</v>
      </c>
      <c r="H2688">
        <v>0</v>
      </c>
      <c r="I2688">
        <v>0</v>
      </c>
    </row>
    <row r="2689" spans="1:9" x14ac:dyDescent="0.3">
      <c r="A2689" t="s">
        <v>100</v>
      </c>
      <c r="B2689" t="s">
        <v>161</v>
      </c>
      <c r="C2689" t="s">
        <v>184</v>
      </c>
      <c r="D2689" t="s">
        <v>204</v>
      </c>
      <c r="E2689" t="s">
        <v>125</v>
      </c>
      <c r="F2689" t="s">
        <v>148</v>
      </c>
      <c r="G2689">
        <v>1</v>
      </c>
      <c r="H2689">
        <v>161.12</v>
      </c>
      <c r="I2689">
        <v>161.12</v>
      </c>
    </row>
    <row r="2690" spans="1:9" x14ac:dyDescent="0.3">
      <c r="A2690" t="s">
        <v>100</v>
      </c>
      <c r="B2690" t="s">
        <v>161</v>
      </c>
      <c r="C2690" t="s">
        <v>184</v>
      </c>
      <c r="D2690" t="s">
        <v>202</v>
      </c>
      <c r="E2690" t="s">
        <v>18</v>
      </c>
      <c r="F2690" t="s">
        <v>148</v>
      </c>
      <c r="G2690">
        <v>20</v>
      </c>
      <c r="H2690">
        <v>191.95</v>
      </c>
      <c r="I2690">
        <v>3839</v>
      </c>
    </row>
    <row r="2691" spans="1:9" x14ac:dyDescent="0.3">
      <c r="A2691" t="s">
        <v>100</v>
      </c>
      <c r="B2691" t="s">
        <v>161</v>
      </c>
      <c r="C2691" t="s">
        <v>184</v>
      </c>
      <c r="D2691" t="s">
        <v>203</v>
      </c>
      <c r="E2691" t="s">
        <v>18</v>
      </c>
      <c r="F2691" t="s">
        <v>148</v>
      </c>
      <c r="G2691">
        <v>18</v>
      </c>
      <c r="H2691">
        <v>234.82</v>
      </c>
      <c r="I2691">
        <v>4226.76</v>
      </c>
    </row>
    <row r="2692" spans="1:9" x14ac:dyDescent="0.3">
      <c r="A2692" t="s">
        <v>100</v>
      </c>
      <c r="B2692" t="s">
        <v>161</v>
      </c>
      <c r="C2692" t="s">
        <v>184</v>
      </c>
      <c r="D2692" t="s">
        <v>301</v>
      </c>
      <c r="E2692" t="s">
        <v>18</v>
      </c>
      <c r="F2692" t="s">
        <v>147</v>
      </c>
      <c r="G2692">
        <v>1151.5003999999999</v>
      </c>
      <c r="H2692">
        <v>23.82</v>
      </c>
      <c r="I2692">
        <v>27428.74</v>
      </c>
    </row>
    <row r="2693" spans="1:9" x14ac:dyDescent="0.3">
      <c r="A2693" t="s">
        <v>100</v>
      </c>
      <c r="B2693" t="s">
        <v>161</v>
      </c>
      <c r="C2693" t="s">
        <v>184</v>
      </c>
      <c r="D2693" t="s">
        <v>340</v>
      </c>
      <c r="E2693" t="s">
        <v>18</v>
      </c>
      <c r="F2693" t="s">
        <v>147</v>
      </c>
      <c r="G2693" t="s">
        <v>193</v>
      </c>
      <c r="H2693" t="s">
        <v>193</v>
      </c>
      <c r="I2693">
        <v>5.5</v>
      </c>
    </row>
    <row r="2694" spans="1:9" x14ac:dyDescent="0.3">
      <c r="A2694" t="s">
        <v>100</v>
      </c>
      <c r="B2694" t="s">
        <v>161</v>
      </c>
      <c r="C2694" t="s">
        <v>184</v>
      </c>
      <c r="D2694" t="s">
        <v>304</v>
      </c>
      <c r="E2694" t="s">
        <v>16</v>
      </c>
      <c r="F2694" t="s">
        <v>145</v>
      </c>
      <c r="G2694">
        <v>1</v>
      </c>
      <c r="H2694">
        <v>56.5</v>
      </c>
      <c r="I2694">
        <v>56.5</v>
      </c>
    </row>
    <row r="2695" spans="1:9" x14ac:dyDescent="0.3">
      <c r="A2695" t="s">
        <v>101</v>
      </c>
      <c r="B2695" t="s">
        <v>161</v>
      </c>
      <c r="C2695" t="s">
        <v>184</v>
      </c>
      <c r="D2695" t="s">
        <v>201</v>
      </c>
      <c r="E2695" t="s">
        <v>18</v>
      </c>
      <c r="F2695" t="s">
        <v>148</v>
      </c>
      <c r="G2695">
        <v>13</v>
      </c>
      <c r="H2695">
        <v>137.74</v>
      </c>
      <c r="I2695">
        <v>1790.62</v>
      </c>
    </row>
    <row r="2696" spans="1:9" x14ac:dyDescent="0.3">
      <c r="A2696" t="s">
        <v>101</v>
      </c>
      <c r="B2696" t="s">
        <v>161</v>
      </c>
      <c r="C2696" t="s">
        <v>184</v>
      </c>
      <c r="D2696" t="s">
        <v>253</v>
      </c>
      <c r="E2696" t="s">
        <v>16</v>
      </c>
      <c r="F2696" t="s">
        <v>147</v>
      </c>
      <c r="G2696">
        <v>2</v>
      </c>
      <c r="H2696">
        <v>9.09</v>
      </c>
      <c r="I2696">
        <v>18.18</v>
      </c>
    </row>
    <row r="2697" spans="1:9" x14ac:dyDescent="0.3">
      <c r="A2697" t="s">
        <v>101</v>
      </c>
      <c r="B2697" t="s">
        <v>161</v>
      </c>
      <c r="C2697" t="s">
        <v>184</v>
      </c>
      <c r="D2697" t="s">
        <v>265</v>
      </c>
      <c r="E2697" t="s">
        <v>18</v>
      </c>
      <c r="F2697" t="s">
        <v>145</v>
      </c>
      <c r="G2697">
        <v>1</v>
      </c>
      <c r="H2697">
        <v>100</v>
      </c>
      <c r="I2697">
        <v>100</v>
      </c>
    </row>
    <row r="2698" spans="1:9" x14ac:dyDescent="0.3">
      <c r="A2698" t="s">
        <v>101</v>
      </c>
      <c r="B2698" t="s">
        <v>161</v>
      </c>
      <c r="C2698" t="s">
        <v>184</v>
      </c>
      <c r="D2698" t="s">
        <v>232</v>
      </c>
      <c r="E2698" t="s">
        <v>16</v>
      </c>
      <c r="F2698" t="s">
        <v>145</v>
      </c>
      <c r="G2698">
        <v>6</v>
      </c>
      <c r="H2698">
        <v>22.5</v>
      </c>
      <c r="I2698">
        <v>135</v>
      </c>
    </row>
    <row r="2699" spans="1:9" x14ac:dyDescent="0.3">
      <c r="A2699" t="s">
        <v>102</v>
      </c>
      <c r="B2699" t="s">
        <v>161</v>
      </c>
      <c r="C2699" t="s">
        <v>184</v>
      </c>
      <c r="D2699" t="s">
        <v>271</v>
      </c>
      <c r="E2699" t="s">
        <v>17</v>
      </c>
      <c r="F2699" t="s">
        <v>148</v>
      </c>
      <c r="G2699">
        <v>1</v>
      </c>
      <c r="H2699">
        <v>56.34</v>
      </c>
      <c r="I2699">
        <v>56.34</v>
      </c>
    </row>
    <row r="2700" spans="1:9" x14ac:dyDescent="0.3">
      <c r="A2700" t="s">
        <v>103</v>
      </c>
      <c r="B2700" t="s">
        <v>161</v>
      </c>
      <c r="C2700" t="s">
        <v>184</v>
      </c>
      <c r="D2700" t="s">
        <v>272</v>
      </c>
      <c r="E2700" t="s">
        <v>125</v>
      </c>
      <c r="F2700" t="s">
        <v>145</v>
      </c>
      <c r="G2700">
        <v>702</v>
      </c>
      <c r="H2700">
        <v>3.2</v>
      </c>
      <c r="I2700">
        <v>2246.4</v>
      </c>
    </row>
    <row r="2701" spans="1:9" x14ac:dyDescent="0.3">
      <c r="A2701" t="s">
        <v>103</v>
      </c>
      <c r="B2701" t="s">
        <v>161</v>
      </c>
      <c r="C2701" t="s">
        <v>184</v>
      </c>
      <c r="D2701" t="s">
        <v>212</v>
      </c>
      <c r="E2701" t="s">
        <v>16</v>
      </c>
      <c r="F2701" t="s">
        <v>147</v>
      </c>
      <c r="G2701">
        <v>2</v>
      </c>
      <c r="H2701">
        <v>19.420000000000002</v>
      </c>
      <c r="I2701">
        <v>38.840000000000003</v>
      </c>
    </row>
    <row r="2702" spans="1:9" x14ac:dyDescent="0.3">
      <c r="A2702" t="s">
        <v>104</v>
      </c>
      <c r="B2702" t="s">
        <v>161</v>
      </c>
      <c r="C2702" t="s">
        <v>184</v>
      </c>
      <c r="D2702" t="s">
        <v>251</v>
      </c>
      <c r="E2702" t="s">
        <v>17</v>
      </c>
      <c r="F2702" t="s">
        <v>148</v>
      </c>
      <c r="G2702">
        <v>30</v>
      </c>
      <c r="H2702">
        <v>88.59</v>
      </c>
      <c r="I2702">
        <v>2657.7</v>
      </c>
    </row>
    <row r="2703" spans="1:9" x14ac:dyDescent="0.3">
      <c r="A2703" t="s">
        <v>104</v>
      </c>
      <c r="B2703" t="s">
        <v>161</v>
      </c>
      <c r="C2703" t="s">
        <v>184</v>
      </c>
      <c r="D2703" t="s">
        <v>238</v>
      </c>
      <c r="E2703" t="s">
        <v>18</v>
      </c>
      <c r="F2703" t="s">
        <v>148</v>
      </c>
      <c r="G2703">
        <v>4</v>
      </c>
      <c r="H2703">
        <v>80.75</v>
      </c>
      <c r="I2703">
        <v>323</v>
      </c>
    </row>
    <row r="2704" spans="1:9" x14ac:dyDescent="0.3">
      <c r="A2704" t="s">
        <v>104</v>
      </c>
      <c r="B2704" t="s">
        <v>161</v>
      </c>
      <c r="C2704" t="s">
        <v>184</v>
      </c>
      <c r="D2704" t="s">
        <v>319</v>
      </c>
      <c r="E2704" t="s">
        <v>17</v>
      </c>
      <c r="F2704" t="s">
        <v>147</v>
      </c>
      <c r="G2704">
        <v>2</v>
      </c>
      <c r="H2704">
        <v>9.09</v>
      </c>
      <c r="I2704">
        <v>18.18</v>
      </c>
    </row>
    <row r="2705" spans="1:9" x14ac:dyDescent="0.3">
      <c r="A2705" t="s">
        <v>105</v>
      </c>
      <c r="B2705" t="s">
        <v>161</v>
      </c>
      <c r="C2705" t="s">
        <v>184</v>
      </c>
      <c r="D2705" t="s">
        <v>307</v>
      </c>
      <c r="E2705" t="s">
        <v>17</v>
      </c>
      <c r="F2705" t="s">
        <v>148</v>
      </c>
      <c r="G2705">
        <v>2</v>
      </c>
      <c r="H2705">
        <v>66.83</v>
      </c>
      <c r="I2705">
        <v>133.66</v>
      </c>
    </row>
    <row r="2706" spans="1:9" x14ac:dyDescent="0.3">
      <c r="A2706" t="s">
        <v>105</v>
      </c>
      <c r="B2706" t="s">
        <v>161</v>
      </c>
      <c r="C2706" t="s">
        <v>184</v>
      </c>
      <c r="D2706" t="s">
        <v>203</v>
      </c>
      <c r="E2706" t="s">
        <v>17</v>
      </c>
      <c r="F2706" t="s">
        <v>148</v>
      </c>
      <c r="G2706">
        <v>41.279699999999998</v>
      </c>
      <c r="H2706">
        <v>234.82</v>
      </c>
      <c r="I2706">
        <v>9693.2999999999993</v>
      </c>
    </row>
    <row r="2707" spans="1:9" x14ac:dyDescent="0.3">
      <c r="A2707" t="s">
        <v>105</v>
      </c>
      <c r="B2707" t="s">
        <v>161</v>
      </c>
      <c r="C2707" t="s">
        <v>184</v>
      </c>
      <c r="D2707" t="s">
        <v>312</v>
      </c>
      <c r="E2707" t="s">
        <v>16</v>
      </c>
      <c r="F2707" t="s">
        <v>145</v>
      </c>
      <c r="G2707">
        <v>1</v>
      </c>
      <c r="H2707">
        <v>56.5</v>
      </c>
      <c r="I2707">
        <v>56.5</v>
      </c>
    </row>
    <row r="2708" spans="1:9" x14ac:dyDescent="0.3">
      <c r="A2708" t="s">
        <v>105</v>
      </c>
      <c r="B2708" t="s">
        <v>161</v>
      </c>
      <c r="C2708" t="s">
        <v>184</v>
      </c>
      <c r="D2708" t="s">
        <v>196</v>
      </c>
      <c r="E2708" t="s">
        <v>17</v>
      </c>
      <c r="F2708" t="s">
        <v>145</v>
      </c>
      <c r="G2708">
        <v>4</v>
      </c>
      <c r="H2708">
        <v>60</v>
      </c>
      <c r="I2708">
        <v>240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zoomScale="85" zoomScaleNormal="85" workbookViewId="0">
      <selection activeCell="B5" sqref="B5"/>
    </sheetView>
  </sheetViews>
  <sheetFormatPr defaultRowHeight="14.4" x14ac:dyDescent="0.3"/>
  <cols>
    <col min="1" max="1" width="55.33203125" customWidth="1"/>
    <col min="2" max="2" width="11.5546875" bestFit="1" customWidth="1"/>
    <col min="4" max="4" width="45.33203125" bestFit="1" customWidth="1"/>
    <col min="5" max="5" width="24.88671875" bestFit="1" customWidth="1"/>
    <col min="6" max="6" width="7.33203125" bestFit="1" customWidth="1"/>
    <col min="7" max="7" width="11" customWidth="1"/>
    <col min="8" max="8" width="11.5546875" customWidth="1"/>
  </cols>
  <sheetData>
    <row r="1" spans="1:8" ht="57.6" x14ac:dyDescent="0.3">
      <c r="A1" s="62" t="s">
        <v>20</v>
      </c>
      <c r="B1" s="62"/>
      <c r="D1" s="111" t="s">
        <v>0</v>
      </c>
      <c r="E1" s="111"/>
      <c r="F1" s="1" t="s">
        <v>1</v>
      </c>
      <c r="G1" s="1" t="s">
        <v>2</v>
      </c>
      <c r="H1" s="1" t="s">
        <v>3</v>
      </c>
    </row>
    <row r="2" spans="1:8" x14ac:dyDescent="0.3">
      <c r="A2" s="62" t="s">
        <v>21</v>
      </c>
      <c r="B2" s="62"/>
      <c r="D2" s="63" t="s">
        <v>4</v>
      </c>
      <c r="E2" s="64" t="s">
        <v>22</v>
      </c>
      <c r="F2" s="1"/>
      <c r="G2" s="1"/>
      <c r="H2" s="1"/>
    </row>
    <row r="3" spans="1:8" x14ac:dyDescent="0.3">
      <c r="A3" s="112" t="s">
        <v>23</v>
      </c>
      <c r="B3" s="112"/>
      <c r="D3" s="65" t="s">
        <v>8</v>
      </c>
      <c r="E3" s="41">
        <f>(H3/G3)/12</f>
        <v>1.3151038538283135E-2</v>
      </c>
      <c r="F3" s="66"/>
      <c r="G3" s="67">
        <f>ResidentialCustomers!P2/12</f>
        <v>5264.916666666667</v>
      </c>
      <c r="H3" s="68">
        <f>$B$19</f>
        <v>830.86946381019027</v>
      </c>
    </row>
    <row r="4" spans="1:8" x14ac:dyDescent="0.3">
      <c r="A4" s="113" t="s">
        <v>392</v>
      </c>
      <c r="B4" s="113"/>
      <c r="D4" s="65" t="s">
        <v>9</v>
      </c>
      <c r="E4" s="41">
        <f>(H4/G4)/12</f>
        <v>5.8345977853514724E-2</v>
      </c>
      <c r="F4" s="66"/>
      <c r="G4" s="67">
        <f>CommercialCustomers!P2/12</f>
        <v>774.16666666666663</v>
      </c>
      <c r="H4" s="68">
        <f>$B$20</f>
        <v>542.03413425915176</v>
      </c>
    </row>
    <row r="5" spans="1:8" ht="15" thickBot="1" x14ac:dyDescent="0.35">
      <c r="A5" s="69" t="s">
        <v>25</v>
      </c>
      <c r="B5" s="70">
        <f>RegDeferredAssetAmort!$H$10</f>
        <v>6345.9270875000002</v>
      </c>
      <c r="D5" s="65" t="s">
        <v>10</v>
      </c>
      <c r="E5" s="41">
        <f>+B21/B10</f>
        <v>9.5977713016228691E-2</v>
      </c>
      <c r="F5" s="67">
        <f>B10</f>
        <v>33714.869999999995</v>
      </c>
      <c r="G5" s="66"/>
      <c r="H5" s="68">
        <f>+E5*F5</f>
        <v>3235.8761172394579</v>
      </c>
    </row>
    <row r="6" spans="1:8" ht="15" thickBot="1" x14ac:dyDescent="0.35">
      <c r="A6" s="69" t="s">
        <v>26</v>
      </c>
      <c r="B6" s="71">
        <f>SUM('PLP-ExpenseRecovery_Calculation'!B8:B10)</f>
        <v>48019.27</v>
      </c>
      <c r="D6" s="72" t="s">
        <v>11</v>
      </c>
      <c r="E6" s="73"/>
      <c r="F6" s="74"/>
      <c r="G6" s="74"/>
      <c r="H6" s="75">
        <f>SUM(H3:H5)</f>
        <v>4608.7797153087995</v>
      </c>
    </row>
    <row r="7" spans="1:8" x14ac:dyDescent="0.3">
      <c r="A7" s="69" t="s">
        <v>27</v>
      </c>
      <c r="B7" s="81">
        <f>B5/B6</f>
        <v>0.13215376009464536</v>
      </c>
    </row>
    <row r="8" spans="1:8" x14ac:dyDescent="0.3">
      <c r="A8" s="69" t="s">
        <v>28</v>
      </c>
      <c r="B8" s="71">
        <f>'PLP-ExpenseRecovery_Calculation'!B8</f>
        <v>8656.9000000000015</v>
      </c>
    </row>
    <row r="9" spans="1:8" x14ac:dyDescent="0.3">
      <c r="A9" s="69" t="s">
        <v>29</v>
      </c>
      <c r="B9" s="71">
        <f>'PLP-ExpenseRecovery_Calculation'!B9</f>
        <v>5647.5000000000018</v>
      </c>
    </row>
    <row r="10" spans="1:8" x14ac:dyDescent="0.3">
      <c r="A10" s="69" t="s">
        <v>30</v>
      </c>
      <c r="B10" s="71">
        <f>'PLP-ExpenseRecovery_Calculation'!B10</f>
        <v>33714.869999999995</v>
      </c>
    </row>
    <row r="11" spans="1:8" x14ac:dyDescent="0.3">
      <c r="A11" s="69" t="s">
        <v>31</v>
      </c>
      <c r="B11" s="77">
        <f>SUM(B8:B10)*B7</f>
        <v>6345.9270875000002</v>
      </c>
    </row>
    <row r="12" spans="1:8" x14ac:dyDescent="0.3">
      <c r="A12" s="69" t="s">
        <v>32</v>
      </c>
      <c r="B12" s="77">
        <f>PLP_RevReceived!$U$22</f>
        <v>-1841.3057937571793</v>
      </c>
    </row>
    <row r="13" spans="1:8" x14ac:dyDescent="0.3">
      <c r="A13" s="69" t="s">
        <v>33</v>
      </c>
      <c r="B13" s="77">
        <f>B12+B11</f>
        <v>4504.6212937428209</v>
      </c>
    </row>
    <row r="14" spans="1:8" x14ac:dyDescent="0.3">
      <c r="A14" s="69" t="s">
        <v>34</v>
      </c>
      <c r="B14" s="78">
        <v>1.7500000000000002E-2</v>
      </c>
      <c r="D14" s="87"/>
    </row>
    <row r="15" spans="1:8" x14ac:dyDescent="0.3">
      <c r="A15" s="69" t="s">
        <v>35</v>
      </c>
      <c r="B15" s="78">
        <v>5.1000000000000004E-3</v>
      </c>
    </row>
    <row r="16" spans="1:8" x14ac:dyDescent="0.3">
      <c r="A16" s="69" t="s">
        <v>36</v>
      </c>
      <c r="B16" s="78">
        <f>1-B15-B14</f>
        <v>0.97740000000000005</v>
      </c>
    </row>
    <row r="17" spans="1:2" x14ac:dyDescent="0.3">
      <c r="A17" s="69" t="s">
        <v>37</v>
      </c>
      <c r="B17" s="77">
        <f>B13/B16</f>
        <v>4608.7797153087995</v>
      </c>
    </row>
    <row r="18" spans="1:2" x14ac:dyDescent="0.3">
      <c r="A18" s="69" t="s">
        <v>38</v>
      </c>
      <c r="B18" s="82">
        <f>B17/SUM(B8:B10)</f>
        <v>9.5977713016228691E-2</v>
      </c>
    </row>
    <row r="19" spans="1:2" x14ac:dyDescent="0.3">
      <c r="A19" s="69" t="s">
        <v>39</v>
      </c>
      <c r="B19" s="79">
        <f>+B8*B18</f>
        <v>830.86946381019027</v>
      </c>
    </row>
    <row r="20" spans="1:2" x14ac:dyDescent="0.3">
      <c r="A20" s="69" t="s">
        <v>40</v>
      </c>
      <c r="B20" s="79">
        <f>+B9*B18</f>
        <v>542.03413425915176</v>
      </c>
    </row>
    <row r="21" spans="1:2" x14ac:dyDescent="0.3">
      <c r="A21" s="69" t="s">
        <v>41</v>
      </c>
      <c r="B21" s="79">
        <f>B18*B10</f>
        <v>3235.8761172394579</v>
      </c>
    </row>
    <row r="22" spans="1:2" x14ac:dyDescent="0.3">
      <c r="A22" s="69" t="s">
        <v>42</v>
      </c>
      <c r="B22" s="77">
        <f>SUM(B19:B21)</f>
        <v>4608.7797153087995</v>
      </c>
    </row>
  </sheetData>
  <mergeCells count="3">
    <mergeCell ref="D1:E1"/>
    <mergeCell ref="A3:B3"/>
    <mergeCell ref="A4:B4"/>
  </mergeCells>
  <pageMargins left="0.7" right="0.7" top="0.75" bottom="0.75" header="0.3" footer="0.3"/>
  <pageSetup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6"/>
  <sheetViews>
    <sheetView workbookViewId="0">
      <selection activeCell="B13" sqref="B13"/>
    </sheetView>
  </sheetViews>
  <sheetFormatPr defaultRowHeight="14.4" x14ac:dyDescent="0.3"/>
  <cols>
    <col min="1" max="1" width="17.88671875" customWidth="1"/>
    <col min="2" max="2" width="44.5546875" customWidth="1"/>
    <col min="3" max="3" width="68.44140625" customWidth="1"/>
  </cols>
  <sheetData>
    <row r="1" spans="1:3" ht="43.2" x14ac:dyDescent="0.3">
      <c r="A1" t="s">
        <v>341</v>
      </c>
      <c r="B1" s="1" t="s">
        <v>342</v>
      </c>
    </row>
    <row r="3" spans="1:3" x14ac:dyDescent="0.3">
      <c r="B3" t="s">
        <v>343</v>
      </c>
      <c r="C3" t="s">
        <v>344</v>
      </c>
    </row>
    <row r="4" spans="1:3" x14ac:dyDescent="0.3">
      <c r="B4" t="s">
        <v>345</v>
      </c>
    </row>
    <row r="5" spans="1:3" x14ac:dyDescent="0.3">
      <c r="B5" t="s">
        <v>346</v>
      </c>
    </row>
    <row r="6" spans="1:3" x14ac:dyDescent="0.3">
      <c r="B6" t="s">
        <v>347</v>
      </c>
      <c r="C6" t="s">
        <v>348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workbookViewId="0">
      <selection activeCell="B5" sqref="B5"/>
    </sheetView>
  </sheetViews>
  <sheetFormatPr defaultRowHeight="14.4" x14ac:dyDescent="0.3"/>
  <cols>
    <col min="1" max="1" width="50.6640625" bestFit="1" customWidth="1"/>
    <col min="2" max="2" width="12.5546875" customWidth="1"/>
    <col min="4" max="4" width="45.33203125" bestFit="1" customWidth="1"/>
    <col min="5" max="5" width="24.88671875" bestFit="1" customWidth="1"/>
    <col min="8" max="8" width="12" customWidth="1"/>
  </cols>
  <sheetData>
    <row r="1" spans="1:8" ht="57.6" x14ac:dyDescent="0.3">
      <c r="A1" s="62" t="s">
        <v>22</v>
      </c>
      <c r="B1" s="62"/>
      <c r="D1" s="111" t="s">
        <v>0</v>
      </c>
      <c r="E1" s="111"/>
      <c r="F1" s="1" t="s">
        <v>1</v>
      </c>
      <c r="G1" s="1" t="s">
        <v>2</v>
      </c>
      <c r="H1" s="1" t="s">
        <v>3</v>
      </c>
    </row>
    <row r="2" spans="1:8" x14ac:dyDescent="0.3">
      <c r="A2" s="62" t="s">
        <v>21</v>
      </c>
      <c r="B2" s="62"/>
      <c r="D2" s="63" t="s">
        <v>4</v>
      </c>
      <c r="E2" s="64" t="s">
        <v>22</v>
      </c>
      <c r="F2" s="1"/>
      <c r="G2" s="1"/>
      <c r="H2" s="1"/>
    </row>
    <row r="3" spans="1:8" x14ac:dyDescent="0.3">
      <c r="A3" s="112" t="s">
        <v>23</v>
      </c>
      <c r="B3" s="112"/>
      <c r="D3" s="65" t="s">
        <v>8</v>
      </c>
      <c r="E3" s="41">
        <f>(H3/G3)/12</f>
        <v>3.4908182879776012E-2</v>
      </c>
      <c r="F3" s="66"/>
      <c r="G3" s="67">
        <f>ResidentialCustomers!P2/12</f>
        <v>5264.916666666667</v>
      </c>
      <c r="H3" s="68">
        <f>$B$19</f>
        <v>2205.4640861613689</v>
      </c>
    </row>
    <row r="4" spans="1:8" x14ac:dyDescent="0.3">
      <c r="A4" s="113" t="s">
        <v>392</v>
      </c>
      <c r="B4" s="113"/>
      <c r="D4" s="65" t="s">
        <v>9</v>
      </c>
      <c r="E4" s="41">
        <f>(H4/G4)/12</f>
        <v>0.15487385724563088</v>
      </c>
      <c r="F4" s="66"/>
      <c r="G4" s="67">
        <f>CommercialCustomers!P2/12</f>
        <v>774.16666666666663</v>
      </c>
      <c r="H4" s="68">
        <f>$B$20</f>
        <v>1438.7781338119109</v>
      </c>
    </row>
    <row r="5" spans="1:8" ht="15" thickBot="1" x14ac:dyDescent="0.35">
      <c r="A5" s="69" t="s">
        <v>43</v>
      </c>
      <c r="B5" s="70">
        <f>PLP_Invoices!F19</f>
        <v>93093.1</v>
      </c>
      <c r="D5" s="65" t="s">
        <v>10</v>
      </c>
      <c r="E5" s="41">
        <f>+B21/B10</f>
        <v>0.25476372444655343</v>
      </c>
      <c r="F5" s="67">
        <f>B10</f>
        <v>33714.869999999995</v>
      </c>
      <c r="G5" s="66"/>
      <c r="H5" s="68">
        <f>+E5*F5</f>
        <v>8589.325850431369</v>
      </c>
    </row>
    <row r="6" spans="1:8" ht="15" thickBot="1" x14ac:dyDescent="0.35">
      <c r="A6" s="69" t="s">
        <v>44</v>
      </c>
      <c r="B6" s="71">
        <f>+DropBox_Tons!O21+ResidentialPacker_Tons!O20+CommercialPacker_Tons!O20</f>
        <v>145589.22</v>
      </c>
      <c r="D6" s="72" t="s">
        <v>11</v>
      </c>
      <c r="E6" s="73"/>
      <c r="F6" s="74"/>
      <c r="G6" s="74"/>
      <c r="H6" s="75">
        <f>SUM(H3:H5)</f>
        <v>12233.56807040465</v>
      </c>
    </row>
    <row r="7" spans="1:8" x14ac:dyDescent="0.3">
      <c r="A7" s="69" t="s">
        <v>45</v>
      </c>
      <c r="B7" s="76">
        <f>B5/B6</f>
        <v>0.63942302871050483</v>
      </c>
    </row>
    <row r="8" spans="1:8" x14ac:dyDescent="0.3">
      <c r="A8" s="69" t="s">
        <v>46</v>
      </c>
      <c r="B8" s="71">
        <f>ResidentialPacker_Tons!P2</f>
        <v>8656.9000000000015</v>
      </c>
    </row>
    <row r="9" spans="1:8" x14ac:dyDescent="0.3">
      <c r="A9" s="69" t="s">
        <v>47</v>
      </c>
      <c r="B9" s="71">
        <f>CommercialPacker_Tons!P2</f>
        <v>5647.5000000000018</v>
      </c>
    </row>
    <row r="10" spans="1:8" x14ac:dyDescent="0.3">
      <c r="A10" s="69" t="s">
        <v>48</v>
      </c>
      <c r="B10" s="71">
        <f>DropBox_Tons!P2</f>
        <v>33714.869999999995</v>
      </c>
    </row>
    <row r="11" spans="1:8" x14ac:dyDescent="0.3">
      <c r="A11" s="69" t="s">
        <v>49</v>
      </c>
      <c r="B11" s="77">
        <f>SUM(B8:B10)*$B$7</f>
        <v>30704.627059867482</v>
      </c>
    </row>
    <row r="12" spans="1:8" x14ac:dyDescent="0.3">
      <c r="A12" s="69" t="s">
        <v>32</v>
      </c>
      <c r="B12" s="77">
        <f>PLP_RevReceived!$U$21</f>
        <v>-18747.537627853977</v>
      </c>
    </row>
    <row r="13" spans="1:8" x14ac:dyDescent="0.3">
      <c r="A13" s="69" t="s">
        <v>33</v>
      </c>
      <c r="B13" s="77">
        <f>B12+B11</f>
        <v>11957.089432013505</v>
      </c>
    </row>
    <row r="14" spans="1:8" x14ac:dyDescent="0.3">
      <c r="A14" s="69" t="s">
        <v>34</v>
      </c>
      <c r="B14" s="78">
        <v>1.7500000000000002E-2</v>
      </c>
      <c r="D14" s="87"/>
    </row>
    <row r="15" spans="1:8" x14ac:dyDescent="0.3">
      <c r="A15" s="69" t="s">
        <v>35</v>
      </c>
      <c r="B15" s="78">
        <v>5.1000000000000004E-3</v>
      </c>
    </row>
    <row r="16" spans="1:8" x14ac:dyDescent="0.3">
      <c r="A16" s="69" t="s">
        <v>36</v>
      </c>
      <c r="B16" s="78">
        <f>1-B15-B14</f>
        <v>0.97740000000000005</v>
      </c>
    </row>
    <row r="17" spans="1:2" x14ac:dyDescent="0.3">
      <c r="A17" s="69" t="s">
        <v>37</v>
      </c>
      <c r="B17" s="77">
        <f>B13/B16</f>
        <v>12233.56807040465</v>
      </c>
    </row>
    <row r="18" spans="1:2" x14ac:dyDescent="0.3">
      <c r="A18" s="69" t="s">
        <v>38</v>
      </c>
      <c r="B18" s="79">
        <f>B17/SUM(B8:B10)</f>
        <v>0.25476372444655343</v>
      </c>
    </row>
    <row r="19" spans="1:2" x14ac:dyDescent="0.3">
      <c r="A19" s="69" t="s">
        <v>39</v>
      </c>
      <c r="B19" s="79">
        <f>+B8*B18</f>
        <v>2205.4640861613689</v>
      </c>
    </row>
    <row r="20" spans="1:2" x14ac:dyDescent="0.3">
      <c r="A20" s="69" t="s">
        <v>40</v>
      </c>
      <c r="B20" s="79">
        <f>+B9*B18</f>
        <v>1438.7781338119109</v>
      </c>
    </row>
    <row r="21" spans="1:2" x14ac:dyDescent="0.3">
      <c r="A21" s="69" t="s">
        <v>41</v>
      </c>
      <c r="B21" s="79">
        <f>B18*B10</f>
        <v>8589.325850431369</v>
      </c>
    </row>
    <row r="22" spans="1:2" x14ac:dyDescent="0.3">
      <c r="A22" s="69" t="s">
        <v>42</v>
      </c>
      <c r="B22" s="77">
        <f>SUM(B19:B21)</f>
        <v>12233.56807040465</v>
      </c>
    </row>
  </sheetData>
  <mergeCells count="3">
    <mergeCell ref="D1:E1"/>
    <mergeCell ref="A3:B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3:I20"/>
  <sheetViews>
    <sheetView workbookViewId="0">
      <selection activeCell="H10" sqref="H10"/>
    </sheetView>
  </sheetViews>
  <sheetFormatPr defaultRowHeight="14.4" x14ac:dyDescent="0.3"/>
  <cols>
    <col min="3" max="6" width="12.33203125" customWidth="1"/>
    <col min="8" max="8" width="11.109375" customWidth="1"/>
  </cols>
  <sheetData>
    <row r="3" spans="1:9" x14ac:dyDescent="0.3">
      <c r="A3" s="47"/>
      <c r="B3" s="48"/>
      <c r="C3" s="49"/>
      <c r="D3" s="49"/>
      <c r="E3" s="50"/>
      <c r="F3" s="1"/>
      <c r="G3" s="1"/>
      <c r="H3" s="1"/>
    </row>
    <row r="4" spans="1:9" x14ac:dyDescent="0.3">
      <c r="A4" s="51" t="s">
        <v>50</v>
      </c>
      <c r="B4" s="51"/>
      <c r="C4" s="51"/>
      <c r="D4" s="51"/>
      <c r="E4" s="51"/>
      <c r="F4" s="52"/>
      <c r="G4" s="52"/>
      <c r="H4" s="52"/>
    </row>
    <row r="5" spans="1:9" ht="28.8" x14ac:dyDescent="0.3">
      <c r="A5" s="53" t="s">
        <v>51</v>
      </c>
      <c r="B5" s="53" t="s">
        <v>52</v>
      </c>
      <c r="C5" s="53" t="s">
        <v>53</v>
      </c>
      <c r="D5" s="53" t="s">
        <v>54</v>
      </c>
      <c r="E5" s="53" t="s">
        <v>55</v>
      </c>
      <c r="F5" s="54" t="s">
        <v>56</v>
      </c>
      <c r="G5" s="55" t="s">
        <v>57</v>
      </c>
      <c r="H5" s="54" t="s">
        <v>58</v>
      </c>
    </row>
    <row r="6" spans="1:9" x14ac:dyDescent="0.3">
      <c r="A6" s="53" t="s">
        <v>59</v>
      </c>
      <c r="B6" s="53">
        <v>2018</v>
      </c>
      <c r="C6" s="56">
        <f>35501.69*10</f>
        <v>355016.9</v>
      </c>
      <c r="D6" s="56">
        <v>35501.69</v>
      </c>
      <c r="E6" s="57">
        <f>C6-D6</f>
        <v>319515.21000000002</v>
      </c>
      <c r="F6" s="58">
        <f>(C6+E6)/2</f>
        <v>337266.05500000005</v>
      </c>
      <c r="G6" s="59">
        <v>4.2500000000000003E-2</v>
      </c>
      <c r="H6" s="60">
        <f>F6*G6</f>
        <v>14333.807337500004</v>
      </c>
      <c r="I6" t="s">
        <v>60</v>
      </c>
    </row>
    <row r="7" spans="1:9" x14ac:dyDescent="0.3">
      <c r="A7" s="53" t="s">
        <v>61</v>
      </c>
      <c r="B7" s="53">
        <v>2019</v>
      </c>
      <c r="C7" s="57">
        <f>E6</f>
        <v>319515.21000000002</v>
      </c>
      <c r="D7" s="57">
        <f>D6</f>
        <v>35501.69</v>
      </c>
      <c r="E7" s="57">
        <f t="shared" ref="E7:E15" si="0">C7-D7</f>
        <v>284013.52</v>
      </c>
      <c r="F7" s="58">
        <f t="shared" ref="F7:F15" si="1">(C7+E7)/2</f>
        <v>301764.36499999999</v>
      </c>
      <c r="G7" s="59">
        <v>4.9599999999999998E-2</v>
      </c>
      <c r="H7" s="60">
        <f>F7*G7</f>
        <v>14967.512503999998</v>
      </c>
      <c r="I7" t="s">
        <v>62</v>
      </c>
    </row>
    <row r="8" spans="1:9" x14ac:dyDescent="0.3">
      <c r="A8" s="53" t="s">
        <v>63</v>
      </c>
      <c r="B8" s="53">
        <v>2020</v>
      </c>
      <c r="C8" s="57">
        <f t="shared" ref="C8:C15" si="2">E7</f>
        <v>284013.52</v>
      </c>
      <c r="D8" s="57">
        <f t="shared" ref="D8:D15" si="3">D7</f>
        <v>35501.69</v>
      </c>
      <c r="E8" s="57">
        <f t="shared" si="0"/>
        <v>248511.83000000002</v>
      </c>
      <c r="F8" s="58">
        <f t="shared" si="1"/>
        <v>266262.67500000005</v>
      </c>
      <c r="G8" s="59">
        <v>5.4199999999999998E-2</v>
      </c>
      <c r="H8" s="60">
        <f>F8*G8</f>
        <v>14431.436985000002</v>
      </c>
      <c r="I8" t="s">
        <v>64</v>
      </c>
    </row>
    <row r="9" spans="1:9" x14ac:dyDescent="0.3">
      <c r="A9" s="53" t="s">
        <v>65</v>
      </c>
      <c r="B9" s="53">
        <v>2021</v>
      </c>
      <c r="C9" s="57">
        <f t="shared" si="2"/>
        <v>248511.83000000002</v>
      </c>
      <c r="D9" s="57">
        <f t="shared" si="3"/>
        <v>35501.69</v>
      </c>
      <c r="E9" s="57">
        <f t="shared" si="0"/>
        <v>213010.14</v>
      </c>
      <c r="F9" s="58">
        <f t="shared" si="1"/>
        <v>230760.98500000002</v>
      </c>
      <c r="G9" s="59">
        <v>3.2500000000000001E-2</v>
      </c>
      <c r="H9" s="60">
        <f>F9*G9</f>
        <v>7499.7320125000006</v>
      </c>
      <c r="I9" t="s">
        <v>66</v>
      </c>
    </row>
    <row r="10" spans="1:9" x14ac:dyDescent="0.3">
      <c r="A10" s="53" t="s">
        <v>67</v>
      </c>
      <c r="B10" s="53">
        <v>2022</v>
      </c>
      <c r="C10" s="57">
        <f t="shared" si="2"/>
        <v>213010.14</v>
      </c>
      <c r="D10" s="57">
        <f t="shared" si="3"/>
        <v>35501.69</v>
      </c>
      <c r="E10" s="57">
        <f t="shared" si="0"/>
        <v>177508.45</v>
      </c>
      <c r="F10" s="58">
        <f t="shared" si="1"/>
        <v>195259.29500000001</v>
      </c>
      <c r="G10" s="59">
        <v>3.2500000000000001E-2</v>
      </c>
      <c r="H10" s="60">
        <f>F10*G10</f>
        <v>6345.9270875000002</v>
      </c>
      <c r="I10" t="s">
        <v>68</v>
      </c>
    </row>
    <row r="11" spans="1:9" x14ac:dyDescent="0.3">
      <c r="A11" s="53" t="s">
        <v>69</v>
      </c>
      <c r="B11" s="53">
        <v>2023</v>
      </c>
      <c r="C11" s="57">
        <f t="shared" si="2"/>
        <v>177508.45</v>
      </c>
      <c r="D11" s="57">
        <f t="shared" si="3"/>
        <v>35501.69</v>
      </c>
      <c r="E11" s="57">
        <f t="shared" si="0"/>
        <v>142006.76</v>
      </c>
      <c r="F11" s="58">
        <f t="shared" si="1"/>
        <v>159757.60500000001</v>
      </c>
      <c r="G11" s="59"/>
      <c r="H11" s="60"/>
      <c r="I11" t="s">
        <v>70</v>
      </c>
    </row>
    <row r="12" spans="1:9" x14ac:dyDescent="0.3">
      <c r="A12" s="53" t="s">
        <v>71</v>
      </c>
      <c r="B12" s="53">
        <v>2024</v>
      </c>
      <c r="C12" s="57">
        <f t="shared" si="2"/>
        <v>142006.76</v>
      </c>
      <c r="D12" s="57">
        <f t="shared" si="3"/>
        <v>35501.69</v>
      </c>
      <c r="E12" s="57">
        <f t="shared" si="0"/>
        <v>106505.07</v>
      </c>
      <c r="F12" s="58">
        <f t="shared" si="1"/>
        <v>124255.91500000001</v>
      </c>
      <c r="G12" s="59"/>
      <c r="H12" s="60"/>
      <c r="I12" t="s">
        <v>72</v>
      </c>
    </row>
    <row r="13" spans="1:9" x14ac:dyDescent="0.3">
      <c r="A13" s="53" t="s">
        <v>73</v>
      </c>
      <c r="B13" s="53">
        <v>2025</v>
      </c>
      <c r="C13" s="57">
        <f t="shared" si="2"/>
        <v>106505.07</v>
      </c>
      <c r="D13" s="57">
        <f t="shared" si="3"/>
        <v>35501.69</v>
      </c>
      <c r="E13" s="57">
        <f t="shared" si="0"/>
        <v>71003.38</v>
      </c>
      <c r="F13" s="58">
        <f t="shared" si="1"/>
        <v>88754.225000000006</v>
      </c>
      <c r="G13" s="59"/>
      <c r="H13" s="60"/>
      <c r="I13" t="s">
        <v>74</v>
      </c>
    </row>
    <row r="14" spans="1:9" x14ac:dyDescent="0.3">
      <c r="A14" s="53" t="s">
        <v>75</v>
      </c>
      <c r="B14" s="53">
        <v>2026</v>
      </c>
      <c r="C14" s="57">
        <f t="shared" si="2"/>
        <v>71003.38</v>
      </c>
      <c r="D14" s="57">
        <f t="shared" si="3"/>
        <v>35501.69</v>
      </c>
      <c r="E14" s="57">
        <f t="shared" si="0"/>
        <v>35501.69</v>
      </c>
      <c r="F14" s="58">
        <f t="shared" si="1"/>
        <v>53252.535000000003</v>
      </c>
      <c r="G14" s="59"/>
      <c r="H14" s="60"/>
      <c r="I14" t="s">
        <v>76</v>
      </c>
    </row>
    <row r="15" spans="1:9" x14ac:dyDescent="0.3">
      <c r="A15" s="53" t="s">
        <v>77</v>
      </c>
      <c r="B15" s="53">
        <v>2027</v>
      </c>
      <c r="C15" s="57">
        <f t="shared" si="2"/>
        <v>35501.69</v>
      </c>
      <c r="D15" s="57">
        <f t="shared" si="3"/>
        <v>35501.69</v>
      </c>
      <c r="E15" s="57">
        <f t="shared" si="0"/>
        <v>0</v>
      </c>
      <c r="F15" s="58">
        <f t="shared" si="1"/>
        <v>17750.845000000001</v>
      </c>
      <c r="G15" s="59"/>
      <c r="H15" s="60"/>
      <c r="I15" t="s">
        <v>78</v>
      </c>
    </row>
    <row r="17" spans="1:6" x14ac:dyDescent="0.3">
      <c r="A17" s="61" t="s">
        <v>79</v>
      </c>
    </row>
    <row r="20" spans="1:6" x14ac:dyDescent="0.3">
      <c r="E20" s="89" t="s">
        <v>80</v>
      </c>
      <c r="F20" s="89"/>
    </row>
  </sheetData>
  <hyperlinks>
    <hyperlink ref="A17" r:id="rId1" xr:uid="{00000000-0004-0000-03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U24"/>
  <sheetViews>
    <sheetView topLeftCell="B1" workbookViewId="0">
      <selection activeCell="Q25" sqref="Q25"/>
    </sheetView>
  </sheetViews>
  <sheetFormatPr defaultRowHeight="14.4" x14ac:dyDescent="0.3"/>
  <cols>
    <col min="1" max="2" width="4.5546875" customWidth="1"/>
    <col min="13" max="18" width="10.109375" customWidth="1"/>
    <col min="19" max="19" width="11.109375" customWidth="1"/>
    <col min="20" max="20" width="13.109375" customWidth="1"/>
    <col min="21" max="21" width="13.6640625" customWidth="1"/>
  </cols>
  <sheetData>
    <row r="2" spans="1:21" ht="28.5" customHeight="1" x14ac:dyDescent="0.3">
      <c r="D2" s="117" t="s">
        <v>81</v>
      </c>
      <c r="E2" s="117"/>
      <c r="F2" s="117"/>
      <c r="G2" s="117" t="s">
        <v>82</v>
      </c>
      <c r="H2" s="117"/>
      <c r="I2" s="117"/>
      <c r="J2" s="114" t="s">
        <v>83</v>
      </c>
      <c r="K2" s="114"/>
      <c r="L2" s="114"/>
      <c r="M2" s="114" t="s">
        <v>84</v>
      </c>
      <c r="N2" s="114"/>
      <c r="O2" s="114"/>
      <c r="P2" s="114" t="s">
        <v>85</v>
      </c>
      <c r="Q2" s="114"/>
      <c r="R2" s="114"/>
      <c r="S2" s="114" t="s">
        <v>86</v>
      </c>
      <c r="T2" s="114" t="s">
        <v>87</v>
      </c>
      <c r="U2" s="114" t="s">
        <v>88</v>
      </c>
    </row>
    <row r="3" spans="1:21" ht="28.5" customHeight="1" x14ac:dyDescent="0.3">
      <c r="D3" s="86" t="s">
        <v>89</v>
      </c>
      <c r="E3" s="86" t="s">
        <v>90</v>
      </c>
      <c r="F3" s="86" t="s">
        <v>91</v>
      </c>
      <c r="G3" s="86" t="str">
        <f t="shared" ref="G3:O3" si="0">D3</f>
        <v>RES</v>
      </c>
      <c r="H3" s="86" t="str">
        <f t="shared" si="0"/>
        <v>COM</v>
      </c>
      <c r="I3" s="86" t="str">
        <f t="shared" si="0"/>
        <v>IND</v>
      </c>
      <c r="J3" s="86" t="str">
        <f t="shared" si="0"/>
        <v>RES</v>
      </c>
      <c r="K3" s="86" t="str">
        <f t="shared" si="0"/>
        <v>COM</v>
      </c>
      <c r="L3" s="86" t="str">
        <f t="shared" si="0"/>
        <v>IND</v>
      </c>
      <c r="M3" s="86" t="str">
        <f t="shared" si="0"/>
        <v>RES</v>
      </c>
      <c r="N3" s="86" t="str">
        <f t="shared" si="0"/>
        <v>COM</v>
      </c>
      <c r="O3" s="86" t="str">
        <f t="shared" si="0"/>
        <v>IND</v>
      </c>
      <c r="P3" s="86" t="str">
        <f>M3</f>
        <v>RES</v>
      </c>
      <c r="Q3" s="86" t="str">
        <f t="shared" ref="Q3:R3" si="1">N3</f>
        <v>COM</v>
      </c>
      <c r="R3" s="86" t="str">
        <f t="shared" si="1"/>
        <v>IND</v>
      </c>
      <c r="S3" s="114"/>
      <c r="T3" s="114"/>
      <c r="U3" s="114"/>
    </row>
    <row r="4" spans="1:21" x14ac:dyDescent="0.3">
      <c r="B4" s="115" t="s">
        <v>92</v>
      </c>
      <c r="C4" t="s">
        <v>106</v>
      </c>
      <c r="D4" s="88">
        <v>0.37</v>
      </c>
      <c r="E4" s="88">
        <v>1.53</v>
      </c>
      <c r="F4" s="88">
        <v>2.64</v>
      </c>
      <c r="G4" s="88">
        <v>5.3791975361744286E-2</v>
      </c>
      <c r="H4" s="88">
        <v>0.21970396949467652</v>
      </c>
      <c r="I4" s="88">
        <v>0.37913590868414426</v>
      </c>
      <c r="J4" s="42">
        <f t="shared" ref="J4:J9" si="2">IFERROR(D4/(D4+G4),"--")</f>
        <v>0.87306985858845476</v>
      </c>
      <c r="K4" s="42">
        <f t="shared" ref="K4:K18" si="3">IFERROR(E4/(E4+H4),"--")</f>
        <v>0.87443363373169458</v>
      </c>
      <c r="L4" s="42">
        <f t="shared" ref="L4:L18" si="4">IFERROR(F4/(F4+I4),"--")</f>
        <v>0.87442237774271436</v>
      </c>
      <c r="M4" s="5">
        <f>SUMIFS(GL_PLP_Revenue!$F:$F,GL_PLP_Revenue!$E:$E,"*"&amp;M$3&amp;"*",GL_PLP_Revenue!$A:$A,$C4)*J4</f>
        <v>1582.6137326632918</v>
      </c>
      <c r="N4" s="5">
        <f>SUMIFS(GL_PLP_Revenue!$F:$F,GL_PLP_Revenue!$E:$E,"*"&amp;N$3&amp;"*",GL_PLP_Revenue!$A:$A,$C4)*K4</f>
        <v>927.65166468060545</v>
      </c>
      <c r="O4" s="5">
        <f>SUMIFS(GL_PLP_Revenue!$F:$F,GL_PLP_Revenue!$E:$E,"*"&amp;O$3&amp;"*",GL_PLP_Revenue!$A:$A,$C4)*L4</f>
        <v>4736.3612743860767</v>
      </c>
      <c r="P4" s="45">
        <f>(1-J4)*SUMIFS(GL_PLP_Revenue!$F:$F,GL_PLP_Revenue!$E:$E,"*"&amp;P$3&amp;"*",GL_PLP_Revenue!$A:$A,$C4)</f>
        <v>230.08626733670803</v>
      </c>
      <c r="Q4" s="108">
        <f>(1-K4)*SUMIFS(GL_PLP_Revenue!$F:$F,GL_PLP_Revenue!$E:$E,"*"&amp;Q$3&amp;"*",GL_PLP_Revenue!$A:$A,$C4)</f>
        <v>133.20833531939448</v>
      </c>
      <c r="R4" s="108">
        <f>(1-L4)*SUMIFS(GL_PLP_Revenue!$F:$F,GL_PLP_Revenue!$E:$E,"*"&amp;R$3&amp;"*",GL_PLP_Revenue!$A:$A,$C4)</f>
        <v>680.19872561392299</v>
      </c>
      <c r="S4" s="44">
        <f t="shared" ref="S4:S18" si="5">SUM(M4:R4)</f>
        <v>8290.1200000000008</v>
      </c>
    </row>
    <row r="5" spans="1:21" x14ac:dyDescent="0.3">
      <c r="B5" s="115"/>
      <c r="C5" t="s">
        <v>107</v>
      </c>
      <c r="D5" s="88">
        <v>0.37</v>
      </c>
      <c r="E5" s="88">
        <v>1.53</v>
      </c>
      <c r="F5" s="88">
        <v>2.64</v>
      </c>
      <c r="G5" s="88">
        <v>5.3791975361744286E-2</v>
      </c>
      <c r="H5" s="88">
        <v>0.21970396949467652</v>
      </c>
      <c r="I5" s="88">
        <v>0.37913590868414426</v>
      </c>
      <c r="J5" s="42">
        <f t="shared" si="2"/>
        <v>0.87306985858845476</v>
      </c>
      <c r="K5" s="42">
        <f t="shared" si="3"/>
        <v>0.87443363373169458</v>
      </c>
      <c r="L5" s="42">
        <f t="shared" si="4"/>
        <v>0.87442237774271436</v>
      </c>
      <c r="M5" s="5">
        <f>SUMIFS(GL_PLP_Revenue!$F:$F,GL_PLP_Revenue!$E:$E,"*"&amp;M$3&amp;"*",GL_PLP_Revenue!$A:$A,$C5)*J5</f>
        <v>1609.3995159247856</v>
      </c>
      <c r="N5" s="5">
        <f>SUMIFS(GL_PLP_Revenue!$F:$F,GL_PLP_Revenue!$E:$E,"*"&amp;N$3&amp;"*",GL_PLP_Revenue!$A:$A,$C5)*K5</f>
        <v>920.23646746656084</v>
      </c>
      <c r="O5" s="5">
        <f>SUMIFS(GL_PLP_Revenue!$F:$F,GL_PLP_Revenue!$E:$E,"*"&amp;O$3&amp;"*",GL_PLP_Revenue!$A:$A,$C5)*L5</f>
        <v>4732.461350581344</v>
      </c>
      <c r="P5" s="108">
        <f>(1-J5)*SUMIFS(GL_PLP_Revenue!$F:$F,GL_PLP_Revenue!$E:$E,"*"&amp;P$3&amp;"*",GL_PLP_Revenue!$A:$A,$C5)</f>
        <v>233.98048407521424</v>
      </c>
      <c r="Q5" s="108">
        <f>(1-K5)*SUMIFS(GL_PLP_Revenue!$F:$F,GL_PLP_Revenue!$E:$E,"*"&amp;Q$3&amp;"*",GL_PLP_Revenue!$A:$A,$C5)</f>
        <v>132.14353253343927</v>
      </c>
      <c r="R5" s="108">
        <f>(1-L5)*SUMIFS(GL_PLP_Revenue!$F:$F,GL_PLP_Revenue!$E:$E,"*"&amp;R$3&amp;"*",GL_PLP_Revenue!$A:$A,$C5)</f>
        <v>679.63864941865552</v>
      </c>
      <c r="S5" s="44">
        <f t="shared" si="5"/>
        <v>8307.86</v>
      </c>
    </row>
    <row r="6" spans="1:21" x14ac:dyDescent="0.3">
      <c r="B6" s="115"/>
      <c r="C6" t="s">
        <v>108</v>
      </c>
      <c r="D6" s="88">
        <v>0.37</v>
      </c>
      <c r="E6" s="88">
        <v>1.53</v>
      </c>
      <c r="F6" s="88">
        <v>2.64</v>
      </c>
      <c r="G6" s="88">
        <v>5.3791975361744286E-2</v>
      </c>
      <c r="H6" s="88">
        <v>0.21970396949467652</v>
      </c>
      <c r="I6" s="88">
        <v>0.37913590868414426</v>
      </c>
      <c r="J6" s="42">
        <f t="shared" si="2"/>
        <v>0.87306985858845476</v>
      </c>
      <c r="K6" s="42">
        <f t="shared" si="3"/>
        <v>0.87443363373169458</v>
      </c>
      <c r="L6" s="42">
        <f t="shared" si="4"/>
        <v>0.87442237774271436</v>
      </c>
      <c r="M6" s="5">
        <f>SUMIFS(GL_PLP_Revenue!$F:$F,GL_PLP_Revenue!$E:$E,"*"&amp;M$3&amp;"*",GL_PLP_Revenue!$A:$A,$C6)*J6</f>
        <v>1589.3014477800796</v>
      </c>
      <c r="N6" s="5">
        <f>SUMIFS(GL_PLP_Revenue!$F:$F,GL_PLP_Revenue!$E:$E,"*"&amp;N$3&amp;"*",GL_PLP_Revenue!$A:$A,$C6)*K6</f>
        <v>904.45294037770361</v>
      </c>
      <c r="O6" s="5">
        <f>SUMIFS(GL_PLP_Revenue!$F:$F,GL_PLP_Revenue!$E:$E,"*"&amp;O$3&amp;"*",GL_PLP_Revenue!$A:$A,$C6)*L6</f>
        <v>4376.6326524065016</v>
      </c>
      <c r="P6" s="108">
        <f>(1-J6)*SUMIFS(GL_PLP_Revenue!$F:$F,GL_PLP_Revenue!$E:$E,"*"&amp;P$3&amp;"*",GL_PLP_Revenue!$A:$A,$C6)</f>
        <v>231.0585522199205</v>
      </c>
      <c r="Q6" s="108">
        <f>(1-K6)*SUMIFS(GL_PLP_Revenue!$F:$F,GL_PLP_Revenue!$E:$E,"*"&amp;Q$3&amp;"*",GL_PLP_Revenue!$A:$A,$C6)</f>
        <v>129.87705962229634</v>
      </c>
      <c r="R6" s="108">
        <f>(1-L6)*SUMIFS(GL_PLP_Revenue!$F:$F,GL_PLP_Revenue!$E:$E,"*"&amp;R$3&amp;"*",GL_PLP_Revenue!$A:$A,$C6)</f>
        <v>628.53734759349834</v>
      </c>
      <c r="S6" s="44">
        <f t="shared" si="5"/>
        <v>7859.8600000000006</v>
      </c>
    </row>
    <row r="7" spans="1:21" x14ac:dyDescent="0.3">
      <c r="A7" s="116" t="s">
        <v>96</v>
      </c>
      <c r="B7" s="115"/>
      <c r="C7" t="s">
        <v>349</v>
      </c>
      <c r="D7" s="88">
        <v>0.36</v>
      </c>
      <c r="E7" s="88">
        <v>1.51</v>
      </c>
      <c r="F7" s="88">
        <v>2.59</v>
      </c>
      <c r="G7" s="88">
        <v>3.5617509169449717E-2</v>
      </c>
      <c r="H7" s="88">
        <v>0.15027127216187827</v>
      </c>
      <c r="I7" s="88">
        <v>0.25870277845639433</v>
      </c>
      <c r="J7" s="42">
        <f t="shared" si="2"/>
        <v>0.90996983615759497</v>
      </c>
      <c r="K7" s="42">
        <f t="shared" si="3"/>
        <v>0.90948992813312579</v>
      </c>
      <c r="L7" s="42">
        <f t="shared" si="4"/>
        <v>0.90918575977358518</v>
      </c>
      <c r="M7" s="5">
        <f>SUMIFS(GL_PLP_Revenue!$F:$F,GL_PLP_Revenue!$E:$E,"*"&amp;M$3&amp;"*",GL_PLP_Revenue!$A:$A,$C7)*J7</f>
        <v>1651.1493674063174</v>
      </c>
      <c r="N7" s="5">
        <f>SUMIFS(GL_PLP_Revenue!$F:$F,GL_PLP_Revenue!$E:$E,"*"&amp;N$3&amp;"*",GL_PLP_Revenue!$A:$A,$C7)*K7</f>
        <v>922.51382390399203</v>
      </c>
      <c r="O7" s="5">
        <f>SUMIFS(GL_PLP_Revenue!$F:$F,GL_PLP_Revenue!$E:$E,"*"&amp;O$3&amp;"*",GL_PLP_Revenue!$A:$A,$C7)*L7</f>
        <v>4102.5734549719346</v>
      </c>
      <c r="P7" s="108">
        <f>(1-J7)*SUMIFS(GL_PLP_Revenue!$F:$F,GL_PLP_Revenue!$E:$E,"*"&amp;P$3&amp;"*",GL_PLP_Revenue!$A:$A,$C7)</f>
        <v>163.36063259368234</v>
      </c>
      <c r="Q7" s="108">
        <f>(1-K7)*SUMIFS(GL_PLP_Revenue!$F:$F,GL_PLP_Revenue!$E:$E,"*"&amp;Q$3&amp;"*",GL_PLP_Revenue!$A:$A,$C7)</f>
        <v>91.806176096007832</v>
      </c>
      <c r="R7" s="108">
        <f>(1-L7)*SUMIFS(GL_PLP_Revenue!$F:$F,GL_PLP_Revenue!$E:$E,"*"&amp;R$3&amp;"*",GL_PLP_Revenue!$A:$A,$C7)</f>
        <v>409.78654502806518</v>
      </c>
      <c r="S7" s="44">
        <f t="shared" si="5"/>
        <v>7341.19</v>
      </c>
    </row>
    <row r="8" spans="1:21" x14ac:dyDescent="0.3">
      <c r="A8" s="116"/>
      <c r="B8" s="115"/>
      <c r="C8" t="s">
        <v>350</v>
      </c>
      <c r="D8" s="88">
        <v>0.36</v>
      </c>
      <c r="E8" s="88">
        <v>1.51</v>
      </c>
      <c r="F8" s="88">
        <v>2.59</v>
      </c>
      <c r="G8" s="88">
        <v>3.5617509169449717E-2</v>
      </c>
      <c r="H8" s="88">
        <v>0.15027127216187827</v>
      </c>
      <c r="I8" s="88">
        <v>0.25870277845639433</v>
      </c>
      <c r="J8" s="42">
        <f t="shared" si="2"/>
        <v>0.90996983615759497</v>
      </c>
      <c r="K8" s="42">
        <f t="shared" si="3"/>
        <v>0.90948992813312579</v>
      </c>
      <c r="L8" s="42">
        <f t="shared" si="4"/>
        <v>0.90918575977358518</v>
      </c>
      <c r="M8" s="5">
        <f>SUMIFS(GL_PLP_Revenue!$F:$F,GL_PLP_Revenue!$E:$E,"*"&amp;M$3&amp;"*",GL_PLP_Revenue!$A:$A,$C8)*J8</f>
        <v>1611.638477120355</v>
      </c>
      <c r="N8" s="5">
        <f>SUMIFS(GL_PLP_Revenue!$F:$F,GL_PLP_Revenue!$E:$E,"*"&amp;N$3&amp;"*",GL_PLP_Revenue!$A:$A,$C8)*K8</f>
        <v>929.15310037936388</v>
      </c>
      <c r="O8" s="5">
        <f>SUMIFS(GL_PLP_Revenue!$F:$F,GL_PLP_Revenue!$E:$E,"*"&amp;O$3&amp;"*",GL_PLP_Revenue!$A:$A,$C8)*L8</f>
        <v>3497.2557598298772</v>
      </c>
      <c r="P8" s="108">
        <f>(1-J8)*SUMIFS(GL_PLP_Revenue!$F:$F,GL_PLP_Revenue!$E:$E,"*"&amp;P$3&amp;"*",GL_PLP_Revenue!$A:$A,$C8)</f>
        <v>159.45152287964513</v>
      </c>
      <c r="Q8" s="108">
        <f>(1-K8)*SUMIFS(GL_PLP_Revenue!$F:$F,GL_PLP_Revenue!$E:$E,"*"&amp;Q$3&amp;"*",GL_PLP_Revenue!$A:$A,$C8)</f>
        <v>92.466899620636013</v>
      </c>
      <c r="R8" s="108">
        <f>(1-L8)*SUMIFS(GL_PLP_Revenue!$F:$F,GL_PLP_Revenue!$E:$E,"*"&amp;R$3&amp;"*",GL_PLP_Revenue!$A:$A,$C8)</f>
        <v>349.32424017012272</v>
      </c>
      <c r="S8" s="44">
        <f t="shared" si="5"/>
        <v>6639.2900000000009</v>
      </c>
    </row>
    <row r="9" spans="1:21" x14ac:dyDescent="0.3">
      <c r="A9" s="116"/>
      <c r="B9" s="115"/>
      <c r="C9" t="s">
        <v>351</v>
      </c>
      <c r="D9" s="88">
        <v>0.36</v>
      </c>
      <c r="E9" s="88">
        <v>1.51</v>
      </c>
      <c r="F9" s="88">
        <v>2.59</v>
      </c>
      <c r="G9" s="88">
        <v>3.5617509169449717E-2</v>
      </c>
      <c r="H9" s="88">
        <v>0.15027127216187827</v>
      </c>
      <c r="I9" s="88">
        <v>0.25870277845639433</v>
      </c>
      <c r="J9" s="42">
        <f t="shared" si="2"/>
        <v>0.90996983615759497</v>
      </c>
      <c r="K9" s="42">
        <f t="shared" si="3"/>
        <v>0.90948992813312579</v>
      </c>
      <c r="L9" s="42">
        <f t="shared" si="4"/>
        <v>0.90918575977358518</v>
      </c>
      <c r="M9" s="5">
        <f>SUMIFS(GL_PLP_Revenue!$F:$F,GL_PLP_Revenue!$E:$E,"*"&amp;M$3&amp;"*",GL_PLP_Revenue!$A:$A,$C9)*J9</f>
        <v>1635.8163756670622</v>
      </c>
      <c r="N9" s="5">
        <f>SUMIFS(GL_PLP_Revenue!$F:$F,GL_PLP_Revenue!$E:$E,"*"&amp;N$3&amp;"*",GL_PLP_Revenue!$A:$A,$C9)*K9</f>
        <v>930.15353930031029</v>
      </c>
      <c r="O9" s="5">
        <f>SUMIFS(GL_PLP_Revenue!$F:$F,GL_PLP_Revenue!$E:$E,"*"&amp;O$3&amp;"*",GL_PLP_Revenue!$A:$A,$C9)*L9</f>
        <v>7481.0713708601861</v>
      </c>
      <c r="P9" s="108">
        <f>(1-J9)*SUMIFS(GL_PLP_Revenue!$F:$F,GL_PLP_Revenue!$E:$E,"*"&amp;P$3&amp;"*",GL_PLP_Revenue!$A:$A,$C9)</f>
        <v>161.84362433293782</v>
      </c>
      <c r="Q9" s="108">
        <f>(1-K9)*SUMIFS(GL_PLP_Revenue!$F:$F,GL_PLP_Revenue!$E:$E,"*"&amp;Q$3&amp;"*",GL_PLP_Revenue!$A:$A,$C9)</f>
        <v>92.566460699689586</v>
      </c>
      <c r="R9" s="108">
        <f>(1-L9)*SUMIFS(GL_PLP_Revenue!$F:$F,GL_PLP_Revenue!$E:$E,"*"&amp;R$3&amp;"*",GL_PLP_Revenue!$A:$A,$C9)</f>
        <v>747.2486291398136</v>
      </c>
      <c r="S9" s="44">
        <f t="shared" si="5"/>
        <v>11048.7</v>
      </c>
    </row>
    <row r="10" spans="1:21" x14ac:dyDescent="0.3">
      <c r="A10" s="116"/>
      <c r="B10" s="115"/>
      <c r="C10" t="s">
        <v>352</v>
      </c>
      <c r="D10" s="88">
        <v>0.36</v>
      </c>
      <c r="E10" s="88">
        <v>1.51</v>
      </c>
      <c r="F10" s="88">
        <v>2.59</v>
      </c>
      <c r="G10" s="88">
        <v>3.5617509169449717E-2</v>
      </c>
      <c r="H10" s="88">
        <v>0.15027127216187827</v>
      </c>
      <c r="I10" s="88">
        <v>0.25870277845639433</v>
      </c>
      <c r="J10" s="42">
        <f t="shared" ref="J10" si="6">IFERROR(D10/(D10+G10),"--")</f>
        <v>0.90996983615759497</v>
      </c>
      <c r="K10" s="42">
        <f t="shared" si="3"/>
        <v>0.90948992813312579</v>
      </c>
      <c r="L10" s="42">
        <f t="shared" si="4"/>
        <v>0.90918575977358518</v>
      </c>
      <c r="M10" s="5">
        <f>SUMIFS(GL_PLP_Revenue!$F:$F,GL_PLP_Revenue!$E:$E,"*"&amp;M$3&amp;"*",GL_PLP_Revenue!$A:$A,$C10)*J10</f>
        <v>1620.647178498315</v>
      </c>
      <c r="N10" s="5">
        <f>SUMIFS(GL_PLP_Revenue!$F:$F,GL_PLP_Revenue!$E:$E,"*"&amp;N$3&amp;"*",GL_PLP_Revenue!$A:$A,$C10)*K10</f>
        <v>956.54693701473354</v>
      </c>
      <c r="O10" s="5">
        <f>SUMIFS(GL_PLP_Revenue!$F:$F,GL_PLP_Revenue!$E:$E,"*"&amp;O$3&amp;"*",GL_PLP_Revenue!$A:$A,$C10)*L10</f>
        <v>8001.1074417354812</v>
      </c>
      <c r="P10" s="108">
        <f>(1-J10)*SUMIFS(GL_PLP_Revenue!$F:$F,GL_PLP_Revenue!$E:$E,"*"&amp;P$3&amp;"*",GL_PLP_Revenue!$A:$A,$C10)</f>
        <v>160.34282150168494</v>
      </c>
      <c r="Q10" s="108">
        <f>(1-K10)*SUMIFS(GL_PLP_Revenue!$F:$F,GL_PLP_Revenue!$E:$E,"*"&amp;Q$3&amp;"*",GL_PLP_Revenue!$A:$A,$C10)</f>
        <v>95.193062985266266</v>
      </c>
      <c r="R10" s="108">
        <f>(1-L10)*SUMIFS(GL_PLP_Revenue!$F:$F,GL_PLP_Revenue!$E:$E,"*"&amp;R$3&amp;"*",GL_PLP_Revenue!$A:$A,$C10)</f>
        <v>799.19255826451831</v>
      </c>
      <c r="S10" s="44">
        <f t="shared" si="5"/>
        <v>11633.029999999999</v>
      </c>
    </row>
    <row r="11" spans="1:21" x14ac:dyDescent="0.3">
      <c r="A11" s="116"/>
      <c r="B11" s="115"/>
      <c r="C11" t="s">
        <v>353</v>
      </c>
      <c r="D11" s="88">
        <v>0.36</v>
      </c>
      <c r="E11" s="88">
        <v>1.51</v>
      </c>
      <c r="F11" s="88">
        <v>2.59</v>
      </c>
      <c r="G11" s="88">
        <v>3.5617509169449717E-2</v>
      </c>
      <c r="H11" s="88">
        <v>0.15027127216187827</v>
      </c>
      <c r="I11" s="88">
        <v>0.25870277845639433</v>
      </c>
      <c r="J11" s="42">
        <f t="shared" ref="J11:J18" si="7">IFERROR(D11/(D11+G11),"--")</f>
        <v>0.90996983615759497</v>
      </c>
      <c r="K11" s="42">
        <f t="shared" si="3"/>
        <v>0.90948992813312579</v>
      </c>
      <c r="L11" s="42">
        <f t="shared" si="4"/>
        <v>0.90918575977358518</v>
      </c>
      <c r="M11" s="5">
        <f>SUMIFS(GL_PLP_Revenue!$F:$F,GL_PLP_Revenue!$E:$E,"*"&amp;M$3&amp;"*",GL_PLP_Revenue!$A:$A,$C11)*J11</f>
        <v>1641.0396025266068</v>
      </c>
      <c r="N11" s="5">
        <f>SUMIFS(GL_PLP_Revenue!$F:$F,GL_PLP_Revenue!$E:$E,"*"&amp;N$3&amp;"*",GL_PLP_Revenue!$A:$A,$C11)*K11</f>
        <v>972.2720178721554</v>
      </c>
      <c r="O11" s="5">
        <f>SUMIFS(GL_PLP_Revenue!$F:$F,GL_PLP_Revenue!$E:$E,"*"&amp;O$3&amp;"*",GL_PLP_Revenue!$A:$A,$C11)*L11</f>
        <v>8716.782104398857</v>
      </c>
      <c r="P11" s="108">
        <f>(1-J11)*SUMIFS(GL_PLP_Revenue!$F:$F,GL_PLP_Revenue!$E:$E,"*"&amp;P$3&amp;"*",GL_PLP_Revenue!$A:$A,$C11)</f>
        <v>162.36039747339325</v>
      </c>
      <c r="Q11" s="108">
        <f>(1-K11)*SUMIFS(GL_PLP_Revenue!$F:$F,GL_PLP_Revenue!$E:$E,"*"&amp;Q$3&amp;"*",GL_PLP_Revenue!$A:$A,$C11)</f>
        <v>96.757982127844528</v>
      </c>
      <c r="R11" s="108">
        <f>(1-L11)*SUMIFS(GL_PLP_Revenue!$F:$F,GL_PLP_Revenue!$E:$E,"*"&amp;R$3&amp;"*",GL_PLP_Revenue!$A:$A,$C11)</f>
        <v>870.67789560114318</v>
      </c>
      <c r="S11" s="44">
        <f t="shared" si="5"/>
        <v>12459.89</v>
      </c>
    </row>
    <row r="12" spans="1:21" x14ac:dyDescent="0.3">
      <c r="A12" s="116"/>
      <c r="B12" s="115"/>
      <c r="C12" t="s">
        <v>354</v>
      </c>
      <c r="D12" s="88">
        <v>0.36</v>
      </c>
      <c r="E12" s="88">
        <v>1.51</v>
      </c>
      <c r="F12" s="88">
        <v>2.59</v>
      </c>
      <c r="G12" s="88">
        <v>3.5617509169449717E-2</v>
      </c>
      <c r="H12" s="88">
        <v>0.15027127216187827</v>
      </c>
      <c r="I12" s="88">
        <v>0.25870277845639433</v>
      </c>
      <c r="J12" s="42">
        <f t="shared" si="7"/>
        <v>0.90996983615759497</v>
      </c>
      <c r="K12" s="42">
        <f t="shared" si="3"/>
        <v>0.90948992813312579</v>
      </c>
      <c r="L12" s="42">
        <f t="shared" si="4"/>
        <v>0.90918575977358518</v>
      </c>
      <c r="M12" s="5">
        <f>SUMIFS(GL_PLP_Revenue!$F:$F,GL_PLP_Revenue!$E:$E,"*"&amp;M$3&amp;"*",GL_PLP_Revenue!$A:$A,$C12)*J12</f>
        <v>1622.8493055018166</v>
      </c>
      <c r="N12" s="5">
        <f>SUMIFS(GL_PLP_Revenue!$F:$F,GL_PLP_Revenue!$E:$E,"*"&amp;N$3&amp;"*",GL_PLP_Revenue!$A:$A,$C12)*K12</f>
        <v>982.43102036940252</v>
      </c>
      <c r="O12" s="5">
        <f>SUMIFS(GL_PLP_Revenue!$F:$F,GL_PLP_Revenue!$E:$E,"*"&amp;O$3&amp;"*",GL_PLP_Revenue!$A:$A,$C12)*L12</f>
        <v>8375.6919747621996</v>
      </c>
      <c r="P12" s="108">
        <f>(1-J12)*SUMIFS(GL_PLP_Revenue!$F:$F,GL_PLP_Revenue!$E:$E,"*"&amp;P$3&amp;"*",GL_PLP_Revenue!$A:$A,$C12)</f>
        <v>160.56069449818355</v>
      </c>
      <c r="Q12" s="108">
        <f>(1-K12)*SUMIFS(GL_PLP_Revenue!$F:$F,GL_PLP_Revenue!$E:$E,"*"&amp;Q$3&amp;"*",GL_PLP_Revenue!$A:$A,$C12)</f>
        <v>97.768979630597528</v>
      </c>
      <c r="R12" s="108">
        <f>(1-L12)*SUMIFS(GL_PLP_Revenue!$F:$F,GL_PLP_Revenue!$E:$E,"*"&amp;R$3&amp;"*",GL_PLP_Revenue!$A:$A,$C12)</f>
        <v>836.60802523780137</v>
      </c>
      <c r="S12" s="44">
        <f t="shared" si="5"/>
        <v>12075.91</v>
      </c>
    </row>
    <row r="13" spans="1:21" x14ac:dyDescent="0.3">
      <c r="A13" s="116"/>
      <c r="B13" s="115"/>
      <c r="C13" t="s">
        <v>355</v>
      </c>
      <c r="D13" s="88">
        <v>0.36</v>
      </c>
      <c r="E13" s="88">
        <v>1.51</v>
      </c>
      <c r="F13" s="88">
        <v>2.59</v>
      </c>
      <c r="G13" s="88">
        <v>3.5617509169449717E-2</v>
      </c>
      <c r="H13" s="88">
        <v>0.15027127216187827</v>
      </c>
      <c r="I13" s="88">
        <v>0.25870277845639433</v>
      </c>
      <c r="J13" s="42">
        <f t="shared" si="7"/>
        <v>0.90996983615759497</v>
      </c>
      <c r="K13" s="42">
        <f t="shared" si="3"/>
        <v>0.90948992813312579</v>
      </c>
      <c r="L13" s="42">
        <f t="shared" si="4"/>
        <v>0.90918575977358518</v>
      </c>
      <c r="M13" s="5">
        <f>SUMIFS(GL_PLP_Revenue!$F:$F,GL_PLP_Revenue!$E:$E,"*"&amp;M$3&amp;"*",GL_PLP_Revenue!$A:$A,$C13)*J13</f>
        <v>1650.1847993799904</v>
      </c>
      <c r="N13" s="5">
        <f>SUMIFS(GL_PLP_Revenue!$F:$F,GL_PLP_Revenue!$E:$E,"*"&amp;N$3&amp;"*",GL_PLP_Revenue!$A:$A,$C13)*K13</f>
        <v>990.70737871541394</v>
      </c>
      <c r="O13" s="5">
        <f>SUMIFS(GL_PLP_Revenue!$F:$F,GL_PLP_Revenue!$E:$E,"*"&amp;O$3&amp;"*",GL_PLP_Revenue!$A:$A,$C13)*L13</f>
        <v>9131.9254141690726</v>
      </c>
      <c r="P13" s="108">
        <f>(1-J13)*SUMIFS(GL_PLP_Revenue!$F:$F,GL_PLP_Revenue!$E:$E,"*"&amp;P$3&amp;"*",GL_PLP_Revenue!$A:$A,$C13)</f>
        <v>163.26520062000938</v>
      </c>
      <c r="Q13" s="108">
        <f>(1-K13)*SUMIFS(GL_PLP_Revenue!$F:$F,GL_PLP_Revenue!$E:$E,"*"&amp;Q$3&amp;"*",GL_PLP_Revenue!$A:$A,$C13)</f>
        <v>98.592621284586073</v>
      </c>
      <c r="R13" s="108">
        <f>(1-L13)*SUMIFS(GL_PLP_Revenue!$F:$F,GL_PLP_Revenue!$E:$E,"*"&amp;R$3&amp;"*",GL_PLP_Revenue!$A:$A,$C13)</f>
        <v>912.1445858309263</v>
      </c>
      <c r="S13" s="44">
        <f t="shared" si="5"/>
        <v>12946.82</v>
      </c>
    </row>
    <row r="14" spans="1:21" x14ac:dyDescent="0.3">
      <c r="A14" s="116"/>
      <c r="B14" s="115"/>
      <c r="C14" t="s">
        <v>356</v>
      </c>
      <c r="D14" s="88">
        <v>0.36</v>
      </c>
      <c r="E14" s="88">
        <v>1.51</v>
      </c>
      <c r="F14" s="88">
        <v>2.59</v>
      </c>
      <c r="G14" s="88">
        <v>3.5617509169449717E-2</v>
      </c>
      <c r="H14" s="88">
        <v>0.15027127216187827</v>
      </c>
      <c r="I14" s="88">
        <v>0.25870277845639433</v>
      </c>
      <c r="J14" s="42">
        <f t="shared" si="7"/>
        <v>0.90996983615759497</v>
      </c>
      <c r="K14" s="42">
        <f t="shared" si="3"/>
        <v>0.90948992813312579</v>
      </c>
      <c r="L14" s="42">
        <f t="shared" si="4"/>
        <v>0.90918575977358518</v>
      </c>
      <c r="M14" s="5">
        <f>SUMIFS(GL_PLP_Revenue!$F:$F,GL_PLP_Revenue!$E:$E,"*"&amp;M$3&amp;"*",GL_PLP_Revenue!$A:$A,$C14)*J14</f>
        <v>1631.9672032601156</v>
      </c>
      <c r="N14" s="5">
        <f>SUMIFS(GL_PLP_Revenue!$F:$F,GL_PLP_Revenue!$E:$E,"*"&amp;N$3&amp;"*",GL_PLP_Revenue!$A:$A,$C14)*K14</f>
        <v>1003.340193817183</v>
      </c>
      <c r="O14" s="5">
        <f>SUMIFS(GL_PLP_Revenue!$F:$F,GL_PLP_Revenue!$E:$E,"*"&amp;O$3&amp;"*",GL_PLP_Revenue!$A:$A,$C14)*L14</f>
        <v>5841.6548844092504</v>
      </c>
      <c r="P14" s="108">
        <f>(1-J14)*SUMIFS(GL_PLP_Revenue!$F:$F,GL_PLP_Revenue!$E:$E,"*"&amp;P$3&amp;"*",GL_PLP_Revenue!$A:$A,$C14)</f>
        <v>161.46279673988445</v>
      </c>
      <c r="Q14" s="108">
        <f>(1-K14)*SUMIFS(GL_PLP_Revenue!$F:$F,GL_PLP_Revenue!$E:$E,"*"&amp;Q$3&amp;"*",GL_PLP_Revenue!$A:$A,$C14)</f>
        <v>99.849806182816963</v>
      </c>
      <c r="R14" s="108">
        <f>(1-L14)*SUMIFS(GL_PLP_Revenue!$F:$F,GL_PLP_Revenue!$E:$E,"*"&amp;R$3&amp;"*",GL_PLP_Revenue!$A:$A,$C14)</f>
        <v>583.49511559074915</v>
      </c>
      <c r="S14" s="44">
        <f t="shared" si="5"/>
        <v>9321.77</v>
      </c>
    </row>
    <row r="15" spans="1:21" x14ac:dyDescent="0.3">
      <c r="A15" s="116"/>
      <c r="B15" s="115"/>
      <c r="C15" t="s">
        <v>357</v>
      </c>
      <c r="D15" s="88">
        <v>0.36</v>
      </c>
      <c r="E15" s="88">
        <v>1.51</v>
      </c>
      <c r="F15" s="88">
        <v>2.59</v>
      </c>
      <c r="G15" s="88">
        <v>3.5617509169449717E-2</v>
      </c>
      <c r="H15" s="88">
        <v>0.15027127216187827</v>
      </c>
      <c r="I15" s="88">
        <v>0.25870277845639433</v>
      </c>
      <c r="J15" s="42">
        <f t="shared" si="7"/>
        <v>0.90996983615759497</v>
      </c>
      <c r="K15" s="42">
        <f t="shared" si="3"/>
        <v>0.90948992813312579</v>
      </c>
      <c r="L15" s="42">
        <f t="shared" si="4"/>
        <v>0.90918575977358518</v>
      </c>
      <c r="M15" s="5">
        <f>SUMIFS(GL_PLP_Revenue!$F:$F,GL_PLP_Revenue!$E:$E,"*"&amp;M$3&amp;"*",GL_PLP_Revenue!$A:$A,$C15)*J15</f>
        <v>1661.3228301745874</v>
      </c>
      <c r="N15" s="5">
        <f>SUMIFS(GL_PLP_Revenue!$F:$F,GL_PLP_Revenue!$E:$E,"*"&amp;N$3&amp;"*",GL_PLP_Revenue!$A:$A,$C15)*K15</f>
        <v>989.55232650668154</v>
      </c>
      <c r="O15" s="5">
        <f>SUMIFS(GL_PLP_Revenue!$F:$F,GL_PLP_Revenue!$E:$E,"*"&amp;O$3&amp;"*",GL_PLP_Revenue!$A:$A,$C15)*L15</f>
        <v>5967.6589388562716</v>
      </c>
      <c r="P15" s="108">
        <f>(1-J15)*SUMIFS(GL_PLP_Revenue!$F:$F,GL_PLP_Revenue!$E:$E,"*"&amp;P$3&amp;"*",GL_PLP_Revenue!$A:$A,$C15)</f>
        <v>164.3671698254432</v>
      </c>
      <c r="Q15" s="108">
        <f>(1-K15)*SUMIFS(GL_PLP_Revenue!$F:$F,GL_PLP_Revenue!$E:$E,"*"&amp;Q$3&amp;"*",GL_PLP_Revenue!$A:$A,$C15)</f>
        <v>98.477673493314811</v>
      </c>
      <c r="R15" s="108">
        <f>(1-L15)*SUMIFS(GL_PLP_Revenue!$F:$F,GL_PLP_Revenue!$E:$E,"*"&amp;R$3&amp;"*",GL_PLP_Revenue!$A:$A,$C15)</f>
        <v>596.08106114372799</v>
      </c>
      <c r="S15" s="44">
        <f t="shared" si="5"/>
        <v>9477.4600000000264</v>
      </c>
    </row>
    <row r="16" spans="1:21" x14ac:dyDescent="0.3">
      <c r="A16" s="116"/>
      <c r="C16" t="s">
        <v>358</v>
      </c>
      <c r="D16" s="88">
        <v>0.36</v>
      </c>
      <c r="E16" s="88">
        <v>1.51</v>
      </c>
      <c r="F16" s="88">
        <v>2.59</v>
      </c>
      <c r="G16" s="88">
        <v>3.5617509169449717E-2</v>
      </c>
      <c r="H16" s="88">
        <v>0.15027127216187827</v>
      </c>
      <c r="I16" s="88">
        <v>0.25870277845639433</v>
      </c>
      <c r="J16" s="42">
        <f t="shared" si="7"/>
        <v>0.90996983615759497</v>
      </c>
      <c r="K16" s="42">
        <f t="shared" si="3"/>
        <v>0.90948992813312579</v>
      </c>
      <c r="L16" s="42">
        <f t="shared" si="4"/>
        <v>0.90918575977358518</v>
      </c>
      <c r="M16" s="43"/>
      <c r="N16" s="43"/>
      <c r="O16" s="43"/>
      <c r="P16" s="43"/>
      <c r="Q16" s="43"/>
      <c r="R16" s="43"/>
      <c r="S16" s="44">
        <f t="shared" si="5"/>
        <v>0</v>
      </c>
    </row>
    <row r="17" spans="1:21" x14ac:dyDescent="0.3">
      <c r="A17" s="116"/>
      <c r="C17" t="s">
        <v>359</v>
      </c>
      <c r="D17" s="88">
        <v>0.36</v>
      </c>
      <c r="E17" s="88">
        <v>1.51</v>
      </c>
      <c r="F17" s="88">
        <v>2.59</v>
      </c>
      <c r="G17" s="88">
        <v>3.5617509169449717E-2</v>
      </c>
      <c r="H17" s="88">
        <v>0.15027127216187827</v>
      </c>
      <c r="I17" s="88">
        <v>0.25870277845639433</v>
      </c>
      <c r="J17" s="42">
        <f t="shared" si="7"/>
        <v>0.90996983615759497</v>
      </c>
      <c r="K17" s="42">
        <f t="shared" si="3"/>
        <v>0.90948992813312579</v>
      </c>
      <c r="L17" s="42">
        <f t="shared" si="4"/>
        <v>0.90918575977358518</v>
      </c>
      <c r="M17" s="43"/>
      <c r="N17" s="43"/>
      <c r="O17" s="43"/>
      <c r="P17" s="43"/>
      <c r="Q17" s="43"/>
      <c r="R17" s="43"/>
      <c r="S17" s="44">
        <f t="shared" si="5"/>
        <v>0</v>
      </c>
    </row>
    <row r="18" spans="1:21" x14ac:dyDescent="0.3">
      <c r="A18" s="116"/>
      <c r="C18" t="s">
        <v>360</v>
      </c>
      <c r="D18" s="88">
        <v>0.36</v>
      </c>
      <c r="E18" s="88">
        <v>1.51</v>
      </c>
      <c r="F18" s="88">
        <v>2.59</v>
      </c>
      <c r="G18" s="88">
        <v>3.5617509169449717E-2</v>
      </c>
      <c r="H18" s="88">
        <v>0.15027127216187827</v>
      </c>
      <c r="I18" s="88">
        <v>0.25870277845639433</v>
      </c>
      <c r="J18" s="42">
        <f t="shared" si="7"/>
        <v>0.90996983615759497</v>
      </c>
      <c r="K18" s="42">
        <f t="shared" si="3"/>
        <v>0.90948992813312579</v>
      </c>
      <c r="L18" s="42">
        <f t="shared" si="4"/>
        <v>0.90918575977358518</v>
      </c>
      <c r="M18" s="43"/>
      <c r="N18" s="43"/>
      <c r="O18" s="43"/>
      <c r="P18" s="43"/>
      <c r="Q18" s="43"/>
      <c r="R18" s="43"/>
      <c r="S18" s="44">
        <f t="shared" si="5"/>
        <v>0</v>
      </c>
    </row>
    <row r="19" spans="1:21" x14ac:dyDescent="0.3">
      <c r="T19" s="44"/>
    </row>
    <row r="21" spans="1:21" x14ac:dyDescent="0.3">
      <c r="K21" s="46" t="s">
        <v>109</v>
      </c>
      <c r="M21" s="44">
        <f>SUM(M4:M15)</f>
        <v>19507.929835903324</v>
      </c>
      <c r="N21" s="44">
        <f>SUM(N4:N15)</f>
        <v>11429.011410404108</v>
      </c>
      <c r="O21" s="44">
        <f>SUM(O4:O15)</f>
        <v>74961.176621367049</v>
      </c>
      <c r="S21" s="44">
        <f>SUM(M21:R21)</f>
        <v>105898.11786767447</v>
      </c>
      <c r="T21" s="44">
        <f>ExpenseRev_PreviousTestPeriod!B22</f>
        <v>87150.580239820498</v>
      </c>
      <c r="U21" s="44">
        <f>T21-S21</f>
        <v>-18747.537627853977</v>
      </c>
    </row>
    <row r="22" spans="1:21" x14ac:dyDescent="0.3">
      <c r="K22" s="46" t="s">
        <v>110</v>
      </c>
      <c r="P22" s="44">
        <f>SUM(P4:P15)</f>
        <v>2152.1401640967069</v>
      </c>
      <c r="Q22" s="44">
        <f t="shared" ref="Q22:R22" si="8">SUM(Q4:Q15)</f>
        <v>1258.7085895958896</v>
      </c>
      <c r="R22" s="44">
        <f t="shared" si="8"/>
        <v>8092.9333786329453</v>
      </c>
      <c r="S22" s="44">
        <f>SUM(M22:R22)</f>
        <v>11503.782132325541</v>
      </c>
      <c r="T22" s="44">
        <f>AmortRev_PreviousTestPeriod!B22</f>
        <v>9662.4763385683618</v>
      </c>
      <c r="U22" s="44">
        <f>T22-S22</f>
        <v>-1841.3057937571793</v>
      </c>
    </row>
    <row r="23" spans="1:21" x14ac:dyDescent="0.3">
      <c r="U23" s="44">
        <f>SUM(U21:U22)</f>
        <v>-20588.843421611156</v>
      </c>
    </row>
    <row r="24" spans="1:21" x14ac:dyDescent="0.3">
      <c r="D24" s="89" t="s">
        <v>111</v>
      </c>
      <c r="E24" s="89"/>
      <c r="F24" s="89"/>
      <c r="G24" s="89"/>
    </row>
  </sheetData>
  <mergeCells count="10">
    <mergeCell ref="T2:T3"/>
    <mergeCell ref="U2:U3"/>
    <mergeCell ref="B4:B15"/>
    <mergeCell ref="A7:A18"/>
    <mergeCell ref="D2:F2"/>
    <mergeCell ref="G2:I2"/>
    <mergeCell ref="J2:L2"/>
    <mergeCell ref="M2:O2"/>
    <mergeCell ref="P2:R2"/>
    <mergeCell ref="S2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D22"/>
  <sheetViews>
    <sheetView workbookViewId="0">
      <selection activeCell="G24" sqref="G24"/>
    </sheetView>
  </sheetViews>
  <sheetFormatPr defaultRowHeight="14.4" x14ac:dyDescent="0.3"/>
  <cols>
    <col min="1" max="1" width="50.5546875" customWidth="1"/>
    <col min="2" max="2" width="12.109375" customWidth="1"/>
    <col min="4" max="4" width="11" bestFit="1" customWidth="1"/>
  </cols>
  <sheetData>
    <row r="1" spans="1:4" x14ac:dyDescent="0.3">
      <c r="A1" s="31" t="s">
        <v>22</v>
      </c>
      <c r="B1" s="31"/>
    </row>
    <row r="2" spans="1:4" x14ac:dyDescent="0.3">
      <c r="A2" s="31" t="s">
        <v>21</v>
      </c>
      <c r="B2" s="31"/>
    </row>
    <row r="3" spans="1:4" x14ac:dyDescent="0.3">
      <c r="A3" s="118" t="s">
        <v>23</v>
      </c>
      <c r="B3" s="118"/>
    </row>
    <row r="4" spans="1:4" x14ac:dyDescent="0.3">
      <c r="A4" s="119" t="s">
        <v>24</v>
      </c>
      <c r="B4" s="119"/>
    </row>
    <row r="5" spans="1:4" x14ac:dyDescent="0.3">
      <c r="A5" s="32" t="s">
        <v>43</v>
      </c>
      <c r="B5" s="33">
        <v>309430.86</v>
      </c>
      <c r="D5" s="87" t="s">
        <v>112</v>
      </c>
    </row>
    <row r="6" spans="1:4" x14ac:dyDescent="0.3">
      <c r="A6" s="32" t="s">
        <v>44</v>
      </c>
      <c r="B6" s="34">
        <v>128827.06</v>
      </c>
      <c r="D6" s="87" t="s">
        <v>112</v>
      </c>
    </row>
    <row r="7" spans="1:4" x14ac:dyDescent="0.3">
      <c r="A7" s="32" t="s">
        <v>45</v>
      </c>
      <c r="B7" s="40">
        <f>B5/B6</f>
        <v>2.4019088846706582</v>
      </c>
    </row>
    <row r="8" spans="1:4" x14ac:dyDescent="0.3">
      <c r="A8" s="32" t="s">
        <v>46</v>
      </c>
      <c r="B8" s="34">
        <v>8452.7000000000025</v>
      </c>
      <c r="D8" s="87" t="s">
        <v>112</v>
      </c>
    </row>
    <row r="9" spans="1:4" x14ac:dyDescent="0.3">
      <c r="A9" s="32" t="s">
        <v>47</v>
      </c>
      <c r="B9" s="34">
        <v>5133.1000000000013</v>
      </c>
      <c r="D9" s="87" t="s">
        <v>112</v>
      </c>
    </row>
    <row r="10" spans="1:4" x14ac:dyDescent="0.3">
      <c r="A10" s="32" t="s">
        <v>48</v>
      </c>
      <c r="B10" s="34">
        <v>23763.920000000002</v>
      </c>
      <c r="D10" s="87" t="s">
        <v>112</v>
      </c>
    </row>
    <row r="11" spans="1:4" x14ac:dyDescent="0.3">
      <c r="A11" s="32" t="s">
        <v>49</v>
      </c>
      <c r="B11" s="36">
        <f>SUM(B8:B10)*$B$7</f>
        <v>89710.624307961378</v>
      </c>
    </row>
    <row r="12" spans="1:4" x14ac:dyDescent="0.3">
      <c r="A12" s="32" t="s">
        <v>32</v>
      </c>
      <c r="B12" s="33">
        <v>-4529.6471815608384</v>
      </c>
      <c r="D12" s="87" t="s">
        <v>112</v>
      </c>
    </row>
    <row r="13" spans="1:4" x14ac:dyDescent="0.3">
      <c r="A13" s="32" t="s">
        <v>33</v>
      </c>
      <c r="B13" s="36">
        <f>B12+B11</f>
        <v>85180.977126400539</v>
      </c>
    </row>
    <row r="14" spans="1:4" x14ac:dyDescent="0.3">
      <c r="A14" s="32" t="s">
        <v>34</v>
      </c>
      <c r="B14" s="37">
        <v>1.7500000000000002E-2</v>
      </c>
    </row>
    <row r="15" spans="1:4" x14ac:dyDescent="0.3">
      <c r="A15" s="32" t="s">
        <v>35</v>
      </c>
      <c r="B15" s="37">
        <v>5.1000000000000004E-3</v>
      </c>
    </row>
    <row r="16" spans="1:4" x14ac:dyDescent="0.3">
      <c r="A16" s="32" t="s">
        <v>36</v>
      </c>
      <c r="B16" s="37">
        <f>1-B15-B14</f>
        <v>0.97740000000000005</v>
      </c>
    </row>
    <row r="17" spans="1:2" x14ac:dyDescent="0.3">
      <c r="A17" s="32" t="s">
        <v>37</v>
      </c>
      <c r="B17" s="36">
        <f>B13/B16</f>
        <v>87150.580239820483</v>
      </c>
    </row>
    <row r="18" spans="1:2" x14ac:dyDescent="0.3">
      <c r="A18" s="32" t="s">
        <v>38</v>
      </c>
      <c r="B18" s="39">
        <f>B17/SUM(B8:B10)</f>
        <v>2.3333663609746065</v>
      </c>
    </row>
    <row r="19" spans="1:2" x14ac:dyDescent="0.3">
      <c r="A19" s="32" t="s">
        <v>39</v>
      </c>
      <c r="B19" s="39">
        <f>+B8*B18</f>
        <v>19723.245839410061</v>
      </c>
    </row>
    <row r="20" spans="1:2" x14ac:dyDescent="0.3">
      <c r="A20" s="32" t="s">
        <v>40</v>
      </c>
      <c r="B20" s="39">
        <f>+B9*B18</f>
        <v>11977.402867518755</v>
      </c>
    </row>
    <row r="21" spans="1:2" x14ac:dyDescent="0.3">
      <c r="A21" s="32" t="s">
        <v>41</v>
      </c>
      <c r="B21" s="39">
        <f>B18*B10</f>
        <v>55449.931532891678</v>
      </c>
    </row>
    <row r="22" spans="1:2" x14ac:dyDescent="0.3">
      <c r="A22" s="32" t="s">
        <v>42</v>
      </c>
      <c r="B22" s="36">
        <f>SUM(B19:B21)</f>
        <v>87150.580239820498</v>
      </c>
    </row>
  </sheetData>
  <mergeCells count="2">
    <mergeCell ref="A3:B3"/>
    <mergeCell ref="A4:B4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D22"/>
  <sheetViews>
    <sheetView workbookViewId="0">
      <selection activeCell="F19" sqref="F19"/>
    </sheetView>
  </sheetViews>
  <sheetFormatPr defaultRowHeight="14.4" x14ac:dyDescent="0.3"/>
  <cols>
    <col min="1" max="1" width="49.6640625" customWidth="1"/>
    <col min="2" max="2" width="13.33203125" customWidth="1"/>
    <col min="4" max="4" width="15.6640625" customWidth="1"/>
  </cols>
  <sheetData>
    <row r="1" spans="1:4" x14ac:dyDescent="0.3">
      <c r="A1" s="31" t="s">
        <v>20</v>
      </c>
      <c r="B1" s="31"/>
    </row>
    <row r="2" spans="1:4" x14ac:dyDescent="0.3">
      <c r="A2" s="31" t="s">
        <v>21</v>
      </c>
      <c r="B2" s="31"/>
    </row>
    <row r="3" spans="1:4" x14ac:dyDescent="0.3">
      <c r="A3" s="118" t="s">
        <v>23</v>
      </c>
      <c r="B3" s="118"/>
    </row>
    <row r="4" spans="1:4" x14ac:dyDescent="0.3">
      <c r="A4" s="119" t="s">
        <v>24</v>
      </c>
      <c r="B4" s="119"/>
    </row>
    <row r="5" spans="1:4" x14ac:dyDescent="0.3">
      <c r="A5" s="32" t="s">
        <v>25</v>
      </c>
      <c r="B5" s="33">
        <v>7499.7320125000006</v>
      </c>
      <c r="D5" s="87" t="s">
        <v>112</v>
      </c>
    </row>
    <row r="6" spans="1:4" x14ac:dyDescent="0.3">
      <c r="A6" s="32" t="s">
        <v>26</v>
      </c>
      <c r="B6" s="34">
        <v>37349.72</v>
      </c>
      <c r="D6" s="87" t="s">
        <v>112</v>
      </c>
    </row>
    <row r="7" spans="1:4" x14ac:dyDescent="0.3">
      <c r="A7" s="32" t="s">
        <v>27</v>
      </c>
      <c r="B7" s="35">
        <f>B5/B6</f>
        <v>0.2007975431274987</v>
      </c>
    </row>
    <row r="8" spans="1:4" x14ac:dyDescent="0.3">
      <c r="A8" s="32" t="s">
        <v>28</v>
      </c>
      <c r="B8" s="34">
        <v>8452.7000000000025</v>
      </c>
      <c r="D8" s="87" t="s">
        <v>112</v>
      </c>
    </row>
    <row r="9" spans="1:4" x14ac:dyDescent="0.3">
      <c r="A9" s="32" t="s">
        <v>29</v>
      </c>
      <c r="B9" s="34">
        <v>5133.1000000000013</v>
      </c>
      <c r="D9" s="87" t="s">
        <v>112</v>
      </c>
    </row>
    <row r="10" spans="1:4" x14ac:dyDescent="0.3">
      <c r="A10" s="32" t="s">
        <v>30</v>
      </c>
      <c r="B10" s="34">
        <v>23763.920000000002</v>
      </c>
      <c r="D10" s="87" t="s">
        <v>112</v>
      </c>
    </row>
    <row r="11" spans="1:4" x14ac:dyDescent="0.3">
      <c r="A11" s="32" t="s">
        <v>31</v>
      </c>
      <c r="B11" s="36">
        <f>SUM(B8:B10)*B7</f>
        <v>7499.7320125000006</v>
      </c>
    </row>
    <row r="12" spans="1:4" x14ac:dyDescent="0.3">
      <c r="A12" s="32" t="s">
        <v>32</v>
      </c>
      <c r="B12" s="90">
        <v>1944.3723608167147</v>
      </c>
      <c r="D12" s="87" t="s">
        <v>112</v>
      </c>
    </row>
    <row r="13" spans="1:4" x14ac:dyDescent="0.3">
      <c r="A13" s="32" t="s">
        <v>33</v>
      </c>
      <c r="B13" s="36">
        <f>B12+B11</f>
        <v>9444.1043733167153</v>
      </c>
    </row>
    <row r="14" spans="1:4" x14ac:dyDescent="0.3">
      <c r="A14" s="32" t="s">
        <v>34</v>
      </c>
      <c r="B14" s="37">
        <v>1.7500000000000002E-2</v>
      </c>
    </row>
    <row r="15" spans="1:4" x14ac:dyDescent="0.3">
      <c r="A15" s="32" t="s">
        <v>35</v>
      </c>
      <c r="B15" s="37">
        <v>5.1000000000000004E-3</v>
      </c>
    </row>
    <row r="16" spans="1:4" x14ac:dyDescent="0.3">
      <c r="A16" s="32" t="s">
        <v>36</v>
      </c>
      <c r="B16" s="37">
        <f>1-B15-B14</f>
        <v>0.97740000000000005</v>
      </c>
    </row>
    <row r="17" spans="1:2" x14ac:dyDescent="0.3">
      <c r="A17" s="32" t="s">
        <v>37</v>
      </c>
      <c r="B17" s="36">
        <f>B13/B16</f>
        <v>9662.47633856836</v>
      </c>
    </row>
    <row r="18" spans="1:2" x14ac:dyDescent="0.3">
      <c r="A18" s="32" t="s">
        <v>38</v>
      </c>
      <c r="B18" s="38">
        <f>B17/SUM(B8:B10)</f>
        <v>0.25870277845639433</v>
      </c>
    </row>
    <row r="19" spans="1:2" x14ac:dyDescent="0.3">
      <c r="A19" s="32" t="s">
        <v>39</v>
      </c>
      <c r="B19" s="39">
        <f>+B8*B18</f>
        <v>2186.7369754583651</v>
      </c>
    </row>
    <row r="20" spans="1:2" x14ac:dyDescent="0.3">
      <c r="A20" s="32" t="s">
        <v>40</v>
      </c>
      <c r="B20" s="39">
        <f>+B9*B18</f>
        <v>1327.9472320945181</v>
      </c>
    </row>
    <row r="21" spans="1:2" x14ac:dyDescent="0.3">
      <c r="A21" s="32" t="s">
        <v>41</v>
      </c>
      <c r="B21" s="39">
        <f>B18*B10</f>
        <v>6147.7921310154788</v>
      </c>
    </row>
    <row r="22" spans="1:2" x14ac:dyDescent="0.3">
      <c r="A22" s="32" t="s">
        <v>42</v>
      </c>
      <c r="B22" s="36">
        <f>SUM(B19:B21)</f>
        <v>9662.4763385683618</v>
      </c>
    </row>
  </sheetData>
  <mergeCells count="2">
    <mergeCell ref="A3:B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F20"/>
  <sheetViews>
    <sheetView workbookViewId="0">
      <selection activeCell="C22" sqref="C22"/>
    </sheetView>
  </sheetViews>
  <sheetFormatPr defaultRowHeight="14.4" x14ac:dyDescent="0.3"/>
  <cols>
    <col min="2" max="2" width="14.5546875" customWidth="1"/>
    <col min="3" max="3" width="18.6640625" customWidth="1"/>
    <col min="4" max="5" width="14" customWidth="1"/>
    <col min="6" max="6" width="14.44140625" customWidth="1"/>
  </cols>
  <sheetData>
    <row r="1" spans="2:6" x14ac:dyDescent="0.3">
      <c r="B1" t="s">
        <v>113</v>
      </c>
    </row>
    <row r="2" spans="2:6" x14ac:dyDescent="0.3">
      <c r="B2" t="s">
        <v>114</v>
      </c>
    </row>
    <row r="3" spans="2:6" x14ac:dyDescent="0.3">
      <c r="B3" t="s">
        <v>367</v>
      </c>
    </row>
    <row r="5" spans="2:6" x14ac:dyDescent="0.3">
      <c r="B5" s="120" t="s">
        <v>115</v>
      </c>
      <c r="C5" s="120"/>
      <c r="D5" s="120"/>
      <c r="E5" s="120"/>
      <c r="F5" s="120"/>
    </row>
    <row r="6" spans="2:6" x14ac:dyDescent="0.3">
      <c r="B6" s="6" t="s">
        <v>116</v>
      </c>
      <c r="C6" s="6" t="s">
        <v>117</v>
      </c>
      <c r="D6" s="7" t="s">
        <v>118</v>
      </c>
      <c r="E6" s="6" t="s">
        <v>119</v>
      </c>
      <c r="F6" s="6" t="s">
        <v>120</v>
      </c>
    </row>
    <row r="7" spans="2:6" x14ac:dyDescent="0.3">
      <c r="B7" s="3">
        <v>44105</v>
      </c>
      <c r="C7" s="8">
        <v>149786</v>
      </c>
      <c r="D7" s="93">
        <v>24910</v>
      </c>
      <c r="E7" s="10"/>
      <c r="F7" s="10">
        <f>SUM(D7:E7)</f>
        <v>24910</v>
      </c>
    </row>
    <row r="8" spans="2:6" x14ac:dyDescent="0.3">
      <c r="B8" s="3">
        <v>44136</v>
      </c>
      <c r="C8" s="8">
        <v>149796</v>
      </c>
      <c r="D8" s="93">
        <v>16362.5</v>
      </c>
      <c r="E8" s="10"/>
      <c r="F8" s="10">
        <f t="shared" ref="F8:F18" si="0">SUM(D8:E8)</f>
        <v>16362.5</v>
      </c>
    </row>
    <row r="9" spans="2:6" x14ac:dyDescent="0.3">
      <c r="B9" s="3">
        <v>44166</v>
      </c>
      <c r="C9" s="8">
        <v>149810</v>
      </c>
      <c r="D9" s="93">
        <v>11957.5</v>
      </c>
      <c r="E9" s="10"/>
      <c r="F9" s="10">
        <f t="shared" si="0"/>
        <v>11957.5</v>
      </c>
    </row>
    <row r="10" spans="2:6" x14ac:dyDescent="0.3">
      <c r="B10" s="3">
        <v>44197</v>
      </c>
      <c r="C10" s="8">
        <v>149824</v>
      </c>
      <c r="D10" s="93">
        <v>14801.25</v>
      </c>
      <c r="E10" s="10"/>
      <c r="F10" s="10">
        <f t="shared" si="0"/>
        <v>14801.25</v>
      </c>
    </row>
    <row r="11" spans="2:6" x14ac:dyDescent="0.3">
      <c r="B11" s="3">
        <v>44228</v>
      </c>
      <c r="C11" s="8" t="s">
        <v>368</v>
      </c>
      <c r="D11" s="93">
        <v>4975</v>
      </c>
      <c r="E11" s="10">
        <v>30</v>
      </c>
      <c r="F11" s="10">
        <f t="shared" si="0"/>
        <v>5005</v>
      </c>
    </row>
    <row r="12" spans="2:6" x14ac:dyDescent="0.3">
      <c r="B12" s="3">
        <v>44256</v>
      </c>
      <c r="C12" s="8">
        <v>149856</v>
      </c>
      <c r="D12" s="93">
        <v>9727.5</v>
      </c>
      <c r="E12" s="10"/>
      <c r="F12" s="10">
        <f t="shared" si="0"/>
        <v>9727.5</v>
      </c>
    </row>
    <row r="13" spans="2:6" x14ac:dyDescent="0.3">
      <c r="B13" s="3">
        <v>44287</v>
      </c>
      <c r="C13" s="8">
        <v>149866</v>
      </c>
      <c r="D13" s="93">
        <v>1603.75</v>
      </c>
      <c r="E13" s="10"/>
      <c r="F13" s="10">
        <f t="shared" si="0"/>
        <v>1603.75</v>
      </c>
    </row>
    <row r="14" spans="2:6" x14ac:dyDescent="0.3">
      <c r="B14" s="3">
        <v>44317</v>
      </c>
      <c r="C14" s="8">
        <v>149881</v>
      </c>
      <c r="D14" s="93">
        <v>602.5</v>
      </c>
      <c r="E14" s="10"/>
      <c r="F14" s="10">
        <f t="shared" si="0"/>
        <v>602.5</v>
      </c>
    </row>
    <row r="15" spans="2:6" x14ac:dyDescent="0.3">
      <c r="B15" s="3">
        <v>44348</v>
      </c>
      <c r="C15" s="8">
        <v>149894</v>
      </c>
      <c r="D15" s="93">
        <v>368.75</v>
      </c>
      <c r="E15" s="10"/>
      <c r="F15" s="10">
        <f t="shared" si="0"/>
        <v>368.75</v>
      </c>
    </row>
    <row r="16" spans="2:6" x14ac:dyDescent="0.3">
      <c r="B16" s="3">
        <v>44378</v>
      </c>
      <c r="C16" s="8" t="s">
        <v>369</v>
      </c>
      <c r="D16" s="93">
        <v>4053.75</v>
      </c>
      <c r="E16" s="10">
        <v>94.35</v>
      </c>
      <c r="F16" s="10">
        <f t="shared" si="0"/>
        <v>4148.1000000000004</v>
      </c>
    </row>
    <row r="17" spans="2:6" x14ac:dyDescent="0.3">
      <c r="B17" s="3">
        <v>44409</v>
      </c>
      <c r="C17" s="8">
        <v>149924</v>
      </c>
      <c r="D17" s="93">
        <v>3606.25</v>
      </c>
      <c r="E17" s="10"/>
      <c r="F17" s="10">
        <f t="shared" si="0"/>
        <v>3606.25</v>
      </c>
    </row>
    <row r="18" spans="2:6" x14ac:dyDescent="0.3">
      <c r="B18" s="3"/>
      <c r="C18" s="8"/>
      <c r="D18" s="93"/>
      <c r="E18" s="10"/>
      <c r="F18" s="10">
        <f t="shared" si="0"/>
        <v>0</v>
      </c>
    </row>
    <row r="19" spans="2:6" x14ac:dyDescent="0.3">
      <c r="B19" s="11"/>
      <c r="C19" s="12" t="s">
        <v>121</v>
      </c>
      <c r="D19" s="9">
        <f>SUM(D7:D18)</f>
        <v>92968.75</v>
      </c>
      <c r="E19" s="9">
        <f t="shared" ref="E19:F19" si="1">SUM(E7:E18)</f>
        <v>124.35</v>
      </c>
      <c r="F19" s="9">
        <f t="shared" si="1"/>
        <v>93093.1</v>
      </c>
    </row>
    <row r="20" spans="2:6" x14ac:dyDescent="0.3">
      <c r="D20" s="5"/>
      <c r="E20" s="5"/>
    </row>
  </sheetData>
  <mergeCells count="1">
    <mergeCell ref="B5:F5"/>
  </mergeCells>
  <pageMargins left="0.7" right="0.7" top="0.75" bottom="0.75" header="0.3" footer="0.3"/>
  <pageSetup orientation="portrait" r:id="rId1"/>
  <headerFooter>
    <oddHeader>&amp;C&amp;A&amp;R&amp;D</oddHeader>
    <oddFooter>&amp;L&amp;Z&amp;F&amp;R&amp;P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P22"/>
  <sheetViews>
    <sheetView zoomScale="85" zoomScaleNormal="85" workbookViewId="0">
      <selection activeCell="W34" sqref="W34"/>
    </sheetView>
  </sheetViews>
  <sheetFormatPr defaultRowHeight="14.4" x14ac:dyDescent="0.3"/>
  <cols>
    <col min="1" max="1" width="12.5546875" customWidth="1"/>
    <col min="2" max="2" width="31.88671875" bestFit="1" customWidth="1"/>
  </cols>
  <sheetData>
    <row r="1" spans="1:16" ht="15" thickBot="1" x14ac:dyDescent="0.35">
      <c r="A1" t="s">
        <v>122</v>
      </c>
      <c r="B1" t="s">
        <v>123</v>
      </c>
      <c r="C1" t="s">
        <v>106</v>
      </c>
      <c r="D1" t="s">
        <v>107</v>
      </c>
      <c r="E1" t="s">
        <v>108</v>
      </c>
      <c r="F1" t="s">
        <v>349</v>
      </c>
      <c r="G1" t="s">
        <v>350</v>
      </c>
      <c r="H1" t="s">
        <v>351</v>
      </c>
      <c r="I1" t="s">
        <v>352</v>
      </c>
      <c r="J1" t="s">
        <v>353</v>
      </c>
      <c r="K1" t="s">
        <v>354</v>
      </c>
      <c r="L1" t="s">
        <v>355</v>
      </c>
      <c r="M1" t="s">
        <v>356</v>
      </c>
      <c r="N1" t="s">
        <v>357</v>
      </c>
      <c r="O1" t="str">
        <f>[1]Tonnage_FitTest!O1</f>
        <v>TOTAL</v>
      </c>
    </row>
    <row r="2" spans="1:16" ht="22.5" customHeight="1" x14ac:dyDescent="0.3">
      <c r="A2" s="121" t="s">
        <v>124</v>
      </c>
      <c r="B2" s="18" t="s">
        <v>17</v>
      </c>
      <c r="C2" s="19">
        <f>SUMIFS(Customers!$G:$G,Customers!$F:$F,CommercialCustomers!$A$1,Customers!$B:$B,CommercialCustomers!$B2,Customers!$E:$E,CommercialCustomers!C$1)</f>
        <v>553</v>
      </c>
      <c r="D2" s="19">
        <f>SUMIFS(Customers!$G:$G,Customers!$F:$F,CommercialCustomers!$A$1,Customers!$B:$B,CommercialCustomers!$B2,Customers!$E:$E,CommercialCustomers!D$1)</f>
        <v>551</v>
      </c>
      <c r="E2" s="19">
        <f>SUMIFS(Customers!$G:$G,Customers!$F:$F,CommercialCustomers!$A$1,Customers!$B:$B,CommercialCustomers!$B2,Customers!$E:$E,CommercialCustomers!E$1)</f>
        <v>532</v>
      </c>
      <c r="F2" s="19">
        <f>SUMIFS(Customers!$G:$G,Customers!$F:$F,CommercialCustomers!$A$1,Customers!$B:$B,CommercialCustomers!$B2,Customers!$E:$E,CommercialCustomers!F$1)</f>
        <v>518</v>
      </c>
      <c r="G2" s="19">
        <f>SUMIFS(Customers!$G:$G,Customers!$F:$F,CommercialCustomers!$A$1,Customers!$B:$B,CommercialCustomers!$B2,Customers!$E:$E,CommercialCustomers!G$1)</f>
        <v>529</v>
      </c>
      <c r="H2" s="19">
        <f>SUMIFS(Customers!$G:$G,Customers!$F:$F,CommercialCustomers!$A$1,Customers!$B:$B,CommercialCustomers!$B2,Customers!$E:$E,CommercialCustomers!H$1)</f>
        <v>566</v>
      </c>
      <c r="I2" s="19">
        <f>SUMIFS(Customers!$G:$G,Customers!$F:$F,CommercialCustomers!$A$1,Customers!$B:$B,CommercialCustomers!$B2,Customers!$E:$E,CommercialCustomers!I$1)</f>
        <v>584</v>
      </c>
      <c r="J2" s="19">
        <f>SUMIFS(Customers!$G:$G,Customers!$F:$F,CommercialCustomers!$A$1,Customers!$B:$B,CommercialCustomers!$B2,Customers!$E:$E,CommercialCustomers!J$1)</f>
        <v>560</v>
      </c>
      <c r="K2" s="19">
        <f>SUMIFS(Customers!$G:$G,Customers!$F:$F,CommercialCustomers!$A$1,Customers!$B:$B,CommercialCustomers!$B2,Customers!$E:$E,CommercialCustomers!K$1)</f>
        <v>576</v>
      </c>
      <c r="L2" s="19">
        <f>SUMIFS(Customers!$G:$G,Customers!$F:$F,CommercialCustomers!$A$1,Customers!$B:$B,CommercialCustomers!$B2,Customers!$E:$E,CommercialCustomers!L$1)</f>
        <v>573</v>
      </c>
      <c r="M2" s="19">
        <f>SUMIFS(Customers!$G:$G,Customers!$F:$F,CommercialCustomers!$A$1,Customers!$B:$B,CommercialCustomers!$B2,Customers!$E:$E,CommercialCustomers!M$1)</f>
        <v>553</v>
      </c>
      <c r="N2" s="19">
        <f>SUMIFS(Customers!$G:$G,Customers!$F:$F,CommercialCustomers!$A$1,Customers!$B:$B,CommercialCustomers!$B2,Customers!$E:$E,CommercialCustomers!N$1)</f>
        <v>561</v>
      </c>
      <c r="O2" s="19">
        <f>SUM(C2:N2)</f>
        <v>6656</v>
      </c>
      <c r="P2" s="125">
        <f>SUM(C2:N5)</f>
        <v>9290</v>
      </c>
    </row>
    <row r="3" spans="1:16" ht="22.5" customHeight="1" x14ac:dyDescent="0.3">
      <c r="A3" s="122"/>
      <c r="B3" s="20" t="s">
        <v>16</v>
      </c>
      <c r="C3" s="21">
        <f>SUMIFS(Customers!$G:$G,Customers!$F:$F,CommercialCustomers!$A$1,Customers!$B:$B,CommercialCustomers!$B3,Customers!$E:$E,CommercialCustomers!C$1)</f>
        <v>65</v>
      </c>
      <c r="D3" s="21">
        <f>SUMIFS(Customers!$G:$G,Customers!$F:$F,CommercialCustomers!$A$1,Customers!$B:$B,CommercialCustomers!$B3,Customers!$E:$E,CommercialCustomers!D$1)</f>
        <v>71</v>
      </c>
      <c r="E3" s="21">
        <f>SUMIFS(Customers!$G:$G,Customers!$F:$F,CommercialCustomers!$A$1,Customers!$B:$B,CommercialCustomers!$B3,Customers!$E:$E,CommercialCustomers!E$1)</f>
        <v>67</v>
      </c>
      <c r="F3" s="21">
        <f>SUMIFS(Customers!$G:$G,Customers!$F:$F,CommercialCustomers!$A$1,Customers!$B:$B,CommercialCustomers!$B3,Customers!$E:$E,CommercialCustomers!F$1)</f>
        <v>62</v>
      </c>
      <c r="G3" s="21">
        <f>SUMIFS(Customers!$G:$G,Customers!$F:$F,CommercialCustomers!$A$1,Customers!$B:$B,CommercialCustomers!$B3,Customers!$E:$E,CommercialCustomers!G$1)</f>
        <v>63</v>
      </c>
      <c r="H3" s="21">
        <f>SUMIFS(Customers!$G:$G,Customers!$F:$F,CommercialCustomers!$A$1,Customers!$B:$B,CommercialCustomers!$B3,Customers!$E:$E,CommercialCustomers!H$1)</f>
        <v>61</v>
      </c>
      <c r="I3" s="21">
        <f>SUMIFS(Customers!$G:$G,Customers!$F:$F,CommercialCustomers!$A$1,Customers!$B:$B,CommercialCustomers!$B3,Customers!$E:$E,CommercialCustomers!I$1)</f>
        <v>73</v>
      </c>
      <c r="J3" s="21">
        <f>SUMIFS(Customers!$G:$G,Customers!$F:$F,CommercialCustomers!$A$1,Customers!$B:$B,CommercialCustomers!$B3,Customers!$E:$E,CommercialCustomers!J$1)</f>
        <v>75</v>
      </c>
      <c r="K3" s="21">
        <f>SUMIFS(Customers!$G:$G,Customers!$F:$F,CommercialCustomers!$A$1,Customers!$B:$B,CommercialCustomers!$B3,Customers!$E:$E,CommercialCustomers!K$1)</f>
        <v>76</v>
      </c>
      <c r="L3" s="21">
        <f>SUMIFS(Customers!$G:$G,Customers!$F:$F,CommercialCustomers!$A$1,Customers!$B:$B,CommercialCustomers!$B3,Customers!$E:$E,CommercialCustomers!L$1)</f>
        <v>75</v>
      </c>
      <c r="M3" s="21">
        <f>SUMIFS(Customers!$G:$G,Customers!$F:$F,CommercialCustomers!$A$1,Customers!$B:$B,CommercialCustomers!$B3,Customers!$E:$E,CommercialCustomers!M$1)</f>
        <v>73</v>
      </c>
      <c r="N3" s="21">
        <f>SUMIFS(Customers!$G:$G,Customers!$F:$F,CommercialCustomers!$A$1,Customers!$B:$B,CommercialCustomers!$B3,Customers!$E:$E,CommercialCustomers!N$1)</f>
        <v>79</v>
      </c>
      <c r="O3" s="21">
        <f t="shared" ref="O3:O20" si="0">SUM(C3:N3)</f>
        <v>840</v>
      </c>
      <c r="P3" s="126"/>
    </row>
    <row r="4" spans="1:16" ht="22.5" customHeight="1" x14ac:dyDescent="0.3">
      <c r="A4" s="123"/>
      <c r="B4" s="80" t="s">
        <v>125</v>
      </c>
      <c r="C4" s="21">
        <f>SUMIFS(Customers!$G:$G,Customers!$F:$F,CommercialCustomers!$A$1,Customers!$B:$B,CommercialCustomers!$B4,Customers!$E:$E,CommercialCustomers!C$1)</f>
        <v>1</v>
      </c>
      <c r="D4" s="21">
        <f>SUMIFS(Customers!$G:$G,Customers!$F:$F,CommercialCustomers!$A$1,Customers!$B:$B,CommercialCustomers!$B4,Customers!$E:$E,CommercialCustomers!D$1)</f>
        <v>1</v>
      </c>
      <c r="E4" s="21">
        <f>SUMIFS(Customers!$G:$G,Customers!$F:$F,CommercialCustomers!$A$1,Customers!$B:$B,CommercialCustomers!$B4,Customers!$E:$E,CommercialCustomers!E$1)</f>
        <v>1</v>
      </c>
      <c r="F4" s="21">
        <f>SUMIFS(Customers!$G:$G,Customers!$F:$F,CommercialCustomers!$A$1,Customers!$B:$B,CommercialCustomers!$B4,Customers!$E:$E,CommercialCustomers!F$1)</f>
        <v>1</v>
      </c>
      <c r="G4" s="21">
        <f>SUMIFS(Customers!$G:$G,Customers!$F:$F,CommercialCustomers!$A$1,Customers!$B:$B,CommercialCustomers!$B4,Customers!$E:$E,CommercialCustomers!G$1)</f>
        <v>1</v>
      </c>
      <c r="H4" s="21">
        <f>SUMIFS(Customers!$G:$G,Customers!$F:$F,CommercialCustomers!$A$1,Customers!$B:$B,CommercialCustomers!$B4,Customers!$E:$E,CommercialCustomers!H$1)</f>
        <v>1</v>
      </c>
      <c r="I4" s="21">
        <f>SUMIFS(Customers!$G:$G,Customers!$F:$F,CommercialCustomers!$A$1,Customers!$B:$B,CommercialCustomers!$B4,Customers!$E:$E,CommercialCustomers!I$1)</f>
        <v>1</v>
      </c>
      <c r="J4" s="21">
        <f>SUMIFS(Customers!$G:$G,Customers!$F:$F,CommercialCustomers!$A$1,Customers!$B:$B,CommercialCustomers!$B4,Customers!$E:$E,CommercialCustomers!J$1)</f>
        <v>1</v>
      </c>
      <c r="K4" s="21">
        <f>SUMIFS(Customers!$G:$G,Customers!$F:$F,CommercialCustomers!$A$1,Customers!$B:$B,CommercialCustomers!$B4,Customers!$E:$E,CommercialCustomers!K$1)</f>
        <v>1</v>
      </c>
      <c r="L4" s="21">
        <f>SUMIFS(Customers!$G:$G,Customers!$F:$F,CommercialCustomers!$A$1,Customers!$B:$B,CommercialCustomers!$B4,Customers!$E:$E,CommercialCustomers!L$1)</f>
        <v>1</v>
      </c>
      <c r="M4" s="21">
        <f>SUMIFS(Customers!$G:$G,Customers!$F:$F,CommercialCustomers!$A$1,Customers!$B:$B,CommercialCustomers!$B4,Customers!$E:$E,CommercialCustomers!M$1)</f>
        <v>1</v>
      </c>
      <c r="N4" s="21">
        <f>SUMIFS(Customers!$G:$G,Customers!$F:$F,CommercialCustomers!$A$1,Customers!$B:$B,CommercialCustomers!$B4,Customers!$E:$E,CommercialCustomers!N$1)</f>
        <v>1</v>
      </c>
      <c r="O4" s="21">
        <f t="shared" ref="O4" si="1">SUM(C4:N4)</f>
        <v>12</v>
      </c>
      <c r="P4" s="127"/>
    </row>
    <row r="5" spans="1:16" ht="22.5" customHeight="1" thickBot="1" x14ac:dyDescent="0.35">
      <c r="A5" s="124"/>
      <c r="B5" s="22" t="s">
        <v>18</v>
      </c>
      <c r="C5" s="23">
        <f>SUMIFS(Customers!$G:$G,Customers!$F:$F,CommercialCustomers!$A$1,Customers!$B:$B,CommercialCustomers!$B5,Customers!$E:$E,CommercialCustomers!C$1)</f>
        <v>143</v>
      </c>
      <c r="D5" s="23">
        <f>SUMIFS(Customers!$G:$G,Customers!$F:$F,CommercialCustomers!$A$1,Customers!$B:$B,CommercialCustomers!$B5,Customers!$E:$E,CommercialCustomers!D$1)</f>
        <v>138</v>
      </c>
      <c r="E5" s="23">
        <f>SUMIFS(Customers!$G:$G,Customers!$F:$F,CommercialCustomers!$A$1,Customers!$B:$B,CommercialCustomers!$B5,Customers!$E:$E,CommercialCustomers!E$1)</f>
        <v>140</v>
      </c>
      <c r="F5" s="23">
        <f>SUMIFS(Customers!$G:$G,Customers!$F:$F,CommercialCustomers!$A$1,Customers!$B:$B,CommercialCustomers!$B5,Customers!$E:$E,CommercialCustomers!F$1)</f>
        <v>137</v>
      </c>
      <c r="G5" s="23">
        <f>SUMIFS(Customers!$G:$G,Customers!$F:$F,CommercialCustomers!$A$1,Customers!$B:$B,CommercialCustomers!$B5,Customers!$E:$E,CommercialCustomers!G$1)</f>
        <v>134</v>
      </c>
      <c r="H5" s="23">
        <f>SUMIFS(Customers!$G:$G,Customers!$F:$F,CommercialCustomers!$A$1,Customers!$B:$B,CommercialCustomers!$B5,Customers!$E:$E,CommercialCustomers!H$1)</f>
        <v>145</v>
      </c>
      <c r="I5" s="23">
        <f>SUMIFS(Customers!$G:$G,Customers!$F:$F,CommercialCustomers!$A$1,Customers!$B:$B,CommercialCustomers!$B5,Customers!$E:$E,CommercialCustomers!I$1)</f>
        <v>155</v>
      </c>
      <c r="J5" s="23">
        <f>SUMIFS(Customers!$G:$G,Customers!$F:$F,CommercialCustomers!$A$1,Customers!$B:$B,CommercialCustomers!$B5,Customers!$E:$E,CommercialCustomers!J$1)</f>
        <v>156</v>
      </c>
      <c r="K5" s="23">
        <f>SUMIFS(Customers!$G:$G,Customers!$F:$F,CommercialCustomers!$A$1,Customers!$B:$B,CommercialCustomers!$B5,Customers!$E:$E,CommercialCustomers!K$1)</f>
        <v>151</v>
      </c>
      <c r="L5" s="23">
        <f>SUMIFS(Customers!$G:$G,Customers!$F:$F,CommercialCustomers!$A$1,Customers!$B:$B,CommercialCustomers!$B5,Customers!$E:$E,CommercialCustomers!L$1)</f>
        <v>165</v>
      </c>
      <c r="M5" s="23">
        <f>SUMIFS(Customers!$G:$G,Customers!$F:$F,CommercialCustomers!$A$1,Customers!$B:$B,CommercialCustomers!$B5,Customers!$E:$E,CommercialCustomers!M$1)</f>
        <v>162</v>
      </c>
      <c r="N5" s="23">
        <f>SUMIFS(Customers!$G:$G,Customers!$F:$F,CommercialCustomers!$A$1,Customers!$B:$B,CommercialCustomers!$B5,Customers!$E:$E,CommercialCustomers!N$1)</f>
        <v>156</v>
      </c>
      <c r="O5" s="23">
        <f t="shared" si="0"/>
        <v>1782</v>
      </c>
      <c r="P5" s="128"/>
    </row>
    <row r="6" spans="1:16" x14ac:dyDescent="0.3">
      <c r="A6" s="129" t="s">
        <v>126</v>
      </c>
      <c r="B6" s="24" t="s">
        <v>127</v>
      </c>
      <c r="C6" s="25">
        <f>SUMIFS(Customers!$G:$G,Customers!$F:$F,CommercialCustomers!$A$1,Customers!$B:$B,CommercialCustomers!$B6,Customers!$E:$E,CommercialCustomers!C$1)</f>
        <v>1372</v>
      </c>
      <c r="D6" s="25">
        <f>SUMIFS(Customers!$G:$G,Customers!$F:$F,CommercialCustomers!$A$1,Customers!$B:$B,CommercialCustomers!$B6,Customers!$E:$E,CommercialCustomers!D$1)</f>
        <v>1339</v>
      </c>
      <c r="E6" s="25">
        <f>SUMIFS(Customers!$G:$G,Customers!$F:$F,CommercialCustomers!$A$1,Customers!$B:$B,CommercialCustomers!$B6,Customers!$E:$E,CommercialCustomers!E$1)</f>
        <v>1321</v>
      </c>
      <c r="F6" s="25">
        <f>SUMIFS(Customers!$G:$G,Customers!$F:$F,CommercialCustomers!$A$1,Customers!$B:$B,CommercialCustomers!$B6,Customers!$E:$E,CommercialCustomers!F$1)</f>
        <v>1291</v>
      </c>
      <c r="G6" s="25">
        <f>SUMIFS(Customers!$G:$G,Customers!$F:$F,CommercialCustomers!$A$1,Customers!$B:$B,CommercialCustomers!$B6,Customers!$E:$E,CommercialCustomers!G$1)</f>
        <v>1276</v>
      </c>
      <c r="H6" s="25">
        <f>SUMIFS(Customers!$G:$G,Customers!$F:$F,CommercialCustomers!$A$1,Customers!$B:$B,CommercialCustomers!$B6,Customers!$E:$E,CommercialCustomers!H$1)</f>
        <v>1376</v>
      </c>
      <c r="I6" s="25">
        <f>SUMIFS(Customers!$G:$G,Customers!$F:$F,CommercialCustomers!$A$1,Customers!$B:$B,CommercialCustomers!$B6,Customers!$E:$E,CommercialCustomers!I$1)</f>
        <v>1401</v>
      </c>
      <c r="J6" s="25">
        <f>SUMIFS(Customers!$G:$G,Customers!$F:$F,CommercialCustomers!$A$1,Customers!$B:$B,CommercialCustomers!$B6,Customers!$E:$E,CommercialCustomers!J$1)</f>
        <v>1348</v>
      </c>
      <c r="K6" s="25">
        <f>SUMIFS(Customers!$G:$G,Customers!$F:$F,CommercialCustomers!$A$1,Customers!$B:$B,CommercialCustomers!$B6,Customers!$E:$E,CommercialCustomers!K$1)</f>
        <v>1355</v>
      </c>
      <c r="L6" s="25">
        <f>SUMIFS(Customers!$G:$G,Customers!$F:$F,CommercialCustomers!$A$1,Customers!$B:$B,CommercialCustomers!$B6,Customers!$E:$E,CommercialCustomers!L$1)</f>
        <v>1354</v>
      </c>
      <c r="M6" s="25">
        <f>SUMIFS(Customers!$G:$G,Customers!$F:$F,CommercialCustomers!$A$1,Customers!$B:$B,CommercialCustomers!$B6,Customers!$E:$E,CommercialCustomers!M$1)</f>
        <v>1360</v>
      </c>
      <c r="N6" s="25">
        <f>SUMIFS(Customers!$G:$G,Customers!$F:$F,CommercialCustomers!$A$1,Customers!$B:$B,CommercialCustomers!$B6,Customers!$E:$E,CommercialCustomers!N$1)</f>
        <v>1362</v>
      </c>
      <c r="O6" s="25">
        <f t="shared" si="0"/>
        <v>16155</v>
      </c>
      <c r="P6" s="131">
        <f>SUM(O6:O20)</f>
        <v>22785</v>
      </c>
    </row>
    <row r="7" spans="1:16" x14ac:dyDescent="0.3">
      <c r="A7" s="130"/>
      <c r="B7" s="11" t="s">
        <v>128</v>
      </c>
      <c r="C7" s="13">
        <f>SUMIFS(Customers!$G:$G,Customers!$F:$F,CommercialCustomers!$A$1,Customers!$B:$B,CommercialCustomers!$B7,Customers!$E:$E,CommercialCustomers!C$1)</f>
        <v>97</v>
      </c>
      <c r="D7" s="13">
        <f>SUMIFS(Customers!$G:$G,Customers!$F:$F,CommercialCustomers!$A$1,Customers!$B:$B,CommercialCustomers!$B7,Customers!$E:$E,CommercialCustomers!D$1)</f>
        <v>94</v>
      </c>
      <c r="E7" s="13">
        <f>SUMIFS(Customers!$G:$G,Customers!$F:$F,CommercialCustomers!$A$1,Customers!$B:$B,CommercialCustomers!$B7,Customers!$E:$E,CommercialCustomers!E$1)</f>
        <v>92</v>
      </c>
      <c r="F7" s="13">
        <f>SUMIFS(Customers!$G:$G,Customers!$F:$F,CommercialCustomers!$A$1,Customers!$B:$B,CommercialCustomers!$B7,Customers!$E:$E,CommercialCustomers!F$1)</f>
        <v>98</v>
      </c>
      <c r="G7" s="13">
        <f>SUMIFS(Customers!$G:$G,Customers!$F:$F,CommercialCustomers!$A$1,Customers!$B:$B,CommercialCustomers!$B7,Customers!$E:$E,CommercialCustomers!G$1)</f>
        <v>97</v>
      </c>
      <c r="H7" s="13">
        <f>SUMIFS(Customers!$G:$G,Customers!$F:$F,CommercialCustomers!$A$1,Customers!$B:$B,CommercialCustomers!$B7,Customers!$E:$E,CommercialCustomers!H$1)</f>
        <v>97</v>
      </c>
      <c r="I7" s="13">
        <f>SUMIFS(Customers!$G:$G,Customers!$F:$F,CommercialCustomers!$A$1,Customers!$B:$B,CommercialCustomers!$B7,Customers!$E:$E,CommercialCustomers!I$1)</f>
        <v>96</v>
      </c>
      <c r="J7" s="13">
        <f>SUMIFS(Customers!$G:$G,Customers!$F:$F,CommercialCustomers!$A$1,Customers!$B:$B,CommercialCustomers!$B7,Customers!$E:$E,CommercialCustomers!J$1)</f>
        <v>98</v>
      </c>
      <c r="K7" s="13">
        <f>SUMIFS(Customers!$G:$G,Customers!$F:$F,CommercialCustomers!$A$1,Customers!$B:$B,CommercialCustomers!$B7,Customers!$E:$E,CommercialCustomers!K$1)</f>
        <v>96</v>
      </c>
      <c r="L7" s="13">
        <f>SUMIFS(Customers!$G:$G,Customers!$F:$F,CommercialCustomers!$A$1,Customers!$B:$B,CommercialCustomers!$B7,Customers!$E:$E,CommercialCustomers!L$1)</f>
        <v>97</v>
      </c>
      <c r="M7" s="13">
        <f>SUMIFS(Customers!$G:$G,Customers!$F:$F,CommercialCustomers!$A$1,Customers!$B:$B,CommercialCustomers!$B7,Customers!$E:$E,CommercialCustomers!M$1)</f>
        <v>98</v>
      </c>
      <c r="N7" s="13">
        <f>SUMIFS(Customers!$G:$G,Customers!$F:$F,CommercialCustomers!$A$1,Customers!$B:$B,CommercialCustomers!$B7,Customers!$E:$E,CommercialCustomers!N$1)</f>
        <v>107</v>
      </c>
      <c r="O7" s="13">
        <f t="shared" si="0"/>
        <v>1167</v>
      </c>
      <c r="P7" s="132"/>
    </row>
    <row r="8" spans="1:16" x14ac:dyDescent="0.3">
      <c r="A8" s="130"/>
      <c r="B8" s="11" t="s">
        <v>129</v>
      </c>
      <c r="C8" s="13">
        <f>SUMIFS(Customers!$G:$G,Customers!$F:$F,CommercialCustomers!$A$1,Customers!$B:$B,CommercialCustomers!$B8,Customers!$E:$E,CommercialCustomers!C$1)</f>
        <v>0</v>
      </c>
      <c r="D8" s="13">
        <f>SUMIFS(Customers!$G:$G,Customers!$F:$F,CommercialCustomers!$A$1,Customers!$B:$B,CommercialCustomers!$B8,Customers!$E:$E,CommercialCustomers!D$1)</f>
        <v>0</v>
      </c>
      <c r="E8" s="13">
        <f>SUMIFS(Customers!$G:$G,Customers!$F:$F,CommercialCustomers!$A$1,Customers!$B:$B,CommercialCustomers!$B8,Customers!$E:$E,CommercialCustomers!E$1)</f>
        <v>0</v>
      </c>
      <c r="F8" s="13">
        <f>SUMIFS(Customers!$G:$G,Customers!$F:$F,CommercialCustomers!$A$1,Customers!$B:$B,CommercialCustomers!$B8,Customers!$E:$E,CommercialCustomers!F$1)</f>
        <v>0</v>
      </c>
      <c r="G8" s="13">
        <f>SUMIFS(Customers!$G:$G,Customers!$F:$F,CommercialCustomers!$A$1,Customers!$B:$B,CommercialCustomers!$B8,Customers!$E:$E,CommercialCustomers!G$1)</f>
        <v>0</v>
      </c>
      <c r="H8" s="13">
        <f>SUMIFS(Customers!$G:$G,Customers!$F:$F,CommercialCustomers!$A$1,Customers!$B:$B,CommercialCustomers!$B8,Customers!$E:$E,CommercialCustomers!H$1)</f>
        <v>0</v>
      </c>
      <c r="I8" s="13">
        <f>SUMIFS(Customers!$G:$G,Customers!$F:$F,CommercialCustomers!$A$1,Customers!$B:$B,CommercialCustomers!$B8,Customers!$E:$E,CommercialCustomers!I$1)</f>
        <v>0</v>
      </c>
      <c r="J8" s="13">
        <f>SUMIFS(Customers!$G:$G,Customers!$F:$F,CommercialCustomers!$A$1,Customers!$B:$B,CommercialCustomers!$B8,Customers!$E:$E,CommercialCustomers!J$1)</f>
        <v>0</v>
      </c>
      <c r="K8" s="13">
        <f>SUMIFS(Customers!$G:$G,Customers!$F:$F,CommercialCustomers!$A$1,Customers!$B:$B,CommercialCustomers!$B8,Customers!$E:$E,CommercialCustomers!K$1)</f>
        <v>0</v>
      </c>
      <c r="L8" s="13">
        <f>SUMIFS(Customers!$G:$G,Customers!$F:$F,CommercialCustomers!$A$1,Customers!$B:$B,CommercialCustomers!$B8,Customers!$E:$E,CommercialCustomers!L$1)</f>
        <v>0</v>
      </c>
      <c r="M8" s="13">
        <f>SUMIFS(Customers!$G:$G,Customers!$F:$F,CommercialCustomers!$A$1,Customers!$B:$B,CommercialCustomers!$B8,Customers!$E:$E,CommercialCustomers!M$1)</f>
        <v>0</v>
      </c>
      <c r="N8" s="13">
        <f>SUMIFS(Customers!$G:$G,Customers!$F:$F,CommercialCustomers!$A$1,Customers!$B:$B,CommercialCustomers!$B8,Customers!$E:$E,CommercialCustomers!N$1)</f>
        <v>0</v>
      </c>
      <c r="O8" s="13">
        <f t="shared" si="0"/>
        <v>0</v>
      </c>
      <c r="P8" s="132"/>
    </row>
    <row r="9" spans="1:16" x14ac:dyDescent="0.3">
      <c r="A9" s="130"/>
      <c r="B9" s="11" t="s">
        <v>130</v>
      </c>
      <c r="C9" s="13">
        <f>SUMIFS(Customers!$G:$G,Customers!$F:$F,CommercialCustomers!$A$1,Customers!$B:$B,CommercialCustomers!$B9,Customers!$E:$E,CommercialCustomers!C$1)</f>
        <v>0</v>
      </c>
      <c r="D9" s="13">
        <f>SUMIFS(Customers!$G:$G,Customers!$F:$F,CommercialCustomers!$A$1,Customers!$B:$B,CommercialCustomers!$B9,Customers!$E:$E,CommercialCustomers!D$1)</f>
        <v>0</v>
      </c>
      <c r="E9" s="13">
        <f>SUMIFS(Customers!$G:$G,Customers!$F:$F,CommercialCustomers!$A$1,Customers!$B:$B,CommercialCustomers!$B9,Customers!$E:$E,CommercialCustomers!E$1)</f>
        <v>0</v>
      </c>
      <c r="F9" s="13">
        <f>SUMIFS(Customers!$G:$G,Customers!$F:$F,CommercialCustomers!$A$1,Customers!$B:$B,CommercialCustomers!$B9,Customers!$E:$E,CommercialCustomers!F$1)</f>
        <v>0</v>
      </c>
      <c r="G9" s="13">
        <f>SUMIFS(Customers!$G:$G,Customers!$F:$F,CommercialCustomers!$A$1,Customers!$B:$B,CommercialCustomers!$B9,Customers!$E:$E,CommercialCustomers!G$1)</f>
        <v>0</v>
      </c>
      <c r="H9" s="13">
        <f>SUMIFS(Customers!$G:$G,Customers!$F:$F,CommercialCustomers!$A$1,Customers!$B:$B,CommercialCustomers!$B9,Customers!$E:$E,CommercialCustomers!H$1)</f>
        <v>0</v>
      </c>
      <c r="I9" s="13">
        <f>SUMIFS(Customers!$G:$G,Customers!$F:$F,CommercialCustomers!$A$1,Customers!$B:$B,CommercialCustomers!$B9,Customers!$E:$E,CommercialCustomers!I$1)</f>
        <v>0</v>
      </c>
      <c r="J9" s="13">
        <f>SUMIFS(Customers!$G:$G,Customers!$F:$F,CommercialCustomers!$A$1,Customers!$B:$B,CommercialCustomers!$B9,Customers!$E:$E,CommercialCustomers!J$1)</f>
        <v>0</v>
      </c>
      <c r="K9" s="13">
        <f>SUMIFS(Customers!$G:$G,Customers!$F:$F,CommercialCustomers!$A$1,Customers!$B:$B,CommercialCustomers!$B9,Customers!$E:$E,CommercialCustomers!K$1)</f>
        <v>0</v>
      </c>
      <c r="L9" s="13">
        <f>SUMIFS(Customers!$G:$G,Customers!$F:$F,CommercialCustomers!$A$1,Customers!$B:$B,CommercialCustomers!$B9,Customers!$E:$E,CommercialCustomers!L$1)</f>
        <v>0</v>
      </c>
      <c r="M9" s="13">
        <f>SUMIFS(Customers!$G:$G,Customers!$F:$F,CommercialCustomers!$A$1,Customers!$B:$B,CommercialCustomers!$B9,Customers!$E:$E,CommercialCustomers!M$1)</f>
        <v>0</v>
      </c>
      <c r="N9" s="13">
        <f>SUMIFS(Customers!$G:$G,Customers!$F:$F,CommercialCustomers!$A$1,Customers!$B:$B,CommercialCustomers!$B9,Customers!$E:$E,CommercialCustomers!N$1)</f>
        <v>0</v>
      </c>
      <c r="O9" s="13">
        <f t="shared" si="0"/>
        <v>0</v>
      </c>
      <c r="P9" s="132"/>
    </row>
    <row r="10" spans="1:16" x14ac:dyDescent="0.3">
      <c r="A10" s="130"/>
      <c r="B10" s="11" t="s">
        <v>131</v>
      </c>
      <c r="C10" s="13">
        <f>SUMIFS(Customers!$G:$G,Customers!$F:$F,CommercialCustomers!$A$1,Customers!$B:$B,CommercialCustomers!$B10,Customers!$E:$E,CommercialCustomers!C$1)</f>
        <v>0</v>
      </c>
      <c r="D10" s="13">
        <f>SUMIFS(Customers!$G:$G,Customers!$F:$F,CommercialCustomers!$A$1,Customers!$B:$B,CommercialCustomers!$B10,Customers!$E:$E,CommercialCustomers!D$1)</f>
        <v>0</v>
      </c>
      <c r="E10" s="13">
        <f>SUMIFS(Customers!$G:$G,Customers!$F:$F,CommercialCustomers!$A$1,Customers!$B:$B,CommercialCustomers!$B10,Customers!$E:$E,CommercialCustomers!E$1)</f>
        <v>0</v>
      </c>
      <c r="F10" s="13">
        <f>SUMIFS(Customers!$G:$G,Customers!$F:$F,CommercialCustomers!$A$1,Customers!$B:$B,CommercialCustomers!$B10,Customers!$E:$E,CommercialCustomers!F$1)</f>
        <v>0</v>
      </c>
      <c r="G10" s="13">
        <f>SUMIFS(Customers!$G:$G,Customers!$F:$F,CommercialCustomers!$A$1,Customers!$B:$B,CommercialCustomers!$B10,Customers!$E:$E,CommercialCustomers!G$1)</f>
        <v>0</v>
      </c>
      <c r="H10" s="13">
        <f>SUMIFS(Customers!$G:$G,Customers!$F:$F,CommercialCustomers!$A$1,Customers!$B:$B,CommercialCustomers!$B10,Customers!$E:$E,CommercialCustomers!H$1)</f>
        <v>0</v>
      </c>
      <c r="I10" s="13">
        <f>SUMIFS(Customers!$G:$G,Customers!$F:$F,CommercialCustomers!$A$1,Customers!$B:$B,CommercialCustomers!$B10,Customers!$E:$E,CommercialCustomers!I$1)</f>
        <v>0</v>
      </c>
      <c r="J10" s="13">
        <f>SUMIFS(Customers!$G:$G,Customers!$F:$F,CommercialCustomers!$A$1,Customers!$B:$B,CommercialCustomers!$B10,Customers!$E:$E,CommercialCustomers!J$1)</f>
        <v>0</v>
      </c>
      <c r="K10" s="13">
        <f>SUMIFS(Customers!$G:$G,Customers!$F:$F,CommercialCustomers!$A$1,Customers!$B:$B,CommercialCustomers!$B10,Customers!$E:$E,CommercialCustomers!K$1)</f>
        <v>0</v>
      </c>
      <c r="L10" s="13">
        <f>SUMIFS(Customers!$G:$G,Customers!$F:$F,CommercialCustomers!$A$1,Customers!$B:$B,CommercialCustomers!$B10,Customers!$E:$E,CommercialCustomers!L$1)</f>
        <v>0</v>
      </c>
      <c r="M10" s="13">
        <f>SUMIFS(Customers!$G:$G,Customers!$F:$F,CommercialCustomers!$A$1,Customers!$B:$B,CommercialCustomers!$B10,Customers!$E:$E,CommercialCustomers!M$1)</f>
        <v>0</v>
      </c>
      <c r="N10" s="13">
        <f>SUMIFS(Customers!$G:$G,Customers!$F:$F,CommercialCustomers!$A$1,Customers!$B:$B,CommercialCustomers!$B10,Customers!$E:$E,CommercialCustomers!N$1)</f>
        <v>0</v>
      </c>
      <c r="O10" s="13">
        <f t="shared" si="0"/>
        <v>0</v>
      </c>
      <c r="P10" s="132"/>
    </row>
    <row r="11" spans="1:16" x14ac:dyDescent="0.3">
      <c r="A11" s="130"/>
      <c r="B11" s="11" t="s">
        <v>132</v>
      </c>
      <c r="C11" s="13">
        <f>SUMIFS(Customers!$G:$G,Customers!$F:$F,CommercialCustomers!$A$1,Customers!$B:$B,CommercialCustomers!$B11,Customers!$E:$E,CommercialCustomers!C$1)</f>
        <v>37</v>
      </c>
      <c r="D11" s="13">
        <f>SUMIFS(Customers!$G:$G,Customers!$F:$F,CommercialCustomers!$A$1,Customers!$B:$B,CommercialCustomers!$B11,Customers!$E:$E,CommercialCustomers!D$1)</f>
        <v>38</v>
      </c>
      <c r="E11" s="13">
        <f>SUMIFS(Customers!$G:$G,Customers!$F:$F,CommercialCustomers!$A$1,Customers!$B:$B,CommercialCustomers!$B11,Customers!$E:$E,CommercialCustomers!E$1)</f>
        <v>40</v>
      </c>
      <c r="F11" s="13">
        <f>SUMIFS(Customers!$G:$G,Customers!$F:$F,CommercialCustomers!$A$1,Customers!$B:$B,CommercialCustomers!$B11,Customers!$E:$E,CommercialCustomers!F$1)</f>
        <v>37</v>
      </c>
      <c r="G11" s="13">
        <f>SUMIFS(Customers!$G:$G,Customers!$F:$F,CommercialCustomers!$A$1,Customers!$B:$B,CommercialCustomers!$B11,Customers!$E:$E,CommercialCustomers!G$1)</f>
        <v>37</v>
      </c>
      <c r="H11" s="13">
        <f>SUMIFS(Customers!$G:$G,Customers!$F:$F,CommercialCustomers!$A$1,Customers!$B:$B,CommercialCustomers!$B11,Customers!$E:$E,CommercialCustomers!H$1)</f>
        <v>37</v>
      </c>
      <c r="I11" s="13">
        <f>SUMIFS(Customers!$G:$G,Customers!$F:$F,CommercialCustomers!$A$1,Customers!$B:$B,CommercialCustomers!$B11,Customers!$E:$E,CommercialCustomers!I$1)</f>
        <v>40</v>
      </c>
      <c r="J11" s="13">
        <f>SUMIFS(Customers!$G:$G,Customers!$F:$F,CommercialCustomers!$A$1,Customers!$B:$B,CommercialCustomers!$B11,Customers!$E:$E,CommercialCustomers!J$1)</f>
        <v>37</v>
      </c>
      <c r="K11" s="13">
        <f>SUMIFS(Customers!$G:$G,Customers!$F:$F,CommercialCustomers!$A$1,Customers!$B:$B,CommercialCustomers!$B11,Customers!$E:$E,CommercialCustomers!K$1)</f>
        <v>36</v>
      </c>
      <c r="L11" s="13">
        <f>SUMIFS(Customers!$G:$G,Customers!$F:$F,CommercialCustomers!$A$1,Customers!$B:$B,CommercialCustomers!$B11,Customers!$E:$E,CommercialCustomers!L$1)</f>
        <v>37</v>
      </c>
      <c r="M11" s="13">
        <f>SUMIFS(Customers!$G:$G,Customers!$F:$F,CommercialCustomers!$A$1,Customers!$B:$B,CommercialCustomers!$B11,Customers!$E:$E,CommercialCustomers!M$1)</f>
        <v>41</v>
      </c>
      <c r="N11" s="13">
        <f>SUMIFS(Customers!$G:$G,Customers!$F:$F,CommercialCustomers!$A$1,Customers!$B:$B,CommercialCustomers!$B11,Customers!$E:$E,CommercialCustomers!N$1)</f>
        <v>40</v>
      </c>
      <c r="O11" s="13">
        <f t="shared" si="0"/>
        <v>457</v>
      </c>
      <c r="P11" s="132"/>
    </row>
    <row r="12" spans="1:16" x14ac:dyDescent="0.3">
      <c r="A12" s="130"/>
      <c r="B12" s="11" t="s">
        <v>133</v>
      </c>
      <c r="C12" s="13">
        <f>SUMIFS(Customers!$G:$G,Customers!$F:$F,CommercialCustomers!$A$1,Customers!$B:$B,CommercialCustomers!$B12,Customers!$E:$E,CommercialCustomers!C$1)</f>
        <v>0</v>
      </c>
      <c r="D12" s="13">
        <f>SUMIFS(Customers!$G:$G,Customers!$F:$F,CommercialCustomers!$A$1,Customers!$B:$B,CommercialCustomers!$B12,Customers!$E:$E,CommercialCustomers!D$1)</f>
        <v>0</v>
      </c>
      <c r="E12" s="13">
        <f>SUMIFS(Customers!$G:$G,Customers!$F:$F,CommercialCustomers!$A$1,Customers!$B:$B,CommercialCustomers!$B12,Customers!$E:$E,CommercialCustomers!E$1)</f>
        <v>0</v>
      </c>
      <c r="F12" s="13">
        <f>SUMIFS(Customers!$G:$G,Customers!$F:$F,CommercialCustomers!$A$1,Customers!$B:$B,CommercialCustomers!$B12,Customers!$E:$E,CommercialCustomers!F$1)</f>
        <v>0</v>
      </c>
      <c r="G12" s="13">
        <f>SUMIFS(Customers!$G:$G,Customers!$F:$F,CommercialCustomers!$A$1,Customers!$B:$B,CommercialCustomers!$B12,Customers!$E:$E,CommercialCustomers!G$1)</f>
        <v>0</v>
      </c>
      <c r="H12" s="13">
        <f>SUMIFS(Customers!$G:$G,Customers!$F:$F,CommercialCustomers!$A$1,Customers!$B:$B,CommercialCustomers!$B12,Customers!$E:$E,CommercialCustomers!H$1)</f>
        <v>0</v>
      </c>
      <c r="I12" s="13">
        <f>SUMIFS(Customers!$G:$G,Customers!$F:$F,CommercialCustomers!$A$1,Customers!$B:$B,CommercialCustomers!$B12,Customers!$E:$E,CommercialCustomers!I$1)</f>
        <v>0</v>
      </c>
      <c r="J12" s="13">
        <f>SUMIFS(Customers!$G:$G,Customers!$F:$F,CommercialCustomers!$A$1,Customers!$B:$B,CommercialCustomers!$B12,Customers!$E:$E,CommercialCustomers!J$1)</f>
        <v>0</v>
      </c>
      <c r="K12" s="13">
        <f>SUMIFS(Customers!$G:$G,Customers!$F:$F,CommercialCustomers!$A$1,Customers!$B:$B,CommercialCustomers!$B12,Customers!$E:$E,CommercialCustomers!K$1)</f>
        <v>0</v>
      </c>
      <c r="L12" s="13">
        <f>SUMIFS(Customers!$G:$G,Customers!$F:$F,CommercialCustomers!$A$1,Customers!$B:$B,CommercialCustomers!$B12,Customers!$E:$E,CommercialCustomers!L$1)</f>
        <v>0</v>
      </c>
      <c r="M12" s="13">
        <f>SUMIFS(Customers!$G:$G,Customers!$F:$F,CommercialCustomers!$A$1,Customers!$B:$B,CommercialCustomers!$B12,Customers!$E:$E,CommercialCustomers!M$1)</f>
        <v>0</v>
      </c>
      <c r="N12" s="13">
        <f>SUMIFS(Customers!$G:$G,Customers!$F:$F,CommercialCustomers!$A$1,Customers!$B:$B,CommercialCustomers!$B12,Customers!$E:$E,CommercialCustomers!N$1)</f>
        <v>0</v>
      </c>
      <c r="O12" s="13">
        <f t="shared" si="0"/>
        <v>0</v>
      </c>
      <c r="P12" s="132"/>
    </row>
    <row r="13" spans="1:16" x14ac:dyDescent="0.3">
      <c r="A13" s="130"/>
      <c r="B13" s="11" t="s">
        <v>134</v>
      </c>
      <c r="C13" s="13">
        <f>SUMIFS(Customers!$G:$G,Customers!$F:$F,CommercialCustomers!$A$1,Customers!$B:$B,CommercialCustomers!$B13,Customers!$E:$E,CommercialCustomers!C$1)</f>
        <v>0</v>
      </c>
      <c r="D13" s="13">
        <f>SUMIFS(Customers!$G:$G,Customers!$F:$F,CommercialCustomers!$A$1,Customers!$B:$B,CommercialCustomers!$B13,Customers!$E:$E,CommercialCustomers!D$1)</f>
        <v>0</v>
      </c>
      <c r="E13" s="13">
        <f>SUMIFS(Customers!$G:$G,Customers!$F:$F,CommercialCustomers!$A$1,Customers!$B:$B,CommercialCustomers!$B13,Customers!$E:$E,CommercialCustomers!E$1)</f>
        <v>0</v>
      </c>
      <c r="F13" s="13">
        <f>SUMIFS(Customers!$G:$G,Customers!$F:$F,CommercialCustomers!$A$1,Customers!$B:$B,CommercialCustomers!$B13,Customers!$E:$E,CommercialCustomers!F$1)</f>
        <v>0</v>
      </c>
      <c r="G13" s="13">
        <f>SUMIFS(Customers!$G:$G,Customers!$F:$F,CommercialCustomers!$A$1,Customers!$B:$B,CommercialCustomers!$B13,Customers!$E:$E,CommercialCustomers!G$1)</f>
        <v>0</v>
      </c>
      <c r="H13" s="13">
        <f>SUMIFS(Customers!$G:$G,Customers!$F:$F,CommercialCustomers!$A$1,Customers!$B:$B,CommercialCustomers!$B13,Customers!$E:$E,CommercialCustomers!H$1)</f>
        <v>0</v>
      </c>
      <c r="I13" s="13">
        <f>SUMIFS(Customers!$G:$G,Customers!$F:$F,CommercialCustomers!$A$1,Customers!$B:$B,CommercialCustomers!$B13,Customers!$E:$E,CommercialCustomers!I$1)</f>
        <v>0</v>
      </c>
      <c r="J13" s="13">
        <f>SUMIFS(Customers!$G:$G,Customers!$F:$F,CommercialCustomers!$A$1,Customers!$B:$B,CommercialCustomers!$B13,Customers!$E:$E,CommercialCustomers!J$1)</f>
        <v>0</v>
      </c>
      <c r="K13" s="13">
        <f>SUMIFS(Customers!$G:$G,Customers!$F:$F,CommercialCustomers!$A$1,Customers!$B:$B,CommercialCustomers!$B13,Customers!$E:$E,CommercialCustomers!K$1)</f>
        <v>0</v>
      </c>
      <c r="L13" s="13">
        <f>SUMIFS(Customers!$G:$G,Customers!$F:$F,CommercialCustomers!$A$1,Customers!$B:$B,CommercialCustomers!$B13,Customers!$E:$E,CommercialCustomers!L$1)</f>
        <v>0</v>
      </c>
      <c r="M13" s="13">
        <f>SUMIFS(Customers!$G:$G,Customers!$F:$F,CommercialCustomers!$A$1,Customers!$B:$B,CommercialCustomers!$B13,Customers!$E:$E,CommercialCustomers!M$1)</f>
        <v>0</v>
      </c>
      <c r="N13" s="13">
        <f>SUMIFS(Customers!$G:$G,Customers!$F:$F,CommercialCustomers!$A$1,Customers!$B:$B,CommercialCustomers!$B13,Customers!$E:$E,CommercialCustomers!N$1)</f>
        <v>0</v>
      </c>
      <c r="O13" s="13">
        <f t="shared" si="0"/>
        <v>0</v>
      </c>
      <c r="P13" s="132"/>
    </row>
    <row r="14" spans="1:16" x14ac:dyDescent="0.3">
      <c r="A14" s="130"/>
      <c r="B14" s="11" t="s">
        <v>135</v>
      </c>
      <c r="C14" s="13">
        <f>SUMIFS(Customers!$G:$G,Customers!$F:$F,CommercialCustomers!$A$1,Customers!$B:$B,CommercialCustomers!$B14,Customers!$E:$E,CommercialCustomers!C$1)</f>
        <v>144</v>
      </c>
      <c r="D14" s="13">
        <f>SUMIFS(Customers!$G:$G,Customers!$F:$F,CommercialCustomers!$A$1,Customers!$B:$B,CommercialCustomers!$B14,Customers!$E:$E,CommercialCustomers!D$1)</f>
        <v>129</v>
      </c>
      <c r="E14" s="13">
        <f>SUMIFS(Customers!$G:$G,Customers!$F:$F,CommercialCustomers!$A$1,Customers!$B:$B,CommercialCustomers!$B14,Customers!$E:$E,CommercialCustomers!E$1)</f>
        <v>133</v>
      </c>
      <c r="F14" s="13">
        <f>SUMIFS(Customers!$G:$G,Customers!$F:$F,CommercialCustomers!$A$1,Customers!$B:$B,CommercialCustomers!$B14,Customers!$E:$E,CommercialCustomers!F$1)</f>
        <v>140</v>
      </c>
      <c r="G14" s="13">
        <f>SUMIFS(Customers!$G:$G,Customers!$F:$F,CommercialCustomers!$A$1,Customers!$B:$B,CommercialCustomers!$B14,Customers!$E:$E,CommercialCustomers!G$1)</f>
        <v>134</v>
      </c>
      <c r="H14" s="13">
        <f>SUMIFS(Customers!$G:$G,Customers!$F:$F,CommercialCustomers!$A$1,Customers!$B:$B,CommercialCustomers!$B14,Customers!$E:$E,CommercialCustomers!H$1)</f>
        <v>151</v>
      </c>
      <c r="I14" s="13">
        <f>SUMIFS(Customers!$G:$G,Customers!$F:$F,CommercialCustomers!$A$1,Customers!$B:$B,CommercialCustomers!$B14,Customers!$E:$E,CommercialCustomers!I$1)</f>
        <v>151</v>
      </c>
      <c r="J14" s="13">
        <f>SUMIFS(Customers!$G:$G,Customers!$F:$F,CommercialCustomers!$A$1,Customers!$B:$B,CommercialCustomers!$B14,Customers!$E:$E,CommercialCustomers!J$1)</f>
        <v>148</v>
      </c>
      <c r="K14" s="13">
        <f>SUMIFS(Customers!$G:$G,Customers!$F:$F,CommercialCustomers!$A$1,Customers!$B:$B,CommercialCustomers!$B14,Customers!$E:$E,CommercialCustomers!K$1)</f>
        <v>152</v>
      </c>
      <c r="L14" s="13">
        <f>SUMIFS(Customers!$G:$G,Customers!$F:$F,CommercialCustomers!$A$1,Customers!$B:$B,CommercialCustomers!$B14,Customers!$E:$E,CommercialCustomers!L$1)</f>
        <v>138</v>
      </c>
      <c r="M14" s="13">
        <f>SUMIFS(Customers!$G:$G,Customers!$F:$F,CommercialCustomers!$A$1,Customers!$B:$B,CommercialCustomers!$B14,Customers!$E:$E,CommercialCustomers!M$1)</f>
        <v>140</v>
      </c>
      <c r="N14" s="13">
        <f>SUMIFS(Customers!$G:$G,Customers!$F:$F,CommercialCustomers!$A$1,Customers!$B:$B,CommercialCustomers!$B14,Customers!$E:$E,CommercialCustomers!N$1)</f>
        <v>150</v>
      </c>
      <c r="O14" s="13">
        <f t="shared" si="0"/>
        <v>1710</v>
      </c>
      <c r="P14" s="132"/>
    </row>
    <row r="15" spans="1:16" x14ac:dyDescent="0.3">
      <c r="A15" s="130"/>
      <c r="B15" s="11" t="s">
        <v>136</v>
      </c>
      <c r="C15" s="13">
        <f>SUMIFS(Customers!$G:$G,Customers!$F:$F,CommercialCustomers!$A$1,Customers!$B:$B,CommercialCustomers!$B15,Customers!$E:$E,CommercialCustomers!C$1)</f>
        <v>0</v>
      </c>
      <c r="D15" s="13">
        <f>SUMIFS(Customers!$G:$G,Customers!$F:$F,CommercialCustomers!$A$1,Customers!$B:$B,CommercialCustomers!$B15,Customers!$E:$E,CommercialCustomers!D$1)</f>
        <v>1</v>
      </c>
      <c r="E15" s="13">
        <f>SUMIFS(Customers!$G:$G,Customers!$F:$F,CommercialCustomers!$A$1,Customers!$B:$B,CommercialCustomers!$B15,Customers!$E:$E,CommercialCustomers!E$1)</f>
        <v>0</v>
      </c>
      <c r="F15" s="13">
        <f>SUMIFS(Customers!$G:$G,Customers!$F:$F,CommercialCustomers!$A$1,Customers!$B:$B,CommercialCustomers!$B15,Customers!$E:$E,CommercialCustomers!F$1)</f>
        <v>1</v>
      </c>
      <c r="G15" s="13">
        <f>SUMIFS(Customers!$G:$G,Customers!$F:$F,CommercialCustomers!$A$1,Customers!$B:$B,CommercialCustomers!$B15,Customers!$E:$E,CommercialCustomers!G$1)</f>
        <v>0</v>
      </c>
      <c r="H15" s="13">
        <f>SUMIFS(Customers!$G:$G,Customers!$F:$F,CommercialCustomers!$A$1,Customers!$B:$B,CommercialCustomers!$B15,Customers!$E:$E,CommercialCustomers!H$1)</f>
        <v>0</v>
      </c>
      <c r="I15" s="13">
        <f>SUMIFS(Customers!$G:$G,Customers!$F:$F,CommercialCustomers!$A$1,Customers!$B:$B,CommercialCustomers!$B15,Customers!$E:$E,CommercialCustomers!I$1)</f>
        <v>0</v>
      </c>
      <c r="J15" s="13">
        <f>SUMIFS(Customers!$G:$G,Customers!$F:$F,CommercialCustomers!$A$1,Customers!$B:$B,CommercialCustomers!$B15,Customers!$E:$E,CommercialCustomers!J$1)</f>
        <v>0</v>
      </c>
      <c r="K15" s="13">
        <f>SUMIFS(Customers!$G:$G,Customers!$F:$F,CommercialCustomers!$A$1,Customers!$B:$B,CommercialCustomers!$B15,Customers!$E:$E,CommercialCustomers!K$1)</f>
        <v>0</v>
      </c>
      <c r="L15" s="13">
        <f>SUMIFS(Customers!$G:$G,Customers!$F:$F,CommercialCustomers!$A$1,Customers!$B:$B,CommercialCustomers!$B15,Customers!$E:$E,CommercialCustomers!L$1)</f>
        <v>0</v>
      </c>
      <c r="M15" s="13">
        <f>SUMIFS(Customers!$G:$G,Customers!$F:$F,CommercialCustomers!$A$1,Customers!$B:$B,CommercialCustomers!$B15,Customers!$E:$E,CommercialCustomers!M$1)</f>
        <v>0</v>
      </c>
      <c r="N15" s="13">
        <f>SUMIFS(Customers!$G:$G,Customers!$F:$F,CommercialCustomers!$A$1,Customers!$B:$B,CommercialCustomers!$B15,Customers!$E:$E,CommercialCustomers!N$1)</f>
        <v>0</v>
      </c>
      <c r="O15" s="13">
        <f t="shared" si="0"/>
        <v>2</v>
      </c>
      <c r="P15" s="132"/>
    </row>
    <row r="16" spans="1:16" x14ac:dyDescent="0.3">
      <c r="A16" s="130"/>
      <c r="B16" s="11" t="s">
        <v>137</v>
      </c>
      <c r="C16" s="13">
        <f>SUMIFS(Customers!$G:$G,Customers!$F:$F,CommercialCustomers!$A$1,Customers!$B:$B,CommercialCustomers!$B16,Customers!$E:$E,CommercialCustomers!C$1)</f>
        <v>4</v>
      </c>
      <c r="D16" s="13">
        <f>SUMIFS(Customers!$G:$G,Customers!$F:$F,CommercialCustomers!$A$1,Customers!$B:$B,CommercialCustomers!$B16,Customers!$E:$E,CommercialCustomers!D$1)</f>
        <v>4</v>
      </c>
      <c r="E16" s="13">
        <f>SUMIFS(Customers!$G:$G,Customers!$F:$F,CommercialCustomers!$A$1,Customers!$B:$B,CommercialCustomers!$B16,Customers!$E:$E,CommercialCustomers!E$1)</f>
        <v>4</v>
      </c>
      <c r="F16" s="13">
        <f>SUMIFS(Customers!$G:$G,Customers!$F:$F,CommercialCustomers!$A$1,Customers!$B:$B,CommercialCustomers!$B16,Customers!$E:$E,CommercialCustomers!F$1)</f>
        <v>4</v>
      </c>
      <c r="G16" s="13">
        <f>SUMIFS(Customers!$G:$G,Customers!$F:$F,CommercialCustomers!$A$1,Customers!$B:$B,CommercialCustomers!$B16,Customers!$E:$E,CommercialCustomers!G$1)</f>
        <v>4</v>
      </c>
      <c r="H16" s="13">
        <f>SUMIFS(Customers!$G:$G,Customers!$F:$F,CommercialCustomers!$A$1,Customers!$B:$B,CommercialCustomers!$B16,Customers!$E:$E,CommercialCustomers!H$1)</f>
        <v>4</v>
      </c>
      <c r="I16" s="13">
        <f>SUMIFS(Customers!$G:$G,Customers!$F:$F,CommercialCustomers!$A$1,Customers!$B:$B,CommercialCustomers!$B16,Customers!$E:$E,CommercialCustomers!I$1)</f>
        <v>4</v>
      </c>
      <c r="J16" s="13">
        <f>SUMIFS(Customers!$G:$G,Customers!$F:$F,CommercialCustomers!$A$1,Customers!$B:$B,CommercialCustomers!$B16,Customers!$E:$E,CommercialCustomers!J$1)</f>
        <v>4</v>
      </c>
      <c r="K16" s="13">
        <f>SUMIFS(Customers!$G:$G,Customers!$F:$F,CommercialCustomers!$A$1,Customers!$B:$B,CommercialCustomers!$B16,Customers!$E:$E,CommercialCustomers!K$1)</f>
        <v>4</v>
      </c>
      <c r="L16" s="13">
        <f>SUMIFS(Customers!$G:$G,Customers!$F:$F,CommercialCustomers!$A$1,Customers!$B:$B,CommercialCustomers!$B16,Customers!$E:$E,CommercialCustomers!L$1)</f>
        <v>4</v>
      </c>
      <c r="M16" s="13">
        <f>SUMIFS(Customers!$G:$G,Customers!$F:$F,CommercialCustomers!$A$1,Customers!$B:$B,CommercialCustomers!$B16,Customers!$E:$E,CommercialCustomers!M$1)</f>
        <v>5</v>
      </c>
      <c r="N16" s="13">
        <f>SUMIFS(Customers!$G:$G,Customers!$F:$F,CommercialCustomers!$A$1,Customers!$B:$B,CommercialCustomers!$B16,Customers!$E:$E,CommercialCustomers!N$1)</f>
        <v>5</v>
      </c>
      <c r="O16" s="13">
        <f t="shared" si="0"/>
        <v>50</v>
      </c>
      <c r="P16" s="132"/>
    </row>
    <row r="17" spans="1:16" x14ac:dyDescent="0.3">
      <c r="A17" s="130"/>
      <c r="B17" s="11" t="s">
        <v>138</v>
      </c>
      <c r="C17" s="13">
        <f>SUMIFS(Customers!$G:$G,Customers!$F:$F,CommercialCustomers!$A$1,Customers!$B:$B,CommercialCustomers!$B17,Customers!$E:$E,CommercialCustomers!C$1)</f>
        <v>15</v>
      </c>
      <c r="D17" s="13">
        <f>SUMIFS(Customers!$G:$G,Customers!$F:$F,CommercialCustomers!$A$1,Customers!$B:$B,CommercialCustomers!$B17,Customers!$E:$E,CommercialCustomers!D$1)</f>
        <v>15</v>
      </c>
      <c r="E17" s="13">
        <f>SUMIFS(Customers!$G:$G,Customers!$F:$F,CommercialCustomers!$A$1,Customers!$B:$B,CommercialCustomers!$B17,Customers!$E:$E,CommercialCustomers!E$1)</f>
        <v>15</v>
      </c>
      <c r="F17" s="13">
        <f>SUMIFS(Customers!$G:$G,Customers!$F:$F,CommercialCustomers!$A$1,Customers!$B:$B,CommercialCustomers!$B17,Customers!$E:$E,CommercialCustomers!F$1)</f>
        <v>15</v>
      </c>
      <c r="G17" s="13">
        <f>SUMIFS(Customers!$G:$G,Customers!$F:$F,CommercialCustomers!$A$1,Customers!$B:$B,CommercialCustomers!$B17,Customers!$E:$E,CommercialCustomers!G$1)</f>
        <v>16</v>
      </c>
      <c r="H17" s="13">
        <f>SUMIFS(Customers!$G:$G,Customers!$F:$F,CommercialCustomers!$A$1,Customers!$B:$B,CommercialCustomers!$B17,Customers!$E:$E,CommercialCustomers!H$1)</f>
        <v>15</v>
      </c>
      <c r="I17" s="13">
        <f>SUMIFS(Customers!$G:$G,Customers!$F:$F,CommercialCustomers!$A$1,Customers!$B:$B,CommercialCustomers!$B17,Customers!$E:$E,CommercialCustomers!I$1)</f>
        <v>15</v>
      </c>
      <c r="J17" s="13">
        <f>SUMIFS(Customers!$G:$G,Customers!$F:$F,CommercialCustomers!$A$1,Customers!$B:$B,CommercialCustomers!$B17,Customers!$E:$E,CommercialCustomers!J$1)</f>
        <v>15</v>
      </c>
      <c r="K17" s="13">
        <f>SUMIFS(Customers!$G:$G,Customers!$F:$F,CommercialCustomers!$A$1,Customers!$B:$B,CommercialCustomers!$B17,Customers!$E:$E,CommercialCustomers!K$1)</f>
        <v>15</v>
      </c>
      <c r="L17" s="13">
        <f>SUMIFS(Customers!$G:$G,Customers!$F:$F,CommercialCustomers!$A$1,Customers!$B:$B,CommercialCustomers!$B17,Customers!$E:$E,CommercialCustomers!L$1)</f>
        <v>16</v>
      </c>
      <c r="M17" s="13">
        <f>SUMIFS(Customers!$G:$G,Customers!$F:$F,CommercialCustomers!$A$1,Customers!$B:$B,CommercialCustomers!$B17,Customers!$E:$E,CommercialCustomers!M$1)</f>
        <v>16</v>
      </c>
      <c r="N17" s="13">
        <f>SUMIFS(Customers!$G:$G,Customers!$F:$F,CommercialCustomers!$A$1,Customers!$B:$B,CommercialCustomers!$B17,Customers!$E:$E,CommercialCustomers!N$1)</f>
        <v>16</v>
      </c>
      <c r="O17" s="13">
        <f t="shared" si="0"/>
        <v>184</v>
      </c>
      <c r="P17" s="132"/>
    </row>
    <row r="18" spans="1:16" x14ac:dyDescent="0.3">
      <c r="A18" s="130"/>
      <c r="B18" s="11" t="s">
        <v>139</v>
      </c>
      <c r="C18" s="13">
        <f>SUMIFS(Customers!$G:$G,Customers!$F:$F,CommercialCustomers!$A$1,Customers!$B:$B,CommercialCustomers!$B18,Customers!$E:$E,CommercialCustomers!C$1)</f>
        <v>257</v>
      </c>
      <c r="D18" s="13">
        <f>SUMIFS(Customers!$G:$G,Customers!$F:$F,CommercialCustomers!$A$1,Customers!$B:$B,CommercialCustomers!$B18,Customers!$E:$E,CommercialCustomers!D$1)</f>
        <v>257</v>
      </c>
      <c r="E18" s="13">
        <f>SUMIFS(Customers!$G:$G,Customers!$F:$F,CommercialCustomers!$A$1,Customers!$B:$B,CommercialCustomers!$B18,Customers!$E:$E,CommercialCustomers!E$1)</f>
        <v>264</v>
      </c>
      <c r="F18" s="13">
        <f>SUMIFS(Customers!$G:$G,Customers!$F:$F,CommercialCustomers!$A$1,Customers!$B:$B,CommercialCustomers!$B18,Customers!$E:$E,CommercialCustomers!F$1)</f>
        <v>254</v>
      </c>
      <c r="G18" s="13">
        <f>SUMIFS(Customers!$G:$G,Customers!$F:$F,CommercialCustomers!$A$1,Customers!$B:$B,CommercialCustomers!$B18,Customers!$E:$E,CommercialCustomers!G$1)</f>
        <v>239</v>
      </c>
      <c r="H18" s="13">
        <f>SUMIFS(Customers!$G:$G,Customers!$F:$F,CommercialCustomers!$A$1,Customers!$B:$B,CommercialCustomers!$B18,Customers!$E:$E,CommercialCustomers!H$1)</f>
        <v>260</v>
      </c>
      <c r="I18" s="13">
        <f>SUMIFS(Customers!$G:$G,Customers!$F:$F,CommercialCustomers!$A$1,Customers!$B:$B,CommercialCustomers!$B18,Customers!$E:$E,CommercialCustomers!I$1)</f>
        <v>253</v>
      </c>
      <c r="J18" s="13">
        <f>SUMIFS(Customers!$G:$G,Customers!$F:$F,CommercialCustomers!$A$1,Customers!$B:$B,CommercialCustomers!$B18,Customers!$E:$E,CommercialCustomers!J$1)</f>
        <v>255</v>
      </c>
      <c r="K18" s="13">
        <f>SUMIFS(Customers!$G:$G,Customers!$F:$F,CommercialCustomers!$A$1,Customers!$B:$B,CommercialCustomers!$B18,Customers!$E:$E,CommercialCustomers!K$1)</f>
        <v>254</v>
      </c>
      <c r="L18" s="13">
        <f>SUMIFS(Customers!$G:$G,Customers!$F:$F,CommercialCustomers!$A$1,Customers!$B:$B,CommercialCustomers!$B18,Customers!$E:$E,CommercialCustomers!L$1)</f>
        <v>254</v>
      </c>
      <c r="M18" s="13">
        <f>SUMIFS(Customers!$G:$G,Customers!$F:$F,CommercialCustomers!$A$1,Customers!$B:$B,CommercialCustomers!$B18,Customers!$E:$E,CommercialCustomers!M$1)</f>
        <v>262</v>
      </c>
      <c r="N18" s="13">
        <f>SUMIFS(Customers!$G:$G,Customers!$F:$F,CommercialCustomers!$A$1,Customers!$B:$B,CommercialCustomers!$B18,Customers!$E:$E,CommercialCustomers!N$1)</f>
        <v>250</v>
      </c>
      <c r="O18" s="13">
        <f t="shared" si="0"/>
        <v>3059</v>
      </c>
      <c r="P18" s="132"/>
    </row>
    <row r="19" spans="1:16" x14ac:dyDescent="0.3">
      <c r="A19" s="130"/>
      <c r="B19" s="11" t="s">
        <v>140</v>
      </c>
      <c r="C19" s="13">
        <f>SUMIFS(Customers!$G:$G,Customers!$F:$F,CommercialCustomers!$A$1,Customers!$B:$B,CommercialCustomers!$B19,Customers!$E:$E,CommercialCustomers!C$1)</f>
        <v>0</v>
      </c>
      <c r="D19" s="13">
        <f>SUMIFS(Customers!$G:$G,Customers!$F:$F,CommercialCustomers!$A$1,Customers!$B:$B,CommercialCustomers!$B19,Customers!$E:$E,CommercialCustomers!D$1)</f>
        <v>0</v>
      </c>
      <c r="E19" s="13">
        <f>SUMIFS(Customers!$G:$G,Customers!$F:$F,CommercialCustomers!$A$1,Customers!$B:$B,CommercialCustomers!$B19,Customers!$E:$E,CommercialCustomers!E$1)</f>
        <v>0</v>
      </c>
      <c r="F19" s="13">
        <f>SUMIFS(Customers!$G:$G,Customers!$F:$F,CommercialCustomers!$A$1,Customers!$B:$B,CommercialCustomers!$B19,Customers!$E:$E,CommercialCustomers!F$1)</f>
        <v>0</v>
      </c>
      <c r="G19" s="13">
        <f>SUMIFS(Customers!$G:$G,Customers!$F:$F,CommercialCustomers!$A$1,Customers!$B:$B,CommercialCustomers!$B19,Customers!$E:$E,CommercialCustomers!G$1)</f>
        <v>0</v>
      </c>
      <c r="H19" s="13">
        <f>SUMIFS(Customers!$G:$G,Customers!$F:$F,CommercialCustomers!$A$1,Customers!$B:$B,CommercialCustomers!$B19,Customers!$E:$E,CommercialCustomers!H$1)</f>
        <v>0</v>
      </c>
      <c r="I19" s="13">
        <f>SUMIFS(Customers!$G:$G,Customers!$F:$F,CommercialCustomers!$A$1,Customers!$B:$B,CommercialCustomers!$B19,Customers!$E:$E,CommercialCustomers!I$1)</f>
        <v>0</v>
      </c>
      <c r="J19" s="13">
        <f>SUMIFS(Customers!$G:$G,Customers!$F:$F,CommercialCustomers!$A$1,Customers!$B:$B,CommercialCustomers!$B19,Customers!$E:$E,CommercialCustomers!J$1)</f>
        <v>0</v>
      </c>
      <c r="K19" s="13">
        <f>SUMIFS(Customers!$G:$G,Customers!$F:$F,CommercialCustomers!$A$1,Customers!$B:$B,CommercialCustomers!$B19,Customers!$E:$E,CommercialCustomers!K$1)</f>
        <v>0</v>
      </c>
      <c r="L19" s="13">
        <f>SUMIFS(Customers!$G:$G,Customers!$F:$F,CommercialCustomers!$A$1,Customers!$B:$B,CommercialCustomers!$B19,Customers!$E:$E,CommercialCustomers!L$1)</f>
        <v>1</v>
      </c>
      <c r="M19" s="13">
        <f>SUMIFS(Customers!$G:$G,Customers!$F:$F,CommercialCustomers!$A$1,Customers!$B:$B,CommercialCustomers!$B19,Customers!$E:$E,CommercialCustomers!M$1)</f>
        <v>0</v>
      </c>
      <c r="N19" s="13">
        <f>SUMIFS(Customers!$G:$G,Customers!$F:$F,CommercialCustomers!$A$1,Customers!$B:$B,CommercialCustomers!$B19,Customers!$E:$E,CommercialCustomers!N$1)</f>
        <v>0</v>
      </c>
      <c r="O19" s="13">
        <f t="shared" si="0"/>
        <v>1</v>
      </c>
      <c r="P19" s="132"/>
    </row>
    <row r="20" spans="1:16" x14ac:dyDescent="0.3">
      <c r="A20" s="130"/>
      <c r="B20" s="11" t="s">
        <v>141</v>
      </c>
      <c r="C20" s="13">
        <f>SUMIFS(Customers!$G:$G,Customers!$F:$F,CommercialCustomers!$A$1,Customers!$B:$B,CommercialCustomers!$B20,Customers!$E:$E,CommercialCustomers!C$1)</f>
        <v>0</v>
      </c>
      <c r="D20" s="13">
        <f>SUMIFS(Customers!$G:$G,Customers!$F:$F,CommercialCustomers!$A$1,Customers!$B:$B,CommercialCustomers!$B20,Customers!$E:$E,CommercialCustomers!D$1)</f>
        <v>0</v>
      </c>
      <c r="E20" s="13">
        <f>SUMIFS(Customers!$G:$G,Customers!$F:$F,CommercialCustomers!$A$1,Customers!$B:$B,CommercialCustomers!$B20,Customers!$E:$E,CommercialCustomers!E$1)</f>
        <v>0</v>
      </c>
      <c r="F20" s="13">
        <f>SUMIFS(Customers!$G:$G,Customers!$F:$F,CommercialCustomers!$A$1,Customers!$B:$B,CommercialCustomers!$B20,Customers!$E:$E,CommercialCustomers!F$1)</f>
        <v>0</v>
      </c>
      <c r="G20" s="13">
        <f>SUMIFS(Customers!$G:$G,Customers!$F:$F,CommercialCustomers!$A$1,Customers!$B:$B,CommercialCustomers!$B20,Customers!$E:$E,CommercialCustomers!G$1)</f>
        <v>0</v>
      </c>
      <c r="H20" s="13">
        <f>SUMIFS(Customers!$G:$G,Customers!$F:$F,CommercialCustomers!$A$1,Customers!$B:$B,CommercialCustomers!$B20,Customers!$E:$E,CommercialCustomers!H$1)</f>
        <v>0</v>
      </c>
      <c r="I20" s="13">
        <f>SUMIFS(Customers!$G:$G,Customers!$F:$F,CommercialCustomers!$A$1,Customers!$B:$B,CommercialCustomers!$B20,Customers!$E:$E,CommercialCustomers!I$1)</f>
        <v>0</v>
      </c>
      <c r="J20" s="13">
        <f>SUMIFS(Customers!$G:$G,Customers!$F:$F,CommercialCustomers!$A$1,Customers!$B:$B,CommercialCustomers!$B20,Customers!$E:$E,CommercialCustomers!J$1)</f>
        <v>0</v>
      </c>
      <c r="K20" s="13">
        <f>SUMIFS(Customers!$G:$G,Customers!$F:$F,CommercialCustomers!$A$1,Customers!$B:$B,CommercialCustomers!$B20,Customers!$E:$E,CommercialCustomers!K$1)</f>
        <v>0</v>
      </c>
      <c r="L20" s="13">
        <f>SUMIFS(Customers!$G:$G,Customers!$F:$F,CommercialCustomers!$A$1,Customers!$B:$B,CommercialCustomers!$B20,Customers!$E:$E,CommercialCustomers!L$1)</f>
        <v>0</v>
      </c>
      <c r="M20" s="13">
        <f>SUMIFS(Customers!$G:$G,Customers!$F:$F,CommercialCustomers!$A$1,Customers!$B:$B,CommercialCustomers!$B20,Customers!$E:$E,CommercialCustomers!M$1)</f>
        <v>0</v>
      </c>
      <c r="N20" s="13">
        <f>SUMIFS(Customers!$G:$G,Customers!$F:$F,CommercialCustomers!$A$1,Customers!$B:$B,CommercialCustomers!$B20,Customers!$E:$E,CommercialCustomers!N$1)</f>
        <v>0</v>
      </c>
      <c r="O20" s="13">
        <f t="shared" si="0"/>
        <v>0</v>
      </c>
      <c r="P20" s="132"/>
    </row>
    <row r="21" spans="1:16" x14ac:dyDescent="0.3">
      <c r="B21" s="26" t="s">
        <v>142</v>
      </c>
      <c r="C21" s="27">
        <f t="shared" ref="C21:O21" si="2">SUM(C2:C20)</f>
        <v>2688</v>
      </c>
      <c r="D21" s="27">
        <f t="shared" si="2"/>
        <v>2638</v>
      </c>
      <c r="E21" s="27">
        <f t="shared" si="2"/>
        <v>2609</v>
      </c>
      <c r="F21" s="27">
        <f t="shared" si="2"/>
        <v>2558</v>
      </c>
      <c r="G21" s="27">
        <f t="shared" si="2"/>
        <v>2530</v>
      </c>
      <c r="H21" s="27">
        <f t="shared" si="2"/>
        <v>2713</v>
      </c>
      <c r="I21" s="27">
        <f t="shared" si="2"/>
        <v>2773</v>
      </c>
      <c r="J21" s="27">
        <f t="shared" si="2"/>
        <v>2697</v>
      </c>
      <c r="K21" s="27">
        <f t="shared" si="2"/>
        <v>2716</v>
      </c>
      <c r="L21" s="27">
        <f t="shared" si="2"/>
        <v>2715</v>
      </c>
      <c r="M21" s="27">
        <f t="shared" si="2"/>
        <v>2711</v>
      </c>
      <c r="N21" s="27">
        <f t="shared" si="2"/>
        <v>2727</v>
      </c>
      <c r="O21" s="27">
        <f t="shared" si="2"/>
        <v>32075</v>
      </c>
      <c r="P21" s="28"/>
    </row>
    <row r="22" spans="1:16" x14ac:dyDescent="0.3">
      <c r="B22" s="29" t="s">
        <v>143</v>
      </c>
      <c r="C22" s="30">
        <f>SUMIFS(Customers!$G:$G,Customers!$E:$E,C$1,Customers!$F:$F,$A$1,Customers!$A:$A,"EDS")+C21</f>
        <v>2688</v>
      </c>
      <c r="D22" s="30">
        <f>SUMIFS(Customers!$G:$G,Customers!$E:$E,D$1,Customers!$F:$F,$A$1,Customers!$A:$A,"EDS")+D21</f>
        <v>2638</v>
      </c>
      <c r="E22" s="30">
        <f>SUMIFS(Customers!$G:$G,Customers!$E:$E,E$1,Customers!$F:$F,$A$1,Customers!$A:$A,"EDS")+E21</f>
        <v>2609</v>
      </c>
      <c r="F22" s="30">
        <f>SUMIFS(Customers!$G:$G,Customers!$E:$E,F$1,Customers!$F:$F,$A$1,Customers!$A:$A,"EDS")+F21</f>
        <v>2558</v>
      </c>
      <c r="G22" s="30">
        <f>SUMIFS(Customers!$G:$G,Customers!$E:$E,G$1,Customers!$F:$F,$A$1,Customers!$A:$A,"EDS")+G21</f>
        <v>2530</v>
      </c>
      <c r="H22" s="30">
        <f>SUMIFS(Customers!$G:$G,Customers!$E:$E,H$1,Customers!$F:$F,$A$1,Customers!$A:$A,"EDS")+H21</f>
        <v>2713</v>
      </c>
      <c r="I22" s="30">
        <f>SUMIFS(Customers!$G:$G,Customers!$E:$E,I$1,Customers!$F:$F,$A$1,Customers!$A:$A,"EDS")+I21</f>
        <v>2773</v>
      </c>
      <c r="J22" s="30">
        <f>SUMIFS(Customers!$G:$G,Customers!$E:$E,J$1,Customers!$F:$F,$A$1,Customers!$A:$A,"EDS")+J21</f>
        <v>2697</v>
      </c>
      <c r="K22" s="30">
        <f>SUMIFS(Customers!$G:$G,Customers!$E:$E,K$1,Customers!$F:$F,$A$1,Customers!$A:$A,"EDS")+K21</f>
        <v>2716</v>
      </c>
      <c r="L22" s="30">
        <f>SUMIFS(Customers!$G:$G,Customers!$E:$E,L$1,Customers!$F:$F,$A$1,Customers!$A:$A,"EDS")+L21</f>
        <v>2715</v>
      </c>
      <c r="M22" s="30">
        <f>SUMIFS(Customers!$G:$G,Customers!$E:$E,M$1,Customers!$F:$F,$A$1,Customers!$A:$A,"EDS")+M21</f>
        <v>2711</v>
      </c>
      <c r="N22" s="30">
        <f>SUMIFS(Customers!$G:$G,Customers!$E:$E,N$1,Customers!$F:$F,$A$1,Customers!$A:$A,"EDS")+N21</f>
        <v>2727</v>
      </c>
    </row>
  </sheetData>
  <mergeCells count="4">
    <mergeCell ref="A2:A5"/>
    <mergeCell ref="P2:P5"/>
    <mergeCell ref="A6:A20"/>
    <mergeCell ref="P6:P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2021-11-09T08:00:00+00:00</OpenedDate>
    <SignificantOrder xmlns="dc463f71-b30c-4ab2-9473-d307f9d35888">false</SignificantOrder>
    <Date1 xmlns="dc463f71-b30c-4ab2-9473-d307f9d35888">2021-11-09T08:00:00+00:00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Inc. </CaseCompanyNames>
    <Nickname xmlns="http://schemas.microsoft.com/sharepoint/v3" xsi:nil="true"/>
    <DocketNumber xmlns="dc463f71-b30c-4ab2-9473-d307f9d35888">210877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CA5B03274ABC741977A9B0CFFE79D07" ma:contentTypeVersion="44" ma:contentTypeDescription="" ma:contentTypeScope="" ma:versionID="4e80a24ad59c0c06d5365f576010a6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6F124-6B68-43EA-9975-37821154C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600FF-5A5A-4557-9F1E-D07DE71CD937}"/>
</file>

<file path=customXml/itemProps3.xml><?xml version="1.0" encoding="utf-8"?>
<ds:datastoreItem xmlns:ds="http://schemas.openxmlformats.org/officeDocument/2006/customXml" ds:itemID="{4A557579-8DF2-4B3E-8F1F-8D23645AA4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895F0FB-1532-4F63-9094-42F34DA6D8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PriceoutSummary</vt:lpstr>
      <vt:lpstr>PLP_AmortRev_Calculation</vt:lpstr>
      <vt:lpstr>PLP-ExpenseRecovery_Calculation</vt:lpstr>
      <vt:lpstr>RegDeferredAssetAmort</vt:lpstr>
      <vt:lpstr>PLP_RevReceived</vt:lpstr>
      <vt:lpstr>ExpenseRev_PreviousTestPeriod</vt:lpstr>
      <vt:lpstr>AmortRev_PreviousTestPeriod</vt:lpstr>
      <vt:lpstr>PLP_Invoices</vt:lpstr>
      <vt:lpstr>CommercialCustomers</vt:lpstr>
      <vt:lpstr>ResidentialCustomers</vt:lpstr>
      <vt:lpstr>DropBox_Tons</vt:lpstr>
      <vt:lpstr>ResidentialPacker_Tons</vt:lpstr>
      <vt:lpstr>CommercialPacker_Tons</vt:lpstr>
      <vt:lpstr>Tonnage_FitTest</vt:lpstr>
      <vt:lpstr>Customers</vt:lpstr>
      <vt:lpstr>GL_PLP_Revenue</vt:lpstr>
      <vt:lpstr>GL_DisposalExpense</vt:lpstr>
      <vt:lpstr>DisposalWeight</vt:lpstr>
      <vt:lpstr>Units</vt:lpstr>
      <vt:lpstr>Notes_Instructions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Atwell</dc:creator>
  <cp:keywords/>
  <dc:description/>
  <cp:lastModifiedBy>Francisco Alcala</cp:lastModifiedBy>
  <cp:revision/>
  <dcterms:created xsi:type="dcterms:W3CDTF">2019-10-16T17:57:54Z</dcterms:created>
  <dcterms:modified xsi:type="dcterms:W3CDTF">2021-11-09T22:42:56Z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0x0101006E56B4D1795A2E4DB2F0B01679ED314A00FCA5B03274ABC741977A9B0CFFE79D07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